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firstSheet="17" activeTab="18"/>
  </bookViews>
  <sheets>
    <sheet name="1. Önkormányzati bevételek" sheetId="1" r:id="rId1"/>
    <sheet name="2. Önkormányzati kiadások" sheetId="2" r:id="rId2"/>
    <sheet name="3. Intézményi bevételek" sheetId="3" r:id="rId3"/>
    <sheet name="4. Intézményi kiadások" sheetId="4" r:id="rId4"/>
    <sheet name="5.a PH bevétel" sheetId="5" r:id="rId5"/>
    <sheet name="5.b PH kiadás" sheetId="6" r:id="rId6"/>
    <sheet name="6.P.H Beruházási kiadás" sheetId="7" r:id="rId7"/>
    <sheet name="7.a. PH Felújítási kiadás (2)" sheetId="8" r:id="rId8"/>
    <sheet name="7.b. PH Felújítási kiadások" sheetId="9" r:id="rId9"/>
    <sheet name="8. sz. melléklet létszám" sheetId="10" r:id="rId10"/>
    <sheet name="9.a.sz.mell működés mérleg" sheetId="11" r:id="rId11"/>
    <sheet name="9.b.sz.mell felhalm mérleg" sheetId="12" r:id="rId12"/>
    <sheet name="9.c összevont kv-i mérleg" sheetId="13" r:id="rId13"/>
    <sheet name="10. EU támogatásoso projektek" sheetId="14" r:id="rId14"/>
    <sheet name="11.sz. melléklet ált. és céltar" sheetId="15" r:id="rId15"/>
    <sheet name="12.sz.melléklet többéves ki (2)" sheetId="16" r:id="rId16"/>
    <sheet name="13. sz.melléklet kisebbség)" sheetId="17" r:id="rId17"/>
    <sheet name="14. sz.melléklet ütemterv" sheetId="18" r:id="rId18"/>
    <sheet name="15. közvetett támogatások" sheetId="19" r:id="rId19"/>
    <sheet name="16. támogatások " sheetId="20" r:id="rId20"/>
  </sheets>
  <externalReferences>
    <externalReference r:id="rId23"/>
  </externalReferences>
  <definedNames>
    <definedName name="_xlnm.Print_Area" localSheetId="2">'3. Intézményi bevételek'!$A$1:$L$56</definedName>
    <definedName name="_xlnm.Print_Area" localSheetId="3">'4. Intézményi kiadások'!$A$1:$L$83</definedName>
    <definedName name="_xlnm.Print_Area" localSheetId="10">'9.a.sz.mell működés mérleg'!$A$1:$E$18</definedName>
    <definedName name="_xlnm.Print_Area" localSheetId="11">'9.b.sz.mell felhalm mérleg'!$A$1:$E$17</definedName>
  </definedNames>
  <calcPr fullCalcOnLoad="1"/>
</workbook>
</file>

<file path=xl/sharedStrings.xml><?xml version="1.0" encoding="utf-8"?>
<sst xmlns="http://schemas.openxmlformats.org/spreadsheetml/2006/main" count="1081" uniqueCount="597">
  <si>
    <t>Sorszám</t>
  </si>
  <si>
    <t>Megnevezés</t>
  </si>
  <si>
    <t xml:space="preserve">2011.évi előirányzat </t>
  </si>
  <si>
    <t>I.</t>
  </si>
  <si>
    <t>Működési bevételek</t>
  </si>
  <si>
    <t xml:space="preserve">Működési bevételek /Intézmények </t>
  </si>
  <si>
    <t>Működési bevételek / Hivatal</t>
  </si>
  <si>
    <t>I.1.Intézményi működési bevételek</t>
  </si>
  <si>
    <t>I.2.Önkormányzatok sajátos működési bevételei</t>
  </si>
  <si>
    <t>I.2.1.Helyi adók</t>
  </si>
  <si>
    <t>I.2.1.1.Építményadó</t>
  </si>
  <si>
    <t>I.2.1.2.Magánszemélyek kommunális adója</t>
  </si>
  <si>
    <t>I.2.1.3.Idegenforgalmi adó tartózkodás után</t>
  </si>
  <si>
    <t>I.2.1.4.Iparűzési adó</t>
  </si>
  <si>
    <t>I.2.2.Átengedett központi adók</t>
  </si>
  <si>
    <t>I.2.2.1.SZJA helyben maradó része</t>
  </si>
  <si>
    <t>I.2.2.2.SZJA jövedelemkülönbség mérséklése</t>
  </si>
  <si>
    <t>I.2.2.3.Gépjárműadó</t>
  </si>
  <si>
    <t>I.2.3.Bírságok,pótlékok és egyéb sajátos bevételek</t>
  </si>
  <si>
    <t>I.2.3.1.Pótlékok, bírságok /adó/</t>
  </si>
  <si>
    <t>I.2.3.2.Bírságok</t>
  </si>
  <si>
    <t>I.2.3.3.Talajterhelési díj</t>
  </si>
  <si>
    <t>II.</t>
  </si>
  <si>
    <t>Támogatások</t>
  </si>
  <si>
    <t>II.1.Önkormányzatok költségvetési támogatása</t>
  </si>
  <si>
    <t>II.1.1.Normatív hozzájárulások</t>
  </si>
  <si>
    <t>II.1.2.Központosított előirányzatok</t>
  </si>
  <si>
    <t>II.1.3.Normatív kötött felhasználású támogatások</t>
  </si>
  <si>
    <t>II.1.4.Fejlesztési célú támogatások</t>
  </si>
  <si>
    <t>II.1.5.Címzett támogatások</t>
  </si>
  <si>
    <t>III.</t>
  </si>
  <si>
    <t>Felhalmozási és tőkejellegű bevételek</t>
  </si>
  <si>
    <t>Felhalmozási és tőkejellegű bevételek /Intézmények</t>
  </si>
  <si>
    <t>Felhalmozási és tőkejellegű bevételek /Hivatal</t>
  </si>
  <si>
    <t>III.1.Tárgyi eszközök, immateriális javak értékesítése</t>
  </si>
  <si>
    <t>III.2.Önkormányzatok sajátos felhalmozási és tőkebevét</t>
  </si>
  <si>
    <t>III.3.Pénzügyi befektetések bevételei</t>
  </si>
  <si>
    <t>IV.</t>
  </si>
  <si>
    <t>Támogatásértékű bevétel</t>
  </si>
  <si>
    <t>4.1.Támogatásértékű működési bevételek /Intézmény</t>
  </si>
  <si>
    <t>4.1.1.OEP-től átvett pénzeszköz</t>
  </si>
  <si>
    <t>4.1.2.Egyéb pénzeszköz átvétel</t>
  </si>
  <si>
    <t>4.1.Támogatásértékű működési bevételek /Hivatal</t>
  </si>
  <si>
    <t>4.2.Támogatásértékű felhalmozási bevételek / Intézmény</t>
  </si>
  <si>
    <t>4.2.1.OEP-től átvett pénzeszkoz</t>
  </si>
  <si>
    <t>4.2.2. Egyéb pénzeszköz átvétel</t>
  </si>
  <si>
    <t>4.2.Támogatásértékű felhalmozási bevételek /Hivatal</t>
  </si>
  <si>
    <t>V.</t>
  </si>
  <si>
    <t>Véglegesen átvett pénzeszközök</t>
  </si>
  <si>
    <t>V.1.Működési célú pénzeszköz átvtétel államháztartáson kívülről /Intézmény</t>
  </si>
  <si>
    <t>V.1.Működési célú pénzeszköz átvtétel államháztartáson kívülről / Hivatal</t>
  </si>
  <si>
    <t>V.2.Felhalmozási célú pénzeszköz átvétel államháztartáson kívülről / Intézmény</t>
  </si>
  <si>
    <t>V.2.Felhalmozási célú pénzeszköz átvétel államháztartáson kívülről / Hivatal</t>
  </si>
  <si>
    <t>VI.</t>
  </si>
  <si>
    <t>Támogatási kölcsönök visszatérülése,igénybevétele</t>
  </si>
  <si>
    <t>Támogatási kölcsönök visszatérülése,igénybevétele, működési / Intézmény</t>
  </si>
  <si>
    <t>Támogatási kölcsönök visszatérülése,igénybevétele, felhalmozási / Intézmény</t>
  </si>
  <si>
    <t>Támogatási kölcsönök visszatérülése,igénybevétele, működési /Hivatal</t>
  </si>
  <si>
    <t>Támogatási kölcsönök visszatérülése,igénybevétele, felhalmozási /Hivatal</t>
  </si>
  <si>
    <t>Tárgyévi bevételek összesen</t>
  </si>
  <si>
    <t>VII:</t>
  </si>
  <si>
    <t>Hitelek</t>
  </si>
  <si>
    <t>VII.1.Működési célú hitel felvétele</t>
  </si>
  <si>
    <t>VII.2.Felhalmozási célú hitel felvétele</t>
  </si>
  <si>
    <t>Finanszírozási célú pénzügyi műveletek bevételei összesen</t>
  </si>
  <si>
    <t>VIII.</t>
  </si>
  <si>
    <t>Pénzforgalom nélküli bevételek</t>
  </si>
  <si>
    <t>VIII.1.Előző évi pénzmaradvány igénybevétele működési célra /Intézmény</t>
  </si>
  <si>
    <t>VIII.1.Előző évi pénzmaradvány igénybevétele működési célra /Hivatal</t>
  </si>
  <si>
    <t>VIII.2.Előző évi pénzmaradvány igénybevétele felhalmozási célra / Intézmény</t>
  </si>
  <si>
    <t>VIII.2.Előző évi pénzmaradvány igénybevétele felhalmozási célra / Hivatal</t>
  </si>
  <si>
    <t>Előző évek pénzmaradványának igénybevétele összesen</t>
  </si>
  <si>
    <t>Bevételek mindösszesen</t>
  </si>
  <si>
    <t>S.sz</t>
  </si>
  <si>
    <t>M e g n e v e z é s</t>
  </si>
  <si>
    <t>2011. évi előirányzat</t>
  </si>
  <si>
    <t>Kiadások</t>
  </si>
  <si>
    <t>1.</t>
  </si>
  <si>
    <t>Önállóan gazdálkodó költségvetési szervek</t>
  </si>
  <si>
    <t xml:space="preserve">                 </t>
  </si>
  <si>
    <t>Ebből:  Személyi juttatások</t>
  </si>
  <si>
    <t xml:space="preserve">             Munkaadókat terhelő járulék</t>
  </si>
  <si>
    <t xml:space="preserve">             Dologi kiadások</t>
  </si>
  <si>
    <t xml:space="preserve">             Támogatásértékű működési kiadás</t>
  </si>
  <si>
    <t xml:space="preserve">             Működési célú pénzeszközátadás</t>
  </si>
  <si>
    <t xml:space="preserve">             Ellátottak pénzbeli juttatásai</t>
  </si>
  <si>
    <t xml:space="preserve">             Felhalmozási kiadás</t>
  </si>
  <si>
    <t xml:space="preserve">                       Ebből:  beruházás</t>
  </si>
  <si>
    <t xml:space="preserve">                                     felújítás</t>
  </si>
  <si>
    <t xml:space="preserve">             Támogatásértékű felhalmozási kiadás</t>
  </si>
  <si>
    <t xml:space="preserve">             Felhalmozásértékű pénzeszközátadás</t>
  </si>
  <si>
    <t>2.</t>
  </si>
  <si>
    <t xml:space="preserve">Polgármesteri Hivatal </t>
  </si>
  <si>
    <t xml:space="preserve">             Speciális célú támogatások</t>
  </si>
  <si>
    <t xml:space="preserve">                       Ebből:   beruházás   </t>
  </si>
  <si>
    <t xml:space="preserve">                                      felújítás         </t>
  </si>
  <si>
    <t xml:space="preserve">             Általános tartalék</t>
  </si>
  <si>
    <t xml:space="preserve">             Céltartalék</t>
  </si>
  <si>
    <t xml:space="preserve">           Pénzügyi befektetések kiadásai (Részesedés vásárlás)</t>
  </si>
  <si>
    <t xml:space="preserve">             Működési célú hiteltörlesztés </t>
  </si>
  <si>
    <t xml:space="preserve">             Felhalmozási célú hiteltörlesztés</t>
  </si>
  <si>
    <t xml:space="preserve">             Támogatási kölcsönök nyújtása / működési</t>
  </si>
  <si>
    <t xml:space="preserve">             Támogatási kölcsönök nyújtása /felhalmozási</t>
  </si>
  <si>
    <t>Kiadások összesen:  /1-2/</t>
  </si>
  <si>
    <t xml:space="preserve">            Pénzügyi befektetések kiadásai (Részesedés vásárlás)</t>
  </si>
  <si>
    <t xml:space="preserve">             Függő kiadás</t>
  </si>
  <si>
    <t>I. Működési bevételek</t>
  </si>
  <si>
    <t>II.Támogatások</t>
  </si>
  <si>
    <t>III. Felhalmozási és tőkejellegű bevétel</t>
  </si>
  <si>
    <t>IV. Támogatásértékű bevétel</t>
  </si>
  <si>
    <t>V. Véglegesen átvett pénzeszközök</t>
  </si>
  <si>
    <t>VI.Kölcsönök</t>
  </si>
  <si>
    <t>Intézmény</t>
  </si>
  <si>
    <t>Intézményi működési bevétel</t>
  </si>
  <si>
    <t>Irányító szervtől kapott támogatás</t>
  </si>
  <si>
    <t>Áfa bevétel, visszatérülés</t>
  </si>
  <si>
    <t>Tárgyi eszköz, immat.javak értékesítése</t>
  </si>
  <si>
    <t>Működési</t>
  </si>
  <si>
    <t>Felhalmozási</t>
  </si>
  <si>
    <t>Működési célú / á.h. kívülről/</t>
  </si>
  <si>
    <t>Felhalmozási célú /á.h. kívülről /</t>
  </si>
  <si>
    <t>Támogatási kölcsönök visszatérülése</t>
  </si>
  <si>
    <t>Berzsenyi Dániel Gimn</t>
  </si>
  <si>
    <t>Széchenyi Zs. Szakk. és Szakisk.</t>
  </si>
  <si>
    <t>3.</t>
  </si>
  <si>
    <t>Noszlopy G. Isk.</t>
  </si>
  <si>
    <t>- Zeneiskola</t>
  </si>
  <si>
    <t>- Nemesvidi Tagiskola</t>
  </si>
  <si>
    <t>- Mikszáth U.Ált.Iskola</t>
  </si>
  <si>
    <t>- Egységes Pedagógia Sz.</t>
  </si>
  <si>
    <t>Ovodai Központ.</t>
  </si>
  <si>
    <t>- Nemesvidi Tagóvoda</t>
  </si>
  <si>
    <t>4.</t>
  </si>
  <si>
    <t>Szakképző</t>
  </si>
  <si>
    <t>5.</t>
  </si>
  <si>
    <t>6.</t>
  </si>
  <si>
    <t>GAMESZ</t>
  </si>
  <si>
    <t>7.</t>
  </si>
  <si>
    <t>-Kulturális Közp.</t>
  </si>
  <si>
    <t>- Városi TV.</t>
  </si>
  <si>
    <t>-Városi Könyvtár</t>
  </si>
  <si>
    <t>- Múzeum</t>
  </si>
  <si>
    <t>8.</t>
  </si>
  <si>
    <t>Tűzoltóparancsn.</t>
  </si>
  <si>
    <t>9.</t>
  </si>
  <si>
    <t>Fürdő és Szabadidő Központ</t>
  </si>
  <si>
    <t>10.</t>
  </si>
  <si>
    <t>Dél-Balatoni szennyvízelv.</t>
  </si>
  <si>
    <t>11.</t>
  </si>
  <si>
    <t>TISZK</t>
  </si>
  <si>
    <t>Összesen:</t>
  </si>
  <si>
    <t>12.</t>
  </si>
  <si>
    <t>Kórház</t>
  </si>
  <si>
    <t>Mindösszesen:</t>
  </si>
  <si>
    <t>VII. Pénzforgalom nélküli bevétel</t>
  </si>
  <si>
    <t>Előző évi p.m. / működési célú/</t>
  </si>
  <si>
    <t>Előző évi p.m. /felhalmozási célú/</t>
  </si>
  <si>
    <t>I+II+III+IV+V+VI+VII</t>
  </si>
  <si>
    <t>Berzsenyi Dániel Gimnázium és Szk</t>
  </si>
  <si>
    <t>Kulturális Közp.</t>
  </si>
  <si>
    <t>I. Működési kiadások</t>
  </si>
  <si>
    <t>Személyi jellegű kiadások</t>
  </si>
  <si>
    <t>Munkaadói járulékok</t>
  </si>
  <si>
    <t>Dologi jellegű kiadások</t>
  </si>
  <si>
    <t>Ellátottak pénzbeli juttatása</t>
  </si>
  <si>
    <t>Támogatásértékű működési kiadás</t>
  </si>
  <si>
    <t xml:space="preserve">Működési célú pénzeszközátadás </t>
  </si>
  <si>
    <t>II. Felhalmozási kiadások</t>
  </si>
  <si>
    <t>III.Kölcsönök</t>
  </si>
  <si>
    <t>Beruházás</t>
  </si>
  <si>
    <t>Felújítás</t>
  </si>
  <si>
    <t>Egyéb felhalmozási kiadás</t>
  </si>
  <si>
    <t>Támogatásértékű felhalmozási kiadás</t>
  </si>
  <si>
    <t>Felhalmozási célú pénzeszközátdás</t>
  </si>
  <si>
    <t>Kiadások mindösszesen</t>
  </si>
  <si>
    <t>I+II+III</t>
  </si>
  <si>
    <t>S.</t>
  </si>
  <si>
    <t>2011. évi előrányzat</t>
  </si>
  <si>
    <t>Sz.</t>
  </si>
  <si>
    <t xml:space="preserve">  I.</t>
  </si>
  <si>
    <t>Személyi juttatások</t>
  </si>
  <si>
    <t xml:space="preserve"> II.</t>
  </si>
  <si>
    <t>Munkaadót terhelő járulék</t>
  </si>
  <si>
    <t>Dologi kiadások</t>
  </si>
  <si>
    <t>Ebből:</t>
  </si>
  <si>
    <t>Gyógyszerbeszerzés</t>
  </si>
  <si>
    <t>Irodaszer, nyomtatvány, sokszorosítás</t>
  </si>
  <si>
    <t>Könyv beszerzés</t>
  </si>
  <si>
    <t>Folyóirat beszerzés</t>
  </si>
  <si>
    <t>Egyéb információ hordozó beszerzése</t>
  </si>
  <si>
    <t>Hajtó és kenőanyag beszerzés</t>
  </si>
  <si>
    <t>Kisértékű tárgyi eszköz beszerzés</t>
  </si>
  <si>
    <t>Munkaruha, formaruha beszerzés</t>
  </si>
  <si>
    <t xml:space="preserve">Egyéb anyag beszerzés </t>
  </si>
  <si>
    <t>Nem adatátviteli célú távközlési díjak</t>
  </si>
  <si>
    <t>Adatátviteli célú távközlési díjak</t>
  </si>
  <si>
    <t>Egyéb kommunik.szolgáltatások</t>
  </si>
  <si>
    <t>Vásárolt élelmezés</t>
  </si>
  <si>
    <t xml:space="preserve">Bérleti díj </t>
  </si>
  <si>
    <t xml:space="preserve">                 ebből: PPP tanuszoda</t>
  </si>
  <si>
    <t>Szállítási szolgáltatás</t>
  </si>
  <si>
    <t xml:space="preserve">Gázenergia szolgáltatás </t>
  </si>
  <si>
    <t>Villamos energia szolgáltatás és közvilágítás</t>
  </si>
  <si>
    <t>Víz- csatornadíjak</t>
  </si>
  <si>
    <t>Karbantartási, kisjavítási szolgáltatás</t>
  </si>
  <si>
    <t xml:space="preserve">        ebből: Lakossági fórumokon felmerült  feladatok megoldása</t>
  </si>
  <si>
    <t>Egyéb üzemeltetési, fenntartási szolgáltatások (postaköltség, szemétszállítás, intézményüzemelt.)</t>
  </si>
  <si>
    <t xml:space="preserve">Pénzügyi szolgáltatás díja                      </t>
  </si>
  <si>
    <t>Belföldi kiküldetés</t>
  </si>
  <si>
    <t>Külföldi kiküldetés</t>
  </si>
  <si>
    <t>Reprezentáció</t>
  </si>
  <si>
    <t>Reklám, propaganda, egyéb kiadás</t>
  </si>
  <si>
    <t>Vás. termék , szolgáltatás ÁFA-ja</t>
  </si>
  <si>
    <t>Kiszámlázott termékek és szolgálátatások Áfa befizetése</t>
  </si>
  <si>
    <t>Értékesített tárgyi eszközök, immateriális javak áfa befizetése</t>
  </si>
  <si>
    <t>Kamat kiadás állháztartáson kívülre</t>
  </si>
  <si>
    <t>Adók díjak egyéb befizetések (tagsági, bank, pályázati, egyéb díjak</t>
  </si>
  <si>
    <t>Vagyon-, személyi-, egyéb biztosítások</t>
  </si>
  <si>
    <t>Szellemi tevékenység végzésére kif. (könyvvizsg.)</t>
  </si>
  <si>
    <t>Különféle költségvetési befizetési köt. (normatív állami hozzájárulás visszautalása)</t>
  </si>
  <si>
    <t>Munkáltató által fiz. Szja</t>
  </si>
  <si>
    <t xml:space="preserve">Egyéb dologi kiadás  </t>
  </si>
  <si>
    <t>Pénzeszköz átadás</t>
  </si>
  <si>
    <t>Működési célú pénzeszközátadás</t>
  </si>
  <si>
    <t>Alapítványok támogatása</t>
  </si>
  <si>
    <t>Ebből: Marcali városért alapítvány</t>
  </si>
  <si>
    <t>Marcali Bűnmegelőzési Alapítvány</t>
  </si>
  <si>
    <t xml:space="preserve">            Bursa</t>
  </si>
  <si>
    <t xml:space="preserve">            Somogyi egyetemistákért alapít.</t>
  </si>
  <si>
    <t xml:space="preserve">Turisztikai egyesület </t>
  </si>
  <si>
    <t>Társ. szervek, ifjúsági és polgári köz. tám.</t>
  </si>
  <si>
    <t>Római Katolikus Egyház támogatása</t>
  </si>
  <si>
    <t>Magyar Máltai Szeretetsz. támogatása</t>
  </si>
  <si>
    <t>Caritas</t>
  </si>
  <si>
    <t>Kulturális egyesületek támogatása</t>
  </si>
  <si>
    <t>Egyéb műk. célú pe. átadás</t>
  </si>
  <si>
    <t>Közművelődési pályázatokra</t>
  </si>
  <si>
    <t>Sport támogatás</t>
  </si>
  <si>
    <t xml:space="preserve">                MVFC Labdarúgás</t>
  </si>
  <si>
    <t xml:space="preserve">                MVFC utánpótlás</t>
  </si>
  <si>
    <t xml:space="preserve">                Női labdarúgás</t>
  </si>
  <si>
    <t xml:space="preserve">               - Kosárlabda</t>
  </si>
  <si>
    <t xml:space="preserve">               - Kézilabda</t>
  </si>
  <si>
    <t xml:space="preserve">               - Birkózás</t>
  </si>
  <si>
    <t xml:space="preserve">               - Sakk</t>
  </si>
  <si>
    <t xml:space="preserve">               - Röplabda </t>
  </si>
  <si>
    <t xml:space="preserve">                -Küzdő sport</t>
  </si>
  <si>
    <t xml:space="preserve">                -Tenisz</t>
  </si>
  <si>
    <t xml:space="preserve">               - Úszószakosztály</t>
  </si>
  <si>
    <t xml:space="preserve">               -Férfi kézilabda</t>
  </si>
  <si>
    <t xml:space="preserve">                Karate klub</t>
  </si>
  <si>
    <t xml:space="preserve">                Kerékpárosok</t>
  </si>
  <si>
    <t xml:space="preserve">                Roncsderby autósport</t>
  </si>
  <si>
    <t xml:space="preserve">                Tömegsport</t>
  </si>
  <si>
    <t xml:space="preserve">                Utánpótlás Nev Kp.</t>
  </si>
  <si>
    <t xml:space="preserve">                Lovas Szakosztály</t>
  </si>
  <si>
    <t>Speciális célú támogatások</t>
  </si>
  <si>
    <t>Rendkívüli gyerm. véd. tám.</t>
  </si>
  <si>
    <t>Kiegészítő Gyermekvédelmi tám.</t>
  </si>
  <si>
    <t>Rendszeres gyermekvédelmi kedvezmény</t>
  </si>
  <si>
    <t>Időskorúak járadéka</t>
  </si>
  <si>
    <t>Temetési segély</t>
  </si>
  <si>
    <t>Közgyógy ellátás</t>
  </si>
  <si>
    <t>Köztemetés</t>
  </si>
  <si>
    <t>Közlekedési támogatás</t>
  </si>
  <si>
    <t>Lakásfenntartási támogatás</t>
  </si>
  <si>
    <t>Ápolási díj</t>
  </si>
  <si>
    <t>Átmeneti segély</t>
  </si>
  <si>
    <t>Otthonteremtési támogatás</t>
  </si>
  <si>
    <t>Adósságkezelési szolgáltatás</t>
  </si>
  <si>
    <t>Lakbértámogatás</t>
  </si>
  <si>
    <t>Óvodáztatási támogatás</t>
  </si>
  <si>
    <t>Adósságkez. lakásfenntartási tám.</t>
  </si>
  <si>
    <r>
      <t xml:space="preserve">          </t>
    </r>
    <r>
      <rPr>
        <b/>
        <sz val="10"/>
        <rFont val="Times New Roman"/>
        <family val="1"/>
      </rPr>
      <t xml:space="preserve">      MVSZSE:</t>
    </r>
  </si>
  <si>
    <t>4.1.Támogatásértékű működési bevételek</t>
  </si>
  <si>
    <t>4.2.Támogatásértékű felhalmozási bevételek</t>
  </si>
  <si>
    <t>V.1.Működési célú pénzeszköz átvtétel államháztartáson kívülről</t>
  </si>
  <si>
    <t>V.2.Felhalmozási célú pénzeszköz átvétel államháztartáson kívülről</t>
  </si>
  <si>
    <t>VIII.1.Előző évi pénzmaradvány igénybevétele működési célra</t>
  </si>
  <si>
    <t>VIII.2.Előző évi pénzmaradvány igénybevétele felhalmozási célra</t>
  </si>
  <si>
    <t>10. sz. melléklet</t>
  </si>
  <si>
    <t>Többéves kihatással járó döntésekből származó kötelezettségek</t>
  </si>
  <si>
    <t>célok szerint évenkénti bontásban</t>
  </si>
  <si>
    <t>S. sz</t>
  </si>
  <si>
    <t>Kötelezettség</t>
  </si>
  <si>
    <t>Köt.váll.</t>
  </si>
  <si>
    <t>Összesen</t>
  </si>
  <si>
    <t>jogcíme</t>
  </si>
  <si>
    <t xml:space="preserve"> éve</t>
  </si>
  <si>
    <t>Felhalmozási célú hiteltörlesztés (tőke+kamat)</t>
  </si>
  <si>
    <t>Tőke</t>
  </si>
  <si>
    <t>XXI. sz. Iskola hitel</t>
  </si>
  <si>
    <t>Tűzoltó autó beszerzés</t>
  </si>
  <si>
    <t>GAMESZ autó beszerzés</t>
  </si>
  <si>
    <t>Fejlesztési hitel</t>
  </si>
  <si>
    <t>Kötvény I.</t>
  </si>
  <si>
    <t>Kötvény II.</t>
  </si>
  <si>
    <t>Kötvény HYPO</t>
  </si>
  <si>
    <t xml:space="preserve">Összesen </t>
  </si>
  <si>
    <t>Ssz.</t>
  </si>
  <si>
    <t>F e l a d a t</t>
  </si>
  <si>
    <t>Önkormány-zati forrás</t>
  </si>
  <si>
    <t>Külső forrás</t>
  </si>
  <si>
    <t>E ft</t>
  </si>
  <si>
    <t>VÍZÜGYI ÁGAZAT</t>
  </si>
  <si>
    <t>3016 HRSZ-ú árok összekötése a 0423/1 hrsz.-ú magáningatlanon lévő árokkal - vízjogi létesítési engedély elkészítése</t>
  </si>
  <si>
    <t>Bizei utca 20-44.belső vízelvezető árok kialakításának geodéziai kimérése (a munkát a Gamesz elvégzi)</t>
  </si>
  <si>
    <t xml:space="preserve">Napsugár u. 3-19. számú ingatlanok között nyílt vízelvezető árok kialakítása 
</t>
  </si>
  <si>
    <t>Kisfaludy utca 4. számú magáningatlanon keresztül csapadékvíz kivezetés</t>
  </si>
  <si>
    <t>Május 1. utca keleti oldal sárrázó és homokfogó iszapláda kiépítése</t>
  </si>
  <si>
    <t>József A. utca - Szabadság utca és Szabadság -Kossuth L. utca által közrezárt  magán ingatlanokon összegyűlő belvíz elvezetése</t>
  </si>
  <si>
    <t>A Kenyérgyártól D-re lévő árok összekötése a 0256 hrsz.-ú árokkal (a 2640/10 hrsz.-ú ingatlanon), valamint az Aszfaltkeverő teleptől K-re lévő árok bevezetése a 0256 hrsz.-ú árokba és azok kitisztítása</t>
  </si>
  <si>
    <t xml:space="preserve">Kaposvári utca, Kátyú-árok burkolásának vízjogi engedély módosítása
</t>
  </si>
  <si>
    <t>Önkormányza-ti forrás</t>
  </si>
  <si>
    <t>KÖZLEKEDÉSI ÁGAZAT</t>
  </si>
  <si>
    <t>SZOCIÁLIS-, ÉS HUMÁN SZOLGÁLTATÁS, IGAZGATÁS</t>
  </si>
  <si>
    <t>Marcali Városi Helytörténeti Múzem épületének felújítása, emelet ráépítés, és Galéria kialakítása</t>
  </si>
  <si>
    <t>DDOP 4.1.1/D</t>
  </si>
  <si>
    <t>TIOP 1.1.1 - A pedagógiai, módszertani reformot támogató informatikai infrastruktúra fejlesztése</t>
  </si>
  <si>
    <t>TIOP 1.1.1</t>
  </si>
  <si>
    <t>Integrált kis- és mikrotérségi oktatási hálózatok és központjaik fejlesztése</t>
  </si>
  <si>
    <t>DDOP 3.1.2</t>
  </si>
  <si>
    <t>Polgármesteri Hivatal</t>
  </si>
  <si>
    <t>Urnafal építés központi temetőben</t>
  </si>
  <si>
    <t>SM.Tem.Kft</t>
  </si>
  <si>
    <t>Tűzoltóság  nagyértékű tűzoltási és műszaki mentési szakfelszerelés beszerzése</t>
  </si>
  <si>
    <t>OKF</t>
  </si>
  <si>
    <t>Tűzoltó laktanya építése</t>
  </si>
  <si>
    <t>Bize - Marcali - Kéthely kerékpárút építése</t>
  </si>
  <si>
    <t>Mikszáth utcai Általános Iskola udvarán műfüves focipálya építése</t>
  </si>
  <si>
    <t>ÖM-2011</t>
  </si>
  <si>
    <t>13.</t>
  </si>
  <si>
    <t>Magyarország - Horvátország IPA Határon Átnyúló Együttműködési Program 2. kör Mesepark óvoda udvari játszóeszközök beszerzése</t>
  </si>
  <si>
    <t>IPA</t>
  </si>
  <si>
    <t>14.</t>
  </si>
  <si>
    <t xml:space="preserve">V. </t>
  </si>
  <si>
    <t>FELÚJÍTÁS</t>
  </si>
  <si>
    <t>Berzsenyi utca felújítása a Kazinczy utcától a Széchenyi utcáig</t>
  </si>
  <si>
    <t>Belterületi fásítás</t>
  </si>
  <si>
    <t>Katona J. utcai óvoda épület felújítása</t>
  </si>
  <si>
    <t>ÖM-2010</t>
  </si>
  <si>
    <t>I.2.1.4.Iparűzési adó / állandó tevékenység</t>
  </si>
  <si>
    <t>I.2.1.4.Iparűzési adó / ideiglenes tevékenység</t>
  </si>
  <si>
    <t>Me.:</t>
  </si>
  <si>
    <t>ezer Ft</t>
  </si>
  <si>
    <t>Célja</t>
  </si>
  <si>
    <t>Összege</t>
  </si>
  <si>
    <t>Általános tartalék</t>
  </si>
  <si>
    <t>Év során előre nem látható események fedezetére</t>
  </si>
  <si>
    <t>Céltartalék (3.+..13.)</t>
  </si>
  <si>
    <t>Városrészi önkormányzatok fejlesztési támogatása</t>
  </si>
  <si>
    <t>Egészségügyi és Szociális Bizottság rendelkezésére álló támogatás</t>
  </si>
  <si>
    <t>Kötvényből a következő év fejlesztéseihez felhasználható</t>
  </si>
  <si>
    <t xml:space="preserve">Oktatási pályázat </t>
  </si>
  <si>
    <t xml:space="preserve">Közműv. érdekeltség növelés </t>
  </si>
  <si>
    <t>Városi ünnepségek</t>
  </si>
  <si>
    <t>Sport pályázat</t>
  </si>
  <si>
    <t>Összesen (1+2):</t>
  </si>
  <si>
    <t>Intézmények szállítói kötelezettség</t>
  </si>
  <si>
    <t>Polgármesteri Hivatal szállítói kötelezettség</t>
  </si>
  <si>
    <t>Képviselők tiszteletdíja 2010.07-09.</t>
  </si>
  <si>
    <t>Sor-szám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</si>
  <si>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</si>
  <si>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</si>
  <si>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</si>
  <si>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</si>
  <si>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</si>
  <si>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</si>
  <si>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</si>
  <si>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</si>
  <si>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</si>
  <si>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</si>
  <si>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</si>
  <si>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</si>
  <si>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Bevételi előirányzatok</t>
  </si>
  <si>
    <t>Felhalmozási és tőkejell. bev.</t>
  </si>
  <si>
    <t>Működési célra átv. pénzeszk.</t>
  </si>
  <si>
    <t>Fejlesztési célra átv. pénzeszk.</t>
  </si>
  <si>
    <t>Kölcsönök visszatérülése</t>
  </si>
  <si>
    <t>Működési célú hitelfelvétel</t>
  </si>
  <si>
    <t>Felhalmozási célú hitelfelvétel</t>
  </si>
  <si>
    <t>Pénzmaradvány igénybevétele</t>
  </si>
  <si>
    <t>Bevételi előir. összesen:</t>
  </si>
  <si>
    <t>Járulékok</t>
  </si>
  <si>
    <t>15.</t>
  </si>
  <si>
    <t>Működési célú pénzeszközát.</t>
  </si>
  <si>
    <t>16.</t>
  </si>
  <si>
    <t>17.</t>
  </si>
  <si>
    <t>18.</t>
  </si>
  <si>
    <t>Fejlesztési célú átadás</t>
  </si>
  <si>
    <t>19.</t>
  </si>
  <si>
    <t>Beruházási kiadások</t>
  </si>
  <si>
    <t>20.</t>
  </si>
  <si>
    <t>Felújítási kiadások</t>
  </si>
  <si>
    <t>21.</t>
  </si>
  <si>
    <t>Tartalék</t>
  </si>
  <si>
    <t>22.</t>
  </si>
  <si>
    <t>Részesedés vásárlás</t>
  </si>
  <si>
    <t>Támogatási kölcsönök nyújtása</t>
  </si>
  <si>
    <t>Hiteltörlesztés</t>
  </si>
  <si>
    <t>23.</t>
  </si>
  <si>
    <t>Kiadási előir. összesen:</t>
  </si>
  <si>
    <t xml:space="preserve">                  Marcali Városi Cigány Kisebbségi Önkormányzat</t>
  </si>
  <si>
    <t>2011.évi előirányzat</t>
  </si>
  <si>
    <t>Bevételek</t>
  </si>
  <si>
    <t>Működési célú tám értékű bevétel</t>
  </si>
  <si>
    <t>Önkormányzati támogatás</t>
  </si>
  <si>
    <t>Bevételek összesen</t>
  </si>
  <si>
    <t>Személyi juttatás</t>
  </si>
  <si>
    <t>Munkaadói járulék</t>
  </si>
  <si>
    <t>Pénzeszközátadás</t>
  </si>
  <si>
    <t>Dologi kiadásokra</t>
  </si>
  <si>
    <t xml:space="preserve">     Ebből:</t>
  </si>
  <si>
    <t>Nyomtatvány, irodaszer, egyéb készlet</t>
  </si>
  <si>
    <t>Könyv, folyóirat</t>
  </si>
  <si>
    <t>Postaköltség</t>
  </si>
  <si>
    <t>Egyéb üzemeltetési kiadás</t>
  </si>
  <si>
    <t>Vásárolt élelemezés</t>
  </si>
  <si>
    <t>Kiadás összesen:</t>
  </si>
  <si>
    <t xml:space="preserve"> Létszám: fő</t>
  </si>
  <si>
    <t xml:space="preserve">I n t é z m é n y </t>
  </si>
  <si>
    <t xml:space="preserve">2010 évi kv. </t>
  </si>
  <si>
    <t>Teljes m.időben</t>
  </si>
  <si>
    <t>Részmunkaidőben</t>
  </si>
  <si>
    <t>sz.</t>
  </si>
  <si>
    <t>létszámke-ret ered.ei</t>
  </si>
  <si>
    <t>létszámke-ret mód.ei</t>
  </si>
  <si>
    <t>Berzsenyi Dániel Gimnázium</t>
  </si>
  <si>
    <t>Noszlopy G. Ált. iskola</t>
  </si>
  <si>
    <t>- Nemesvidi tagiskola</t>
  </si>
  <si>
    <t>- Nevelési Tanácsadó</t>
  </si>
  <si>
    <t>Óvodai Központ</t>
  </si>
  <si>
    <t>Nemesvidi tagóvoda</t>
  </si>
  <si>
    <t>Marcali Szakképző Iskola</t>
  </si>
  <si>
    <t>Szociális és Eü. Szolgáltató</t>
  </si>
  <si>
    <t>Művelődési Központ</t>
  </si>
  <si>
    <t>-  TV</t>
  </si>
  <si>
    <t>Városi Tűzoltóparancsnokság</t>
  </si>
  <si>
    <t>Gyógyfürdő és Szabadidőközpont</t>
  </si>
  <si>
    <t>Dél-Balatoni Szennyvízelv.</t>
  </si>
  <si>
    <t xml:space="preserve">    12.</t>
  </si>
  <si>
    <t>Városi Kórház</t>
  </si>
  <si>
    <t>Marcali,Barcs,Kadarkút,    Nagyatád Szakképzés-szervezés Társulás</t>
  </si>
  <si>
    <t xml:space="preserve">      Összesen:</t>
  </si>
  <si>
    <t xml:space="preserve">                 Ezer Ft</t>
  </si>
  <si>
    <t>Saját bevételek</t>
  </si>
  <si>
    <t>Átengedett bevételek</t>
  </si>
  <si>
    <t>Munkaadókat terhelő járulék</t>
  </si>
  <si>
    <t>Átvett pénzeszközök</t>
  </si>
  <si>
    <t>Állami hozzájárulás</t>
  </si>
  <si>
    <t>Ellátottak pénzbeni juttatása</t>
  </si>
  <si>
    <t>Előző évi várható pénzm.</t>
  </si>
  <si>
    <t>Helyi adó</t>
  </si>
  <si>
    <t xml:space="preserve">Működési célú hiteltörlesztés
 </t>
  </si>
  <si>
    <t>Működési célú hiteltörlesztés
 (kamat)</t>
  </si>
  <si>
    <t>Céltartalék</t>
  </si>
  <si>
    <t>ÖSSZESEN:</t>
  </si>
  <si>
    <t>Hiány:</t>
  </si>
  <si>
    <t>Többlet:</t>
  </si>
  <si>
    <t>Me: e Ft</t>
  </si>
  <si>
    <t>2010. évi 
mód ei.</t>
  </si>
  <si>
    <t>Önkormányzat felhalmozási
és tőkejellegű bevételei</t>
  </si>
  <si>
    <t>Beruházási kiadások, 
felhalmozási célú alapátadások</t>
  </si>
  <si>
    <t>Fejlesztési célú támogatások
(cél-címzett, egyéb)</t>
  </si>
  <si>
    <t>Felhalmozási célú pénzeszköz átadás</t>
  </si>
  <si>
    <t>Értékpapír eladás</t>
  </si>
  <si>
    <t>Felújítások</t>
  </si>
  <si>
    <t>Fejlesztési célú átvett pe.</t>
  </si>
  <si>
    <t>Pénzügyi befektetések</t>
  </si>
  <si>
    <t>Felhalmozási célú tartalék</t>
  </si>
  <si>
    <t>Felhalmozási célú hitel</t>
  </si>
  <si>
    <t>Felhalmozási célú kölcsön</t>
  </si>
  <si>
    <t>Hosszú lejáratú hitel felv.</t>
  </si>
  <si>
    <t>Felhalmozási célú hiteltörlesztés (tőke )</t>
  </si>
  <si>
    <t>Magánsz. komm. adója</t>
  </si>
  <si>
    <t xml:space="preserve">Felhalmozási célú hiteltörlesztés (kamat) </t>
  </si>
  <si>
    <t>Kölcsön visszatérítés</t>
  </si>
  <si>
    <t>Felh. célú Áfa</t>
  </si>
  <si>
    <t>2011. évi  előirányzat</t>
  </si>
  <si>
    <t>2011.évi  előirányzat</t>
  </si>
  <si>
    <t>Támogatási kölcsönök visszatérülése /működési</t>
  </si>
  <si>
    <t>Támogatási kölcsönök visszatérülése /felhalmozási</t>
  </si>
  <si>
    <t>Bérpótló juttatás</t>
  </si>
  <si>
    <t>Rendszeres szoc.segély</t>
  </si>
  <si>
    <t>Forrás megnevezése</t>
  </si>
  <si>
    <t>Kötvény</t>
  </si>
  <si>
    <t>Marcali szennyvíztisztító telep felújítása, Horvátkút városrész csatornázása (Dél-Balaton Szennyvíz projekt része)</t>
  </si>
  <si>
    <t>KEOP-2009-1.2.0 (nettó 85%-a), ÁFA</t>
  </si>
  <si>
    <t>Móra Ferenc utcaában a kórházhoz parkolók, csapadékvíz elvezetés tervezése és engedélyeztetése</t>
  </si>
  <si>
    <t>Polgármesteri Hivatal eszköz beszerzés</t>
  </si>
  <si>
    <t>Barnamezős terület éves monitoring jelentés, és zárójelentés elkészíttetése (2010.12.31-ig teljesítve, januári végszámla)</t>
  </si>
  <si>
    <t>KÖZOP-3.2.0, Kéthely 6,5 mFt</t>
  </si>
  <si>
    <t>Ingatlan értékesítés</t>
  </si>
  <si>
    <t>Katona J. u. 6. társasház melletti csapadékvíz elvezető folyóka kivitelezése (2010. évi megrendelés)</t>
  </si>
  <si>
    <t>Helyi Építési Szabályzat módosítása a Balaton TV-el összhangban (törvényi kötelezettség)</t>
  </si>
  <si>
    <t>Csak legalább 50% pályázati támogatás esetén</t>
  </si>
  <si>
    <t>Móra F. utca útfelújítása, parkolók kialakítása és csapadékvíz elvezetés kiépítése</t>
  </si>
  <si>
    <t>Szabadtéri színpad öltöző vizesblokkokban szennyvíz szivattyúk cseréje (ÁNTSZ kötelezettség)</t>
  </si>
  <si>
    <t xml:space="preserve">Kötvény </t>
  </si>
  <si>
    <t>Lenin utca északi oldalán húzódó útfelújítás(2010. évi megrendelés)</t>
  </si>
  <si>
    <t>Park utcai (Mesepark) óvoda felújítása (2010. évi megrendelés)</t>
  </si>
  <si>
    <t>Me.:                   ezer Ft</t>
  </si>
  <si>
    <t>EU támogatás összege</t>
  </si>
  <si>
    <t>Összes kiadás</t>
  </si>
  <si>
    <t>Visszaigényel-hető ÁFA</t>
  </si>
  <si>
    <t>2011 évben:</t>
  </si>
  <si>
    <t>2012 évben:</t>
  </si>
  <si>
    <t>2013 évben:</t>
  </si>
  <si>
    <t>Magyarország - Horvátország IPA Határon Átnyúló Együttműködési Program</t>
  </si>
  <si>
    <t>Az EU-s projektek megvalósításához szükséges, tervezett saját forrás összege:</t>
  </si>
  <si>
    <t>Eft</t>
  </si>
  <si>
    <t>(kedvezmények)</t>
  </si>
  <si>
    <t>Bevételi jogcím</t>
  </si>
  <si>
    <t>1.sz. mellékletben tervezett bevétel</t>
  </si>
  <si>
    <t>Kedvezmény nélkül elérhető bevétel</t>
  </si>
  <si>
    <t>Kedvezmények összege</t>
  </si>
  <si>
    <t>behajtás, végrehajtás bevétele</t>
  </si>
  <si>
    <t>magánszemélyek kommunális adója</t>
  </si>
  <si>
    <t>gépjárműadó</t>
  </si>
  <si>
    <t>Iparűzési adó bevétel</t>
  </si>
  <si>
    <t>EFt</t>
  </si>
  <si>
    <t>Tárgyévi kiadások összesen</t>
  </si>
  <si>
    <t>Működési célú</t>
  </si>
  <si>
    <t>Felhalmozási célú</t>
  </si>
  <si>
    <t>Költségvetési hiány (-)/többlet (+)</t>
  </si>
  <si>
    <t>Előző évek pénzmaradványának igénybevétele</t>
  </si>
  <si>
    <t>Finanszírozási célú pénzügyi műveletek bevételei</t>
  </si>
  <si>
    <t>Finanszírozási célú pénzügyi műveletek kiadásai</t>
  </si>
  <si>
    <t>Finanszírozási célú pénzügyi műveletek egyenlege</t>
  </si>
  <si>
    <t xml:space="preserve">Református egyház </t>
  </si>
  <si>
    <t>2011.évi kv</t>
  </si>
  <si>
    <t>létszámkeret eredeti e.i.</t>
  </si>
  <si>
    <t>foglalkoztatott</t>
  </si>
  <si>
    <t xml:space="preserve">foglalkoztatott </t>
  </si>
  <si>
    <t>Egyéb kötelezettségek</t>
  </si>
  <si>
    <t>DRV ivóvízhálózat, szennyvízhálózat felújítása</t>
  </si>
  <si>
    <t>Marcali Városi Önkormányzat EU támogatással megvalósuló programairól, projektjeiről</t>
  </si>
  <si>
    <t>11. sz. melléklet</t>
  </si>
  <si>
    <t>12. sz. melléklet</t>
  </si>
  <si>
    <t xml:space="preserve">      13. sz. Melléklet</t>
  </si>
  <si>
    <t>14.sz. melléklet</t>
  </si>
  <si>
    <t>15. sz. melléklet</t>
  </si>
  <si>
    <t>Marcali Városi Önkormányzat által adott közvetett támogatások</t>
  </si>
  <si>
    <t>Marcali Városi Önkormányzat általános és céltartalék felhasználásáról</t>
  </si>
  <si>
    <t>16. sz. melléklet</t>
  </si>
  <si>
    <t>Marcali Városi Önkormányzat által adott lakossági és közösségi szolgáltatások  támogatása</t>
  </si>
  <si>
    <t>Lakosságnak nyújtott locsolási díjkedvezmény</t>
  </si>
  <si>
    <t>Támogatás összege</t>
  </si>
  <si>
    <t>Gázenergia /Noszlopy, Mikszáth, Gimnázium , Óvoda /</t>
  </si>
  <si>
    <t>Továbbszámlázott szolgáltatás</t>
  </si>
  <si>
    <t>Kölcsön</t>
  </si>
  <si>
    <t>24.</t>
  </si>
  <si>
    <t>25.</t>
  </si>
  <si>
    <t>e Ft</t>
  </si>
  <si>
    <t>lakásépítéshez, felújításhoz nyújtott kölcsön</t>
  </si>
  <si>
    <t>Megvalósult pályázat kiadási / 2011-ben kiadásként realizálódik /</t>
  </si>
  <si>
    <t>Marcali Városi Önkormányzat Előirányzati ütemterv 2011.évre                         e ft</t>
  </si>
  <si>
    <t>E Ft</t>
  </si>
  <si>
    <t xml:space="preserve">         2011.évi  bevételei és kiadásai      E Ft</t>
  </si>
  <si>
    <t>Választókerületi alap fejlesztésre</t>
  </si>
  <si>
    <t>GAMESZSZ MTZ traktor</t>
  </si>
  <si>
    <t>Számítás</t>
  </si>
  <si>
    <t>Érték</t>
  </si>
  <si>
    <t>FELÚJÍTÁS eFt</t>
  </si>
  <si>
    <t>Liszt F u. északi oldalán járda felújítás</t>
  </si>
  <si>
    <t>540m x 1,5m=810 m2</t>
  </si>
  <si>
    <t>Kossuth L u. észak oldalán járda felújítása</t>
  </si>
  <si>
    <t>650 m x 2,25 m=1453 m2</t>
  </si>
  <si>
    <t>Alkotmány u. esővíz elvezető árok kiépítése, útburkolat javítása és a járda kiépítése tervezéssel</t>
  </si>
  <si>
    <t>út: 350 m x 4 m=1400 m2                 folyóka 350 m                            járda 350 m x 1,5 m=525 m2</t>
  </si>
  <si>
    <t xml:space="preserve">Mobil internet kiépítése boronkai kulturházban </t>
  </si>
  <si>
    <t>Széchenyi u. lakótelep előtti járda javítása (Széchenyi u. 11-től a Danonnal szembeni bejáratig)</t>
  </si>
  <si>
    <t>100m x 2,25 m=225 m2</t>
  </si>
  <si>
    <t>Gyótai ravatalozó felújítása (magastető építése, előtetővel, tervezéssel, homlokzati vakolat javítása)</t>
  </si>
  <si>
    <t>740+áfa, 135 + áfa</t>
  </si>
  <si>
    <t>Ady Endre utca K-i oldal járda felújítás</t>
  </si>
  <si>
    <t>220 m x 1,5 m=330 m2</t>
  </si>
  <si>
    <t>Múzeum közi parkoló kiépítése kőzuzalékos megoldással</t>
  </si>
  <si>
    <t>440 m2</t>
  </si>
  <si>
    <t>Mikszáth K. u. 2,4,6,8 közti út aszfaltozása (csak egyik út)</t>
  </si>
  <si>
    <t>100 m x 4 m=400m2 aszfalt 1-1 m zuzalékos padka 200m2</t>
  </si>
  <si>
    <t>Gombai városrészben temető parkolójának kialakítása</t>
  </si>
  <si>
    <t>200 m2</t>
  </si>
  <si>
    <t>Széchenyi u. északi oldalán a Nefelejcs  és az Ősz u. közötti szakasz javítása</t>
  </si>
  <si>
    <t>100 m x 1,5 m=150m2  támfal-megerősítés100m</t>
  </si>
  <si>
    <t>Horvátkuti kisbolt előtti buszmegállónál járdasziget építése (szabványos buszmegálló járdaszigettel)</t>
  </si>
  <si>
    <t>Május 1. u. buszfordulónál az út szélére padka építése</t>
  </si>
  <si>
    <t>Széchenyi u. 23-25. előtt zúzottköves parkoló felújítása csapadékvíz elvezetéssel</t>
  </si>
  <si>
    <t>Gorkij utca járda felújítása</t>
  </si>
  <si>
    <t>290 m x 1,5 m=435 m2</t>
  </si>
  <si>
    <t>a   17/2011. ( III.9.) számú rendelethez</t>
  </si>
  <si>
    <t>a 17/2011 (III.9.) számú rendelethez</t>
  </si>
  <si>
    <t>a 17/2011.(III.9.) számú rendelethez</t>
  </si>
  <si>
    <t xml:space="preserve">       a  17/2011 (III.9.) sz. rendelethez</t>
  </si>
  <si>
    <t>a 17/2011 (III.9.) sz. rendelethez</t>
  </si>
  <si>
    <t>a 17/2011 ( III.9.) számú rendelethez</t>
  </si>
  <si>
    <t>a /2011 ( III.9.) számú rendelethez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</si>
</sst>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#"/>
    <numFmt numFmtId="168" formatCode="#"/>
    <numFmt numFmtId="169" formatCode="#,##0.0"/>
    <numFmt numFmtId="170" formatCode="#,##0.000"/>
    <numFmt numFmtId="171" formatCode="0.0%"/>
    <numFmt numFmtId="172" formatCode="0.000%"/>
    <numFmt numFmtId="173" formatCode="0.0000%"/>
    <numFmt numFmtId="174" formatCode="_-* #,##0.000\ _F_t_-;\-* #,##0.000\ _F_t_-;_-* &quot;-&quot;??\ _F_t_-;_-@_-"/>
    <numFmt numFmtId="175" formatCode="_-* #,##0.0000\ _F_t_-;\-* #,##0.0000\ _F_t_-;_-* &quot;-&quot;??\ _F_t_-;_-@_-"/>
    <numFmt numFmtId="176" formatCode="#,##0\ _F_t"/>
    <numFmt numFmtId="177" formatCode="#,##0.0000\ _F_t"/>
    <numFmt numFmtId="178" formatCode="#,##0.0000"/>
    <numFmt numFmtId="179" formatCode="&quot;H-&quot;0000"/>
    <numFmt numFmtId="180" formatCode="yyyy/mm/dd;@"/>
    <numFmt numFmtId="181" formatCode="_-* #,##0.00\ [$Ft-40E]_-;\-* #,##0.00\ [$Ft-40E]_-;_-* &quot;-&quot;??\ [$Ft-40E]_-;_-@_-"/>
    <numFmt numFmtId="182" formatCode="[$-40E]yyyy\.\ mmmm\ d\."/>
    <numFmt numFmtId="183" formatCode="#,##0.0\ &quot;Ft&quot;"/>
  </numFmts>
  <fonts count="6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sz val="10"/>
      <name val="Times New Roman CE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 CE"/>
      <family val="0"/>
    </font>
    <font>
      <b/>
      <i/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sz val="8"/>
      <name val="Arial"/>
      <family val="0"/>
    </font>
    <font>
      <b/>
      <sz val="11"/>
      <name val="Arial Narrow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Arial Narrow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 Narrow"/>
      <family val="2"/>
    </font>
    <font>
      <b/>
      <sz val="12"/>
      <color indexed="60"/>
      <name val="Arial Narrow"/>
      <family val="2"/>
    </font>
    <font>
      <b/>
      <sz val="11"/>
      <color indexed="60"/>
      <name val="Arial Narrow"/>
      <family val="2"/>
    </font>
    <font>
      <sz val="10"/>
      <color indexed="10"/>
      <name val="Arial Narrow"/>
      <family val="2"/>
    </font>
    <font>
      <b/>
      <sz val="12"/>
      <color indexed="57"/>
      <name val="Arial Narrow"/>
      <family val="2"/>
    </font>
    <font>
      <b/>
      <sz val="11"/>
      <color indexed="57"/>
      <name val="Arial Narrow"/>
      <family val="2"/>
    </font>
    <font>
      <b/>
      <sz val="10"/>
      <name val="Arial"/>
      <family val="2"/>
    </font>
    <font>
      <b/>
      <i/>
      <sz val="10"/>
      <name val="Arial"/>
      <family val="0"/>
    </font>
    <font>
      <sz val="12"/>
      <name val="Times New Roman CE"/>
      <family val="0"/>
    </font>
    <font>
      <b/>
      <u val="single"/>
      <sz val="12"/>
      <name val="Times New Roman CE"/>
      <family val="0"/>
    </font>
    <font>
      <b/>
      <i/>
      <sz val="10"/>
      <name val="Times New Roman CE"/>
      <family val="0"/>
    </font>
    <font>
      <i/>
      <sz val="12"/>
      <name val="Times New Roman"/>
      <family val="1"/>
    </font>
    <font>
      <i/>
      <sz val="11"/>
      <name val="Times New Roman CE"/>
      <family val="1"/>
    </font>
    <font>
      <sz val="10"/>
      <color indexed="8"/>
      <name val="Times New Roman"/>
      <family val="2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22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ck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 style="medium"/>
      <bottom style="thick"/>
    </border>
    <border>
      <left style="thin"/>
      <right style="thin"/>
      <top style="medium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 style="thick"/>
      <right style="medium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/>
      <right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4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</cellStyleXfs>
  <cellXfs count="698">
    <xf numFmtId="0" fontId="0" fillId="0" borderId="0" xfId="0" applyAlignment="1">
      <alignment/>
    </xf>
    <xf numFmtId="0" fontId="23" fillId="0" borderId="10" xfId="58" applyFont="1" applyFill="1" applyBorder="1" applyAlignment="1" applyProtection="1">
      <alignment horizontal="center" vertical="center" wrapText="1"/>
      <protection/>
    </xf>
    <xf numFmtId="0" fontId="23" fillId="0" borderId="10" xfId="58" applyFont="1" applyFill="1" applyBorder="1" applyAlignment="1" applyProtection="1">
      <alignment vertical="center" wrapText="1"/>
      <protection/>
    </xf>
    <xf numFmtId="0" fontId="23" fillId="0" borderId="10" xfId="58" applyFont="1" applyFill="1" applyBorder="1" applyAlignment="1" applyProtection="1">
      <alignment horizontal="center" wrapText="1"/>
      <protection/>
    </xf>
    <xf numFmtId="0" fontId="23" fillId="0" borderId="0" xfId="58" applyFont="1" applyFill="1" applyAlignment="1" applyProtection="1">
      <alignment wrapText="1"/>
      <protection/>
    </xf>
    <xf numFmtId="0" fontId="23" fillId="0" borderId="0" xfId="58" applyFont="1" applyFill="1" applyProtection="1">
      <alignment/>
      <protection/>
    </xf>
    <xf numFmtId="0" fontId="23" fillId="0" borderId="10" xfId="58" applyFont="1" applyFill="1" applyBorder="1" applyProtection="1">
      <alignment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10" xfId="58" applyFont="1" applyFill="1" applyBorder="1" applyAlignment="1" applyProtection="1">
      <alignment/>
      <protection/>
    </xf>
    <xf numFmtId="3" fontId="23" fillId="0" borderId="10" xfId="58" applyNumberFormat="1" applyFont="1" applyFill="1" applyBorder="1" applyProtection="1">
      <alignment/>
      <protection/>
    </xf>
    <xf numFmtId="3" fontId="23" fillId="0" borderId="10" xfId="58" applyNumberFormat="1" applyFont="1" applyFill="1" applyBorder="1" applyAlignment="1" applyProtection="1">
      <alignment/>
      <protection locked="0"/>
    </xf>
    <xf numFmtId="3" fontId="23" fillId="0" borderId="10" xfId="58" applyNumberFormat="1" applyFont="1" applyFill="1" applyBorder="1" applyAlignment="1" applyProtection="1">
      <alignment/>
      <protection/>
    </xf>
    <xf numFmtId="3" fontId="24" fillId="0" borderId="10" xfId="58" applyNumberFormat="1" applyFont="1" applyFill="1" applyBorder="1" applyAlignment="1" applyProtection="1">
      <alignment horizontal="right" vertical="center"/>
      <protection/>
    </xf>
    <xf numFmtId="0" fontId="24" fillId="0" borderId="0" xfId="58" applyFont="1" applyFill="1" applyAlignment="1" applyProtection="1">
      <alignment horizontal="left" vertical="center"/>
      <protection/>
    </xf>
    <xf numFmtId="3" fontId="23" fillId="0" borderId="10" xfId="58" applyNumberFormat="1" applyFont="1" applyFill="1" applyBorder="1" applyProtection="1">
      <alignment/>
      <protection locked="0"/>
    </xf>
    <xf numFmtId="3" fontId="24" fillId="0" borderId="10" xfId="58" applyNumberFormat="1" applyFont="1" applyFill="1" applyBorder="1" applyAlignment="1" applyProtection="1">
      <alignment vertical="center"/>
      <protection locked="0"/>
    </xf>
    <xf numFmtId="3" fontId="24" fillId="0" borderId="0" xfId="58" applyNumberFormat="1" applyFont="1" applyFill="1" applyProtection="1">
      <alignment/>
      <protection/>
    </xf>
    <xf numFmtId="0" fontId="24" fillId="0" borderId="0" xfId="58" applyFont="1" applyFill="1" applyProtection="1">
      <alignment/>
      <protection/>
    </xf>
    <xf numFmtId="3" fontId="24" fillId="0" borderId="10" xfId="58" applyNumberFormat="1" applyFont="1" applyFill="1" applyBorder="1" applyAlignment="1" applyProtection="1">
      <alignment vertical="center"/>
      <protection/>
    </xf>
    <xf numFmtId="3" fontId="24" fillId="0" borderId="10" xfId="58" applyNumberFormat="1" applyFont="1" applyFill="1" applyBorder="1" applyProtection="1">
      <alignment/>
      <protection/>
    </xf>
    <xf numFmtId="0" fontId="23" fillId="0" borderId="12" xfId="0" applyFont="1" applyBorder="1" applyAlignment="1">
      <alignment/>
    </xf>
    <xf numFmtId="0" fontId="23" fillId="0" borderId="10" xfId="0" applyFont="1" applyBorder="1" applyAlignment="1">
      <alignment/>
    </xf>
    <xf numFmtId="0" fontId="24" fillId="22" borderId="12" xfId="0" applyFont="1" applyFill="1" applyBorder="1" applyAlignment="1">
      <alignment horizontal="center" vertical="top" wrapText="1"/>
    </xf>
    <xf numFmtId="0" fontId="24" fillId="22" borderId="10" xfId="0" applyFont="1" applyFill="1" applyBorder="1" applyAlignment="1">
      <alignment horizontal="center" vertical="top" wrapText="1"/>
    </xf>
    <xf numFmtId="0" fontId="24" fillId="24" borderId="13" xfId="0" applyFont="1" applyFill="1" applyBorder="1" applyAlignment="1">
      <alignment horizontal="center" wrapText="1"/>
    </xf>
    <xf numFmtId="0" fontId="23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4" fillId="0" borderId="10" xfId="0" applyNumberFormat="1" applyFont="1" applyBorder="1" applyAlignment="1">
      <alignment horizontal="right" wrapText="1"/>
    </xf>
    <xf numFmtId="3" fontId="0" fillId="0" borderId="0" xfId="0" applyNumberFormat="1" applyAlignment="1">
      <alignment/>
    </xf>
    <xf numFmtId="0" fontId="23" fillId="25" borderId="10" xfId="0" applyFont="1" applyFill="1" applyBorder="1" applyAlignment="1">
      <alignment vertical="top" wrapText="1"/>
    </xf>
    <xf numFmtId="0" fontId="23" fillId="25" borderId="10" xfId="0" applyFont="1" applyFill="1" applyBorder="1" applyAlignment="1">
      <alignment horizontal="center" vertical="top" wrapText="1" shrinkToFit="1"/>
    </xf>
    <xf numFmtId="3" fontId="23" fillId="0" borderId="0" xfId="0" applyNumberFormat="1" applyFont="1" applyFill="1" applyBorder="1" applyAlignment="1">
      <alignment horizontal="right" vertical="top" wrapText="1"/>
    </xf>
    <xf numFmtId="0" fontId="24" fillId="22" borderId="10" xfId="0" applyFont="1" applyFill="1" applyBorder="1" applyAlignment="1">
      <alignment vertical="top" wrapText="1"/>
    </xf>
    <xf numFmtId="3" fontId="24" fillId="22" borderId="10" xfId="0" applyNumberFormat="1" applyFont="1" applyFill="1" applyBorder="1" applyAlignment="1">
      <alignment horizontal="right" wrapText="1"/>
    </xf>
    <xf numFmtId="3" fontId="23" fillId="0" borderId="10" xfId="0" applyNumberFormat="1" applyFont="1" applyBorder="1" applyAlignment="1">
      <alignment horizontal="right" vertical="top" wrapText="1"/>
    </xf>
    <xf numFmtId="0" fontId="23" fillId="0" borderId="14" xfId="0" applyFont="1" applyBorder="1" applyAlignment="1">
      <alignment horizontal="center" vertical="center" wrapText="1"/>
    </xf>
    <xf numFmtId="0" fontId="23" fillId="25" borderId="15" xfId="0" applyFont="1" applyFill="1" applyBorder="1" applyAlignment="1">
      <alignment vertical="top" wrapText="1"/>
    </xf>
    <xf numFmtId="3" fontId="23" fillId="0" borderId="15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0" fontId="23" fillId="0" borderId="16" xfId="0" applyFont="1" applyBorder="1" applyAlignment="1">
      <alignment/>
    </xf>
    <xf numFmtId="0" fontId="25" fillId="0" borderId="12" xfId="0" applyFont="1" applyBorder="1" applyAlignment="1">
      <alignment vertical="top" wrapText="1"/>
    </xf>
    <xf numFmtId="0" fontId="24" fillId="0" borderId="17" xfId="0" applyFont="1" applyBorder="1" applyAlignment="1">
      <alignment horizontal="center" wrapText="1"/>
    </xf>
    <xf numFmtId="0" fontId="27" fillId="22" borderId="18" xfId="0" applyFont="1" applyFill="1" applyBorder="1" applyAlignment="1">
      <alignment horizontal="center" vertical="top" wrapText="1"/>
    </xf>
    <xf numFmtId="0" fontId="24" fillId="22" borderId="19" xfId="0" applyFont="1" applyFill="1" applyBorder="1" applyAlignment="1">
      <alignment horizontal="center" wrapText="1"/>
    </xf>
    <xf numFmtId="0" fontId="24" fillId="22" borderId="20" xfId="0" applyFont="1" applyFill="1" applyBorder="1" applyAlignment="1">
      <alignment horizontal="center" wrapText="1"/>
    </xf>
    <xf numFmtId="0" fontId="24" fillId="22" borderId="17" xfId="0" applyFont="1" applyFill="1" applyBorder="1" applyAlignment="1">
      <alignment horizontal="center" wrapText="1"/>
    </xf>
    <xf numFmtId="0" fontId="23" fillId="0" borderId="18" xfId="0" applyFont="1" applyBorder="1" applyAlignment="1">
      <alignment horizontal="center" vertical="center" wrapText="1"/>
    </xf>
    <xf numFmtId="49" fontId="23" fillId="0" borderId="19" xfId="0" applyNumberFormat="1" applyFont="1" applyBorder="1" applyAlignment="1">
      <alignment vertical="top" wrapText="1"/>
    </xf>
    <xf numFmtId="3" fontId="23" fillId="0" borderId="20" xfId="0" applyNumberFormat="1" applyFont="1" applyBorder="1" applyAlignment="1">
      <alignment horizontal="right"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0" fontId="0" fillId="0" borderId="21" xfId="0" applyBorder="1" applyAlignment="1">
      <alignment horizontal="center" wrapText="1"/>
    </xf>
    <xf numFmtId="3" fontId="23" fillId="0" borderId="20" xfId="0" applyNumberFormat="1" applyFont="1" applyBorder="1" applyAlignment="1">
      <alignment horizontal="right" wrapText="1"/>
    </xf>
    <xf numFmtId="49" fontId="23" fillId="0" borderId="19" xfId="0" applyNumberFormat="1" applyFont="1" applyBorder="1" applyAlignment="1" quotePrefix="1">
      <alignment vertical="top" wrapText="1"/>
    </xf>
    <xf numFmtId="49" fontId="23" fillId="0" borderId="22" xfId="0" applyNumberFormat="1" applyFont="1" applyBorder="1" applyAlignment="1">
      <alignment vertical="top" wrapText="1"/>
    </xf>
    <xf numFmtId="3" fontId="23" fillId="0" borderId="23" xfId="0" applyNumberFormat="1" applyFont="1" applyBorder="1" applyAlignment="1">
      <alignment horizontal="right" vertical="top" wrapText="1"/>
    </xf>
    <xf numFmtId="0" fontId="0" fillId="0" borderId="23" xfId="0" applyBorder="1" applyAlignment="1">
      <alignment/>
    </xf>
    <xf numFmtId="0" fontId="24" fillId="0" borderId="19" xfId="0" applyFont="1" applyBorder="1" applyAlignment="1">
      <alignment vertical="top" wrapText="1"/>
    </xf>
    <xf numFmtId="0" fontId="23" fillId="0" borderId="24" xfId="0" applyFont="1" applyBorder="1" applyAlignment="1">
      <alignment vertical="top" wrapText="1"/>
    </xf>
    <xf numFmtId="3" fontId="23" fillId="0" borderId="25" xfId="0" applyNumberFormat="1" applyFont="1" applyBorder="1" applyAlignment="1">
      <alignment horizontal="right" vertical="top" wrapText="1"/>
    </xf>
    <xf numFmtId="0" fontId="24" fillId="0" borderId="26" xfId="0" applyFont="1" applyBorder="1" applyAlignment="1">
      <alignment vertical="top" wrapText="1"/>
    </xf>
    <xf numFmtId="3" fontId="24" fillId="0" borderId="27" xfId="0" applyNumberFormat="1" applyFont="1" applyBorder="1" applyAlignment="1">
      <alignment horizontal="right" wrapText="1"/>
    </xf>
    <xf numFmtId="3" fontId="24" fillId="0" borderId="28" xfId="0" applyNumberFormat="1" applyFont="1" applyBorder="1" applyAlignment="1">
      <alignment horizontal="right" wrapText="1"/>
    </xf>
    <xf numFmtId="0" fontId="23" fillId="0" borderId="0" xfId="0" applyFont="1" applyBorder="1" applyAlignment="1">
      <alignment wrapText="1"/>
    </xf>
    <xf numFmtId="0" fontId="24" fillId="0" borderId="0" xfId="0" applyFont="1" applyBorder="1" applyAlignment="1">
      <alignment vertical="top" wrapText="1"/>
    </xf>
    <xf numFmtId="3" fontId="24" fillId="0" borderId="0" xfId="0" applyNumberFormat="1" applyFont="1" applyBorder="1" applyAlignment="1">
      <alignment horizontal="right" wrapText="1"/>
    </xf>
    <xf numFmtId="0" fontId="23" fillId="0" borderId="0" xfId="0" applyFont="1" applyAlignment="1">
      <alignment/>
    </xf>
    <xf numFmtId="0" fontId="25" fillId="0" borderId="29" xfId="0" applyFont="1" applyBorder="1" applyAlignment="1">
      <alignment vertical="top" wrapText="1"/>
    </xf>
    <xf numFmtId="0" fontId="24" fillId="0" borderId="30" xfId="0" applyFont="1" applyBorder="1" applyAlignment="1">
      <alignment vertical="top" wrapText="1"/>
    </xf>
    <xf numFmtId="0" fontId="24" fillId="0" borderId="21" xfId="0" applyFont="1" applyBorder="1" applyAlignment="1">
      <alignment horizontal="center" wrapText="1"/>
    </xf>
    <xf numFmtId="0" fontId="24" fillId="0" borderId="31" xfId="0" applyFont="1" applyBorder="1" applyAlignment="1">
      <alignment horizontal="center" wrapText="1"/>
    </xf>
    <xf numFmtId="0" fontId="27" fillId="22" borderId="12" xfId="0" applyFont="1" applyFill="1" applyBorder="1" applyAlignment="1">
      <alignment horizontal="center" vertical="top" wrapText="1"/>
    </xf>
    <xf numFmtId="3" fontId="23" fillId="0" borderId="17" xfId="0" applyNumberFormat="1" applyFont="1" applyBorder="1" applyAlignment="1">
      <alignment horizontal="right" vertical="center" wrapText="1"/>
    </xf>
    <xf numFmtId="49" fontId="23" fillId="0" borderId="23" xfId="0" applyNumberFormat="1" applyFont="1" applyBorder="1" applyAlignment="1">
      <alignment vertical="top" wrapText="1"/>
    </xf>
    <xf numFmtId="0" fontId="23" fillId="0" borderId="12" xfId="0" applyFont="1" applyBorder="1" applyAlignment="1">
      <alignment wrapText="1"/>
    </xf>
    <xf numFmtId="0" fontId="23" fillId="0" borderId="23" xfId="0" applyFont="1" applyBorder="1" applyAlignment="1">
      <alignment vertical="top" wrapText="1"/>
    </xf>
    <xf numFmtId="0" fontId="24" fillId="0" borderId="28" xfId="0" applyFont="1" applyBorder="1" applyAlignment="1">
      <alignment vertical="top" wrapText="1"/>
    </xf>
    <xf numFmtId="0" fontId="23" fillId="0" borderId="0" xfId="0" applyFont="1" applyBorder="1" applyAlignment="1">
      <alignment/>
    </xf>
    <xf numFmtId="0" fontId="23" fillId="0" borderId="32" xfId="0" applyFont="1" applyBorder="1" applyAlignment="1">
      <alignment horizontal="center"/>
    </xf>
    <xf numFmtId="0" fontId="25" fillId="0" borderId="33" xfId="0" applyFont="1" applyBorder="1" applyAlignment="1">
      <alignment vertical="top" wrapText="1"/>
    </xf>
    <xf numFmtId="0" fontId="24" fillId="0" borderId="34" xfId="0" applyFont="1" applyBorder="1" applyAlignment="1">
      <alignment vertical="top" wrapText="1"/>
    </xf>
    <xf numFmtId="0" fontId="0" fillId="0" borderId="21" xfId="0" applyBorder="1" applyAlignment="1">
      <alignment horizontal="center"/>
    </xf>
    <xf numFmtId="0" fontId="24" fillId="0" borderId="35" xfId="0" applyFont="1" applyFill="1" applyBorder="1" applyAlignment="1">
      <alignment horizontal="center" wrapText="1"/>
    </xf>
    <xf numFmtId="3" fontId="23" fillId="0" borderId="36" xfId="0" applyNumberFormat="1" applyFont="1" applyBorder="1" applyAlignment="1">
      <alignment horizontal="right" wrapText="1"/>
    </xf>
    <xf numFmtId="3" fontId="23" fillId="0" borderId="17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wrapText="1"/>
    </xf>
    <xf numFmtId="0" fontId="23" fillId="0" borderId="37" xfId="0" applyFont="1" applyBorder="1" applyAlignment="1">
      <alignment wrapText="1"/>
    </xf>
    <xf numFmtId="0" fontId="24" fillId="0" borderId="15" xfId="0" applyFont="1" applyBorder="1" applyAlignment="1">
      <alignment vertical="top" wrapText="1"/>
    </xf>
    <xf numFmtId="3" fontId="24" fillId="0" borderId="15" xfId="0" applyNumberFormat="1" applyFont="1" applyBorder="1" applyAlignment="1">
      <alignment horizontal="right" wrapText="1"/>
    </xf>
    <xf numFmtId="3" fontId="23" fillId="0" borderId="23" xfId="0" applyNumberFormat="1" applyFont="1" applyBorder="1" applyAlignment="1">
      <alignment horizontal="right" wrapText="1"/>
    </xf>
    <xf numFmtId="0" fontId="23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horizontal="right" wrapText="1"/>
    </xf>
    <xf numFmtId="3" fontId="23" fillId="0" borderId="38" xfId="0" applyNumberFormat="1" applyFont="1" applyBorder="1" applyAlignment="1">
      <alignment horizontal="right" wrapText="1"/>
    </xf>
    <xf numFmtId="3" fontId="24" fillId="0" borderId="39" xfId="0" applyNumberFormat="1" applyFont="1" applyBorder="1" applyAlignment="1">
      <alignment horizontal="right" vertical="top" wrapText="1"/>
    </xf>
    <xf numFmtId="0" fontId="27" fillId="22" borderId="40" xfId="0" applyFont="1" applyFill="1" applyBorder="1" applyAlignment="1">
      <alignment horizontal="center" vertical="top" wrapText="1"/>
    </xf>
    <xf numFmtId="0" fontId="27" fillId="22" borderId="41" xfId="0" applyFont="1" applyFill="1" applyBorder="1" applyAlignment="1">
      <alignment horizontal="center" vertical="top" wrapText="1"/>
    </xf>
    <xf numFmtId="0" fontId="24" fillId="0" borderId="42" xfId="0" applyFont="1" applyBorder="1" applyAlignment="1">
      <alignment vertical="top" wrapText="1"/>
    </xf>
    <xf numFmtId="0" fontId="24" fillId="0" borderId="43" xfId="0" applyFont="1" applyBorder="1" applyAlignment="1">
      <alignment vertical="top" wrapText="1"/>
    </xf>
    <xf numFmtId="3" fontId="24" fillId="0" borderId="44" xfId="0" applyNumberFormat="1" applyFont="1" applyFill="1" applyBorder="1" applyAlignment="1">
      <alignment horizontal="right" vertical="top" wrapText="1"/>
    </xf>
    <xf numFmtId="0" fontId="24" fillId="0" borderId="45" xfId="0" applyFont="1" applyBorder="1" applyAlignment="1">
      <alignment vertical="top" wrapText="1"/>
    </xf>
    <xf numFmtId="0" fontId="24" fillId="0" borderId="46" xfId="0" applyFont="1" applyBorder="1" applyAlignment="1">
      <alignment vertical="top" wrapText="1"/>
    </xf>
    <xf numFmtId="3" fontId="24" fillId="0" borderId="46" xfId="0" applyNumberFormat="1" applyFont="1" applyBorder="1" applyAlignment="1">
      <alignment horizontal="right" vertical="top" wrapText="1"/>
    </xf>
    <xf numFmtId="0" fontId="23" fillId="0" borderId="46" xfId="0" applyFont="1" applyBorder="1" applyAlignment="1">
      <alignment vertical="top" wrapText="1"/>
    </xf>
    <xf numFmtId="3" fontId="23" fillId="0" borderId="46" xfId="0" applyNumberFormat="1" applyFont="1" applyBorder="1" applyAlignment="1">
      <alignment horizontal="right" vertical="top" wrapText="1"/>
    </xf>
    <xf numFmtId="0" fontId="23" fillId="0" borderId="46" xfId="0" applyFont="1" applyBorder="1" applyAlignment="1">
      <alignment horizontal="left" vertical="top" wrapText="1"/>
    </xf>
    <xf numFmtId="0" fontId="26" fillId="0" borderId="46" xfId="0" applyFont="1" applyBorder="1" applyAlignment="1">
      <alignment vertical="top" wrapText="1"/>
    </xf>
    <xf numFmtId="3" fontId="24" fillId="0" borderId="46" xfId="0" applyNumberFormat="1" applyFont="1" applyBorder="1" applyAlignment="1">
      <alignment horizontal="right" vertical="top" wrapText="1"/>
    </xf>
    <xf numFmtId="0" fontId="29" fillId="0" borderId="46" xfId="0" applyFont="1" applyBorder="1" applyAlignment="1">
      <alignment vertical="top" wrapText="1"/>
    </xf>
    <xf numFmtId="0" fontId="30" fillId="0" borderId="46" xfId="0" applyFont="1" applyBorder="1" applyAlignment="1">
      <alignment horizontal="left" vertical="top" wrapText="1"/>
    </xf>
    <xf numFmtId="0" fontId="26" fillId="0" borderId="44" xfId="0" applyFont="1" applyBorder="1" applyAlignment="1">
      <alignment vertical="top" wrapText="1"/>
    </xf>
    <xf numFmtId="0" fontId="23" fillId="0" borderId="47" xfId="0" applyFont="1" applyBorder="1" applyAlignment="1">
      <alignment horizontal="left" vertical="top" wrapText="1"/>
    </xf>
    <xf numFmtId="0" fontId="23" fillId="0" borderId="48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left" vertical="top" wrapText="1"/>
    </xf>
    <xf numFmtId="3" fontId="23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67" fontId="17" fillId="0" borderId="0" xfId="65" applyNumberFormat="1" applyAlignment="1">
      <alignment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167" fontId="17" fillId="0" borderId="0" xfId="65" applyNumberFormat="1" applyFont="1" applyAlignment="1">
      <alignment vertical="center" wrapText="1"/>
      <protection/>
    </xf>
    <xf numFmtId="167" fontId="34" fillId="0" borderId="49" xfId="65" applyNumberFormat="1" applyFont="1" applyBorder="1" applyAlignment="1">
      <alignment horizontal="center"/>
      <protection/>
    </xf>
    <xf numFmtId="167" fontId="34" fillId="0" borderId="50" xfId="65" applyNumberFormat="1" applyFont="1" applyBorder="1" applyAlignment="1">
      <alignment horizontal="center"/>
      <protection/>
    </xf>
    <xf numFmtId="167" fontId="34" fillId="0" borderId="51" xfId="65" applyNumberFormat="1" applyFont="1" applyBorder="1" applyAlignment="1">
      <alignment horizontal="centerContinuous" vertical="center"/>
      <protection/>
    </xf>
    <xf numFmtId="167" fontId="34" fillId="0" borderId="52" xfId="65" applyNumberFormat="1" applyFont="1" applyBorder="1" applyAlignment="1">
      <alignment horizontal="centerContinuous" vertical="center"/>
      <protection/>
    </xf>
    <xf numFmtId="167" fontId="34" fillId="0" borderId="53" xfId="65" applyNumberFormat="1" applyFont="1" applyBorder="1" applyAlignment="1">
      <alignment horizontal="centerContinuous" vertical="center"/>
      <protection/>
    </xf>
    <xf numFmtId="167" fontId="34" fillId="0" borderId="54" xfId="65" applyNumberFormat="1" applyFont="1" applyBorder="1" applyAlignment="1">
      <alignment horizontal="centerContinuous" vertical="center"/>
      <protection/>
    </xf>
    <xf numFmtId="167" fontId="34" fillId="0" borderId="0" xfId="65" applyNumberFormat="1" applyFont="1" applyAlignment="1">
      <alignment vertical="center"/>
      <protection/>
    </xf>
    <xf numFmtId="167" fontId="35" fillId="0" borderId="55" xfId="65" applyNumberFormat="1" applyFont="1" applyBorder="1" applyAlignment="1">
      <alignment horizontal="center" vertical="center"/>
      <protection/>
    </xf>
    <xf numFmtId="167" fontId="34" fillId="0" borderId="56" xfId="65" applyNumberFormat="1" applyFont="1" applyBorder="1" applyAlignment="1">
      <alignment horizontal="center" vertical="center" wrapText="1"/>
      <protection/>
    </xf>
    <xf numFmtId="167" fontId="34" fillId="0" borderId="57" xfId="65" applyNumberFormat="1" applyFont="1" applyBorder="1" applyAlignment="1">
      <alignment horizontal="center" vertical="center"/>
      <protection/>
    </xf>
    <xf numFmtId="167" fontId="34" fillId="0" borderId="58" xfId="65" applyNumberFormat="1" applyFont="1" applyBorder="1" applyAlignment="1">
      <alignment horizontal="center" vertical="center" wrapText="1"/>
      <protection/>
    </xf>
    <xf numFmtId="167" fontId="34" fillId="0" borderId="0" xfId="65" applyNumberFormat="1" applyFont="1" applyAlignment="1">
      <alignment horizontal="center" vertical="center"/>
      <protection/>
    </xf>
    <xf numFmtId="167" fontId="33" fillId="0" borderId="59" xfId="65" applyNumberFormat="1" applyFont="1" applyBorder="1" applyAlignment="1">
      <alignment horizontal="center" vertical="center" wrapText="1"/>
      <protection/>
    </xf>
    <xf numFmtId="167" fontId="33" fillId="0" borderId="39" xfId="65" applyNumberFormat="1" applyFont="1" applyBorder="1" applyAlignment="1" applyProtection="1">
      <alignment vertical="center" wrapText="1"/>
      <protection locked="0"/>
    </xf>
    <xf numFmtId="167" fontId="17" fillId="26" borderId="39" xfId="65" applyNumberFormat="1" applyFont="1" applyFill="1" applyBorder="1" applyAlignment="1" applyProtection="1">
      <alignment vertical="center" wrapText="1"/>
      <protection/>
    </xf>
    <xf numFmtId="167" fontId="17" fillId="0" borderId="60" xfId="65" applyNumberFormat="1" applyFont="1" applyBorder="1" applyAlignment="1">
      <alignment vertical="center" wrapText="1"/>
      <protection/>
    </xf>
    <xf numFmtId="167" fontId="33" fillId="0" borderId="19" xfId="65" applyNumberFormat="1" applyFont="1" applyBorder="1" applyAlignment="1">
      <alignment horizontal="center" vertical="center" wrapText="1"/>
      <protection/>
    </xf>
    <xf numFmtId="167" fontId="36" fillId="0" borderId="10" xfId="64" applyNumberFormat="1" applyFont="1" applyBorder="1" applyAlignment="1" applyProtection="1">
      <alignment vertical="center" wrapText="1"/>
      <protection locked="0"/>
    </xf>
    <xf numFmtId="168" fontId="17" fillId="0" borderId="10" xfId="64" applyNumberFormat="1" applyFont="1" applyBorder="1" applyAlignment="1" applyProtection="1">
      <alignment vertical="center" wrapText="1"/>
      <protection locked="0"/>
    </xf>
    <xf numFmtId="167" fontId="17" fillId="0" borderId="13" xfId="65" applyNumberFormat="1" applyFont="1" applyBorder="1" applyAlignment="1" applyProtection="1">
      <alignment vertical="center" wrapText="1"/>
      <protection locked="0"/>
    </xf>
    <xf numFmtId="167" fontId="17" fillId="0" borderId="61" xfId="65" applyNumberFormat="1" applyFont="1" applyBorder="1" applyAlignment="1" applyProtection="1">
      <alignment vertical="center" wrapText="1"/>
      <protection locked="0"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11" xfId="65" applyNumberFormat="1" applyFont="1" applyBorder="1" applyAlignment="1" applyProtection="1">
      <alignment vertical="center" wrapText="1"/>
      <protection locked="0"/>
    </xf>
    <xf numFmtId="167" fontId="33" fillId="0" borderId="62" xfId="65" applyNumberFormat="1" applyFont="1" applyBorder="1" applyAlignment="1">
      <alignment horizontal="center" vertical="center" wrapText="1"/>
      <protection/>
    </xf>
    <xf numFmtId="167" fontId="36" fillId="0" borderId="19" xfId="64" applyNumberFormat="1" applyFont="1" applyBorder="1" applyAlignment="1" applyProtection="1">
      <alignment vertical="center" wrapText="1"/>
      <protection locked="0"/>
    </xf>
    <xf numFmtId="167" fontId="36" fillId="0" borderId="22" xfId="64" applyNumberFormat="1" applyFont="1" applyBorder="1" applyAlignment="1" applyProtection="1">
      <alignment vertical="center" wrapText="1"/>
      <protection locked="0"/>
    </xf>
    <xf numFmtId="168" fontId="17" fillId="0" borderId="23" xfId="64" applyNumberFormat="1" applyFont="1" applyBorder="1" applyAlignment="1" applyProtection="1">
      <alignment vertical="center" wrapText="1"/>
      <protection locked="0"/>
    </xf>
    <xf numFmtId="167" fontId="17" fillId="0" borderId="23" xfId="65" applyNumberFormat="1" applyFont="1" applyBorder="1" applyAlignment="1" applyProtection="1">
      <alignment vertical="center" wrapText="1"/>
      <protection locked="0"/>
    </xf>
    <xf numFmtId="167" fontId="33" fillId="0" borderId="63" xfId="65" applyNumberFormat="1" applyFont="1" applyBorder="1" applyAlignment="1">
      <alignment horizontal="center" vertical="center" wrapText="1"/>
      <protection/>
    </xf>
    <xf numFmtId="167" fontId="34" fillId="0" borderId="64" xfId="65" applyNumberFormat="1" applyFont="1" applyBorder="1" applyAlignment="1">
      <alignment vertical="center" wrapText="1"/>
      <protection/>
    </xf>
    <xf numFmtId="167" fontId="17" fillId="26" borderId="58" xfId="65" applyNumberFormat="1" applyFont="1" applyFill="1" applyBorder="1" applyAlignment="1" applyProtection="1">
      <alignment vertical="center" wrapText="1"/>
      <protection/>
    </xf>
    <xf numFmtId="167" fontId="17" fillId="0" borderId="58" xfId="65" applyNumberFormat="1" applyFont="1" applyBorder="1" applyAlignment="1" applyProtection="1">
      <alignment vertical="center" wrapText="1"/>
      <protection locked="0"/>
    </xf>
    <xf numFmtId="167" fontId="17" fillId="0" borderId="58" xfId="65" applyNumberFormat="1" applyFont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22" borderId="59" xfId="0" applyFont="1" applyFill="1" applyBorder="1" applyAlignment="1">
      <alignment horizontal="center" vertical="center" wrapText="1"/>
    </xf>
    <xf numFmtId="0" fontId="39" fillId="22" borderId="39" xfId="0" applyFont="1" applyFill="1" applyBorder="1" applyAlignment="1">
      <alignment horizontal="center" vertical="center" wrapText="1"/>
    </xf>
    <xf numFmtId="0" fontId="39" fillId="22" borderId="65" xfId="0" applyFont="1" applyFill="1" applyBorder="1" applyAlignment="1">
      <alignment horizontal="center" vertical="center" wrapText="1"/>
    </xf>
    <xf numFmtId="0" fontId="23" fillId="0" borderId="38" xfId="0" applyFont="1" applyBorder="1" applyAlignment="1">
      <alignment vertical="top" wrapText="1"/>
    </xf>
    <xf numFmtId="0" fontId="23" fillId="0" borderId="66" xfId="0" applyFont="1" applyBorder="1" applyAlignment="1">
      <alignment horizontal="center" vertical="center" wrapText="1"/>
    </xf>
    <xf numFmtId="0" fontId="40" fillId="7" borderId="59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top" wrapText="1"/>
    </xf>
    <xf numFmtId="3" fontId="23" fillId="0" borderId="13" xfId="0" applyNumberFormat="1" applyFont="1" applyFill="1" applyBorder="1" applyAlignment="1">
      <alignment horizontal="right" vertical="center" wrapText="1"/>
    </xf>
    <xf numFmtId="10" fontId="23" fillId="0" borderId="68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23" fillId="0" borderId="23" xfId="0" applyFont="1" applyFill="1" applyBorder="1" applyAlignment="1">
      <alignment vertical="center" wrapText="1"/>
    </xf>
    <xf numFmtId="3" fontId="23" fillId="0" borderId="23" xfId="0" applyNumberFormat="1" applyFont="1" applyFill="1" applyBorder="1" applyAlignment="1">
      <alignment horizontal="right" vertical="center" wrapText="1"/>
    </xf>
    <xf numFmtId="0" fontId="23" fillId="0" borderId="69" xfId="0" applyFont="1" applyFill="1" applyBorder="1" applyAlignment="1">
      <alignment horizontal="center" vertical="center" wrapText="1"/>
    </xf>
    <xf numFmtId="0" fontId="23" fillId="22" borderId="59" xfId="0" applyFont="1" applyFill="1" applyBorder="1" applyAlignment="1">
      <alignment vertical="top" wrapText="1"/>
    </xf>
    <xf numFmtId="0" fontId="27" fillId="22" borderId="39" xfId="0" applyFont="1" applyFill="1" applyBorder="1" applyAlignment="1">
      <alignment horizontal="left" vertical="center" wrapText="1"/>
    </xf>
    <xf numFmtId="3" fontId="27" fillId="22" borderId="39" xfId="0" applyNumberFormat="1" applyFont="1" applyFill="1" applyBorder="1" applyAlignment="1">
      <alignment horizontal="right" vertical="center" wrapText="1"/>
    </xf>
    <xf numFmtId="10" fontId="24" fillId="22" borderId="65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/>
    </xf>
    <xf numFmtId="0" fontId="23" fillId="0" borderId="0" xfId="0" applyFont="1" applyFill="1" applyBorder="1" applyAlignment="1">
      <alignment vertical="top" wrapText="1"/>
    </xf>
    <xf numFmtId="0" fontId="40" fillId="0" borderId="0" xfId="0" applyFont="1" applyFill="1" applyBorder="1" applyAlignment="1">
      <alignment vertical="top" wrapText="1"/>
    </xf>
    <xf numFmtId="3" fontId="27" fillId="0" borderId="0" xfId="0" applyNumberFormat="1" applyFont="1" applyFill="1" applyBorder="1" applyAlignment="1">
      <alignment vertical="top" wrapText="1"/>
    </xf>
    <xf numFmtId="10" fontId="24" fillId="0" borderId="0" xfId="0" applyNumberFormat="1" applyFont="1" applyFill="1" applyBorder="1" applyAlignment="1">
      <alignment horizontal="center" vertical="center" wrapText="1"/>
    </xf>
    <xf numFmtId="0" fontId="39" fillId="22" borderId="59" xfId="0" applyFont="1" applyFill="1" applyBorder="1" applyAlignment="1">
      <alignment horizontal="center" vertical="center" wrapText="1"/>
    </xf>
    <xf numFmtId="0" fontId="39" fillId="22" borderId="39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23" fillId="0" borderId="24" xfId="0" applyFont="1" applyBorder="1" applyAlignment="1">
      <alignment vertical="top" wrapText="1"/>
    </xf>
    <xf numFmtId="0" fontId="23" fillId="0" borderId="38" xfId="0" applyFont="1" applyBorder="1" applyAlignment="1">
      <alignment vertical="top" wrapText="1"/>
    </xf>
    <xf numFmtId="0" fontId="40" fillId="7" borderId="59" xfId="0" applyFont="1" applyFill="1" applyBorder="1" applyAlignment="1">
      <alignment horizontal="center" vertical="center" wrapText="1"/>
    </xf>
    <xf numFmtId="0" fontId="23" fillId="0" borderId="67" xfId="0" applyFont="1" applyBorder="1" applyAlignment="1">
      <alignment horizontal="center" vertical="center" wrapText="1"/>
    </xf>
    <xf numFmtId="0" fontId="23" fillId="0" borderId="13" xfId="0" applyFont="1" applyBorder="1" applyAlignment="1">
      <alignment wrapText="1"/>
    </xf>
    <xf numFmtId="3" fontId="23" fillId="0" borderId="13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3" fontId="23" fillId="0" borderId="10" xfId="0" applyNumberFormat="1" applyFont="1" applyBorder="1" applyAlignment="1">
      <alignment horizontal="right" vertical="center"/>
    </xf>
    <xf numFmtId="0" fontId="23" fillId="0" borderId="70" xfId="0" applyFont="1" applyBorder="1" applyAlignment="1">
      <alignment horizontal="center" vertical="center"/>
    </xf>
    <xf numFmtId="0" fontId="24" fillId="22" borderId="59" xfId="0" applyFont="1" applyFill="1" applyBorder="1" applyAlignment="1">
      <alignment horizontal="right" vertical="center" wrapText="1"/>
    </xf>
    <xf numFmtId="0" fontId="27" fillId="22" borderId="39" xfId="0" applyFont="1" applyFill="1" applyBorder="1" applyAlignment="1">
      <alignment horizontal="left" vertical="center" wrapText="1"/>
    </xf>
    <xf numFmtId="3" fontId="27" fillId="22" borderId="39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3" fontId="23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Border="1" applyAlignment="1">
      <alignment horizontal="right" vertical="center" wrapText="1"/>
    </xf>
    <xf numFmtId="10" fontId="23" fillId="0" borderId="0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right" vertical="center" wrapText="1"/>
    </xf>
    <xf numFmtId="0" fontId="24" fillId="0" borderId="24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vertical="center" wrapText="1"/>
    </xf>
    <xf numFmtId="3" fontId="23" fillId="0" borderId="13" xfId="0" applyNumberFormat="1" applyFont="1" applyFill="1" applyBorder="1" applyAlignment="1">
      <alignment vertical="center" wrapText="1"/>
    </xf>
    <xf numFmtId="3" fontId="23" fillId="0" borderId="13" xfId="0" applyNumberFormat="1" applyFont="1" applyFill="1" applyBorder="1" applyAlignment="1">
      <alignment vertical="center" wrapText="1"/>
    </xf>
    <xf numFmtId="0" fontId="38" fillId="0" borderId="0" xfId="0" applyFont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Border="1" applyAlignment="1">
      <alignment vertical="center" wrapText="1"/>
    </xf>
    <xf numFmtId="3" fontId="23" fillId="0" borderId="10" xfId="0" applyNumberFormat="1" applyFont="1" applyBorder="1" applyAlignment="1">
      <alignment horizontal="right" vertical="center" wrapText="1"/>
    </xf>
    <xf numFmtId="10" fontId="23" fillId="0" borderId="70" xfId="0" applyNumberFormat="1" applyFont="1" applyBorder="1" applyAlignment="1">
      <alignment horizontal="center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3" fontId="23" fillId="0" borderId="23" xfId="0" applyNumberFormat="1" applyFont="1" applyBorder="1" applyAlignment="1">
      <alignment horizontal="right" vertical="center" wrapText="1"/>
    </xf>
    <xf numFmtId="10" fontId="23" fillId="0" borderId="47" xfId="0" applyNumberFormat="1" applyFont="1" applyBorder="1" applyAlignment="1">
      <alignment horizontal="center" vertical="center"/>
    </xf>
    <xf numFmtId="9" fontId="38" fillId="0" borderId="0" xfId="0" applyNumberFormat="1" applyFont="1" applyAlignment="1">
      <alignment/>
    </xf>
    <xf numFmtId="3" fontId="23" fillId="0" borderId="38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Fill="1" applyBorder="1" applyAlignment="1">
      <alignment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 horizontal="right" vertical="center"/>
    </xf>
    <xf numFmtId="10" fontId="23" fillId="0" borderId="70" xfId="0" applyNumberFormat="1" applyFont="1" applyFill="1" applyBorder="1" applyAlignment="1">
      <alignment horizontal="center" vertical="center" wrapText="1"/>
    </xf>
    <xf numFmtId="3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38" xfId="0" applyFont="1" applyFill="1" applyBorder="1" applyAlignment="1">
      <alignment horizontal="left" vertical="center" wrapText="1"/>
    </xf>
    <xf numFmtId="3" fontId="23" fillId="0" borderId="38" xfId="0" applyNumberFormat="1" applyFont="1" applyFill="1" applyBorder="1" applyAlignment="1">
      <alignment horizontal="right" vertical="center"/>
    </xf>
    <xf numFmtId="10" fontId="23" fillId="0" borderId="66" xfId="0" applyNumberFormat="1" applyFont="1" applyFill="1" applyBorder="1" applyAlignment="1">
      <alignment horizontal="center" vertical="center" wrapText="1"/>
    </xf>
    <xf numFmtId="0" fontId="25" fillId="22" borderId="59" xfId="0" applyFont="1" applyFill="1" applyBorder="1" applyAlignment="1">
      <alignment horizontal="center" vertical="center" wrapText="1"/>
    </xf>
    <xf numFmtId="0" fontId="27" fillId="22" borderId="39" xfId="0" applyFont="1" applyFill="1" applyBorder="1" applyAlignment="1">
      <alignment vertical="center" wrapText="1"/>
    </xf>
    <xf numFmtId="3" fontId="27" fillId="22" borderId="39" xfId="0" applyNumberFormat="1" applyFont="1" applyFill="1" applyBorder="1" applyAlignment="1">
      <alignment horizontal="right" vertical="center"/>
    </xf>
    <xf numFmtId="10" fontId="27" fillId="22" borderId="65" xfId="0" applyNumberFormat="1" applyFont="1" applyFill="1" applyBorder="1" applyAlignment="1">
      <alignment horizontal="center" vertical="center" wrapText="1"/>
    </xf>
    <xf numFmtId="9" fontId="38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0" fontId="23" fillId="0" borderId="0" xfId="0" applyFont="1" applyBorder="1" applyAlignment="1">
      <alignment vertical="top" wrapText="1"/>
    </xf>
    <xf numFmtId="176" fontId="23" fillId="0" borderId="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3" fontId="47" fillId="0" borderId="0" xfId="0" applyNumberFormat="1" applyFont="1" applyAlignment="1">
      <alignment vertical="center"/>
    </xf>
    <xf numFmtId="10" fontId="46" fillId="0" borderId="0" xfId="0" applyNumberFormat="1" applyFont="1" applyBorder="1" applyAlignment="1">
      <alignment horizontal="center" vertical="center" wrapText="1"/>
    </xf>
    <xf numFmtId="3" fontId="47" fillId="0" borderId="0" xfId="0" applyNumberFormat="1" applyFont="1" applyBorder="1" applyAlignment="1">
      <alignment horizontal="right" vertical="center" wrapText="1"/>
    </xf>
    <xf numFmtId="10" fontId="47" fillId="0" borderId="0" xfId="0" applyNumberFormat="1" applyFont="1" applyBorder="1" applyAlignment="1">
      <alignment horizontal="center" vertical="center" wrapText="1"/>
    </xf>
    <xf numFmtId="9" fontId="48" fillId="0" borderId="0" xfId="0" applyNumberFormat="1" applyFont="1" applyAlignment="1">
      <alignment vertical="center"/>
    </xf>
    <xf numFmtId="0" fontId="46" fillId="0" borderId="0" xfId="0" applyFont="1" applyAlignment="1">
      <alignment/>
    </xf>
    <xf numFmtId="3" fontId="49" fillId="0" borderId="0" xfId="0" applyNumberFormat="1" applyFont="1" applyBorder="1" applyAlignment="1">
      <alignment horizontal="right" vertical="center" wrapText="1"/>
    </xf>
    <xf numFmtId="0" fontId="50" fillId="0" borderId="0" xfId="0" applyFont="1" applyAlignment="1">
      <alignment/>
    </xf>
    <xf numFmtId="3" fontId="50" fillId="0" borderId="0" xfId="0" applyNumberFormat="1" applyFont="1" applyAlignment="1">
      <alignment/>
    </xf>
    <xf numFmtId="10" fontId="50" fillId="0" borderId="0" xfId="0" applyNumberFormat="1" applyFont="1" applyBorder="1" applyAlignment="1">
      <alignment horizontal="center" vertical="center" wrapText="1"/>
    </xf>
    <xf numFmtId="0" fontId="51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176" fontId="0" fillId="0" borderId="0" xfId="0" applyNumberFormat="1" applyAlignment="1">
      <alignment/>
    </xf>
    <xf numFmtId="0" fontId="40" fillId="0" borderId="24" xfId="0" applyFont="1" applyFill="1" applyBorder="1" applyAlignment="1">
      <alignment vertical="top" wrapText="1"/>
    </xf>
    <xf numFmtId="0" fontId="41" fillId="0" borderId="38" xfId="0" applyFont="1" applyFill="1" applyBorder="1" applyAlignment="1">
      <alignment horizontal="center" vertical="top" wrapText="1"/>
    </xf>
    <xf numFmtId="0" fontId="23" fillId="0" borderId="67" xfId="0" applyFont="1" applyBorder="1" applyAlignment="1">
      <alignment horizontal="center"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3" fontId="23" fillId="0" borderId="10" xfId="0" applyNumberFormat="1" applyFont="1" applyFill="1" applyBorder="1" applyAlignment="1">
      <alignment/>
    </xf>
    <xf numFmtId="0" fontId="23" fillId="0" borderId="70" xfId="0" applyFont="1" applyFill="1" applyBorder="1" applyAlignment="1">
      <alignment horizontal="center" vertical="center"/>
    </xf>
    <xf numFmtId="0" fontId="42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23" fillId="0" borderId="70" xfId="0" applyFont="1" applyBorder="1" applyAlignment="1">
      <alignment horizontal="center" vertical="center" wrapText="1"/>
    </xf>
    <xf numFmtId="0" fontId="27" fillId="22" borderId="59" xfId="0" applyFont="1" applyFill="1" applyBorder="1" applyAlignment="1">
      <alignment vertical="center" wrapText="1"/>
    </xf>
    <xf numFmtId="176" fontId="27" fillId="22" borderId="39" xfId="0" applyNumberFormat="1" applyFont="1" applyFill="1" applyBorder="1" applyAlignment="1">
      <alignment vertical="center" wrapText="1"/>
    </xf>
    <xf numFmtId="10" fontId="24" fillId="22" borderId="65" xfId="0" applyNumberFormat="1" applyFont="1" applyFill="1" applyBorder="1" applyAlignment="1">
      <alignment vertical="center" wrapText="1"/>
    </xf>
    <xf numFmtId="0" fontId="38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vertical="center" wrapText="1"/>
    </xf>
    <xf numFmtId="176" fontId="23" fillId="0" borderId="0" xfId="0" applyNumberFormat="1" applyFont="1" applyBorder="1" applyAlignment="1">
      <alignment horizontal="right" vertical="center" wrapText="1"/>
    </xf>
    <xf numFmtId="176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76" fontId="0" fillId="0" borderId="0" xfId="0" applyNumberFormat="1" applyBorder="1" applyAlignment="1">
      <alignment horizontal="right" vertical="center"/>
    </xf>
    <xf numFmtId="176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3" fillId="0" borderId="19" xfId="0" applyFont="1" applyBorder="1" applyAlignment="1">
      <alignment horizontal="center" vertical="center" wrapText="1"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17" fillId="0" borderId="0" xfId="66" applyFont="1" applyAlignment="1">
      <alignment horizontal="right" vertical="center" wrapText="1"/>
      <protection/>
    </xf>
    <xf numFmtId="0" fontId="17" fillId="0" borderId="0" xfId="66" applyFont="1" applyAlignment="1">
      <alignment vertical="center" wrapText="1"/>
      <protection/>
    </xf>
    <xf numFmtId="0" fontId="52" fillId="0" borderId="12" xfId="0" applyFont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3" fontId="0" fillId="0" borderId="11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0" fontId="52" fillId="0" borderId="12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52" fillId="0" borderId="37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72" xfId="0" applyBorder="1" applyAlignment="1">
      <alignment/>
    </xf>
    <xf numFmtId="0" fontId="52" fillId="0" borderId="73" xfId="0" applyFont="1" applyBorder="1" applyAlignment="1">
      <alignment/>
    </xf>
    <xf numFmtId="0" fontId="52" fillId="0" borderId="74" xfId="0" applyFont="1" applyBorder="1" applyAlignment="1">
      <alignment/>
    </xf>
    <xf numFmtId="0" fontId="23" fillId="0" borderId="75" xfId="0" applyFont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top" wrapText="1"/>
    </xf>
    <xf numFmtId="0" fontId="53" fillId="0" borderId="0" xfId="0" applyFont="1" applyAlignment="1">
      <alignment/>
    </xf>
    <xf numFmtId="0" fontId="0" fillId="0" borderId="38" xfId="0" applyFont="1" applyFill="1" applyBorder="1" applyAlignment="1">
      <alignment vertical="center" wrapText="1"/>
    </xf>
    <xf numFmtId="0" fontId="54" fillId="0" borderId="0" xfId="67" applyProtection="1">
      <alignment/>
      <protection locked="0"/>
    </xf>
    <xf numFmtId="0" fontId="33" fillId="0" borderId="76" xfId="67" applyFont="1" applyBorder="1" applyAlignment="1" applyProtection="1">
      <alignment horizontal="center" vertical="center" wrapText="1"/>
      <protection/>
    </xf>
    <xf numFmtId="0" fontId="33" fillId="0" borderId="77" xfId="67" applyFont="1" applyBorder="1" applyAlignment="1" applyProtection="1">
      <alignment horizontal="center" vertical="center"/>
      <protection/>
    </xf>
    <xf numFmtId="0" fontId="33" fillId="0" borderId="78" xfId="67" applyFont="1" applyBorder="1" applyAlignment="1" applyProtection="1">
      <alignment horizontal="center" vertical="center"/>
      <protection/>
    </xf>
    <xf numFmtId="0" fontId="54" fillId="0" borderId="0" xfId="67" applyProtection="1">
      <alignment/>
      <protection/>
    </xf>
    <xf numFmtId="0" fontId="17" fillId="0" borderId="79" xfId="67" applyFont="1" applyBorder="1" applyAlignment="1" applyProtection="1">
      <alignment horizontal="left" vertical="center"/>
      <protection/>
    </xf>
    <xf numFmtId="0" fontId="56" fillId="0" borderId="10" xfId="67" applyFont="1" applyBorder="1" applyAlignment="1" applyProtection="1">
      <alignment vertical="center"/>
      <protection/>
    </xf>
    <xf numFmtId="167" fontId="17" fillId="0" borderId="10" xfId="67" applyNumberFormat="1" applyFont="1" applyBorder="1" applyAlignment="1" applyProtection="1">
      <alignment vertical="center"/>
      <protection/>
    </xf>
    <xf numFmtId="167" fontId="17" fillId="0" borderId="80" xfId="67" applyNumberFormat="1" applyFont="1" applyBorder="1" applyAlignment="1" applyProtection="1">
      <alignment vertical="center"/>
      <protection/>
    </xf>
    <xf numFmtId="0" fontId="54" fillId="0" borderId="0" xfId="67" applyAlignment="1" applyProtection="1">
      <alignment vertical="center"/>
      <protection/>
    </xf>
    <xf numFmtId="0" fontId="17" fillId="0" borderId="10" xfId="67" applyFont="1" applyBorder="1" applyAlignment="1" applyProtection="1">
      <alignment vertical="center"/>
      <protection locked="0"/>
    </xf>
    <xf numFmtId="167" fontId="17" fillId="0" borderId="10" xfId="67" applyNumberFormat="1" applyFont="1" applyBorder="1" applyAlignment="1" applyProtection="1">
      <alignment vertical="center"/>
      <protection locked="0"/>
    </xf>
    <xf numFmtId="3" fontId="54" fillId="0" borderId="0" xfId="67" applyNumberFormat="1" applyAlignment="1" applyProtection="1">
      <alignment vertical="center"/>
      <protection locked="0"/>
    </xf>
    <xf numFmtId="0" fontId="54" fillId="0" borderId="0" xfId="67" applyAlignment="1" applyProtection="1">
      <alignment vertical="center"/>
      <protection locked="0"/>
    </xf>
    <xf numFmtId="0" fontId="17" fillId="0" borderId="81" xfId="67" applyFont="1" applyBorder="1" applyAlignment="1" applyProtection="1">
      <alignment horizontal="left" vertical="center"/>
      <protection/>
    </xf>
    <xf numFmtId="0" fontId="33" fillId="0" borderId="82" xfId="67" applyFont="1" applyBorder="1" applyAlignment="1" applyProtection="1">
      <alignment vertical="center"/>
      <protection/>
    </xf>
    <xf numFmtId="167" fontId="33" fillId="0" borderId="82" xfId="67" applyNumberFormat="1" applyFont="1" applyBorder="1" applyAlignment="1" applyProtection="1">
      <alignment vertical="center"/>
      <protection/>
    </xf>
    <xf numFmtId="167" fontId="33" fillId="0" borderId="83" xfId="67" applyNumberFormat="1" applyFont="1" applyBorder="1" applyAlignment="1" applyProtection="1">
      <alignment vertical="center"/>
      <protection/>
    </xf>
    <xf numFmtId="3" fontId="54" fillId="0" borderId="0" xfId="67" applyNumberFormat="1" applyAlignment="1" applyProtection="1">
      <alignment vertical="center"/>
      <protection/>
    </xf>
    <xf numFmtId="0" fontId="33" fillId="0" borderId="81" xfId="67" applyFont="1" applyBorder="1" applyAlignment="1" applyProtection="1">
      <alignment horizontal="left" vertical="center"/>
      <protection/>
    </xf>
    <xf numFmtId="167" fontId="54" fillId="0" borderId="0" xfId="67" applyNumberFormat="1" applyAlignment="1" applyProtection="1">
      <alignment vertical="center"/>
      <protection/>
    </xf>
    <xf numFmtId="0" fontId="17" fillId="0" borderId="0" xfId="67" applyFont="1" applyProtection="1">
      <alignment/>
      <protection/>
    </xf>
    <xf numFmtId="0" fontId="17" fillId="0" borderId="0" xfId="67" applyFont="1" applyProtection="1">
      <alignment/>
      <protection locked="0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3" fillId="0" borderId="19" xfId="0" applyFont="1" applyBorder="1" applyAlignment="1">
      <alignment vertical="top" wrapText="1"/>
    </xf>
    <xf numFmtId="0" fontId="23" fillId="0" borderId="70" xfId="0" applyFont="1" applyBorder="1" applyAlignment="1">
      <alignment horizontal="right" vertical="center" wrapText="1"/>
    </xf>
    <xf numFmtId="0" fontId="23" fillId="0" borderId="0" xfId="0" applyFont="1" applyFill="1" applyBorder="1" applyAlignment="1">
      <alignment horizontal="right" vertical="center" wrapText="1"/>
    </xf>
    <xf numFmtId="0" fontId="24" fillId="22" borderId="19" xfId="0" applyFont="1" applyFill="1" applyBorder="1" applyAlignment="1">
      <alignment vertical="top" wrapText="1"/>
    </xf>
    <xf numFmtId="3" fontId="24" fillId="22" borderId="70" xfId="0" applyNumberFormat="1" applyFont="1" applyFill="1" applyBorder="1" applyAlignment="1">
      <alignment horizontal="right" vertical="center" wrapText="1"/>
    </xf>
    <xf numFmtId="0" fontId="23" fillId="0" borderId="19" xfId="0" applyFont="1" applyBorder="1" applyAlignment="1">
      <alignment horizontal="left" vertical="top" wrapText="1"/>
    </xf>
    <xf numFmtId="1" fontId="23" fillId="0" borderId="70" xfId="0" applyNumberFormat="1" applyFont="1" applyBorder="1" applyAlignment="1">
      <alignment horizontal="right" vertical="top" wrapText="1"/>
    </xf>
    <xf numFmtId="0" fontId="23" fillId="0" borderId="70" xfId="0" applyFont="1" applyBorder="1" applyAlignment="1">
      <alignment horizontal="right" vertical="top" wrapText="1"/>
    </xf>
    <xf numFmtId="1" fontId="23" fillId="0" borderId="10" xfId="0" applyNumberFormat="1" applyFont="1" applyBorder="1" applyAlignment="1">
      <alignment horizontal="right" vertical="center" wrapText="1"/>
    </xf>
    <xf numFmtId="0" fontId="23" fillId="0" borderId="19" xfId="0" applyFont="1" applyBorder="1" applyAlignment="1">
      <alignment horizontal="left" vertical="top" wrapText="1" indent="3"/>
    </xf>
    <xf numFmtId="0" fontId="24" fillId="22" borderId="64" xfId="0" applyFont="1" applyFill="1" applyBorder="1" applyAlignment="1">
      <alignment vertical="top" wrapText="1"/>
    </xf>
    <xf numFmtId="3" fontId="24" fillId="22" borderId="58" xfId="0" applyNumberFormat="1" applyFont="1" applyFill="1" applyBorder="1" applyAlignment="1">
      <alignment horizontal="right" vertical="center" wrapText="1"/>
    </xf>
    <xf numFmtId="0" fontId="24" fillId="22" borderId="49" xfId="0" applyFont="1" applyFill="1" applyBorder="1" applyAlignment="1">
      <alignment horizontal="center" vertical="top" wrapText="1"/>
    </xf>
    <xf numFmtId="0" fontId="24" fillId="22" borderId="55" xfId="0" applyFont="1" applyFill="1" applyBorder="1" applyAlignment="1">
      <alignment horizontal="center" vertical="top" wrapText="1"/>
    </xf>
    <xf numFmtId="0" fontId="23" fillId="0" borderId="63" xfId="0" applyFont="1" applyBorder="1" applyAlignment="1">
      <alignment horizontal="center" vertical="center" wrapText="1"/>
    </xf>
    <xf numFmtId="0" fontId="23" fillId="0" borderId="43" xfId="0" applyFont="1" applyBorder="1" applyAlignment="1">
      <alignment vertical="top" wrapText="1"/>
    </xf>
    <xf numFmtId="3" fontId="23" fillId="0" borderId="43" xfId="0" applyNumberFormat="1" applyFont="1" applyBorder="1" applyAlignment="1">
      <alignment horizontal="right" vertical="top" wrapText="1"/>
    </xf>
    <xf numFmtId="0" fontId="23" fillId="0" borderId="44" xfId="0" applyFont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46" xfId="0" applyFont="1" applyBorder="1" applyAlignment="1" quotePrefix="1">
      <alignment vertical="top" wrapText="1"/>
    </xf>
    <xf numFmtId="49" fontId="23" fillId="0" borderId="46" xfId="0" applyNumberFormat="1" applyFont="1" applyBorder="1" applyAlignment="1">
      <alignment vertical="top" wrapText="1"/>
    </xf>
    <xf numFmtId="0" fontId="23" fillId="0" borderId="44" xfId="0" applyFont="1" applyBorder="1" applyAlignment="1">
      <alignment wrapText="1"/>
    </xf>
    <xf numFmtId="0" fontId="23" fillId="0" borderId="84" xfId="0" applyFont="1" applyBorder="1" applyAlignment="1">
      <alignment horizontal="center" wrapText="1"/>
    </xf>
    <xf numFmtId="0" fontId="23" fillId="0" borderId="47" xfId="0" applyFont="1" applyBorder="1" applyAlignment="1">
      <alignment vertical="top" wrapText="1"/>
    </xf>
    <xf numFmtId="3" fontId="23" fillId="0" borderId="47" xfId="0" applyNumberFormat="1" applyFont="1" applyBorder="1" applyAlignment="1">
      <alignment horizontal="right" vertical="top" wrapText="1"/>
    </xf>
    <xf numFmtId="0" fontId="23" fillId="0" borderId="85" xfId="0" applyFont="1" applyBorder="1" applyAlignment="1">
      <alignment horizontal="center" wrapText="1"/>
    </xf>
    <xf numFmtId="0" fontId="23" fillId="0" borderId="86" xfId="0" applyFont="1" applyBorder="1" applyAlignment="1">
      <alignment vertical="top" wrapText="1"/>
    </xf>
    <xf numFmtId="3" fontId="23" fillId="0" borderId="86" xfId="0" applyNumberFormat="1" applyFont="1" applyBorder="1" applyAlignment="1">
      <alignment horizontal="right" vertical="top" wrapText="1"/>
    </xf>
    <xf numFmtId="0" fontId="23" fillId="0" borderId="55" xfId="0" applyFont="1" applyBorder="1" applyAlignment="1">
      <alignment vertical="top" wrapText="1"/>
    </xf>
    <xf numFmtId="0" fontId="24" fillId="0" borderId="87" xfId="0" applyFont="1" applyBorder="1" applyAlignment="1">
      <alignment vertical="top" wrapText="1"/>
    </xf>
    <xf numFmtId="167" fontId="17" fillId="0" borderId="0" xfId="62" applyNumberFormat="1" applyAlignment="1">
      <alignment vertical="center" wrapText="1"/>
      <protection/>
    </xf>
    <xf numFmtId="167" fontId="27" fillId="0" borderId="0" xfId="62" applyNumberFormat="1" applyFont="1" applyAlignment="1">
      <alignment horizontal="left" vertical="center" wrapText="1"/>
      <protection/>
    </xf>
    <xf numFmtId="167" fontId="23" fillId="0" borderId="0" xfId="62" applyNumberFormat="1" applyFont="1" applyAlignment="1">
      <alignment vertical="center" wrapText="1"/>
      <protection/>
    </xf>
    <xf numFmtId="167" fontId="27" fillId="0" borderId="0" xfId="62" applyNumberFormat="1" applyFont="1" applyAlignment="1">
      <alignment vertical="center" wrapText="1"/>
      <protection/>
    </xf>
    <xf numFmtId="167" fontId="57" fillId="0" borderId="0" xfId="62" applyNumberFormat="1" applyFont="1" applyAlignment="1">
      <alignment vertical="center" wrapText="1"/>
      <protection/>
    </xf>
    <xf numFmtId="167" fontId="17" fillId="0" borderId="0" xfId="62" applyNumberFormat="1" applyFont="1" applyAlignment="1">
      <alignment vertical="center" wrapText="1"/>
      <protection/>
    </xf>
    <xf numFmtId="167" fontId="32" fillId="0" borderId="0" xfId="62" applyNumberFormat="1" applyFont="1" applyAlignment="1">
      <alignment horizontal="right" vertical="center"/>
      <protection/>
    </xf>
    <xf numFmtId="167" fontId="27" fillId="22" borderId="59" xfId="62" applyNumberFormat="1" applyFont="1" applyFill="1" applyBorder="1" applyAlignment="1">
      <alignment horizontal="center" vertical="center" wrapText="1"/>
      <protection/>
    </xf>
    <xf numFmtId="167" fontId="24" fillId="22" borderId="39" xfId="62" applyNumberFormat="1" applyFont="1" applyFill="1" applyBorder="1" applyAlignment="1">
      <alignment horizontal="center" vertical="center" wrapText="1"/>
      <protection/>
    </xf>
    <xf numFmtId="167" fontId="27" fillId="22" borderId="88" xfId="62" applyNumberFormat="1" applyFont="1" applyFill="1" applyBorder="1" applyAlignment="1">
      <alignment horizontal="center" vertical="center" wrapText="1"/>
      <protection/>
    </xf>
    <xf numFmtId="167" fontId="24" fillId="22" borderId="89" xfId="62" applyNumberFormat="1" applyFont="1" applyFill="1" applyBorder="1" applyAlignment="1">
      <alignment horizontal="center" vertical="center" wrapText="1"/>
      <protection/>
    </xf>
    <xf numFmtId="167" fontId="33" fillId="0" borderId="0" xfId="62" applyNumberFormat="1" applyFont="1" applyAlignment="1">
      <alignment horizontal="center" vertical="center" wrapText="1"/>
      <protection/>
    </xf>
    <xf numFmtId="167" fontId="23" fillId="0" borderId="88" xfId="62" applyNumberFormat="1" applyFont="1" applyBorder="1" applyAlignment="1">
      <alignment horizontal="left" vertical="center" wrapText="1"/>
      <protection/>
    </xf>
    <xf numFmtId="167" fontId="23" fillId="0" borderId="89" xfId="62" applyNumberFormat="1" applyFont="1" applyBorder="1" applyAlignment="1" applyProtection="1">
      <alignment horizontal="right" vertical="center" wrapText="1"/>
      <protection locked="0"/>
    </xf>
    <xf numFmtId="167" fontId="23" fillId="0" borderId="20" xfId="62" applyNumberFormat="1" applyFon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right" vertical="center" wrapText="1"/>
      <protection locked="0"/>
    </xf>
    <xf numFmtId="167" fontId="23" fillId="0" borderId="19" xfId="62" applyNumberFormat="1" applyFont="1" applyBorder="1" applyAlignment="1">
      <alignment horizontal="left" vertical="center" wrapText="1"/>
      <protection/>
    </xf>
    <xf numFmtId="167" fontId="35" fillId="0" borderId="0" xfId="62" applyNumberFormat="1" applyFont="1" applyAlignment="1">
      <alignment horizontal="centerContinuous" vertical="center" wrapText="1"/>
      <protection/>
    </xf>
    <xf numFmtId="167" fontId="23" fillId="0" borderId="19" xfId="62" applyNumberFormat="1" applyFont="1" applyBorder="1" applyAlignment="1" applyProtection="1">
      <alignment horizontal="left" vertical="center" wrapText="1"/>
      <protection locked="0"/>
    </xf>
    <xf numFmtId="167" fontId="17" fillId="0" borderId="10" xfId="62" applyNumberFormat="1" applyBorder="1" applyAlignment="1">
      <alignment vertical="center" wrapText="1"/>
      <protection/>
    </xf>
    <xf numFmtId="167" fontId="23" fillId="0" borderId="10" xfId="62" applyNumberFormat="1" applyFont="1" applyBorder="1" applyAlignment="1" applyProtection="1">
      <alignment horizontal="left" vertical="center" wrapText="1"/>
      <protection locked="0"/>
    </xf>
    <xf numFmtId="167" fontId="23" fillId="0" borderId="10" xfId="62" applyNumberFormat="1" applyFont="1" applyBorder="1" applyAlignment="1" applyProtection="1">
      <alignment horizontal="center" vertical="center" wrapText="1"/>
      <protection locked="0"/>
    </xf>
    <xf numFmtId="167" fontId="23" fillId="0" borderId="20" xfId="62" applyNumberFormat="1" applyFont="1" applyBorder="1" applyAlignment="1" applyProtection="1">
      <alignment vertical="center" wrapText="1"/>
      <protection locked="0"/>
    </xf>
    <xf numFmtId="167" fontId="23" fillId="0" borderId="64" xfId="62" applyNumberFormat="1" applyFont="1" applyBorder="1" applyAlignment="1" applyProtection="1">
      <alignment horizontal="left" vertical="center" wrapText="1"/>
      <protection locked="0"/>
    </xf>
    <xf numFmtId="167" fontId="23" fillId="0" borderId="58" xfId="62" applyNumberFormat="1" applyFont="1" applyBorder="1" applyAlignment="1" applyProtection="1">
      <alignment horizontal="center" vertical="center" wrapText="1"/>
      <protection locked="0"/>
    </xf>
    <xf numFmtId="167" fontId="23" fillId="0" borderId="90" xfId="62" applyNumberFormat="1" applyFont="1" applyBorder="1" applyAlignment="1" applyProtection="1">
      <alignment vertical="center" wrapText="1"/>
      <protection locked="0"/>
    </xf>
    <xf numFmtId="167" fontId="23" fillId="0" borderId="23" xfId="62" applyNumberFormat="1" applyFont="1" applyBorder="1" applyAlignment="1" applyProtection="1">
      <alignment horizontal="center" vertical="center" wrapText="1"/>
      <protection locked="0"/>
    </xf>
    <xf numFmtId="167" fontId="24" fillId="0" borderId="88" xfId="62" applyNumberFormat="1" applyFont="1" applyBorder="1" applyAlignment="1">
      <alignment horizontal="left" vertical="center" wrapText="1"/>
      <protection/>
    </xf>
    <xf numFmtId="167" fontId="24" fillId="0" borderId="89" xfId="62" applyNumberFormat="1" applyFont="1" applyBorder="1" applyAlignment="1">
      <alignment horizontal="center" vertical="center" wrapText="1"/>
      <protection/>
    </xf>
    <xf numFmtId="167" fontId="24" fillId="0" borderId="89" xfId="62" applyNumberFormat="1" applyFont="1" applyBorder="1" applyAlignment="1">
      <alignment vertical="center" wrapText="1"/>
      <protection/>
    </xf>
    <xf numFmtId="167" fontId="39" fillId="0" borderId="64" xfId="62" applyNumberFormat="1" applyFont="1" applyBorder="1" applyAlignment="1">
      <alignment horizontal="left" vertical="center" wrapText="1"/>
      <protection/>
    </xf>
    <xf numFmtId="167" fontId="23" fillId="0" borderId="58" xfId="62" applyNumberFormat="1" applyFont="1" applyBorder="1" applyAlignment="1" applyProtection="1">
      <alignment horizontal="center" vertical="center" wrapText="1"/>
      <protection/>
    </xf>
    <xf numFmtId="167" fontId="39" fillId="0" borderId="58" xfId="62" applyNumberFormat="1" applyFont="1" applyBorder="1" applyAlignment="1">
      <alignment vertical="center" wrapText="1"/>
      <protection/>
    </xf>
    <xf numFmtId="167" fontId="17" fillId="0" borderId="0" xfId="62" applyNumberFormat="1" applyFont="1" applyAlignment="1">
      <alignment horizontal="center" vertical="center" wrapText="1"/>
      <protection/>
    </xf>
    <xf numFmtId="167" fontId="17" fillId="0" borderId="0" xfId="62" applyNumberFormat="1" applyAlignment="1">
      <alignment horizontal="center" vertical="center" wrapText="1"/>
      <protection/>
    </xf>
    <xf numFmtId="167" fontId="17" fillId="0" borderId="0" xfId="63" applyNumberFormat="1" applyAlignment="1">
      <alignment vertical="center" wrapText="1"/>
      <protection/>
    </xf>
    <xf numFmtId="167" fontId="27" fillId="0" borderId="0" xfId="63" applyNumberFormat="1" applyFont="1" applyAlignment="1">
      <alignment horizontal="left" vertical="center" wrapText="1"/>
      <protection/>
    </xf>
    <xf numFmtId="167" fontId="27" fillId="0" borderId="0" xfId="63" applyNumberFormat="1" applyFont="1" applyAlignment="1">
      <alignment vertical="center" wrapText="1"/>
      <protection/>
    </xf>
    <xf numFmtId="167" fontId="32" fillId="0" borderId="0" xfId="63" applyNumberFormat="1" applyFont="1" applyAlignment="1">
      <alignment horizontal="right" vertical="center"/>
      <protection/>
    </xf>
    <xf numFmtId="167" fontId="27" fillId="22" borderId="59" xfId="63" applyNumberFormat="1" applyFont="1" applyFill="1" applyBorder="1" applyAlignment="1">
      <alignment horizontal="center" vertical="center" wrapText="1"/>
      <protection/>
    </xf>
    <xf numFmtId="167" fontId="24" fillId="22" borderId="39" xfId="63" applyNumberFormat="1" applyFont="1" applyFill="1" applyBorder="1" applyAlignment="1">
      <alignment horizontal="center" vertical="center" wrapText="1"/>
      <protection/>
    </xf>
    <xf numFmtId="167" fontId="27" fillId="22" borderId="88" xfId="63" applyNumberFormat="1" applyFont="1" applyFill="1" applyBorder="1" applyAlignment="1">
      <alignment horizontal="center" vertical="center" wrapText="1"/>
      <protection/>
    </xf>
    <xf numFmtId="167" fontId="24" fillId="22" borderId="89" xfId="63" applyNumberFormat="1" applyFont="1" applyFill="1" applyBorder="1" applyAlignment="1">
      <alignment horizontal="center" vertical="center" wrapText="1"/>
      <protection/>
    </xf>
    <xf numFmtId="167" fontId="33" fillId="0" borderId="0" xfId="63" applyNumberFormat="1" applyFont="1" applyAlignment="1">
      <alignment horizontal="center" vertical="center" wrapText="1"/>
      <protection/>
    </xf>
    <xf numFmtId="167" fontId="23" fillId="0" borderId="88" xfId="63" applyNumberFormat="1" applyFont="1" applyBorder="1" applyAlignment="1">
      <alignment horizontal="left" vertical="center" wrapText="1"/>
      <protection/>
    </xf>
    <xf numFmtId="167" fontId="23" fillId="0" borderId="89" xfId="63" applyNumberFormat="1" applyFont="1" applyBorder="1" applyAlignment="1" applyProtection="1">
      <alignment horizontal="right" vertical="center" wrapText="1"/>
      <protection locked="0"/>
    </xf>
    <xf numFmtId="167" fontId="23" fillId="0" borderId="19" xfId="63" applyNumberFormat="1" applyFont="1" applyBorder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right" vertical="center" wrapText="1"/>
      <protection locked="0"/>
    </xf>
    <xf numFmtId="167" fontId="23" fillId="0" borderId="19" xfId="63" applyNumberFormat="1" applyFont="1" applyBorder="1" applyAlignment="1">
      <alignment horizontal="left" vertical="center" wrapText="1"/>
      <protection/>
    </xf>
    <xf numFmtId="167" fontId="35" fillId="0" borderId="0" xfId="63" applyNumberFormat="1" applyFont="1" applyAlignment="1">
      <alignment horizontal="centerContinuous" vertical="center" wrapText="1"/>
      <protection/>
    </xf>
    <xf numFmtId="167" fontId="23" fillId="0" borderId="19" xfId="63" applyNumberFormat="1" applyFont="1" applyBorder="1" applyAlignment="1" applyProtection="1">
      <alignment vertical="center" wrapText="1"/>
      <protection locked="0"/>
    </xf>
    <xf numFmtId="167" fontId="23" fillId="0" borderId="19" xfId="63" applyNumberFormat="1" applyFont="1" applyBorder="1" applyAlignment="1" applyProtection="1">
      <alignment horizontal="left" vertical="center" wrapText="1"/>
      <protection locked="0"/>
    </xf>
    <xf numFmtId="167" fontId="17" fillId="0" borderId="0" xfId="63" applyNumberFormat="1" applyFont="1" applyAlignment="1">
      <alignment vertical="center" wrapText="1"/>
      <protection/>
    </xf>
    <xf numFmtId="167" fontId="23" fillId="0" borderId="10" xfId="63" applyNumberFormat="1" applyFont="1" applyBorder="1" applyAlignment="1" applyProtection="1">
      <alignment horizontal="center" vertical="center" wrapText="1"/>
      <protection locked="0"/>
    </xf>
    <xf numFmtId="167" fontId="23" fillId="0" borderId="64" xfId="63" applyNumberFormat="1" applyFont="1" applyBorder="1" applyAlignment="1" applyProtection="1">
      <alignment horizontal="left" vertical="center" wrapText="1"/>
      <protection locked="0"/>
    </xf>
    <xf numFmtId="167" fontId="23" fillId="0" borderId="58" xfId="63" applyNumberFormat="1" applyFont="1" applyBorder="1" applyAlignment="1" applyProtection="1">
      <alignment horizontal="center" vertical="center" wrapText="1"/>
      <protection locked="0"/>
    </xf>
    <xf numFmtId="167" fontId="24" fillId="0" borderId="59" xfId="63" applyNumberFormat="1" applyFont="1" applyBorder="1" applyAlignment="1">
      <alignment horizontal="left" vertical="center" wrapText="1"/>
      <protection/>
    </xf>
    <xf numFmtId="1" fontId="24" fillId="0" borderId="91" xfId="63" applyNumberFormat="1" applyFont="1" applyBorder="1" applyAlignment="1">
      <alignment horizontal="left" vertical="center" wrapText="1"/>
      <protection/>
    </xf>
    <xf numFmtId="167" fontId="24" fillId="0" borderId="19" xfId="63" applyNumberFormat="1" applyFont="1" applyBorder="1" applyAlignment="1">
      <alignment vertical="center" wrapText="1"/>
      <protection/>
    </xf>
    <xf numFmtId="1" fontId="24" fillId="0" borderId="10" xfId="63" applyNumberFormat="1" applyFont="1" applyBorder="1" applyAlignment="1">
      <alignment vertical="center" wrapText="1"/>
      <protection/>
    </xf>
    <xf numFmtId="167" fontId="39" fillId="0" borderId="92" xfId="63" applyNumberFormat="1" applyFont="1" applyBorder="1" applyAlignment="1">
      <alignment horizontal="left" vertical="center" wrapText="1"/>
      <protection/>
    </xf>
    <xf numFmtId="167" fontId="23" fillId="0" borderId="93" xfId="63" applyNumberFormat="1" applyFont="1" applyBorder="1" applyAlignment="1" applyProtection="1">
      <alignment horizontal="center" vertical="center" wrapText="1"/>
      <protection/>
    </xf>
    <xf numFmtId="167" fontId="39" fillId="0" borderId="64" xfId="63" applyNumberFormat="1" applyFont="1" applyBorder="1" applyAlignment="1">
      <alignment vertical="center" wrapText="1"/>
      <protection/>
    </xf>
    <xf numFmtId="167" fontId="23" fillId="0" borderId="58" xfId="63" applyNumberFormat="1" applyFont="1" applyBorder="1" applyAlignment="1" applyProtection="1">
      <alignment horizontal="center" vertical="center" wrapText="1"/>
      <protection/>
    </xf>
    <xf numFmtId="167" fontId="17" fillId="0" borderId="0" xfId="63" applyNumberFormat="1" applyFont="1" applyAlignment="1">
      <alignment horizontal="center" vertical="center" wrapText="1"/>
      <protection/>
    </xf>
    <xf numFmtId="167" fontId="17" fillId="0" borderId="0" xfId="63" applyNumberFormat="1" applyAlignment="1">
      <alignment horizontal="center" vertical="center" wrapText="1"/>
      <protection/>
    </xf>
    <xf numFmtId="0" fontId="23" fillId="0" borderId="23" xfId="0" applyFont="1" applyBorder="1" applyAlignment="1">
      <alignment horizontal="left" vertical="center" wrapText="1"/>
    </xf>
    <xf numFmtId="0" fontId="23" fillId="0" borderId="70" xfId="0" applyFont="1" applyFill="1" applyBorder="1" applyAlignment="1">
      <alignment horizontal="center" vertical="center" wrapText="1"/>
    </xf>
    <xf numFmtId="0" fontId="27" fillId="11" borderId="59" xfId="0" applyFont="1" applyFill="1" applyBorder="1" applyAlignment="1">
      <alignment horizontal="center" vertical="center"/>
    </xf>
    <xf numFmtId="0" fontId="27" fillId="11" borderId="39" xfId="0" applyFont="1" applyFill="1" applyBorder="1" applyAlignment="1">
      <alignment horizontal="center" vertical="center"/>
    </xf>
    <xf numFmtId="0" fontId="27" fillId="11" borderId="39" xfId="0" applyFont="1" applyFill="1" applyBorder="1" applyAlignment="1">
      <alignment horizontal="center" vertical="center" wrapText="1"/>
    </xf>
    <xf numFmtId="0" fontId="27" fillId="11" borderId="89" xfId="0" applyFont="1" applyFill="1" applyBorder="1" applyAlignment="1">
      <alignment horizontal="center" vertical="center"/>
    </xf>
    <xf numFmtId="0" fontId="27" fillId="11" borderId="94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23" fillId="0" borderId="67" xfId="0" applyFont="1" applyBorder="1" applyAlignment="1">
      <alignment horizontal="center" vertical="center"/>
    </xf>
    <xf numFmtId="3" fontId="23" fillId="0" borderId="70" xfId="0" applyNumberFormat="1" applyFont="1" applyBorder="1" applyAlignment="1">
      <alignment horizontal="right" vertical="center"/>
    </xf>
    <xf numFmtId="0" fontId="23" fillId="0" borderId="10" xfId="0" applyFont="1" applyBorder="1" applyAlignment="1">
      <alignment wrapText="1"/>
    </xf>
    <xf numFmtId="0" fontId="23" fillId="0" borderId="24" xfId="0" applyFont="1" applyBorder="1" applyAlignment="1">
      <alignment horizontal="center" vertical="center"/>
    </xf>
    <xf numFmtId="0" fontId="23" fillId="0" borderId="23" xfId="0" applyFont="1" applyBorder="1" applyAlignment="1">
      <alignment wrapText="1"/>
    </xf>
    <xf numFmtId="3" fontId="23" fillId="0" borderId="23" xfId="0" applyNumberFormat="1" applyFont="1" applyBorder="1" applyAlignment="1">
      <alignment horizontal="right" vertical="center"/>
    </xf>
    <xf numFmtId="3" fontId="23" fillId="0" borderId="38" xfId="0" applyNumberFormat="1" applyFont="1" applyBorder="1" applyAlignment="1">
      <alignment horizontal="right" vertical="center"/>
    </xf>
    <xf numFmtId="3" fontId="23" fillId="0" borderId="95" xfId="0" applyNumberFormat="1" applyFont="1" applyBorder="1" applyAlignment="1">
      <alignment horizontal="right" vertical="center"/>
    </xf>
    <xf numFmtId="0" fontId="23" fillId="0" borderId="38" xfId="0" applyFont="1" applyBorder="1" applyAlignment="1">
      <alignment wrapText="1"/>
    </xf>
    <xf numFmtId="3" fontId="23" fillId="0" borderId="96" xfId="0" applyNumberFormat="1" applyFont="1" applyBorder="1" applyAlignment="1">
      <alignment horizontal="right" vertical="center"/>
    </xf>
    <xf numFmtId="3" fontId="23" fillId="0" borderId="69" xfId="0" applyNumberFormat="1" applyFont="1" applyBorder="1" applyAlignment="1">
      <alignment horizontal="right" vertical="center"/>
    </xf>
    <xf numFmtId="0" fontId="27" fillId="22" borderId="59" xfId="0" applyFont="1" applyFill="1" applyBorder="1" applyAlignment="1">
      <alignment vertical="center"/>
    </xf>
    <xf numFmtId="0" fontId="25" fillId="11" borderId="59" xfId="0" applyFont="1" applyFill="1" applyBorder="1" applyAlignment="1">
      <alignment wrapText="1"/>
    </xf>
    <xf numFmtId="0" fontId="25" fillId="11" borderId="65" xfId="0" applyFont="1" applyFill="1" applyBorder="1" applyAlignment="1">
      <alignment horizontal="center" vertical="center"/>
    </xf>
    <xf numFmtId="0" fontId="25" fillId="0" borderId="67" xfId="0" applyFont="1" applyFill="1" applyBorder="1" applyAlignment="1">
      <alignment wrapText="1"/>
    </xf>
    <xf numFmtId="3" fontId="25" fillId="0" borderId="68" xfId="0" applyNumberFormat="1" applyFont="1" applyBorder="1" applyAlignment="1">
      <alignment/>
    </xf>
    <xf numFmtId="0" fontId="25" fillId="0" borderId="19" xfId="0" applyFont="1" applyFill="1" applyBorder="1" applyAlignment="1">
      <alignment wrapText="1"/>
    </xf>
    <xf numFmtId="3" fontId="25" fillId="0" borderId="70" xfId="0" applyNumberFormat="1" applyFont="1" applyBorder="1" applyAlignment="1">
      <alignment/>
    </xf>
    <xf numFmtId="0" fontId="25" fillId="0" borderId="64" xfId="0" applyFont="1" applyFill="1" applyBorder="1" applyAlignment="1">
      <alignment wrapText="1"/>
    </xf>
    <xf numFmtId="3" fontId="25" fillId="0" borderId="97" xfId="0" applyNumberFormat="1" applyFont="1" applyBorder="1" applyAlignment="1">
      <alignment/>
    </xf>
    <xf numFmtId="167" fontId="31" fillId="0" borderId="0" xfId="64" applyNumberFormat="1" applyFont="1" applyAlignment="1">
      <alignment vertical="center" wrapText="1"/>
      <protection/>
    </xf>
    <xf numFmtId="0" fontId="17" fillId="0" borderId="0" xfId="66" applyAlignment="1">
      <alignment vertical="center" wrapText="1"/>
      <protection/>
    </xf>
    <xf numFmtId="0" fontId="23" fillId="0" borderId="0" xfId="0" applyFont="1" applyAlignment="1">
      <alignment/>
    </xf>
    <xf numFmtId="167" fontId="58" fillId="0" borderId="0" xfId="66" applyNumberFormat="1" applyFont="1" applyAlignment="1">
      <alignment horizontal="center" vertical="center" wrapText="1"/>
      <protection/>
    </xf>
    <xf numFmtId="167" fontId="58" fillId="0" borderId="0" xfId="66" applyNumberFormat="1" applyFont="1" applyAlignment="1">
      <alignment vertical="center" wrapText="1"/>
      <protection/>
    </xf>
    <xf numFmtId="167" fontId="32" fillId="0" borderId="0" xfId="66" applyNumberFormat="1" applyFont="1" applyAlignment="1">
      <alignment horizontal="right" vertical="center"/>
      <protection/>
    </xf>
    <xf numFmtId="0" fontId="33" fillId="0" borderId="59" xfId="66" applyFont="1" applyBorder="1" applyAlignment="1">
      <alignment horizontal="center" vertical="center" wrapText="1"/>
      <protection/>
    </xf>
    <xf numFmtId="0" fontId="34" fillId="0" borderId="39" xfId="66" applyFont="1" applyBorder="1" applyAlignment="1">
      <alignment horizontal="center" vertical="center" wrapText="1"/>
      <protection/>
    </xf>
    <xf numFmtId="0" fontId="34" fillId="0" borderId="65" xfId="66" applyFont="1" applyBorder="1" applyAlignment="1">
      <alignment horizontal="center" vertical="center" wrapText="1"/>
      <protection/>
    </xf>
    <xf numFmtId="0" fontId="33" fillId="0" borderId="0" xfId="66" applyFont="1" applyAlignment="1">
      <alignment horizontal="center" vertical="center" wrapText="1"/>
      <protection/>
    </xf>
    <xf numFmtId="0" fontId="33" fillId="0" borderId="39" xfId="66" applyFont="1" applyBorder="1" applyAlignment="1">
      <alignment horizontal="center" vertical="center" wrapText="1"/>
      <protection/>
    </xf>
    <xf numFmtId="0" fontId="33" fillId="0" borderId="65" xfId="66" applyFont="1" applyBorder="1" applyAlignment="1">
      <alignment horizontal="center" vertical="center" wrapText="1"/>
      <protection/>
    </xf>
    <xf numFmtId="0" fontId="17" fillId="0" borderId="88" xfId="66" applyBorder="1" applyAlignment="1">
      <alignment horizontal="center" vertical="center" wrapText="1"/>
      <protection/>
    </xf>
    <xf numFmtId="0" fontId="17" fillId="0" borderId="89" xfId="66" applyFont="1" applyBorder="1" applyAlignment="1" applyProtection="1">
      <alignment vertical="center" wrapText="1"/>
      <protection locked="0"/>
    </xf>
    <xf numFmtId="167" fontId="17" fillId="0" borderId="89" xfId="66" applyNumberFormat="1" applyBorder="1" applyAlignment="1" applyProtection="1">
      <alignment vertical="center" wrapText="1"/>
      <protection locked="0"/>
    </xf>
    <xf numFmtId="167" fontId="17" fillId="0" borderId="94" xfId="66" applyNumberFormat="1" applyBorder="1" applyAlignment="1" applyProtection="1">
      <alignment vertical="center" wrapText="1"/>
      <protection locked="0"/>
    </xf>
    <xf numFmtId="0" fontId="17" fillId="0" borderId="10" xfId="66" applyFont="1" applyBorder="1" applyAlignment="1" applyProtection="1">
      <alignment vertical="center" wrapText="1"/>
      <protection locked="0"/>
    </xf>
    <xf numFmtId="167" fontId="17" fillId="0" borderId="10" xfId="66" applyNumberFormat="1" applyBorder="1" applyAlignment="1" applyProtection="1">
      <alignment vertical="center" wrapText="1"/>
      <protection locked="0"/>
    </xf>
    <xf numFmtId="167" fontId="17" fillId="0" borderId="70" xfId="66" applyNumberFormat="1" applyBorder="1" applyAlignment="1" applyProtection="1">
      <alignment vertical="center" wrapText="1"/>
      <protection locked="0"/>
    </xf>
    <xf numFmtId="0" fontId="17" fillId="0" borderId="19" xfId="66" applyFont="1" applyBorder="1" applyAlignment="1">
      <alignment horizontal="center" vertical="center" wrapText="1"/>
      <protection/>
    </xf>
    <xf numFmtId="0" fontId="17" fillId="0" borderId="22" xfId="66" applyFont="1" applyBorder="1" applyAlignment="1">
      <alignment horizontal="center" vertical="center" wrapText="1"/>
      <protection/>
    </xf>
    <xf numFmtId="0" fontId="17" fillId="0" borderId="23" xfId="66" applyFont="1" applyBorder="1" applyAlignment="1" applyProtection="1">
      <alignment vertical="center" wrapText="1"/>
      <protection locked="0"/>
    </xf>
    <xf numFmtId="167" fontId="17" fillId="0" borderId="23" xfId="66" applyNumberFormat="1" applyBorder="1" applyAlignment="1" applyProtection="1">
      <alignment vertical="center" wrapText="1"/>
      <protection locked="0"/>
    </xf>
    <xf numFmtId="167" fontId="17" fillId="0" borderId="69" xfId="66" applyNumberFormat="1" applyBorder="1" applyAlignment="1" applyProtection="1">
      <alignment vertical="center" wrapText="1"/>
      <protection locked="0"/>
    </xf>
    <xf numFmtId="0" fontId="33" fillId="0" borderId="64" xfId="66" applyFont="1" applyBorder="1" applyAlignment="1">
      <alignment horizontal="center" vertical="center" wrapText="1"/>
      <protection/>
    </xf>
    <xf numFmtId="0" fontId="34" fillId="0" borderId="58" xfId="66" applyFont="1" applyBorder="1" applyAlignment="1">
      <alignment vertical="center" wrapText="1"/>
      <protection/>
    </xf>
    <xf numFmtId="167" fontId="33" fillId="0" borderId="58" xfId="66" applyNumberFormat="1" applyFont="1" applyBorder="1" applyAlignment="1">
      <alignment vertical="center" wrapText="1"/>
      <protection/>
    </xf>
    <xf numFmtId="0" fontId="60" fillId="0" borderId="0" xfId="56" applyFont="1">
      <alignment/>
      <protection/>
    </xf>
    <xf numFmtId="49" fontId="60" fillId="0" borderId="0" xfId="56" applyNumberFormat="1" applyFont="1">
      <alignment/>
      <protection/>
    </xf>
    <xf numFmtId="3" fontId="60" fillId="0" borderId="10" xfId="56" applyNumberFormat="1" applyFont="1" applyBorder="1">
      <alignment/>
      <protection/>
    </xf>
    <xf numFmtId="0" fontId="60" fillId="0" borderId="39" xfId="56" applyFont="1" applyBorder="1" applyAlignment="1">
      <alignment horizontal="center"/>
      <protection/>
    </xf>
    <xf numFmtId="0" fontId="60" fillId="0" borderId="65" xfId="56" applyFont="1" applyBorder="1" applyAlignment="1">
      <alignment horizontal="center"/>
      <protection/>
    </xf>
    <xf numFmtId="3" fontId="60" fillId="0" borderId="89" xfId="56" applyNumberFormat="1" applyFont="1" applyBorder="1">
      <alignment/>
      <protection/>
    </xf>
    <xf numFmtId="3" fontId="60" fillId="0" borderId="94" xfId="56" applyNumberFormat="1" applyFont="1" applyBorder="1">
      <alignment/>
      <protection/>
    </xf>
    <xf numFmtId="3" fontId="60" fillId="0" borderId="70" xfId="56" applyNumberFormat="1" applyFont="1" applyBorder="1">
      <alignment/>
      <protection/>
    </xf>
    <xf numFmtId="0" fontId="60" fillId="0" borderId="0" xfId="56" applyFont="1" applyAlignment="1">
      <alignment vertical="center"/>
      <protection/>
    </xf>
    <xf numFmtId="3" fontId="60" fillId="0" borderId="58" xfId="56" applyNumberFormat="1" applyFont="1" applyBorder="1" applyAlignment="1">
      <alignment vertical="center"/>
      <protection/>
    </xf>
    <xf numFmtId="3" fontId="60" fillId="0" borderId="97" xfId="56" applyNumberFormat="1" applyFont="1" applyBorder="1" applyAlignment="1">
      <alignment vertical="center"/>
      <protection/>
    </xf>
    <xf numFmtId="3" fontId="60" fillId="0" borderId="39" xfId="56" applyNumberFormat="1" applyFont="1" applyBorder="1" applyAlignment="1">
      <alignment vertical="center"/>
      <protection/>
    </xf>
    <xf numFmtId="3" fontId="60" fillId="0" borderId="65" xfId="56" applyNumberFormat="1" applyFont="1" applyBorder="1" applyAlignment="1">
      <alignment vertical="center"/>
      <protection/>
    </xf>
    <xf numFmtId="3" fontId="60" fillId="0" borderId="58" xfId="56" applyNumberFormat="1" applyFont="1" applyBorder="1">
      <alignment/>
      <protection/>
    </xf>
    <xf numFmtId="3" fontId="60" fillId="0" borderId="97" xfId="56" applyNumberFormat="1" applyFont="1" applyBorder="1">
      <alignment/>
      <protection/>
    </xf>
    <xf numFmtId="0" fontId="60" fillId="0" borderId="0" xfId="56" applyFont="1" applyBorder="1" applyAlignment="1">
      <alignment horizontal="left"/>
      <protection/>
    </xf>
    <xf numFmtId="0" fontId="60" fillId="0" borderId="0" xfId="56" applyFont="1" applyBorder="1">
      <alignment/>
      <protection/>
    </xf>
    <xf numFmtId="3" fontId="26" fillId="0" borderId="10" xfId="0" applyNumberFormat="1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3" fontId="23" fillId="0" borderId="44" xfId="0" applyNumberFormat="1" applyFont="1" applyFill="1" applyBorder="1" applyAlignment="1">
      <alignment horizontal="right" vertical="top" wrapText="1"/>
    </xf>
    <xf numFmtId="3" fontId="23" fillId="0" borderId="98" xfId="0" applyNumberFormat="1" applyFont="1" applyFill="1" applyBorder="1" applyAlignment="1">
      <alignment horizontal="right" vertical="top" wrapText="1"/>
    </xf>
    <xf numFmtId="0" fontId="2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4" fillId="0" borderId="10" xfId="0" applyFont="1" applyBorder="1" applyAlignment="1">
      <alignment vertical="top" wrapText="1"/>
    </xf>
    <xf numFmtId="0" fontId="24" fillId="22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3" fontId="23" fillId="0" borderId="10" xfId="0" applyNumberFormat="1" applyFont="1" applyBorder="1" applyAlignment="1">
      <alignment horizontal="right" wrapText="1"/>
    </xf>
    <xf numFmtId="3" fontId="24" fillId="0" borderId="10" xfId="0" applyNumberFormat="1" applyFont="1" applyBorder="1" applyAlignment="1">
      <alignment horizontal="right" vertical="top" wrapText="1"/>
    </xf>
    <xf numFmtId="49" fontId="23" fillId="0" borderId="10" xfId="0" applyNumberFormat="1" applyFont="1" applyBorder="1" applyAlignment="1">
      <alignment vertical="top" wrapText="1"/>
    </xf>
    <xf numFmtId="49" fontId="23" fillId="0" borderId="10" xfId="0" applyNumberFormat="1" applyFont="1" applyBorder="1" applyAlignment="1" quotePrefix="1">
      <alignment vertical="top" wrapText="1"/>
    </xf>
    <xf numFmtId="0" fontId="24" fillId="0" borderId="10" xfId="0" applyFont="1" applyFill="1" applyBorder="1" applyAlignment="1">
      <alignment horizontal="center" wrapText="1"/>
    </xf>
    <xf numFmtId="3" fontId="24" fillId="0" borderId="10" xfId="0" applyNumberFormat="1" applyFont="1" applyBorder="1" applyAlignment="1">
      <alignment/>
    </xf>
    <xf numFmtId="0" fontId="25" fillId="0" borderId="10" xfId="58" applyFont="1" applyFill="1" applyBorder="1" applyAlignment="1" applyProtection="1">
      <alignment horizontal="center" vertical="center" wrapText="1"/>
      <protection/>
    </xf>
    <xf numFmtId="0" fontId="25" fillId="0" borderId="10" xfId="58" applyFont="1" applyFill="1" applyBorder="1" applyAlignment="1" applyProtection="1">
      <alignment vertical="center" wrapText="1"/>
      <protection/>
    </xf>
    <xf numFmtId="0" fontId="25" fillId="0" borderId="10" xfId="58" applyFont="1" applyFill="1" applyBorder="1" applyAlignment="1" applyProtection="1">
      <alignment horizontal="center" wrapText="1"/>
      <protection/>
    </xf>
    <xf numFmtId="0" fontId="25" fillId="0" borderId="0" xfId="58" applyFont="1" applyFill="1" applyAlignment="1" applyProtection="1">
      <alignment wrapText="1"/>
      <protection/>
    </xf>
    <xf numFmtId="0" fontId="25" fillId="0" borderId="0" xfId="58" applyFont="1" applyFill="1" applyProtection="1">
      <alignment/>
      <protection/>
    </xf>
    <xf numFmtId="0" fontId="25" fillId="0" borderId="10" xfId="58" applyFont="1" applyFill="1" applyBorder="1" applyProtection="1">
      <alignment/>
      <protection/>
    </xf>
    <xf numFmtId="0" fontId="25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 horizontal="right" wrapText="1"/>
      <protection/>
    </xf>
    <xf numFmtId="0" fontId="57" fillId="0" borderId="11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/>
    </xf>
    <xf numFmtId="0" fontId="25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Protection="1">
      <alignment/>
      <protection/>
    </xf>
    <xf numFmtId="0" fontId="57" fillId="0" borderId="10" xfId="58" applyFont="1" applyFill="1" applyBorder="1" applyAlignment="1" applyProtection="1">
      <alignment/>
      <protection/>
    </xf>
    <xf numFmtId="3" fontId="25" fillId="0" borderId="10" xfId="58" applyNumberFormat="1" applyFont="1" applyFill="1" applyBorder="1" applyAlignment="1" applyProtection="1">
      <alignment/>
      <protection locked="0"/>
    </xf>
    <xf numFmtId="3" fontId="27" fillId="0" borderId="10" xfId="58" applyNumberFormat="1" applyFont="1" applyFill="1" applyBorder="1" applyAlignment="1" applyProtection="1">
      <alignment horizontal="right" vertical="center"/>
      <protection/>
    </xf>
    <xf numFmtId="0" fontId="27" fillId="0" borderId="0" xfId="58" applyFont="1" applyFill="1" applyAlignment="1" applyProtection="1">
      <alignment horizontal="left" vertical="center"/>
      <protection/>
    </xf>
    <xf numFmtId="3" fontId="25" fillId="0" borderId="10" xfId="58" applyNumberFormat="1" applyFont="1" applyFill="1" applyBorder="1" applyProtection="1">
      <alignment/>
      <protection locked="0"/>
    </xf>
    <xf numFmtId="3" fontId="27" fillId="0" borderId="10" xfId="58" applyNumberFormat="1" applyFont="1" applyFill="1" applyBorder="1" applyAlignment="1" applyProtection="1">
      <alignment vertical="center"/>
      <protection locked="0"/>
    </xf>
    <xf numFmtId="3" fontId="27" fillId="0" borderId="0" xfId="58" applyNumberFormat="1" applyFont="1" applyFill="1" applyProtection="1">
      <alignment/>
      <protection/>
    </xf>
    <xf numFmtId="0" fontId="27" fillId="0" borderId="0" xfId="58" applyFont="1" applyFill="1" applyProtection="1">
      <alignment/>
      <protection/>
    </xf>
    <xf numFmtId="0" fontId="57" fillId="0" borderId="10" xfId="58" applyFont="1" applyFill="1" applyBorder="1" applyProtection="1">
      <alignment/>
      <protection/>
    </xf>
    <xf numFmtId="3" fontId="27" fillId="0" borderId="10" xfId="58" applyNumberFormat="1" applyFont="1" applyFill="1" applyBorder="1" applyAlignment="1" applyProtection="1">
      <alignment vertical="center"/>
      <protection/>
    </xf>
    <xf numFmtId="3" fontId="27" fillId="0" borderId="10" xfId="58" applyNumberFormat="1" applyFont="1" applyFill="1" applyBorder="1" applyProtection="1">
      <alignment/>
      <protection/>
    </xf>
    <xf numFmtId="3" fontId="25" fillId="0" borderId="0" xfId="58" applyNumberFormat="1" applyFont="1" applyFill="1" applyProtection="1">
      <alignment/>
      <protection/>
    </xf>
    <xf numFmtId="0" fontId="25" fillId="0" borderId="23" xfId="58" applyFont="1" applyFill="1" applyBorder="1" applyProtection="1">
      <alignment/>
      <protection/>
    </xf>
    <xf numFmtId="0" fontId="25" fillId="0" borderId="13" xfId="58" applyFont="1" applyFill="1" applyBorder="1" applyProtection="1">
      <alignment/>
      <protection/>
    </xf>
    <xf numFmtId="0" fontId="25" fillId="0" borderId="38" xfId="58" applyFont="1" applyFill="1" applyBorder="1" applyProtection="1">
      <alignment/>
      <protection/>
    </xf>
    <xf numFmtId="0" fontId="23" fillId="0" borderId="24" xfId="0" applyFont="1" applyBorder="1" applyAlignment="1">
      <alignment horizontal="center" vertical="center" wrapText="1"/>
    </xf>
    <xf numFmtId="0" fontId="23" fillId="0" borderId="38" xfId="0" applyFont="1" applyFill="1" applyBorder="1" applyAlignment="1">
      <alignment vertical="center" wrapText="1"/>
    </xf>
    <xf numFmtId="176" fontId="23" fillId="0" borderId="38" xfId="0" applyNumberFormat="1" applyFont="1" applyFill="1" applyBorder="1" applyAlignment="1">
      <alignment horizontal="right" vertical="center" wrapText="1"/>
    </xf>
    <xf numFmtId="0" fontId="23" fillId="0" borderId="46" xfId="0" applyFont="1" applyFill="1" applyBorder="1" applyAlignment="1">
      <alignment horizontal="left" vertical="top" wrapText="1"/>
    </xf>
    <xf numFmtId="0" fontId="23" fillId="0" borderId="46" xfId="0" applyFont="1" applyFill="1" applyBorder="1" applyAlignment="1">
      <alignment horizontal="center" vertical="top" wrapText="1"/>
    </xf>
    <xf numFmtId="167" fontId="17" fillId="0" borderId="10" xfId="62" applyNumberFormat="1" applyFont="1" applyBorder="1" applyAlignment="1">
      <alignment horizontal="center" vertical="center" wrapText="1"/>
      <protection/>
    </xf>
    <xf numFmtId="0" fontId="53" fillId="0" borderId="0" xfId="0" applyFont="1" applyAlignment="1">
      <alignment/>
    </xf>
    <xf numFmtId="3" fontId="24" fillId="0" borderId="17" xfId="0" applyNumberFormat="1" applyFont="1" applyBorder="1" applyAlignment="1">
      <alignment horizontal="right" vertical="top" wrapText="1"/>
    </xf>
    <xf numFmtId="3" fontId="23" fillId="0" borderId="99" xfId="0" applyNumberFormat="1" applyFont="1" applyBorder="1" applyAlignment="1">
      <alignment horizontal="right" vertical="top" wrapText="1"/>
    </xf>
    <xf numFmtId="3" fontId="24" fillId="0" borderId="100" xfId="0" applyNumberFormat="1" applyFont="1" applyBorder="1" applyAlignment="1">
      <alignment horizontal="right" wrapText="1"/>
    </xf>
    <xf numFmtId="167" fontId="33" fillId="0" borderId="97" xfId="66" applyNumberFormat="1" applyFont="1" applyBorder="1" applyAlignment="1">
      <alignment vertical="center" wrapText="1"/>
      <protection/>
    </xf>
    <xf numFmtId="167" fontId="34" fillId="0" borderId="97" xfId="65" applyNumberFormat="1" applyFont="1" applyBorder="1" applyAlignment="1">
      <alignment horizontal="center" vertical="center" wrapText="1"/>
      <protection/>
    </xf>
    <xf numFmtId="167" fontId="17" fillId="0" borderId="68" xfId="65" applyNumberFormat="1" applyFont="1" applyBorder="1" applyAlignment="1" applyProtection="1">
      <alignment vertical="center" wrapText="1"/>
      <protection locked="0"/>
    </xf>
    <xf numFmtId="167" fontId="17" fillId="0" borderId="70" xfId="65" applyNumberFormat="1" applyFont="1" applyBorder="1" applyAlignment="1" applyProtection="1">
      <alignment vertical="center" wrapText="1"/>
      <protection locked="0"/>
    </xf>
    <xf numFmtId="167" fontId="17" fillId="0" borderId="69" xfId="65" applyNumberFormat="1" applyFont="1" applyBorder="1" applyAlignment="1" applyProtection="1">
      <alignment vertical="center" wrapText="1"/>
      <protection locked="0"/>
    </xf>
    <xf numFmtId="167" fontId="34" fillId="0" borderId="43" xfId="65" applyNumberFormat="1" applyFont="1" applyBorder="1" applyAlignment="1">
      <alignment horizontal="centerContinuous" vertical="center"/>
      <protection/>
    </xf>
    <xf numFmtId="167" fontId="34" fillId="0" borderId="97" xfId="65" applyNumberFormat="1" applyFont="1" applyBorder="1" applyAlignment="1">
      <alignment horizontal="center" vertical="center"/>
      <protection/>
    </xf>
    <xf numFmtId="167" fontId="17" fillId="0" borderId="89" xfId="65" applyNumberFormat="1" applyFont="1" applyBorder="1" applyAlignment="1" applyProtection="1">
      <alignment vertical="center" wrapText="1"/>
      <protection locked="0"/>
    </xf>
    <xf numFmtId="167" fontId="17" fillId="0" borderId="89" xfId="65" applyNumberFormat="1" applyBorder="1" applyAlignment="1">
      <alignment vertical="center" wrapText="1"/>
      <protection/>
    </xf>
    <xf numFmtId="167" fontId="17" fillId="0" borderId="10" xfId="65" applyNumberFormat="1" applyBorder="1" applyAlignment="1">
      <alignment vertical="center" wrapText="1"/>
      <protection/>
    </xf>
    <xf numFmtId="167" fontId="17" fillId="0" borderId="10" xfId="65" applyNumberFormat="1" applyFont="1" applyBorder="1" applyAlignment="1" applyProtection="1">
      <alignment vertical="center" wrapText="1"/>
      <protection locked="0"/>
    </xf>
    <xf numFmtId="167" fontId="17" fillId="0" borderId="65" xfId="65" applyNumberFormat="1" applyFont="1" applyBorder="1" applyAlignment="1">
      <alignment vertical="center" wrapText="1"/>
      <protection/>
    </xf>
    <xf numFmtId="0" fontId="23" fillId="0" borderId="0" xfId="0" applyFont="1" applyBorder="1" applyAlignment="1">
      <alignment horizontal="center"/>
    </xf>
    <xf numFmtId="3" fontId="24" fillId="0" borderId="101" xfId="0" applyNumberFormat="1" applyFont="1" applyBorder="1" applyAlignment="1">
      <alignment horizontal="right" wrapText="1"/>
    </xf>
    <xf numFmtId="0" fontId="23" fillId="0" borderId="24" xfId="0" applyFont="1" applyBorder="1" applyAlignment="1">
      <alignment horizontal="center" vertical="center" wrapText="1"/>
    </xf>
    <xf numFmtId="3" fontId="24" fillId="0" borderId="102" xfId="0" applyNumberFormat="1" applyFont="1" applyBorder="1" applyAlignment="1">
      <alignment horizontal="right" wrapText="1"/>
    </xf>
    <xf numFmtId="0" fontId="23" fillId="0" borderId="16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03" xfId="0" applyBorder="1" applyAlignment="1">
      <alignment/>
    </xf>
    <xf numFmtId="0" fontId="23" fillId="0" borderId="104" xfId="0" applyFont="1" applyBorder="1" applyAlignment="1">
      <alignment horizontal="center" vertical="center" wrapText="1"/>
    </xf>
    <xf numFmtId="0" fontId="23" fillId="0" borderId="105" xfId="0" applyFont="1" applyBorder="1" applyAlignment="1">
      <alignment horizontal="center" vertical="center" wrapText="1"/>
    </xf>
    <xf numFmtId="0" fontId="23" fillId="0" borderId="10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24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3" fillId="0" borderId="107" xfId="0" applyFont="1" applyBorder="1" applyAlignment="1">
      <alignment horizontal="center" vertical="top" wrapText="1"/>
    </xf>
    <xf numFmtId="0" fontId="23" fillId="0" borderId="37" xfId="0" applyFont="1" applyBorder="1" applyAlignment="1">
      <alignment horizontal="center" vertical="top" wrapText="1"/>
    </xf>
    <xf numFmtId="0" fontId="26" fillId="0" borderId="108" xfId="0" applyFont="1" applyBorder="1" applyAlignment="1">
      <alignment horizontal="center"/>
    </xf>
    <xf numFmtId="0" fontId="23" fillId="0" borderId="14" xfId="0" applyFont="1" applyBorder="1" applyAlignment="1">
      <alignment horizontal="center" vertical="center" wrapText="1"/>
    </xf>
    <xf numFmtId="0" fontId="23" fillId="0" borderId="109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0" fontId="23" fillId="0" borderId="111" xfId="0" applyFont="1" applyBorder="1" applyAlignment="1">
      <alignment horizontal="center"/>
    </xf>
    <xf numFmtId="0" fontId="27" fillId="0" borderId="11" xfId="58" applyFont="1" applyFill="1" applyBorder="1" applyAlignment="1" applyProtection="1">
      <alignment/>
      <protection/>
    </xf>
    <xf numFmtId="0" fontId="27" fillId="0" borderId="20" xfId="58" applyFont="1" applyFill="1" applyBorder="1" applyAlignment="1" applyProtection="1">
      <alignment/>
      <protection/>
    </xf>
    <xf numFmtId="0" fontId="27" fillId="0" borderId="11" xfId="58" applyFont="1" applyFill="1" applyBorder="1" applyAlignment="1" applyProtection="1">
      <alignment horizontal="left" vertical="center"/>
      <protection/>
    </xf>
    <xf numFmtId="0" fontId="27" fillId="0" borderId="112" xfId="58" applyFont="1" applyFill="1" applyBorder="1" applyAlignment="1" applyProtection="1">
      <alignment horizontal="left" vertical="center"/>
      <protection/>
    </xf>
    <xf numFmtId="0" fontId="25" fillId="0" borderId="11" xfId="58" applyFont="1" applyFill="1" applyBorder="1" applyAlignment="1" applyProtection="1">
      <alignment/>
      <protection/>
    </xf>
    <xf numFmtId="0" fontId="25" fillId="0" borderId="20" xfId="58" applyFont="1" applyFill="1" applyBorder="1" applyAlignment="1" applyProtection="1">
      <alignment/>
      <protection/>
    </xf>
    <xf numFmtId="0" fontId="27" fillId="0" borderId="20" xfId="58" applyFont="1" applyFill="1" applyBorder="1" applyAlignment="1" applyProtection="1">
      <alignment horizontal="left" vertical="center"/>
      <protection/>
    </xf>
    <xf numFmtId="0" fontId="23" fillId="0" borderId="12" xfId="0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4" fillId="0" borderId="113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4" fillId="0" borderId="114" xfId="0" applyFont="1" applyBorder="1" applyAlignment="1">
      <alignment horizontal="center" wrapText="1"/>
    </xf>
    <xf numFmtId="0" fontId="0" fillId="0" borderId="108" xfId="0" applyBorder="1" applyAlignment="1">
      <alignment horizontal="center" wrapText="1"/>
    </xf>
    <xf numFmtId="0" fontId="0" fillId="0" borderId="115" xfId="0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103" xfId="0" applyFont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0" fontId="24" fillId="0" borderId="11" xfId="58" applyFont="1" applyFill="1" applyBorder="1" applyAlignment="1" applyProtection="1">
      <alignment horizontal="left" vertical="center"/>
      <protection/>
    </xf>
    <xf numFmtId="0" fontId="24" fillId="0" borderId="112" xfId="58" applyFont="1" applyFill="1" applyBorder="1" applyAlignment="1" applyProtection="1">
      <alignment horizontal="left" vertical="center"/>
      <protection/>
    </xf>
    <xf numFmtId="0" fontId="23" fillId="0" borderId="11" xfId="58" applyFont="1" applyFill="1" applyBorder="1" applyAlignment="1" applyProtection="1">
      <alignment/>
      <protection/>
    </xf>
    <xf numFmtId="0" fontId="23" fillId="0" borderId="20" xfId="58" applyFont="1" applyFill="1" applyBorder="1" applyAlignment="1" applyProtection="1">
      <alignment/>
      <protection/>
    </xf>
    <xf numFmtId="0" fontId="25" fillId="0" borderId="0" xfId="58" applyFont="1" applyFill="1" applyAlignment="1" applyProtection="1">
      <alignment horizontal="left" vertical="center" wrapText="1"/>
      <protection/>
    </xf>
    <xf numFmtId="0" fontId="24" fillId="0" borderId="20" xfId="58" applyFont="1" applyFill="1" applyBorder="1" applyAlignment="1" applyProtection="1">
      <alignment horizontal="left" vertical="center"/>
      <protection/>
    </xf>
    <xf numFmtId="0" fontId="24" fillId="0" borderId="11" xfId="58" applyFont="1" applyFill="1" applyBorder="1" applyAlignment="1" applyProtection="1">
      <alignment/>
      <protection/>
    </xf>
    <xf numFmtId="0" fontId="24" fillId="0" borderId="20" xfId="58" applyFont="1" applyFill="1" applyBorder="1" applyAlignment="1" applyProtection="1">
      <alignment/>
      <protection/>
    </xf>
    <xf numFmtId="0" fontId="27" fillId="22" borderId="116" xfId="0" applyFont="1" applyFill="1" applyBorder="1" applyAlignment="1">
      <alignment horizontal="center" vertical="top" wrapText="1"/>
    </xf>
    <xf numFmtId="0" fontId="27" fillId="22" borderId="44" xfId="0" applyFont="1" applyFill="1" applyBorder="1" applyAlignment="1">
      <alignment horizontal="center" vertical="top" wrapText="1"/>
    </xf>
    <xf numFmtId="0" fontId="23" fillId="0" borderId="104" xfId="0" applyFont="1" applyBorder="1" applyAlignment="1">
      <alignment horizontal="center" vertical="top" wrapText="1"/>
    </xf>
    <xf numFmtId="0" fontId="23" fillId="0" borderId="105" xfId="0" applyFont="1" applyBorder="1" applyAlignment="1">
      <alignment horizontal="center" vertical="top" wrapText="1"/>
    </xf>
    <xf numFmtId="0" fontId="23" fillId="0" borderId="106" xfId="0" applyFont="1" applyBorder="1" applyAlignment="1">
      <alignment horizontal="center" vertical="top" wrapText="1"/>
    </xf>
    <xf numFmtId="0" fontId="27" fillId="22" borderId="117" xfId="0" applyFont="1" applyFill="1" applyBorder="1" applyAlignment="1">
      <alignment horizontal="center" vertical="top" wrapText="1"/>
    </xf>
    <xf numFmtId="0" fontId="27" fillId="22" borderId="55" xfId="0" applyFont="1" applyFill="1" applyBorder="1" applyAlignment="1">
      <alignment horizontal="center" vertical="top" wrapText="1"/>
    </xf>
    <xf numFmtId="0" fontId="23" fillId="0" borderId="118" xfId="0" applyFont="1" applyBorder="1" applyAlignment="1">
      <alignment horizontal="center" vertical="top" wrapText="1"/>
    </xf>
    <xf numFmtId="0" fontId="41" fillId="7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horizontal="left" wrapText="1"/>
    </xf>
    <xf numFmtId="0" fontId="41" fillId="7" borderId="65" xfId="0" applyFont="1" applyFill="1" applyBorder="1" applyAlignment="1">
      <alignment horizontal="center" vertical="center" wrapText="1"/>
    </xf>
    <xf numFmtId="0" fontId="41" fillId="7" borderId="39" xfId="0" applyFont="1" applyFill="1" applyBorder="1" applyAlignment="1">
      <alignment horizontal="center" vertical="center" wrapText="1"/>
    </xf>
    <xf numFmtId="0" fontId="41" fillId="7" borderId="65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0" fillId="7" borderId="39" xfId="0" applyFont="1" applyFill="1" applyBorder="1" applyAlignment="1">
      <alignment horizontal="center" vertical="center" wrapText="1"/>
    </xf>
    <xf numFmtId="0" fontId="40" fillId="7" borderId="65" xfId="0" applyFont="1" applyFill="1" applyBorder="1" applyAlignment="1">
      <alignment horizontal="center" vertical="center" wrapText="1"/>
    </xf>
    <xf numFmtId="10" fontId="23" fillId="0" borderId="119" xfId="0" applyNumberFormat="1" applyFont="1" applyFill="1" applyBorder="1" applyAlignment="1">
      <alignment horizontal="center" vertical="center" wrapText="1"/>
    </xf>
    <xf numFmtId="10" fontId="23" fillId="0" borderId="68" xfId="0" applyNumberFormat="1" applyFont="1" applyFill="1" applyBorder="1" applyAlignment="1">
      <alignment horizontal="center" vertical="center" wrapText="1"/>
    </xf>
    <xf numFmtId="0" fontId="23" fillId="0" borderId="84" xfId="0" applyFont="1" applyBorder="1" applyAlignment="1">
      <alignment horizontal="center" vertical="center" wrapText="1"/>
    </xf>
    <xf numFmtId="0" fontId="23" fillId="0" borderId="120" xfId="0" applyFont="1" applyBorder="1" applyAlignment="1">
      <alignment horizontal="center" vertical="center" wrapText="1"/>
    </xf>
    <xf numFmtId="0" fontId="23" fillId="0" borderId="121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3" fillId="0" borderId="122" xfId="0" applyFont="1" applyBorder="1" applyAlignment="1">
      <alignment horizontal="right"/>
    </xf>
    <xf numFmtId="0" fontId="24" fillId="22" borderId="49" xfId="0" applyFont="1" applyFill="1" applyBorder="1" applyAlignment="1">
      <alignment horizontal="center" vertical="top" wrapText="1"/>
    </xf>
    <xf numFmtId="0" fontId="24" fillId="22" borderId="55" xfId="0" applyFont="1" applyFill="1" applyBorder="1" applyAlignment="1">
      <alignment horizontal="center" vertical="top" wrapText="1"/>
    </xf>
    <xf numFmtId="0" fontId="60" fillId="0" borderId="88" xfId="56" applyFont="1" applyBorder="1" applyAlignment="1">
      <alignment horizontal="left"/>
      <protection/>
    </xf>
    <xf numFmtId="0" fontId="60" fillId="0" borderId="89" xfId="56" applyFont="1" applyBorder="1" applyAlignment="1">
      <alignment horizontal="left"/>
      <protection/>
    </xf>
    <xf numFmtId="0" fontId="60" fillId="0" borderId="64" xfId="56" applyFont="1" applyBorder="1" applyAlignment="1">
      <alignment horizontal="left"/>
      <protection/>
    </xf>
    <xf numFmtId="0" fontId="60" fillId="0" borderId="58" xfId="56" applyFont="1" applyBorder="1" applyAlignment="1">
      <alignment horizontal="left"/>
      <protection/>
    </xf>
    <xf numFmtId="0" fontId="60" fillId="0" borderId="123" xfId="56" applyFont="1" applyBorder="1" applyAlignment="1">
      <alignment horizontal="center"/>
      <protection/>
    </xf>
    <xf numFmtId="0" fontId="60" fillId="0" borderId="124" xfId="56" applyFont="1" applyBorder="1" applyAlignment="1">
      <alignment horizontal="center"/>
      <protection/>
    </xf>
    <xf numFmtId="0" fontId="60" fillId="0" borderId="91" xfId="56" applyFont="1" applyBorder="1" applyAlignment="1">
      <alignment horizontal="center"/>
      <protection/>
    </xf>
    <xf numFmtId="0" fontId="60" fillId="0" borderId="19" xfId="56" applyFont="1" applyBorder="1" applyAlignment="1">
      <alignment horizontal="left"/>
      <protection/>
    </xf>
    <xf numFmtId="0" fontId="60" fillId="0" borderId="10" xfId="56" applyFont="1" applyBorder="1" applyAlignment="1">
      <alignment horizontal="left"/>
      <protection/>
    </xf>
    <xf numFmtId="0" fontId="60" fillId="0" borderId="64" xfId="56" applyFont="1" applyBorder="1" applyAlignment="1">
      <alignment horizontal="left" vertical="center"/>
      <protection/>
    </xf>
    <xf numFmtId="0" fontId="60" fillId="0" borderId="58" xfId="56" applyFont="1" applyBorder="1" applyAlignment="1">
      <alignment horizontal="left" vertical="center"/>
      <protection/>
    </xf>
    <xf numFmtId="0" fontId="60" fillId="0" borderId="59" xfId="56" applyFont="1" applyBorder="1" applyAlignment="1">
      <alignment horizontal="left" vertical="center"/>
      <protection/>
    </xf>
    <xf numFmtId="0" fontId="60" fillId="0" borderId="39" xfId="56" applyFont="1" applyBorder="1" applyAlignment="1">
      <alignment horizontal="left" vertical="center"/>
      <protection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right"/>
    </xf>
    <xf numFmtId="3" fontId="52" fillId="0" borderId="17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71" xfId="0" applyNumberFormat="1" applyFont="1" applyBorder="1" applyAlignment="1">
      <alignment horizontal="right"/>
    </xf>
    <xf numFmtId="3" fontId="52" fillId="0" borderId="74" xfId="0" applyNumberFormat="1" applyFont="1" applyBorder="1" applyAlignment="1">
      <alignment horizontal="right"/>
    </xf>
    <xf numFmtId="3" fontId="52" fillId="0" borderId="125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167" fontId="31" fillId="0" borderId="0" xfId="64" applyNumberFormat="1" applyFont="1" applyAlignment="1">
      <alignment horizontal="center" vertical="center" wrapText="1"/>
      <protection/>
    </xf>
    <xf numFmtId="0" fontId="17" fillId="0" borderId="0" xfId="66" applyFont="1" applyAlignment="1">
      <alignment horizontal="center" vertical="center" wrapText="1"/>
      <protection/>
    </xf>
    <xf numFmtId="0" fontId="17" fillId="0" borderId="0" xfId="66" applyAlignment="1">
      <alignment horizontal="center" vertical="center" wrapText="1"/>
      <protection/>
    </xf>
    <xf numFmtId="0" fontId="52" fillId="22" borderId="29" xfId="0" applyFont="1" applyFill="1" applyBorder="1" applyAlignment="1">
      <alignment horizontal="center" vertical="center"/>
    </xf>
    <xf numFmtId="0" fontId="52" fillId="22" borderId="12" xfId="0" applyFont="1" applyFill="1" applyBorder="1" applyAlignment="1">
      <alignment horizontal="center" vertical="center"/>
    </xf>
    <xf numFmtId="0" fontId="52" fillId="22" borderId="30" xfId="0" applyFont="1" applyFill="1" applyBorder="1" applyAlignment="1">
      <alignment horizontal="center" vertical="center"/>
    </xf>
    <xf numFmtId="0" fontId="52" fillId="22" borderId="10" xfId="0" applyFont="1" applyFill="1" applyBorder="1" applyAlignment="1">
      <alignment horizontal="center" vertical="center"/>
    </xf>
    <xf numFmtId="0" fontId="52" fillId="22" borderId="31" xfId="0" applyFont="1" applyFill="1" applyBorder="1" applyAlignment="1">
      <alignment horizontal="center" vertical="center"/>
    </xf>
    <xf numFmtId="0" fontId="52" fillId="22" borderId="17" xfId="0" applyFont="1" applyFill="1" applyBorder="1" applyAlignment="1">
      <alignment horizontal="center" vertical="center"/>
    </xf>
    <xf numFmtId="167" fontId="33" fillId="0" borderId="49" xfId="65" applyNumberFormat="1" applyFont="1" applyBorder="1" applyAlignment="1">
      <alignment horizontal="center" vertical="center" wrapText="1"/>
      <protection/>
    </xf>
    <xf numFmtId="0" fontId="0" fillId="0" borderId="55" xfId="0" applyBorder="1" applyAlignment="1">
      <alignment horizontal="center" vertical="center"/>
    </xf>
    <xf numFmtId="167" fontId="17" fillId="0" borderId="0" xfId="65" applyNumberFormat="1" applyFont="1" applyAlignment="1">
      <alignment horizontal="center" vertical="center" wrapText="1"/>
      <protection/>
    </xf>
    <xf numFmtId="167" fontId="17" fillId="0" borderId="0" xfId="65" applyNumberFormat="1" applyAlignment="1">
      <alignment horizontal="center" vertical="center" wrapText="1"/>
      <protection/>
    </xf>
    <xf numFmtId="0" fontId="24" fillId="22" borderId="88" xfId="0" applyFont="1" applyFill="1" applyBorder="1" applyAlignment="1">
      <alignment horizontal="center" vertical="top" wrapText="1"/>
    </xf>
    <xf numFmtId="0" fontId="24" fillId="22" borderId="19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4" fillId="22" borderId="94" xfId="0" applyFont="1" applyFill="1" applyBorder="1" applyAlignment="1">
      <alignment horizontal="center" vertical="top" wrapText="1"/>
    </xf>
    <xf numFmtId="0" fontId="0" fillId="0" borderId="70" xfId="0" applyBorder="1" applyAlignment="1">
      <alignment horizontal="center" vertical="top" wrapText="1"/>
    </xf>
    <xf numFmtId="0" fontId="26" fillId="0" borderId="19" xfId="0" applyFont="1" applyBorder="1" applyAlignment="1">
      <alignment horizontal="center" vertical="top" wrapText="1"/>
    </xf>
    <xf numFmtId="0" fontId="26" fillId="0" borderId="70" xfId="0" applyFont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70" xfId="0" applyFont="1" applyBorder="1" applyAlignment="1">
      <alignment horizontal="center" vertical="top" wrapText="1"/>
    </xf>
    <xf numFmtId="0" fontId="55" fillId="0" borderId="0" xfId="67" applyFont="1" applyAlignment="1" applyProtection="1">
      <alignment horizontal="center"/>
      <protection/>
    </xf>
    <xf numFmtId="0" fontId="17" fillId="0" borderId="126" xfId="67" applyFont="1" applyBorder="1" applyAlignment="1" applyProtection="1">
      <alignment horizontal="center"/>
      <protection/>
    </xf>
    <xf numFmtId="0" fontId="23" fillId="0" borderId="19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176" fontId="23" fillId="0" borderId="10" xfId="0" applyNumberFormat="1" applyFont="1" applyFill="1" applyBorder="1" applyAlignment="1">
      <alignment horizontal="right" vertical="center" wrapText="1"/>
    </xf>
    <xf numFmtId="176" fontId="23" fillId="0" borderId="13" xfId="0" applyNumberFormat="1" applyFont="1" applyFill="1" applyBorder="1" applyAlignment="1">
      <alignment horizontal="right" vertical="center" wrapText="1"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27" fillId="22" borderId="92" xfId="0" applyFont="1" applyFill="1" applyBorder="1" applyAlignment="1">
      <alignment vertical="center" wrapText="1"/>
    </xf>
    <xf numFmtId="176" fontId="27" fillId="22" borderId="89" xfId="0" applyNumberFormat="1" applyFont="1" applyFill="1" applyBorder="1" applyAlignment="1">
      <alignment vertical="center" wrapText="1"/>
    </xf>
    <xf numFmtId="0" fontId="0" fillId="0" borderId="25" xfId="0" applyBorder="1" applyAlignment="1">
      <alignment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5" xfId="56"/>
    <cellStyle name="Normál 2" xfId="57"/>
    <cellStyle name="Normál 2 2" xfId="58"/>
    <cellStyle name="Normál 2_Marcali Városi Önkormányzat Bevételei" xfId="59"/>
    <cellStyle name="Normál 3" xfId="60"/>
    <cellStyle name="Normál 4" xfId="61"/>
    <cellStyle name="Normál_1.a melléklet 7-2005 (II.18) rendelet" xfId="62"/>
    <cellStyle name="Normál_1.b melléklet 7-2005 (II.18) rendelet" xfId="63"/>
    <cellStyle name="Normál_11. sz. melléklet Hitelek 7-2005 (II.18) rendelet" xfId="64"/>
    <cellStyle name="Normál_12. sz. melléklet Többéves kihatás 7-2005 (II.18) rendelet" xfId="65"/>
    <cellStyle name="Normál_13. sz. melléklet Adott támogatás 7-2005 (II.18.) rendelet" xfId="66"/>
    <cellStyle name="Normál_SEGEDLETEK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t&#233;zm&#233;nyek%20II\Int&#233;zm&#233;nyi%20bev&#233;telek%20kiad&#225;sok%20&#246;sszesen%202011%20&#233;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Intézményi bevételek"/>
      <sheetName val="4. Intézményi kiadások"/>
      <sheetName val="NoszlopyBevételek"/>
      <sheetName val="NoszlopyKiadások"/>
      <sheetName val="KultúraBevételek"/>
      <sheetName val="KultúraKiadások"/>
      <sheetName val="GameszBevételek"/>
      <sheetName val="GameszKiadások"/>
      <sheetName val="KórházBevételek"/>
      <sheetName val="KórházKiadások"/>
      <sheetName val="Tűzoltóság Bevétel"/>
      <sheetName val="Tűzoltóság Kiadások"/>
      <sheetName val="Dél-Balaton Bevételek"/>
      <sheetName val="Dél-Balaton Kiadások"/>
      <sheetName val="Szakképző Bevételek"/>
      <sheetName val="Szakképző Kiadások"/>
      <sheetName val="Szőcsény Bevételek"/>
      <sheetName val="Szőcsény Kiadások"/>
    </sheetNames>
    <sheetDataSet>
      <sheetData sheetId="2">
        <row r="8">
          <cell r="C8">
            <v>6994</v>
          </cell>
          <cell r="F8">
            <v>0</v>
          </cell>
          <cell r="G8">
            <v>18918</v>
          </cell>
          <cell r="H8">
            <v>1000</v>
          </cell>
        </row>
        <row r="9">
          <cell r="C9">
            <v>2347</v>
          </cell>
          <cell r="D9">
            <v>30644</v>
          </cell>
          <cell r="F9">
            <v>0</v>
          </cell>
          <cell r="G9">
            <v>5000</v>
          </cell>
          <cell r="H9">
            <v>0</v>
          </cell>
        </row>
        <row r="10">
          <cell r="C10">
            <v>0</v>
          </cell>
          <cell r="D10">
            <v>22148</v>
          </cell>
          <cell r="F10">
            <v>0</v>
          </cell>
          <cell r="G10">
            <v>0</v>
          </cell>
          <cell r="H10">
            <v>0</v>
          </cell>
        </row>
        <row r="11">
          <cell r="C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C12">
            <v>0</v>
          </cell>
          <cell r="D12">
            <v>11210</v>
          </cell>
          <cell r="F12">
            <v>0</v>
          </cell>
          <cell r="G12">
            <v>58544</v>
          </cell>
          <cell r="H12">
            <v>0</v>
          </cell>
        </row>
        <row r="13">
          <cell r="C13">
            <v>25632</v>
          </cell>
          <cell r="D13">
            <v>178391</v>
          </cell>
          <cell r="F13">
            <v>0</v>
          </cell>
          <cell r="G13">
            <v>7369</v>
          </cell>
          <cell r="H13">
            <v>0</v>
          </cell>
        </row>
        <row r="14">
          <cell r="C14">
            <v>0</v>
          </cell>
          <cell r="D14">
            <v>8234</v>
          </cell>
          <cell r="F14">
            <v>0</v>
          </cell>
          <cell r="G14">
            <v>0</v>
          </cell>
          <cell r="H14">
            <v>0</v>
          </cell>
        </row>
        <row r="36">
          <cell r="D36">
            <v>726</v>
          </cell>
        </row>
        <row r="41">
          <cell r="C41">
            <v>0</v>
          </cell>
        </row>
      </sheetData>
      <sheetData sheetId="3">
        <row r="8">
          <cell r="G8">
            <v>4340</v>
          </cell>
        </row>
        <row r="9">
          <cell r="C9">
            <v>26718</v>
          </cell>
          <cell r="D9">
            <v>7124</v>
          </cell>
          <cell r="G9">
            <v>100</v>
          </cell>
        </row>
        <row r="10">
          <cell r="C10">
            <v>13785</v>
          </cell>
          <cell r="D10">
            <v>3653</v>
          </cell>
          <cell r="G10">
            <v>340</v>
          </cell>
        </row>
        <row r="11">
          <cell r="G11">
            <v>2004</v>
          </cell>
        </row>
        <row r="12">
          <cell r="C12">
            <v>47281</v>
          </cell>
          <cell r="D12">
            <v>12099</v>
          </cell>
          <cell r="G12">
            <v>0</v>
          </cell>
        </row>
        <row r="13">
          <cell r="C13">
            <v>122308</v>
          </cell>
          <cell r="D13">
            <v>32684</v>
          </cell>
          <cell r="G13">
            <v>0</v>
          </cell>
        </row>
        <row r="14">
          <cell r="C14">
            <v>6266</v>
          </cell>
          <cell r="D14">
            <v>1682</v>
          </cell>
          <cell r="F14">
            <v>286</v>
          </cell>
          <cell r="G14">
            <v>0</v>
          </cell>
        </row>
        <row r="36">
          <cell r="C36">
            <v>1000</v>
          </cell>
        </row>
        <row r="37">
          <cell r="C37">
            <v>726</v>
          </cell>
        </row>
      </sheetData>
      <sheetData sheetId="4">
        <row r="18">
          <cell r="C18">
            <v>6625</v>
          </cell>
          <cell r="D18">
            <v>43301</v>
          </cell>
          <cell r="G18">
            <v>12260</v>
          </cell>
        </row>
        <row r="20">
          <cell r="C20">
            <v>2080</v>
          </cell>
          <cell r="D20">
            <v>12736</v>
          </cell>
          <cell r="G20">
            <v>18750</v>
          </cell>
          <cell r="H20">
            <v>1050</v>
          </cell>
        </row>
        <row r="21">
          <cell r="D21">
            <v>14263</v>
          </cell>
        </row>
      </sheetData>
      <sheetData sheetId="5">
        <row r="18">
          <cell r="C18">
            <v>20856</v>
          </cell>
          <cell r="D18">
            <v>5507</v>
          </cell>
          <cell r="F18">
            <v>34323</v>
          </cell>
          <cell r="I18">
            <v>1500</v>
          </cell>
        </row>
        <row r="19">
          <cell r="C19">
            <v>7480</v>
          </cell>
          <cell r="D19">
            <v>1954</v>
          </cell>
        </row>
        <row r="20">
          <cell r="C20">
            <v>15135</v>
          </cell>
          <cell r="D20">
            <v>3952</v>
          </cell>
          <cell r="F20">
            <v>15529</v>
          </cell>
        </row>
        <row r="21">
          <cell r="C21">
            <v>8343</v>
          </cell>
          <cell r="D21">
            <v>2138</v>
          </cell>
          <cell r="F21">
            <v>3782</v>
          </cell>
        </row>
      </sheetData>
      <sheetData sheetId="6">
        <row r="17">
          <cell r="C17">
            <v>52495</v>
          </cell>
        </row>
        <row r="44">
          <cell r="C44">
            <v>15</v>
          </cell>
        </row>
      </sheetData>
      <sheetData sheetId="7">
        <row r="17">
          <cell r="C17">
            <v>34917</v>
          </cell>
          <cell r="D17">
            <v>8304</v>
          </cell>
          <cell r="F17">
            <v>75376</v>
          </cell>
        </row>
      </sheetData>
      <sheetData sheetId="8">
        <row r="54">
          <cell r="D54">
            <v>1241</v>
          </cell>
          <cell r="F54">
            <v>1548974</v>
          </cell>
        </row>
      </sheetData>
      <sheetData sheetId="9">
        <row r="27">
          <cell r="C27">
            <v>668221</v>
          </cell>
          <cell r="D27">
            <v>182930</v>
          </cell>
          <cell r="F27">
            <v>696582</v>
          </cell>
        </row>
        <row r="55">
          <cell r="D55">
            <v>1241</v>
          </cell>
        </row>
      </sheetData>
      <sheetData sheetId="10">
        <row r="22">
          <cell r="C22">
            <v>3860</v>
          </cell>
          <cell r="D22">
            <v>244999</v>
          </cell>
        </row>
        <row r="49">
          <cell r="C49">
            <v>10400</v>
          </cell>
          <cell r="D49">
            <v>400</v>
          </cell>
        </row>
      </sheetData>
      <sheetData sheetId="11">
        <row r="22">
          <cell r="C22">
            <v>182809</v>
          </cell>
          <cell r="D22">
            <v>44981</v>
          </cell>
          <cell r="F22">
            <v>31469</v>
          </cell>
        </row>
        <row r="50">
          <cell r="C50">
            <v>400</v>
          </cell>
        </row>
      </sheetData>
      <sheetData sheetId="12">
        <row r="24">
          <cell r="G24">
            <v>7675</v>
          </cell>
          <cell r="H24">
            <v>335650</v>
          </cell>
        </row>
        <row r="51">
          <cell r="C51">
            <v>500</v>
          </cell>
          <cell r="D51">
            <v>417</v>
          </cell>
        </row>
      </sheetData>
      <sheetData sheetId="13">
        <row r="24">
          <cell r="C24">
            <v>4512</v>
          </cell>
          <cell r="D24">
            <v>980</v>
          </cell>
          <cell r="F24">
            <v>3225</v>
          </cell>
        </row>
        <row r="52">
          <cell r="C52">
            <v>335525</v>
          </cell>
        </row>
      </sheetData>
      <sheetData sheetId="14">
        <row r="15">
          <cell r="C15">
            <v>6229</v>
          </cell>
          <cell r="D15">
            <v>115642</v>
          </cell>
          <cell r="F15">
            <v>916</v>
          </cell>
          <cell r="G15">
            <v>1600</v>
          </cell>
          <cell r="H15">
            <v>10000</v>
          </cell>
          <cell r="I15">
            <v>0</v>
          </cell>
          <cell r="K15">
            <v>0</v>
          </cell>
          <cell r="L15">
            <v>0</v>
          </cell>
        </row>
        <row r="42">
          <cell r="C42">
            <v>0</v>
          </cell>
          <cell r="D42">
            <v>0</v>
          </cell>
        </row>
      </sheetData>
      <sheetData sheetId="15">
        <row r="15">
          <cell r="C15">
            <v>81880</v>
          </cell>
          <cell r="D15">
            <v>21902</v>
          </cell>
          <cell r="F15">
            <v>21955</v>
          </cell>
          <cell r="G15">
            <v>150</v>
          </cell>
          <cell r="H15">
            <v>0</v>
          </cell>
          <cell r="I15">
            <v>0</v>
          </cell>
        </row>
        <row r="43">
          <cell r="C43">
            <v>8500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K4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zoomScale="120" zoomScaleNormal="120" zoomScalePageLayoutView="0" workbookViewId="0" topLeftCell="A1">
      <selection activeCell="C44" sqref="C44"/>
    </sheetView>
  </sheetViews>
  <sheetFormatPr defaultColWidth="8.00390625" defaultRowHeight="12.75"/>
  <cols>
    <col min="1" max="1" width="8.00390625" style="520" customWidth="1"/>
    <col min="2" max="2" width="78.421875" style="520" customWidth="1"/>
    <col min="3" max="3" width="11.57421875" style="520" customWidth="1"/>
    <col min="4" max="4" width="8.00390625" style="520" customWidth="1"/>
    <col min="5" max="5" width="11.421875" style="520" customWidth="1"/>
    <col min="6" max="6" width="13.8515625" style="520" customWidth="1"/>
    <col min="7" max="7" width="11.421875" style="520" customWidth="1"/>
    <col min="8" max="16384" width="8.00390625" style="520" customWidth="1"/>
  </cols>
  <sheetData>
    <row r="1" spans="1:7" s="519" customFormat="1" ht="31.5">
      <c r="A1" s="516" t="s">
        <v>0</v>
      </c>
      <c r="B1" s="517" t="s">
        <v>1</v>
      </c>
      <c r="C1" s="518" t="s">
        <v>2</v>
      </c>
      <c r="E1" s="520"/>
      <c r="F1" s="520"/>
      <c r="G1" s="520"/>
    </row>
    <row r="2" spans="1:7" s="519" customFormat="1" ht="15.75">
      <c r="A2" s="521" t="s">
        <v>3</v>
      </c>
      <c r="B2" s="522" t="s">
        <v>4</v>
      </c>
      <c r="C2" s="523">
        <f>C3+C4</f>
        <v>1672947</v>
      </c>
      <c r="E2" s="520"/>
      <c r="F2" s="520"/>
      <c r="G2" s="520"/>
    </row>
    <row r="3" spans="1:3" ht="15.75">
      <c r="A3" s="540"/>
      <c r="B3" s="524" t="s">
        <v>5</v>
      </c>
      <c r="C3" s="525">
        <f>'3. Intézményi bevételek'!C27</f>
        <v>548653</v>
      </c>
    </row>
    <row r="4" spans="1:3" ht="15.75">
      <c r="A4" s="541"/>
      <c r="B4" s="522" t="s">
        <v>6</v>
      </c>
      <c r="C4" s="525">
        <f>C5+C6</f>
        <v>1124294</v>
      </c>
    </row>
    <row r="5" spans="1:3" ht="15.75">
      <c r="A5" s="521"/>
      <c r="B5" s="521" t="s">
        <v>7</v>
      </c>
      <c r="C5" s="525">
        <f>'5.a PH bevétel'!C3</f>
        <v>163075</v>
      </c>
    </row>
    <row r="6" spans="1:3" ht="15.75">
      <c r="A6" s="521"/>
      <c r="B6" s="526" t="s">
        <v>8</v>
      </c>
      <c r="C6" s="525">
        <f>'5.a PH bevétel'!C4</f>
        <v>961219</v>
      </c>
    </row>
    <row r="7" spans="1:3" ht="15.75">
      <c r="A7" s="521"/>
      <c r="B7" s="526" t="s">
        <v>9</v>
      </c>
      <c r="C7" s="525">
        <f>'5.a PH bevétel'!C5</f>
        <v>445600</v>
      </c>
    </row>
    <row r="8" spans="1:3" ht="15.75">
      <c r="A8" s="521"/>
      <c r="B8" s="526" t="s">
        <v>10</v>
      </c>
      <c r="C8" s="525">
        <f>'5.a PH bevétel'!C6</f>
        <v>85000</v>
      </c>
    </row>
    <row r="9" spans="1:3" ht="15.75">
      <c r="A9" s="521"/>
      <c r="B9" s="526" t="s">
        <v>11</v>
      </c>
      <c r="C9" s="525">
        <f>'5.a PH bevétel'!C7</f>
        <v>39000</v>
      </c>
    </row>
    <row r="10" spans="1:3" ht="15.75">
      <c r="A10" s="521"/>
      <c r="B10" s="526" t="s">
        <v>12</v>
      </c>
      <c r="C10" s="525">
        <f>'5.a PH bevétel'!C8</f>
        <v>100</v>
      </c>
    </row>
    <row r="11" spans="1:3" ht="15.75">
      <c r="A11" s="521"/>
      <c r="B11" s="526" t="s">
        <v>13</v>
      </c>
      <c r="C11" s="525">
        <f>'5.a PH bevétel'!C9</f>
        <v>320000</v>
      </c>
    </row>
    <row r="12" spans="1:3" ht="15.75">
      <c r="A12" s="521"/>
      <c r="B12" s="526" t="s">
        <v>13</v>
      </c>
      <c r="C12" s="525">
        <f>'5.a PH bevétel'!C10</f>
        <v>1500</v>
      </c>
    </row>
    <row r="13" spans="1:3" ht="15.75">
      <c r="A13" s="521"/>
      <c r="B13" s="526" t="s">
        <v>14</v>
      </c>
      <c r="C13" s="525">
        <f>'5.a PH bevétel'!C11</f>
        <v>506119</v>
      </c>
    </row>
    <row r="14" spans="1:3" ht="15.75">
      <c r="A14" s="521"/>
      <c r="B14" s="526" t="s">
        <v>15</v>
      </c>
      <c r="C14" s="525">
        <f>'5.a PH bevétel'!C12</f>
        <v>107003</v>
      </c>
    </row>
    <row r="15" spans="1:3" ht="15.75">
      <c r="A15" s="521"/>
      <c r="B15" s="526" t="s">
        <v>16</v>
      </c>
      <c r="C15" s="525">
        <f>'5.a PH bevétel'!C13</f>
        <v>314116</v>
      </c>
    </row>
    <row r="16" spans="1:3" ht="15.75">
      <c r="A16" s="521"/>
      <c r="B16" s="526" t="s">
        <v>17</v>
      </c>
      <c r="C16" s="525">
        <f>'5.a PH bevétel'!C14</f>
        <v>85000</v>
      </c>
    </row>
    <row r="17" spans="1:3" ht="15.75">
      <c r="A17" s="521"/>
      <c r="B17" s="526" t="s">
        <v>18</v>
      </c>
      <c r="C17" s="525">
        <f>'5.a PH bevétel'!C15</f>
        <v>9500</v>
      </c>
    </row>
    <row r="18" spans="1:3" ht="15.75">
      <c r="A18" s="521"/>
      <c r="B18" s="526" t="s">
        <v>19</v>
      </c>
      <c r="C18" s="525">
        <f>'5.a PH bevétel'!C16</f>
        <v>3000</v>
      </c>
    </row>
    <row r="19" spans="1:3" ht="15.75">
      <c r="A19" s="521"/>
      <c r="B19" s="526" t="s">
        <v>20</v>
      </c>
      <c r="C19" s="525">
        <f>'5.a PH bevétel'!C17</f>
        <v>5000</v>
      </c>
    </row>
    <row r="20" spans="1:3" ht="15.75">
      <c r="A20" s="521"/>
      <c r="B20" s="526" t="s">
        <v>21</v>
      </c>
      <c r="C20" s="525">
        <f>'5.a PH bevétel'!C18</f>
        <v>1500</v>
      </c>
    </row>
    <row r="21" spans="1:3" ht="15.75">
      <c r="A21" s="521" t="s">
        <v>22</v>
      </c>
      <c r="B21" s="526" t="s">
        <v>23</v>
      </c>
      <c r="C21" s="525">
        <f>'5.a PH bevétel'!C19</f>
        <v>1283021</v>
      </c>
    </row>
    <row r="22" spans="1:3" ht="15.75">
      <c r="A22" s="521"/>
      <c r="B22" s="526" t="s">
        <v>24</v>
      </c>
      <c r="C22" s="525">
        <f>'5.a PH bevétel'!C20</f>
        <v>1283021</v>
      </c>
    </row>
    <row r="23" spans="1:3" ht="15.75">
      <c r="A23" s="521"/>
      <c r="B23" s="526" t="s">
        <v>25</v>
      </c>
      <c r="C23" s="525">
        <f>'5.a PH bevétel'!C21</f>
        <v>920089</v>
      </c>
    </row>
    <row r="24" spans="1:3" ht="15.75">
      <c r="A24" s="521"/>
      <c r="B24" s="526" t="s">
        <v>26</v>
      </c>
      <c r="C24" s="525">
        <f>'5.a PH bevétel'!C22</f>
        <v>0</v>
      </c>
    </row>
    <row r="25" spans="1:3" ht="15.75">
      <c r="A25" s="521"/>
      <c r="B25" s="526" t="s">
        <v>27</v>
      </c>
      <c r="C25" s="525">
        <f>'5.a PH bevétel'!C23</f>
        <v>362932</v>
      </c>
    </row>
    <row r="26" spans="1:3" ht="15.75">
      <c r="A26" s="521"/>
      <c r="B26" s="526" t="s">
        <v>28</v>
      </c>
      <c r="C26" s="525">
        <f>'5.a PH bevétel'!C24</f>
        <v>0</v>
      </c>
    </row>
    <row r="27" spans="1:3" ht="15.75">
      <c r="A27" s="521"/>
      <c r="B27" s="526" t="s">
        <v>29</v>
      </c>
      <c r="C27" s="525">
        <f>'5.a PH bevétel'!C25</f>
        <v>0</v>
      </c>
    </row>
    <row r="28" spans="1:3" ht="15.75">
      <c r="A28" s="521" t="s">
        <v>30</v>
      </c>
      <c r="B28" s="526" t="s">
        <v>31</v>
      </c>
      <c r="C28" s="527">
        <f>C29+C30</f>
        <v>514250</v>
      </c>
    </row>
    <row r="29" spans="1:3" ht="15.75">
      <c r="A29" s="521"/>
      <c r="B29" s="528" t="s">
        <v>32</v>
      </c>
      <c r="C29" s="527">
        <f>'3. Intézményi bevételek'!F27</f>
        <v>2916</v>
      </c>
    </row>
    <row r="30" spans="1:3" ht="15.75">
      <c r="A30" s="542"/>
      <c r="B30" s="526" t="s">
        <v>33</v>
      </c>
      <c r="C30" s="527">
        <f>'5.a PH bevétel'!C26</f>
        <v>511334</v>
      </c>
    </row>
    <row r="31" spans="1:3" ht="15.75">
      <c r="A31" s="521"/>
      <c r="B31" s="526" t="s">
        <v>34</v>
      </c>
      <c r="C31" s="527">
        <f>'5.a PH bevétel'!C27</f>
        <v>320931</v>
      </c>
    </row>
    <row r="32" spans="1:3" ht="15.75">
      <c r="A32" s="521"/>
      <c r="B32" s="526" t="s">
        <v>35</v>
      </c>
      <c r="C32" s="527">
        <f>'5.a PH bevétel'!C28</f>
        <v>70403</v>
      </c>
    </row>
    <row r="33" spans="1:3" ht="15.75">
      <c r="A33" s="521"/>
      <c r="B33" s="526" t="s">
        <v>36</v>
      </c>
      <c r="C33" s="527">
        <f>'5.a PH bevétel'!C29</f>
        <v>120000</v>
      </c>
    </row>
    <row r="34" spans="1:3" ht="15.75">
      <c r="A34" s="521" t="s">
        <v>37</v>
      </c>
      <c r="B34" s="526" t="s">
        <v>38</v>
      </c>
      <c r="C34" s="529">
        <f>C35+C38+C41+C44</f>
        <v>3833930</v>
      </c>
    </row>
    <row r="35" spans="1:3" ht="15.75">
      <c r="A35" s="521"/>
      <c r="B35" s="528" t="s">
        <v>39</v>
      </c>
      <c r="C35" s="525">
        <f>'3. Intézményi bevételek'!G27</f>
        <v>1651349</v>
      </c>
    </row>
    <row r="36" spans="1:3" ht="15.75">
      <c r="A36" s="521"/>
      <c r="B36" s="526" t="s">
        <v>40</v>
      </c>
      <c r="C36" s="525">
        <v>1420733</v>
      </c>
    </row>
    <row r="37" spans="1:3" ht="15.75">
      <c r="A37" s="521"/>
      <c r="B37" s="526" t="s">
        <v>41</v>
      </c>
      <c r="C37" s="525">
        <f>C35-C36</f>
        <v>230616</v>
      </c>
    </row>
    <row r="38" spans="1:3" ht="15.75">
      <c r="A38" s="521"/>
      <c r="B38" s="526" t="s">
        <v>42</v>
      </c>
      <c r="C38" s="525">
        <f>'5.a PH bevétel'!C31</f>
        <v>179614</v>
      </c>
    </row>
    <row r="39" spans="1:3" ht="15.75">
      <c r="A39" s="521"/>
      <c r="B39" s="526" t="s">
        <v>40</v>
      </c>
      <c r="C39" s="525">
        <f>'5.a PH bevétel'!C32</f>
        <v>0</v>
      </c>
    </row>
    <row r="40" spans="1:3" ht="15.75">
      <c r="A40" s="521"/>
      <c r="B40" s="526" t="s">
        <v>41</v>
      </c>
      <c r="C40" s="525">
        <f>'5.a PH bevétel'!C33</f>
        <v>179614</v>
      </c>
    </row>
    <row r="41" spans="1:3" ht="15.75">
      <c r="A41" s="521"/>
      <c r="B41" s="528" t="s">
        <v>43</v>
      </c>
      <c r="C41" s="525">
        <f>'3. Intézményi bevételek'!H27</f>
        <v>392200</v>
      </c>
    </row>
    <row r="42" spans="1:3" ht="15.75">
      <c r="A42" s="521"/>
      <c r="B42" s="526" t="s">
        <v>44</v>
      </c>
      <c r="C42" s="525"/>
    </row>
    <row r="43" spans="1:3" ht="15.75">
      <c r="A43" s="521"/>
      <c r="B43" s="526" t="s">
        <v>45</v>
      </c>
      <c r="C43" s="525">
        <f>'3. Intézményi bevételek'!H27</f>
        <v>392200</v>
      </c>
    </row>
    <row r="44" spans="1:3" ht="15.75">
      <c r="A44" s="521"/>
      <c r="B44" s="526" t="s">
        <v>46</v>
      </c>
      <c r="C44" s="525">
        <f>'5.a PH bevétel'!C34</f>
        <v>1610767</v>
      </c>
    </row>
    <row r="45" spans="1:3" ht="15.75">
      <c r="A45" s="521"/>
      <c r="B45" s="526" t="s">
        <v>44</v>
      </c>
      <c r="C45" s="525">
        <f>'5.a PH bevétel'!C35</f>
        <v>0</v>
      </c>
    </row>
    <row r="46" spans="1:3" ht="15.75">
      <c r="A46" s="521"/>
      <c r="B46" s="526" t="s">
        <v>45</v>
      </c>
      <c r="C46" s="525">
        <f>'5.a PH bevétel'!C36</f>
        <v>1610767</v>
      </c>
    </row>
    <row r="47" spans="1:3" ht="15.75">
      <c r="A47" s="521" t="s">
        <v>47</v>
      </c>
      <c r="B47" s="526" t="s">
        <v>48</v>
      </c>
      <c r="C47" s="525">
        <f>C48+C49+C50+C51</f>
        <v>79000</v>
      </c>
    </row>
    <row r="48" spans="1:3" ht="15.75">
      <c r="A48" s="521"/>
      <c r="B48" s="528" t="s">
        <v>49</v>
      </c>
      <c r="C48" s="525">
        <f>'3. Intézményi bevételek'!I27</f>
        <v>0</v>
      </c>
    </row>
    <row r="49" spans="1:3" ht="15.75">
      <c r="A49" s="521"/>
      <c r="B49" s="526" t="s">
        <v>50</v>
      </c>
      <c r="C49" s="525">
        <f>'5.a PH bevétel'!C38</f>
        <v>9000</v>
      </c>
    </row>
    <row r="50" spans="1:3" ht="15.75">
      <c r="A50" s="521"/>
      <c r="B50" s="528" t="s">
        <v>51</v>
      </c>
      <c r="C50" s="525">
        <f>'3. Intézményi bevételek'!K27</f>
        <v>70000</v>
      </c>
    </row>
    <row r="51" spans="1:3" ht="15.75">
      <c r="A51" s="521"/>
      <c r="B51" s="526" t="s">
        <v>52</v>
      </c>
      <c r="C51" s="525">
        <f>'5.a PH bevétel'!C39</f>
        <v>0</v>
      </c>
    </row>
    <row r="52" spans="1:3" ht="15.75">
      <c r="A52" s="521" t="s">
        <v>53</v>
      </c>
      <c r="B52" s="526" t="s">
        <v>54</v>
      </c>
      <c r="C52" s="525">
        <f>C53+C54+C55+C56</f>
        <v>18624</v>
      </c>
    </row>
    <row r="53" spans="1:3" ht="15.75">
      <c r="A53" s="521"/>
      <c r="B53" s="528" t="s">
        <v>55</v>
      </c>
      <c r="C53" s="525"/>
    </row>
    <row r="54" spans="1:3" ht="15.75">
      <c r="A54" s="521"/>
      <c r="B54" s="528" t="s">
        <v>56</v>
      </c>
      <c r="C54" s="525"/>
    </row>
    <row r="55" spans="1:3" ht="15.75">
      <c r="A55" s="540"/>
      <c r="B55" s="526" t="s">
        <v>57</v>
      </c>
      <c r="C55" s="525">
        <f>'5.a PH bevétel'!C41</f>
        <v>2400</v>
      </c>
    </row>
    <row r="56" spans="1:3" ht="15.75">
      <c r="A56" s="541"/>
      <c r="B56" s="526" t="s">
        <v>58</v>
      </c>
      <c r="C56" s="525">
        <f>'5.a PH bevétel'!C42</f>
        <v>16224</v>
      </c>
    </row>
    <row r="57" spans="1:3" s="531" customFormat="1" ht="28.5" customHeight="1">
      <c r="A57" s="588" t="s">
        <v>59</v>
      </c>
      <c r="B57" s="589"/>
      <c r="C57" s="530">
        <f>C2+C21+C28+C34+C47+C52</f>
        <v>7401772</v>
      </c>
    </row>
    <row r="58" spans="1:3" ht="15.75">
      <c r="A58" s="521" t="s">
        <v>60</v>
      </c>
      <c r="B58" s="522" t="s">
        <v>61</v>
      </c>
      <c r="C58" s="525">
        <f>C59+C60</f>
        <v>354000</v>
      </c>
    </row>
    <row r="59" spans="1:3" ht="15.75">
      <c r="A59" s="521"/>
      <c r="B59" s="521" t="s">
        <v>62</v>
      </c>
      <c r="C59" s="532">
        <f>'5.a PH bevétel'!C45</f>
        <v>354000</v>
      </c>
    </row>
    <row r="60" spans="1:3" ht="15.75">
      <c r="A60" s="521"/>
      <c r="B60" s="522" t="s">
        <v>63</v>
      </c>
      <c r="C60" s="532">
        <f>'5.a PH bevétel'!C46</f>
        <v>0</v>
      </c>
    </row>
    <row r="61" spans="1:4" s="535" customFormat="1" ht="28.5" customHeight="1">
      <c r="A61" s="588" t="s">
        <v>64</v>
      </c>
      <c r="B61" s="589"/>
      <c r="C61" s="533">
        <f>C58</f>
        <v>354000</v>
      </c>
      <c r="D61" s="534"/>
    </row>
    <row r="62" spans="1:3" ht="15.75">
      <c r="A62" s="521" t="s">
        <v>65</v>
      </c>
      <c r="B62" s="590" t="s">
        <v>66</v>
      </c>
      <c r="C62" s="591"/>
    </row>
    <row r="63" spans="1:3" ht="15.75">
      <c r="A63" s="521"/>
      <c r="B63" s="536" t="s">
        <v>67</v>
      </c>
      <c r="C63" s="527">
        <f>'3. Intézményi bevételek'!C53</f>
        <v>20735</v>
      </c>
    </row>
    <row r="64" spans="1:3" ht="15.75">
      <c r="A64" s="521"/>
      <c r="B64" s="521" t="s">
        <v>68</v>
      </c>
      <c r="C64" s="527">
        <f>'5.a PH bevétel'!C49</f>
        <v>176998</v>
      </c>
    </row>
    <row r="65" spans="1:3" ht="15.75">
      <c r="A65" s="521"/>
      <c r="B65" s="536" t="s">
        <v>69</v>
      </c>
      <c r="C65" s="527">
        <f>'3. Intézményi bevételek'!D53</f>
        <v>75901</v>
      </c>
    </row>
    <row r="66" spans="1:3" ht="15.75">
      <c r="A66" s="521"/>
      <c r="B66" s="521" t="s">
        <v>70</v>
      </c>
      <c r="C66" s="527">
        <f>'5.a PH bevétel'!C50</f>
        <v>652739</v>
      </c>
    </row>
    <row r="67" spans="1:3" s="535" customFormat="1" ht="28.5" customHeight="1">
      <c r="A67" s="588" t="s">
        <v>71</v>
      </c>
      <c r="B67" s="592"/>
      <c r="C67" s="537">
        <f>SUM(C63:C66)</f>
        <v>926373</v>
      </c>
    </row>
    <row r="68" spans="1:3" ht="15.75">
      <c r="A68" s="586" t="s">
        <v>72</v>
      </c>
      <c r="B68" s="587"/>
      <c r="C68" s="538">
        <f>C57+C61+C67</f>
        <v>8682145</v>
      </c>
    </row>
    <row r="70" spans="1:3" s="519" customFormat="1" ht="15.75">
      <c r="A70" s="520"/>
      <c r="B70" s="520"/>
      <c r="C70" s="539"/>
    </row>
    <row r="71" ht="15.75">
      <c r="C71" s="539"/>
    </row>
    <row r="73" ht="15.75">
      <c r="C73" s="539"/>
    </row>
    <row r="74" ht="15.75">
      <c r="C74" s="539"/>
    </row>
    <row r="75" ht="15.75">
      <c r="C75" s="539"/>
    </row>
    <row r="78" ht="15.75">
      <c r="C78" s="539"/>
    </row>
  </sheetData>
  <sheetProtection/>
  <mergeCells count="5">
    <mergeCell ref="A68:B68"/>
    <mergeCell ref="A57:B57"/>
    <mergeCell ref="A61:B61"/>
    <mergeCell ref="B62:C62"/>
    <mergeCell ref="A67:B67"/>
  </mergeCells>
  <printOptions/>
  <pageMargins left="0.7480314960629921" right="0.7480314960629921" top="1.1023622047244095" bottom="0.984251968503937" header="0.5118110236220472" footer="0.5118110236220472"/>
  <pageSetup horizontalDpi="300" verticalDpi="300" orientation="portrait" paperSize="9" scale="61" r:id="rId1"/>
  <headerFooter alignWithMargins="0">
    <oddHeader>&amp;C&amp;"Times New Roman,Félkövér"1. sz. melléklet a 17/2011.(III.9.) sz.rendelethez
Marcali Városi önkormányzat 2011. évi bevételi előirányzatai
                                          EFt&amp;R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G27"/>
  <sheetViews>
    <sheetView zoomScalePageLayoutView="0" workbookViewId="0" topLeftCell="A1">
      <selection activeCell="E36" sqref="E36"/>
    </sheetView>
  </sheetViews>
  <sheetFormatPr defaultColWidth="9.140625" defaultRowHeight="12.75"/>
  <cols>
    <col min="1" max="1" width="4.421875" style="0" customWidth="1"/>
    <col min="2" max="2" width="20.8515625" style="0" customWidth="1"/>
    <col min="3" max="3" width="10.421875" style="0" customWidth="1"/>
    <col min="4" max="4" width="9.57421875" style="0" customWidth="1"/>
    <col min="5" max="5" width="11.8515625" style="0" customWidth="1"/>
    <col min="6" max="6" width="12.57421875" style="0" customWidth="1"/>
    <col min="7" max="7" width="13.140625" style="0" customWidth="1"/>
  </cols>
  <sheetData>
    <row r="1" spans="1:7" ht="13.5" thickBot="1">
      <c r="A1" s="637" t="s">
        <v>419</v>
      </c>
      <c r="B1" s="637"/>
      <c r="C1" s="637"/>
      <c r="D1" s="637"/>
      <c r="E1" s="637"/>
      <c r="F1" s="637"/>
      <c r="G1" s="637"/>
    </row>
    <row r="2" spans="1:7" ht="30" customHeight="1">
      <c r="A2" s="343" t="s">
        <v>176</v>
      </c>
      <c r="B2" s="638" t="s">
        <v>420</v>
      </c>
      <c r="C2" s="343" t="s">
        <v>421</v>
      </c>
      <c r="D2" s="343" t="s">
        <v>421</v>
      </c>
      <c r="E2" s="343" t="s">
        <v>530</v>
      </c>
      <c r="F2" s="343" t="s">
        <v>422</v>
      </c>
      <c r="G2" s="343" t="s">
        <v>423</v>
      </c>
    </row>
    <row r="3" spans="1:7" ht="41.25" customHeight="1" thickBot="1">
      <c r="A3" s="344" t="s">
        <v>424</v>
      </c>
      <c r="B3" s="639"/>
      <c r="C3" s="344" t="s">
        <v>425</v>
      </c>
      <c r="D3" s="344" t="s">
        <v>426</v>
      </c>
      <c r="E3" s="344" t="s">
        <v>531</v>
      </c>
      <c r="F3" s="344" t="s">
        <v>533</v>
      </c>
      <c r="G3" s="344" t="s">
        <v>532</v>
      </c>
    </row>
    <row r="4" spans="1:7" ht="33.75" customHeight="1">
      <c r="A4" s="345" t="s">
        <v>77</v>
      </c>
      <c r="B4" s="346" t="s">
        <v>427</v>
      </c>
      <c r="C4" s="347">
        <v>45</v>
      </c>
      <c r="D4" s="347">
        <v>45</v>
      </c>
      <c r="E4" s="346">
        <v>45</v>
      </c>
      <c r="F4" s="346">
        <v>41</v>
      </c>
      <c r="G4" s="346">
        <v>4</v>
      </c>
    </row>
    <row r="5" spans="1:7" ht="24.75" customHeight="1">
      <c r="A5" s="348" t="s">
        <v>91</v>
      </c>
      <c r="B5" s="105" t="s">
        <v>123</v>
      </c>
      <c r="C5" s="106">
        <v>114</v>
      </c>
      <c r="D5" s="106">
        <v>114</v>
      </c>
      <c r="E5" s="105">
        <v>114</v>
      </c>
      <c r="F5" s="105">
        <v>111</v>
      </c>
      <c r="G5" s="105">
        <v>3</v>
      </c>
    </row>
    <row r="6" spans="1:7" ht="12.75">
      <c r="A6" s="633" t="s">
        <v>124</v>
      </c>
      <c r="B6" s="105" t="s">
        <v>428</v>
      </c>
      <c r="C6" s="106">
        <v>79</v>
      </c>
      <c r="D6" s="106">
        <v>79</v>
      </c>
      <c r="E6" s="105">
        <v>79</v>
      </c>
      <c r="F6" s="105">
        <v>78</v>
      </c>
      <c r="G6" s="105">
        <v>1</v>
      </c>
    </row>
    <row r="7" spans="1:7" ht="12.75">
      <c r="A7" s="634"/>
      <c r="B7" s="105" t="s">
        <v>126</v>
      </c>
      <c r="C7" s="106">
        <v>15</v>
      </c>
      <c r="D7" s="106">
        <v>15</v>
      </c>
      <c r="E7" s="105">
        <v>15</v>
      </c>
      <c r="F7" s="105">
        <v>14</v>
      </c>
      <c r="G7" s="105">
        <v>1</v>
      </c>
    </row>
    <row r="8" spans="1:7" ht="12.75">
      <c r="A8" s="634"/>
      <c r="B8" s="350" t="s">
        <v>429</v>
      </c>
      <c r="C8" s="106">
        <v>7</v>
      </c>
      <c r="D8" s="106">
        <v>7</v>
      </c>
      <c r="E8" s="350">
        <v>7</v>
      </c>
      <c r="F8" s="350">
        <v>7</v>
      </c>
      <c r="G8" s="350"/>
    </row>
    <row r="9" spans="1:7" ht="12.75">
      <c r="A9" s="634"/>
      <c r="B9" s="351" t="s">
        <v>128</v>
      </c>
      <c r="C9" s="106">
        <v>45</v>
      </c>
      <c r="D9" s="106">
        <v>45</v>
      </c>
      <c r="E9" s="105">
        <v>45</v>
      </c>
      <c r="F9" s="105">
        <v>45</v>
      </c>
      <c r="G9" s="105"/>
    </row>
    <row r="10" spans="1:7" ht="12.75">
      <c r="A10" s="635"/>
      <c r="B10" s="105" t="s">
        <v>430</v>
      </c>
      <c r="C10" s="106">
        <v>18</v>
      </c>
      <c r="D10" s="106">
        <v>18</v>
      </c>
      <c r="E10" s="105">
        <v>18</v>
      </c>
      <c r="F10" s="105">
        <v>18</v>
      </c>
      <c r="G10" s="105"/>
    </row>
    <row r="11" spans="1:7" ht="12.75">
      <c r="A11" s="636" t="s">
        <v>132</v>
      </c>
      <c r="B11" s="105" t="s">
        <v>431</v>
      </c>
      <c r="C11" s="106">
        <v>65</v>
      </c>
      <c r="D11" s="106">
        <v>65</v>
      </c>
      <c r="E11" s="105">
        <v>65</v>
      </c>
      <c r="F11" s="105">
        <v>62</v>
      </c>
      <c r="G11" s="105">
        <v>3</v>
      </c>
    </row>
    <row r="12" spans="1:7" ht="12.75">
      <c r="A12" s="636"/>
      <c r="B12" s="105" t="s">
        <v>432</v>
      </c>
      <c r="C12" s="106">
        <v>4</v>
      </c>
      <c r="D12" s="106">
        <v>4</v>
      </c>
      <c r="E12" s="105">
        <v>4</v>
      </c>
      <c r="F12" s="105">
        <v>2</v>
      </c>
      <c r="G12" s="105">
        <v>2</v>
      </c>
    </row>
    <row r="13" spans="1:7" ht="12.75">
      <c r="A13" s="348" t="s">
        <v>134</v>
      </c>
      <c r="B13" s="105" t="s">
        <v>433</v>
      </c>
      <c r="C13" s="106">
        <v>42</v>
      </c>
      <c r="D13" s="106">
        <v>42</v>
      </c>
      <c r="E13" s="105">
        <v>42</v>
      </c>
      <c r="F13" s="105">
        <v>42</v>
      </c>
      <c r="G13" s="105"/>
    </row>
    <row r="14" spans="1:7" ht="18" customHeight="1">
      <c r="A14" s="348" t="s">
        <v>135</v>
      </c>
      <c r="B14" s="105" t="s">
        <v>434</v>
      </c>
      <c r="C14" s="106"/>
      <c r="D14" s="106"/>
      <c r="E14" s="105"/>
      <c r="F14" s="105"/>
      <c r="G14" s="105"/>
    </row>
    <row r="15" spans="1:7" ht="12.75">
      <c r="A15" s="348" t="s">
        <v>137</v>
      </c>
      <c r="B15" s="105" t="s">
        <v>136</v>
      </c>
      <c r="C15" s="106">
        <v>23</v>
      </c>
      <c r="D15" s="106">
        <v>23</v>
      </c>
      <c r="E15" s="105">
        <v>23</v>
      </c>
      <c r="F15" s="105">
        <v>23</v>
      </c>
      <c r="G15" s="105"/>
    </row>
    <row r="16" spans="1:7" ht="12.75">
      <c r="A16" s="633" t="s">
        <v>142</v>
      </c>
      <c r="B16" s="105" t="s">
        <v>435</v>
      </c>
      <c r="C16" s="106">
        <v>10</v>
      </c>
      <c r="D16" s="106">
        <v>12</v>
      </c>
      <c r="E16" s="105">
        <v>13</v>
      </c>
      <c r="F16" s="105">
        <v>10</v>
      </c>
      <c r="G16" s="105">
        <v>3</v>
      </c>
    </row>
    <row r="17" spans="1:7" ht="12.75">
      <c r="A17" s="634"/>
      <c r="B17" s="105" t="s">
        <v>436</v>
      </c>
      <c r="C17" s="106">
        <v>4</v>
      </c>
      <c r="D17" s="106">
        <v>4</v>
      </c>
      <c r="E17" s="105">
        <v>4</v>
      </c>
      <c r="F17" s="105">
        <v>4</v>
      </c>
      <c r="G17" s="105"/>
    </row>
    <row r="18" spans="1:7" ht="12.75">
      <c r="A18" s="634"/>
      <c r="B18" s="351" t="s">
        <v>140</v>
      </c>
      <c r="C18" s="106">
        <v>8</v>
      </c>
      <c r="D18" s="106">
        <v>8</v>
      </c>
      <c r="E18" s="105">
        <v>9</v>
      </c>
      <c r="F18" s="105">
        <v>8</v>
      </c>
      <c r="G18" s="105">
        <v>1</v>
      </c>
    </row>
    <row r="19" spans="1:7" ht="12.75">
      <c r="A19" s="635"/>
      <c r="B19" s="105" t="s">
        <v>141</v>
      </c>
      <c r="C19" s="106">
        <v>5</v>
      </c>
      <c r="D19" s="106">
        <v>5</v>
      </c>
      <c r="E19" s="105">
        <v>5</v>
      </c>
      <c r="F19" s="105">
        <v>4</v>
      </c>
      <c r="G19" s="105">
        <v>1</v>
      </c>
    </row>
    <row r="20" spans="1:7" ht="25.5">
      <c r="A20" s="348" t="s">
        <v>144</v>
      </c>
      <c r="B20" s="105" t="s">
        <v>437</v>
      </c>
      <c r="C20" s="106">
        <v>65</v>
      </c>
      <c r="D20" s="106">
        <v>65</v>
      </c>
      <c r="E20" s="105">
        <v>65</v>
      </c>
      <c r="F20" s="105">
        <v>65</v>
      </c>
      <c r="G20" s="105"/>
    </row>
    <row r="21" spans="1:7" ht="25.5">
      <c r="A21" s="348">
        <v>10</v>
      </c>
      <c r="B21" s="105" t="s">
        <v>438</v>
      </c>
      <c r="C21" s="106">
        <v>19</v>
      </c>
      <c r="D21" s="106">
        <v>29</v>
      </c>
      <c r="E21" s="105">
        <v>29</v>
      </c>
      <c r="F21" s="105">
        <v>29</v>
      </c>
      <c r="G21" s="105"/>
    </row>
    <row r="22" spans="1:7" ht="18.75" customHeight="1">
      <c r="A22" s="349" t="s">
        <v>148</v>
      </c>
      <c r="B22" s="105" t="s">
        <v>439</v>
      </c>
      <c r="C22" s="106">
        <v>2</v>
      </c>
      <c r="D22" s="106">
        <v>2</v>
      </c>
      <c r="E22" s="105">
        <v>2</v>
      </c>
      <c r="F22" s="105">
        <v>2</v>
      </c>
      <c r="G22" s="105"/>
    </row>
    <row r="23" spans="1:7" ht="25.5">
      <c r="A23" s="352" t="s">
        <v>440</v>
      </c>
      <c r="B23" s="105" t="s">
        <v>441</v>
      </c>
      <c r="C23" s="106">
        <v>413</v>
      </c>
      <c r="D23" s="106">
        <v>387</v>
      </c>
      <c r="E23" s="105">
        <v>387</v>
      </c>
      <c r="F23" s="105">
        <v>387</v>
      </c>
      <c r="G23" s="105"/>
    </row>
    <row r="24" spans="1:7" ht="12.75">
      <c r="A24" s="353" t="s">
        <v>331</v>
      </c>
      <c r="B24" s="354" t="s">
        <v>322</v>
      </c>
      <c r="C24" s="355">
        <v>85</v>
      </c>
      <c r="D24" s="355">
        <v>87</v>
      </c>
      <c r="E24" s="354">
        <v>87</v>
      </c>
      <c r="F24" s="354">
        <v>84</v>
      </c>
      <c r="G24" s="354">
        <v>3</v>
      </c>
    </row>
    <row r="25" spans="1:7" ht="38.25" customHeight="1" thickBot="1">
      <c r="A25" s="356" t="s">
        <v>334</v>
      </c>
      <c r="B25" s="357" t="s">
        <v>442</v>
      </c>
      <c r="C25" s="358">
        <v>1</v>
      </c>
      <c r="D25" s="358">
        <v>27</v>
      </c>
      <c r="E25" s="357">
        <v>28</v>
      </c>
      <c r="F25" s="357">
        <v>3</v>
      </c>
      <c r="G25" s="357">
        <v>25</v>
      </c>
    </row>
    <row r="26" spans="1:7" ht="13.5" thickBot="1">
      <c r="A26" s="359"/>
      <c r="B26" s="360" t="s">
        <v>443</v>
      </c>
      <c r="C26" s="360">
        <f>C24+C23+C22+C21+C20+C19+C18+C17+C16+C15+C14+C13+C12+C11+C10+C9+C8+C7+C6+C5+C4+C25</f>
        <v>1069</v>
      </c>
      <c r="D26" s="360">
        <f>D24+D23+D22+D21+D20+D19+D18+D17+D16+D15+D14+D13+D12+D11+D10+D9+D8+D7+D6+D5+D4+D25</f>
        <v>1083</v>
      </c>
      <c r="E26" s="360">
        <f>E24+E23+E22+E21+E20+E19+E18+E17+E16+E15+E14+E13+E12+E11+E10+E9+E8+E7+E6+E5+E4+E25</f>
        <v>1086</v>
      </c>
      <c r="F26" s="360">
        <f>F24+F23+F22+F21+F20+F19+F18+F17+F16+F15+F14+F13+F12+F11+F10+F9+F8+F7+F6+F5+F4+F25</f>
        <v>1039</v>
      </c>
      <c r="G26" s="360">
        <f>G24+G23+G22+G21+G20+G19+G18+G17+G16+G15+G14+G13+G12+G11+G10+G9+G8+G7+G6+G5+G4+G25</f>
        <v>47</v>
      </c>
    </row>
    <row r="27" spans="1:7" ht="12.75">
      <c r="A27" s="68"/>
      <c r="B27" s="41"/>
      <c r="C27" s="41"/>
      <c r="D27" s="41"/>
      <c r="E27" s="41"/>
      <c r="F27" s="41"/>
      <c r="G27" s="41"/>
    </row>
  </sheetData>
  <sheetProtection/>
  <mergeCells count="7">
    <mergeCell ref="A1:G1"/>
    <mergeCell ref="B2:B3"/>
    <mergeCell ref="A6:A8"/>
    <mergeCell ref="A16:A17"/>
    <mergeCell ref="A18:A19"/>
    <mergeCell ref="A11:A12"/>
    <mergeCell ref="A9:A10"/>
  </mergeCells>
  <printOptions/>
  <pageMargins left="0.7480314960629921" right="0.7480314960629921" top="0.984251968503937" bottom="0.984251968503937" header="0.5118110236220472" footer="0.5118110236220472"/>
  <pageSetup orientation="portrait" paperSize="9" r:id="rId1"/>
  <headerFooter alignWithMargins="0">
    <oddHeader>&amp;C&amp;"Arial,Félkövér"8.sz. melléklet a 17/2011.(III.9.) sz. rendelethez Marcali Városi Önkormányzat létszám-előirányzatai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67"/>
  <sheetViews>
    <sheetView zoomScalePageLayoutView="0" workbookViewId="0" topLeftCell="A1">
      <selection activeCell="D20" sqref="D20"/>
    </sheetView>
  </sheetViews>
  <sheetFormatPr defaultColWidth="8.00390625" defaultRowHeight="12.75"/>
  <cols>
    <col min="1" max="1" width="16.28125" style="395" customWidth="1"/>
    <col min="2" max="2" width="14.57421875" style="361" customWidth="1"/>
    <col min="3" max="4" width="14.7109375" style="361" customWidth="1"/>
    <col min="5" max="5" width="10.28125" style="361" customWidth="1"/>
    <col min="6" max="6" width="24.421875" style="361" customWidth="1"/>
    <col min="7" max="9" width="11.00390625" style="361" customWidth="1"/>
    <col min="10" max="16384" width="8.00390625" style="361" customWidth="1"/>
  </cols>
  <sheetData>
    <row r="1" spans="1:9" ht="32.25" thickBot="1">
      <c r="A1" s="362" t="s">
        <v>404</v>
      </c>
      <c r="B1" s="363"/>
      <c r="C1" s="364" t="s">
        <v>76</v>
      </c>
      <c r="D1" s="365" t="s">
        <v>444</v>
      </c>
      <c r="E1" s="365"/>
      <c r="F1" s="366"/>
      <c r="I1" s="367"/>
    </row>
    <row r="2" spans="1:5" ht="24" customHeight="1" thickBot="1">
      <c r="A2" s="368" t="s">
        <v>1</v>
      </c>
      <c r="B2" s="369" t="s">
        <v>478</v>
      </c>
      <c r="C2" s="370" t="s">
        <v>1</v>
      </c>
      <c r="D2" s="371" t="s">
        <v>479</v>
      </c>
      <c r="E2" s="372"/>
    </row>
    <row r="3" spans="1:5" s="372" customFormat="1" ht="24.75" customHeight="1">
      <c r="A3" s="373" t="s">
        <v>445</v>
      </c>
      <c r="B3" s="374">
        <f>'1. Önkormányzati bevételek'!C2-'1. Önkormányzati bevételek'!C7-'1. Önkormányzati bevételek'!C13-'9.b.sz.mell felhalm mérleg'!B12</f>
        <v>638723</v>
      </c>
      <c r="C3" s="375" t="s">
        <v>180</v>
      </c>
      <c r="D3" s="376">
        <f>'2. Önkormányzati kiadások'!C36</f>
        <v>2167325</v>
      </c>
      <c r="E3" s="366"/>
    </row>
    <row r="4" spans="1:5" ht="24.75" customHeight="1">
      <c r="A4" s="377" t="s">
        <v>446</v>
      </c>
      <c r="B4" s="376">
        <f>'1. Önkormányzati bevételek'!C13</f>
        <v>506119</v>
      </c>
      <c r="C4" s="375" t="s">
        <v>447</v>
      </c>
      <c r="D4" s="376">
        <f>'2. Önkormányzati kiadások'!C37</f>
        <v>575669</v>
      </c>
      <c r="E4" s="366"/>
    </row>
    <row r="5" spans="1:5" ht="24.75" customHeight="1">
      <c r="A5" s="377" t="s">
        <v>448</v>
      </c>
      <c r="B5" s="376">
        <f>'1. Önkormányzati bevételek'!C35+'1. Önkormányzati bevételek'!C38+'1. Önkormányzati bevételek'!C49</f>
        <v>1839963</v>
      </c>
      <c r="C5" s="375" t="s">
        <v>183</v>
      </c>
      <c r="D5" s="376">
        <f>'2. Önkormányzati kiadások'!C38-'9.a.sz.mell működés mérleg'!D10-'9.b.sz.mell felhalm mérleg'!D10</f>
        <v>1985253</v>
      </c>
      <c r="E5" s="366"/>
    </row>
    <row r="6" spans="1:5" ht="24.75" customHeight="1">
      <c r="A6" s="377" t="s">
        <v>449</v>
      </c>
      <c r="B6" s="376">
        <f>'1. Önkormányzati bevételek'!C21</f>
        <v>1283021</v>
      </c>
      <c r="C6" s="375" t="s">
        <v>450</v>
      </c>
      <c r="D6" s="376">
        <f>'2. Önkormányzati kiadások'!C41</f>
        <v>12625</v>
      </c>
      <c r="E6" s="366"/>
    </row>
    <row r="7" spans="1:5" ht="24.75" customHeight="1">
      <c r="A7" s="377" t="s">
        <v>451</v>
      </c>
      <c r="B7" s="376">
        <f>'1. Önkormányzati bevételek'!C63+'1. Önkormányzati bevételek'!C64</f>
        <v>197733</v>
      </c>
      <c r="C7" s="375" t="s">
        <v>256</v>
      </c>
      <c r="D7" s="376">
        <f>'2. Önkormányzati kiadások'!C42</f>
        <v>140452</v>
      </c>
      <c r="E7" s="378"/>
    </row>
    <row r="8" spans="1:5" ht="21" customHeight="1">
      <c r="A8" s="379" t="s">
        <v>452</v>
      </c>
      <c r="B8" s="376">
        <f>'1. Önkormányzati bevételek'!C7-'1. Önkormányzati bevételek'!C9</f>
        <v>406600</v>
      </c>
      <c r="C8" s="375" t="s">
        <v>222</v>
      </c>
      <c r="D8" s="376">
        <f>'2. Önkormányzati kiadások'!C39+'2. Önkormányzati kiadások'!C40</f>
        <v>126221</v>
      </c>
      <c r="E8" s="366"/>
    </row>
    <row r="9" spans="1:5" ht="32.25" customHeight="1">
      <c r="A9" s="379" t="s">
        <v>379</v>
      </c>
      <c r="B9" s="376">
        <f>'1. Önkormányzati bevételek'!C59</f>
        <v>354000</v>
      </c>
      <c r="C9" s="375" t="s">
        <v>453</v>
      </c>
      <c r="D9" s="376">
        <f>'2. Önkormányzati kiadások'!C51</f>
        <v>60000</v>
      </c>
      <c r="E9" s="366"/>
    </row>
    <row r="10" spans="1:5" ht="40.5" customHeight="1">
      <c r="A10" s="548" t="s">
        <v>550</v>
      </c>
      <c r="B10" s="380">
        <f>'1. Önkormányzati bevételek'!C55</f>
        <v>2400</v>
      </c>
      <c r="C10" s="375" t="s">
        <v>454</v>
      </c>
      <c r="D10" s="376">
        <f>'5.b PH kiadás'!C39-'9.b.sz.mell felhalm mérleg'!D10</f>
        <v>32657</v>
      </c>
      <c r="E10" s="366"/>
    </row>
    <row r="11" spans="1:5" ht="24.75" customHeight="1">
      <c r="A11" s="381"/>
      <c r="B11" s="382"/>
      <c r="C11" s="375" t="s">
        <v>395</v>
      </c>
      <c r="D11" s="376">
        <f>'2. Önkormányzati kiadások'!C48</f>
        <v>500</v>
      </c>
      <c r="E11" s="366"/>
    </row>
    <row r="12" spans="1:5" ht="24.75" customHeight="1">
      <c r="A12" s="379"/>
      <c r="B12" s="382"/>
      <c r="C12" s="375" t="s">
        <v>455</v>
      </c>
      <c r="D12" s="376">
        <f>'11.sz. melléklet ált. és céltar'!E11+'11.sz. melléklet ált. és céltar'!E13+'11.sz. melléklet ált. és céltar'!E14+'11.sz. melléklet ált. és céltar'!E15+'11.sz. melléklet ált. és céltar'!E16+'11.sz. melléklet ált. és céltar'!E17+'11.sz. melléklet ált. és céltar'!E18+'11.sz. melléklet ált. és céltar'!E19+'11.sz. melléklet ált. és céltar'!D20:E20+'11.sz. melléklet ált. és céltar'!D21:E21+'11.sz. melléklet ált. és céltar'!E22</f>
        <v>589129</v>
      </c>
      <c r="E12" s="366"/>
    </row>
    <row r="13" spans="1:5" ht="24.75" customHeight="1">
      <c r="A13" s="379"/>
      <c r="B13" s="382"/>
      <c r="C13" s="383" t="s">
        <v>550</v>
      </c>
      <c r="D13" s="382">
        <f>'2. Önkormányzati kiadások'!C53</f>
        <v>2400</v>
      </c>
      <c r="E13" s="366"/>
    </row>
    <row r="14" spans="1:5" ht="24.75" customHeight="1">
      <c r="A14" s="379"/>
      <c r="B14" s="382"/>
      <c r="C14" s="383"/>
      <c r="D14" s="382"/>
      <c r="E14" s="366"/>
    </row>
    <row r="15" spans="1:5" ht="18" customHeight="1">
      <c r="A15" s="379"/>
      <c r="B15" s="382"/>
      <c r="C15" s="383"/>
      <c r="D15" s="382"/>
      <c r="E15" s="366"/>
    </row>
    <row r="16" spans="1:5" ht="18" customHeight="1" thickBot="1">
      <c r="A16" s="384"/>
      <c r="B16" s="385"/>
      <c r="C16" s="386"/>
      <c r="D16" s="387"/>
      <c r="E16" s="366"/>
    </row>
    <row r="17" spans="1:5" ht="18" customHeight="1">
      <c r="A17" s="388" t="s">
        <v>456</v>
      </c>
      <c r="B17" s="389">
        <f>SUM(B3:B16)</f>
        <v>5228559</v>
      </c>
      <c r="C17" s="390" t="s">
        <v>456</v>
      </c>
      <c r="D17" s="390">
        <f>SUM(D3:D16)</f>
        <v>5692231</v>
      </c>
      <c r="E17" s="366"/>
    </row>
    <row r="18" spans="1:5" ht="18" customHeight="1" thickBot="1">
      <c r="A18" s="391" t="s">
        <v>457</v>
      </c>
      <c r="B18" s="392">
        <f>IF(((D17-B17)&gt;0),D17-B17,"----")</f>
        <v>463672</v>
      </c>
      <c r="C18" s="393" t="s">
        <v>458</v>
      </c>
      <c r="D18" s="392" t="str">
        <f>IF(((B17-D17)&gt;0),B17-D17,"----")</f>
        <v>----</v>
      </c>
      <c r="E18" s="366"/>
    </row>
    <row r="19" spans="1:6" ht="18" customHeight="1">
      <c r="A19" s="394"/>
      <c r="B19" s="366"/>
      <c r="C19" s="366"/>
      <c r="D19" s="366"/>
      <c r="E19" s="366"/>
      <c r="F19" s="366"/>
    </row>
    <row r="20" spans="1:6" ht="12.75">
      <c r="A20" s="394"/>
      <c r="B20" s="366"/>
      <c r="C20" s="366"/>
      <c r="D20" s="366"/>
      <c r="E20" s="366"/>
      <c r="F20" s="366"/>
    </row>
    <row r="21" spans="1:6" ht="12.75">
      <c r="A21" s="394"/>
      <c r="B21" s="366"/>
      <c r="C21" s="366"/>
      <c r="D21" s="366"/>
      <c r="E21" s="366"/>
      <c r="F21" s="366"/>
    </row>
    <row r="22" spans="1:6" ht="12.75">
      <c r="A22" s="394"/>
      <c r="B22" s="366"/>
      <c r="C22" s="366"/>
      <c r="D22" s="366"/>
      <c r="E22" s="366"/>
      <c r="F22" s="366"/>
    </row>
    <row r="23" spans="1:6" ht="12.75">
      <c r="A23" s="394"/>
      <c r="B23" s="366"/>
      <c r="C23" s="366"/>
      <c r="D23" s="366"/>
      <c r="E23" s="366"/>
      <c r="F23" s="366"/>
    </row>
    <row r="24" spans="1:6" ht="12.75">
      <c r="A24" s="394"/>
      <c r="B24" s="366"/>
      <c r="C24" s="366"/>
      <c r="D24" s="366"/>
      <c r="E24" s="366"/>
      <c r="F24" s="366"/>
    </row>
    <row r="25" spans="1:6" ht="12.75">
      <c r="A25" s="394"/>
      <c r="B25" s="366"/>
      <c r="C25" s="366"/>
      <c r="D25" s="366"/>
      <c r="E25" s="366"/>
      <c r="F25" s="366"/>
    </row>
    <row r="26" spans="1:6" ht="12.75">
      <c r="A26" s="394"/>
      <c r="B26" s="366"/>
      <c r="C26" s="366"/>
      <c r="D26" s="366"/>
      <c r="E26" s="366"/>
      <c r="F26" s="366"/>
    </row>
    <row r="27" spans="1:6" ht="12.75">
      <c r="A27" s="394"/>
      <c r="B27" s="366">
        <f>B22-B24</f>
        <v>0</v>
      </c>
      <c r="C27" s="366"/>
      <c r="D27" s="366"/>
      <c r="E27" s="366"/>
      <c r="F27" s="366"/>
    </row>
    <row r="28" spans="1:6" ht="12.75">
      <c r="A28" s="394"/>
      <c r="B28" s="366"/>
      <c r="C28" s="366"/>
      <c r="D28" s="366"/>
      <c r="E28" s="366"/>
      <c r="F28" s="366"/>
    </row>
    <row r="29" spans="1:6" ht="12.75">
      <c r="A29" s="394"/>
      <c r="B29" s="366"/>
      <c r="C29" s="366"/>
      <c r="D29" s="366"/>
      <c r="E29" s="366"/>
      <c r="F29" s="366"/>
    </row>
    <row r="30" spans="1:6" ht="12.75">
      <c r="A30" s="394"/>
      <c r="B30" s="366"/>
      <c r="C30" s="366"/>
      <c r="D30" s="366"/>
      <c r="E30" s="366"/>
      <c r="F30" s="366"/>
    </row>
    <row r="31" spans="1:6" ht="12.75">
      <c r="A31" s="394"/>
      <c r="B31" s="366"/>
      <c r="C31" s="366"/>
      <c r="D31" s="366"/>
      <c r="E31" s="366"/>
      <c r="F31" s="366"/>
    </row>
    <row r="32" spans="1:6" ht="12.75">
      <c r="A32" s="394"/>
      <c r="B32" s="366"/>
      <c r="C32" s="366"/>
      <c r="D32" s="366"/>
      <c r="E32" s="366"/>
      <c r="F32" s="366"/>
    </row>
    <row r="33" spans="1:6" ht="12.75">
      <c r="A33" s="394"/>
      <c r="B33" s="366"/>
      <c r="C33" s="366"/>
      <c r="D33" s="366"/>
      <c r="E33" s="366"/>
      <c r="F33" s="366"/>
    </row>
    <row r="34" spans="1:6" ht="12.75">
      <c r="A34" s="394"/>
      <c r="B34" s="366"/>
      <c r="C34" s="366"/>
      <c r="D34" s="366"/>
      <c r="E34" s="366"/>
      <c r="F34" s="366"/>
    </row>
    <row r="35" spans="1:6" ht="12.75">
      <c r="A35" s="394"/>
      <c r="B35" s="366"/>
      <c r="C35" s="366"/>
      <c r="D35" s="366"/>
      <c r="E35" s="366"/>
      <c r="F35" s="366"/>
    </row>
    <row r="36" spans="1:6" ht="12.75">
      <c r="A36" s="394"/>
      <c r="B36" s="366"/>
      <c r="C36" s="366"/>
      <c r="D36" s="366"/>
      <c r="E36" s="366"/>
      <c r="F36" s="366"/>
    </row>
    <row r="37" spans="1:6" ht="12.75">
      <c r="A37" s="394"/>
      <c r="B37" s="366"/>
      <c r="C37" s="366"/>
      <c r="D37" s="366"/>
      <c r="E37" s="366"/>
      <c r="F37" s="366"/>
    </row>
    <row r="38" spans="1:6" ht="12.75">
      <c r="A38" s="394"/>
      <c r="B38" s="366"/>
      <c r="C38" s="366"/>
      <c r="D38" s="366"/>
      <c r="E38" s="366"/>
      <c r="F38" s="366"/>
    </row>
    <row r="39" spans="1:6" ht="12.75">
      <c r="A39" s="394"/>
      <c r="B39" s="366"/>
      <c r="C39" s="366"/>
      <c r="D39" s="366"/>
      <c r="E39" s="366"/>
      <c r="F39" s="366"/>
    </row>
    <row r="40" spans="1:6" ht="12.75">
      <c r="A40" s="394"/>
      <c r="B40" s="366"/>
      <c r="C40" s="366"/>
      <c r="D40" s="366"/>
      <c r="E40" s="366"/>
      <c r="F40" s="366"/>
    </row>
    <row r="41" spans="1:6" ht="12.75">
      <c r="A41" s="394"/>
      <c r="B41" s="366"/>
      <c r="C41" s="366"/>
      <c r="D41" s="366"/>
      <c r="E41" s="366"/>
      <c r="F41" s="366"/>
    </row>
    <row r="42" spans="1:6" ht="12.75">
      <c r="A42" s="394"/>
      <c r="B42" s="366"/>
      <c r="C42" s="366"/>
      <c r="D42" s="366"/>
      <c r="E42" s="366"/>
      <c r="F42" s="366"/>
    </row>
    <row r="43" spans="1:6" ht="12.75">
      <c r="A43" s="394"/>
      <c r="B43" s="366"/>
      <c r="C43" s="366"/>
      <c r="D43" s="366"/>
      <c r="E43" s="366"/>
      <c r="F43" s="366"/>
    </row>
    <row r="44" spans="1:6" ht="12.75">
      <c r="A44" s="394"/>
      <c r="B44" s="366"/>
      <c r="C44" s="366"/>
      <c r="D44" s="366"/>
      <c r="E44" s="366"/>
      <c r="F44" s="366"/>
    </row>
    <row r="45" spans="1:6" ht="12.75">
      <c r="A45" s="394"/>
      <c r="B45" s="366"/>
      <c r="C45" s="366"/>
      <c r="D45" s="366"/>
      <c r="E45" s="366"/>
      <c r="F45" s="366"/>
    </row>
    <row r="46" spans="1:6" ht="12.75">
      <c r="A46" s="394"/>
      <c r="B46" s="366"/>
      <c r="C46" s="366"/>
      <c r="D46" s="366"/>
      <c r="E46" s="366"/>
      <c r="F46" s="366"/>
    </row>
    <row r="47" spans="1:6" ht="12.75">
      <c r="A47" s="394"/>
      <c r="B47" s="366"/>
      <c r="C47" s="366"/>
      <c r="D47" s="366"/>
      <c r="E47" s="366"/>
      <c r="F47" s="366"/>
    </row>
    <row r="48" spans="1:6" ht="12.75">
      <c r="A48" s="394"/>
      <c r="B48" s="366"/>
      <c r="C48" s="366"/>
      <c r="D48" s="366"/>
      <c r="E48" s="366"/>
      <c r="F48" s="366"/>
    </row>
    <row r="49" spans="1:6" ht="12.75">
      <c r="A49" s="394"/>
      <c r="B49" s="366"/>
      <c r="C49" s="366"/>
      <c r="D49" s="366"/>
      <c r="E49" s="366"/>
      <c r="F49" s="366"/>
    </row>
    <row r="50" spans="1:6" ht="12.75">
      <c r="A50" s="394"/>
      <c r="B50" s="366"/>
      <c r="C50" s="366"/>
      <c r="D50" s="366"/>
      <c r="E50" s="366"/>
      <c r="F50" s="366"/>
    </row>
    <row r="51" spans="1:6" ht="12.75">
      <c r="A51" s="394"/>
      <c r="B51" s="366"/>
      <c r="C51" s="366"/>
      <c r="D51" s="366"/>
      <c r="E51" s="366"/>
      <c r="F51" s="366"/>
    </row>
    <row r="52" spans="1:6" ht="12.75">
      <c r="A52" s="394"/>
      <c r="B52" s="366"/>
      <c r="C52" s="366"/>
      <c r="D52" s="366"/>
      <c r="E52" s="366"/>
      <c r="F52" s="366"/>
    </row>
    <row r="53" spans="1:6" ht="12.75">
      <c r="A53" s="394"/>
      <c r="B53" s="366"/>
      <c r="C53" s="366"/>
      <c r="D53" s="366"/>
      <c r="E53" s="366"/>
      <c r="F53" s="366"/>
    </row>
    <row r="54" spans="1:6" ht="12.75">
      <c r="A54" s="394"/>
      <c r="B54" s="366"/>
      <c r="C54" s="366"/>
      <c r="D54" s="366"/>
      <c r="E54" s="366"/>
      <c r="F54" s="366"/>
    </row>
    <row r="55" spans="1:6" ht="12.75">
      <c r="A55" s="394"/>
      <c r="B55" s="366"/>
      <c r="C55" s="366"/>
      <c r="D55" s="366"/>
      <c r="E55" s="366"/>
      <c r="F55" s="366"/>
    </row>
    <row r="56" spans="1:6" ht="12.75">
      <c r="A56" s="394"/>
      <c r="B56" s="366"/>
      <c r="C56" s="366"/>
      <c r="D56" s="366"/>
      <c r="E56" s="366"/>
      <c r="F56" s="366"/>
    </row>
    <row r="57" spans="1:6" ht="12.75">
      <c r="A57" s="394"/>
      <c r="B57" s="366"/>
      <c r="C57" s="366"/>
      <c r="D57" s="366"/>
      <c r="E57" s="366"/>
      <c r="F57" s="366"/>
    </row>
    <row r="58" spans="1:6" ht="12.75">
      <c r="A58" s="394"/>
      <c r="B58" s="366"/>
      <c r="C58" s="366"/>
      <c r="D58" s="366"/>
      <c r="E58" s="366"/>
      <c r="F58" s="366"/>
    </row>
    <row r="59" spans="1:6" ht="12.75">
      <c r="A59" s="394"/>
      <c r="B59" s="366"/>
      <c r="C59" s="366"/>
      <c r="D59" s="366"/>
      <c r="E59" s="366"/>
      <c r="F59" s="366"/>
    </row>
    <row r="60" spans="1:6" ht="12.75">
      <c r="A60" s="394"/>
      <c r="B60" s="366"/>
      <c r="C60" s="366"/>
      <c r="D60" s="366"/>
      <c r="E60" s="366"/>
      <c r="F60" s="366"/>
    </row>
    <row r="61" spans="1:6" ht="12.75">
      <c r="A61" s="394"/>
      <c r="B61" s="366"/>
      <c r="C61" s="366"/>
      <c r="D61" s="366"/>
      <c r="E61" s="366"/>
      <c r="F61" s="366"/>
    </row>
    <row r="62" spans="1:6" ht="12.75">
      <c r="A62" s="394"/>
      <c r="B62" s="366"/>
      <c r="C62" s="366"/>
      <c r="D62" s="366"/>
      <c r="E62" s="366"/>
      <c r="F62" s="366"/>
    </row>
    <row r="63" spans="1:6" ht="12.75">
      <c r="A63" s="394"/>
      <c r="B63" s="366"/>
      <c r="C63" s="366"/>
      <c r="D63" s="366"/>
      <c r="E63" s="366"/>
      <c r="F63" s="366"/>
    </row>
    <row r="64" spans="1:6" ht="12.75">
      <c r="A64" s="394"/>
      <c r="B64" s="366"/>
      <c r="C64" s="366"/>
      <c r="D64" s="366"/>
      <c r="E64" s="366"/>
      <c r="F64" s="366"/>
    </row>
    <row r="65" spans="1:6" ht="12.75">
      <c r="A65" s="394"/>
      <c r="B65" s="366"/>
      <c r="C65" s="366"/>
      <c r="D65" s="366"/>
      <c r="E65" s="366"/>
      <c r="F65" s="366"/>
    </row>
    <row r="66" spans="1:6" ht="12.75">
      <c r="A66" s="394"/>
      <c r="B66" s="366"/>
      <c r="C66" s="366"/>
      <c r="D66" s="366"/>
      <c r="E66" s="366"/>
      <c r="F66" s="366"/>
    </row>
    <row r="67" spans="1:6" ht="12.75">
      <c r="A67" s="394"/>
      <c r="B67" s="366"/>
      <c r="C67" s="366"/>
      <c r="D67" s="366"/>
      <c r="E67" s="366"/>
      <c r="F67" s="366"/>
    </row>
  </sheetData>
  <sheetProtection/>
  <printOptions horizontalCentered="1"/>
  <pageMargins left="0" right="0" top="0.7086614173228347" bottom="0.5118110236220472" header="0.4330708661417323" footer="0.3937007874015748"/>
  <pageSetup horizontalDpi="600" verticalDpi="600" orientation="portrait" paperSize="9" scale="90" r:id="rId1"/>
  <headerFooter alignWithMargins="0">
    <oddHeader xml:space="preserve">&amp;C&amp;"Arial,Félkövér"9.a sz. melléklet a 17/2011.(III.9.) sz. rendelethez Marcali Városi Önkormányzat 2011. évi működési célú bevételek, működési célú kiadások mérlege  EFt
      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55"/>
  <sheetViews>
    <sheetView zoomScalePageLayoutView="0" workbookViewId="0" topLeftCell="A1">
      <selection activeCell="D7" sqref="D7"/>
    </sheetView>
  </sheetViews>
  <sheetFormatPr defaultColWidth="8.00390625" defaultRowHeight="12.75"/>
  <cols>
    <col min="1" max="1" width="22.421875" style="426" customWidth="1"/>
    <col min="2" max="2" width="15.8515625" style="426" customWidth="1"/>
    <col min="3" max="3" width="27.140625" style="396" customWidth="1"/>
    <col min="4" max="4" width="13.421875" style="396" customWidth="1"/>
    <col min="5" max="5" width="0.13671875" style="396" customWidth="1"/>
    <col min="6" max="6" width="24.421875" style="396" customWidth="1"/>
    <col min="7" max="9" width="11.00390625" style="396" customWidth="1"/>
    <col min="10" max="16384" width="8.00390625" style="396" customWidth="1"/>
  </cols>
  <sheetData>
    <row r="1" spans="1:9" ht="28.5" customHeight="1" thickBot="1">
      <c r="A1" s="397" t="s">
        <v>404</v>
      </c>
      <c r="B1" s="397"/>
      <c r="C1" s="398" t="s">
        <v>76</v>
      </c>
      <c r="D1" s="398"/>
      <c r="E1" s="398" t="s">
        <v>459</v>
      </c>
      <c r="I1" s="399"/>
    </row>
    <row r="2" spans="1:6" ht="24" customHeight="1" thickBot="1">
      <c r="A2" s="400" t="s">
        <v>1</v>
      </c>
      <c r="B2" s="401" t="s">
        <v>75</v>
      </c>
      <c r="C2" s="402" t="s">
        <v>1</v>
      </c>
      <c r="D2" s="403" t="s">
        <v>478</v>
      </c>
      <c r="E2" s="403" t="s">
        <v>460</v>
      </c>
      <c r="F2" s="404"/>
    </row>
    <row r="3" spans="1:6" s="404" customFormat="1" ht="24.75" customHeight="1">
      <c r="A3" s="405" t="s">
        <v>461</v>
      </c>
      <c r="B3" s="406">
        <f>'1. Önkormányzati bevételek'!C28</f>
        <v>514250</v>
      </c>
      <c r="C3" s="407" t="s">
        <v>462</v>
      </c>
      <c r="D3" s="408">
        <f>'2. Önkormányzati kiadások'!C44</f>
        <v>2267931</v>
      </c>
      <c r="E3" s="408"/>
      <c r="F3" s="396"/>
    </row>
    <row r="4" spans="1:5" ht="24.75" customHeight="1">
      <c r="A4" s="409" t="s">
        <v>463</v>
      </c>
      <c r="B4" s="408"/>
      <c r="C4" s="407" t="s">
        <v>464</v>
      </c>
      <c r="D4" s="408">
        <f>'2. Önkormányzati kiadások'!C46+'2. Önkormányzati kiadások'!C47</f>
        <v>119277</v>
      </c>
      <c r="E4" s="408"/>
    </row>
    <row r="5" spans="1:5" ht="24.75" customHeight="1">
      <c r="A5" s="409" t="s">
        <v>465</v>
      </c>
      <c r="B5" s="408"/>
      <c r="C5" s="407" t="s">
        <v>466</v>
      </c>
      <c r="D5" s="408">
        <f>'2. Önkormányzati kiadások'!C45</f>
        <v>132240</v>
      </c>
      <c r="E5" s="408"/>
    </row>
    <row r="6" spans="1:5" ht="24.75" customHeight="1">
      <c r="A6" s="409" t="s">
        <v>467</v>
      </c>
      <c r="B6" s="408">
        <f>'1. Önkormányzati bevételek'!C50+'1. Önkormányzati bevételek'!C51+'1. Önkormányzati bevételek'!C41+'1. Önkormányzati bevételek'!C44</f>
        <v>2072967</v>
      </c>
      <c r="C6" s="407" t="s">
        <v>468</v>
      </c>
      <c r="D6" s="408">
        <f>'2. Önkormányzati kiadások'!C50</f>
        <v>4811</v>
      </c>
      <c r="E6" s="408"/>
    </row>
    <row r="7" spans="1:6" ht="24.75" customHeight="1">
      <c r="A7" s="409" t="s">
        <v>451</v>
      </c>
      <c r="B7" s="408">
        <f>'1. Önkormányzati bevételek'!C65+'1. Önkormányzati bevételek'!C66</f>
        <v>728640</v>
      </c>
      <c r="C7" s="407" t="s">
        <v>469</v>
      </c>
      <c r="D7" s="408">
        <f>'2. Önkormányzati kiadások'!C49-'9.a.sz.mell működés mérleg'!D12</f>
        <v>219668</v>
      </c>
      <c r="E7" s="408"/>
      <c r="F7" s="410"/>
    </row>
    <row r="8" spans="1:5" ht="24.75" customHeight="1">
      <c r="A8" s="409" t="s">
        <v>470</v>
      </c>
      <c r="B8" s="408"/>
      <c r="C8" s="411" t="s">
        <v>471</v>
      </c>
      <c r="D8" s="408">
        <f>'2. Önkormányzati kiadások'!C54</f>
        <v>6400</v>
      </c>
      <c r="E8" s="408"/>
    </row>
    <row r="9" spans="1:8" ht="24.75" customHeight="1">
      <c r="A9" s="412" t="s">
        <v>472</v>
      </c>
      <c r="B9" s="408"/>
      <c r="C9" s="407" t="s">
        <v>473</v>
      </c>
      <c r="D9" s="408">
        <f>'2. Önkormányzati kiadások'!C52</f>
        <v>148744</v>
      </c>
      <c r="E9" s="408"/>
      <c r="H9" s="413"/>
    </row>
    <row r="10" spans="1:8" ht="24.75" customHeight="1">
      <c r="A10" s="412" t="s">
        <v>474</v>
      </c>
      <c r="B10" s="408">
        <v>39000</v>
      </c>
      <c r="C10" s="407" t="s">
        <v>475</v>
      </c>
      <c r="D10" s="408">
        <v>90843</v>
      </c>
      <c r="E10" s="408"/>
      <c r="H10" s="413"/>
    </row>
    <row r="11" spans="1:5" ht="24.75" customHeight="1">
      <c r="A11" s="412" t="s">
        <v>476</v>
      </c>
      <c r="B11" s="408">
        <f>'1. Önkormányzati bevételek'!C56</f>
        <v>16224</v>
      </c>
      <c r="C11" s="411"/>
      <c r="D11" s="408"/>
      <c r="E11" s="408"/>
    </row>
    <row r="12" spans="1:5" ht="24.75" customHeight="1">
      <c r="A12" s="412" t="s">
        <v>477</v>
      </c>
      <c r="B12" s="408">
        <f>'5.b PH kiadás'!C38</f>
        <v>82505</v>
      </c>
      <c r="C12" s="411"/>
      <c r="D12" s="408"/>
      <c r="E12" s="408"/>
    </row>
    <row r="13" spans="1:5" ht="24.75" customHeight="1">
      <c r="A13" s="412"/>
      <c r="B13" s="414"/>
      <c r="C13" s="411"/>
      <c r="D13" s="414"/>
      <c r="E13" s="414"/>
    </row>
    <row r="14" spans="1:5" ht="18" customHeight="1">
      <c r="A14" s="412"/>
      <c r="B14" s="414"/>
      <c r="C14" s="411"/>
      <c r="D14" s="414"/>
      <c r="E14" s="414"/>
    </row>
    <row r="15" spans="1:5" ht="18" customHeight="1" thickBot="1">
      <c r="A15" s="415"/>
      <c r="B15" s="416"/>
      <c r="C15" s="411"/>
      <c r="D15" s="414"/>
      <c r="E15" s="414"/>
    </row>
    <row r="16" spans="1:5" ht="18" customHeight="1" thickBot="1">
      <c r="A16" s="417" t="s">
        <v>456</v>
      </c>
      <c r="B16" s="418">
        <f>SUM(B3:B15)</f>
        <v>3453586</v>
      </c>
      <c r="C16" s="419" t="s">
        <v>456</v>
      </c>
      <c r="D16" s="420">
        <f>SUM(D3:D15)</f>
        <v>2989914</v>
      </c>
      <c r="E16" s="420">
        <f>SUM(E3:E15)</f>
        <v>0</v>
      </c>
    </row>
    <row r="17" spans="1:5" ht="18" customHeight="1" thickBot="1">
      <c r="A17" s="421" t="s">
        <v>457</v>
      </c>
      <c r="B17" s="422" t="str">
        <f>IF(((D16-B16)&gt;0),D16-B16,"----")</f>
        <v>----</v>
      </c>
      <c r="C17" s="423" t="s">
        <v>458</v>
      </c>
      <c r="D17" s="424">
        <f>IF(((B16-D16)&gt;0),B16-D16,"----")</f>
        <v>463672</v>
      </c>
      <c r="E17" s="424" t="e">
        <f>IF(((#REF!-E16)&gt;0),#REF!-E16,"----")</f>
        <v>#REF!</v>
      </c>
    </row>
    <row r="18" spans="1:5" ht="18" customHeight="1">
      <c r="A18" s="425"/>
      <c r="B18" s="425"/>
      <c r="C18" s="413"/>
      <c r="D18" s="413"/>
      <c r="E18" s="413"/>
    </row>
    <row r="19" spans="1:5" ht="12.75">
      <c r="A19" s="425"/>
      <c r="B19" s="425"/>
      <c r="C19" s="413"/>
      <c r="D19" s="413"/>
      <c r="E19" s="413"/>
    </row>
    <row r="20" spans="1:5" ht="12.75">
      <c r="A20" s="425"/>
      <c r="B20" s="425"/>
      <c r="C20" s="413"/>
      <c r="D20" s="413"/>
      <c r="E20" s="413"/>
    </row>
    <row r="21" spans="1:5" ht="12.75">
      <c r="A21" s="425"/>
      <c r="B21" s="425"/>
      <c r="C21" s="413"/>
      <c r="D21" s="413"/>
      <c r="E21" s="413"/>
    </row>
    <row r="22" spans="1:5" ht="12.75">
      <c r="A22" s="425"/>
      <c r="B22" s="425"/>
      <c r="C22" s="413"/>
      <c r="D22" s="413"/>
      <c r="E22" s="413"/>
    </row>
    <row r="23" spans="1:5" ht="12.75">
      <c r="A23" s="425"/>
      <c r="B23" s="425"/>
      <c r="C23" s="413"/>
      <c r="D23" s="413"/>
      <c r="E23" s="413"/>
    </row>
    <row r="24" spans="1:5" ht="12.75">
      <c r="A24" s="425"/>
      <c r="B24" s="425"/>
      <c r="C24" s="413"/>
      <c r="D24" s="413"/>
      <c r="E24" s="413"/>
    </row>
    <row r="25" spans="1:5" ht="12.75">
      <c r="A25" s="425"/>
      <c r="B25" s="425"/>
      <c r="C25" s="413"/>
      <c r="D25" s="413"/>
      <c r="E25" s="413"/>
    </row>
    <row r="26" spans="1:5" ht="12.75">
      <c r="A26" s="425"/>
      <c r="B26" s="425"/>
      <c r="C26" s="413"/>
      <c r="D26" s="413"/>
      <c r="E26" s="413"/>
    </row>
    <row r="27" spans="1:5" ht="12.75">
      <c r="A27" s="425"/>
      <c r="B27" s="425"/>
      <c r="C27" s="413"/>
      <c r="D27" s="413"/>
      <c r="E27" s="413"/>
    </row>
    <row r="28" spans="1:5" ht="12.75">
      <c r="A28" s="425"/>
      <c r="B28" s="425"/>
      <c r="C28" s="413"/>
      <c r="D28" s="413"/>
      <c r="E28" s="413"/>
    </row>
    <row r="29" spans="1:5" ht="12.75">
      <c r="A29" s="425"/>
      <c r="B29" s="425"/>
      <c r="C29" s="413"/>
      <c r="D29" s="413"/>
      <c r="E29" s="413"/>
    </row>
    <row r="30" spans="1:5" ht="12.75">
      <c r="A30" s="425"/>
      <c r="B30" s="425"/>
      <c r="C30" s="413"/>
      <c r="D30" s="413"/>
      <c r="E30" s="413"/>
    </row>
    <row r="31" spans="1:5" ht="12.75">
      <c r="A31" s="425"/>
      <c r="B31" s="425"/>
      <c r="C31" s="413"/>
      <c r="D31" s="413"/>
      <c r="E31" s="413"/>
    </row>
    <row r="32" spans="1:5" ht="12.75">
      <c r="A32" s="425"/>
      <c r="B32" s="425"/>
      <c r="C32" s="413"/>
      <c r="D32" s="413"/>
      <c r="E32" s="413"/>
    </row>
    <row r="33" spans="1:5" ht="12.75">
      <c r="A33" s="425"/>
      <c r="B33" s="425"/>
      <c r="C33" s="413"/>
      <c r="D33" s="413"/>
      <c r="E33" s="413"/>
    </row>
    <row r="34" spans="1:5" ht="12.75">
      <c r="A34" s="425"/>
      <c r="B34" s="425"/>
      <c r="C34" s="413"/>
      <c r="D34" s="413"/>
      <c r="E34" s="413"/>
    </row>
    <row r="35" spans="1:5" ht="12.75">
      <c r="A35" s="425"/>
      <c r="B35" s="425"/>
      <c r="C35" s="413"/>
      <c r="D35" s="413"/>
      <c r="E35" s="413"/>
    </row>
    <row r="36" spans="1:5" ht="12.75">
      <c r="A36" s="425"/>
      <c r="B36" s="425"/>
      <c r="C36" s="413"/>
      <c r="D36" s="413"/>
      <c r="E36" s="413"/>
    </row>
    <row r="37" spans="1:5" ht="12.75">
      <c r="A37" s="425"/>
      <c r="B37" s="425"/>
      <c r="C37" s="413"/>
      <c r="D37" s="413"/>
      <c r="E37" s="413"/>
    </row>
    <row r="38" spans="1:5" ht="12.75">
      <c r="A38" s="425"/>
      <c r="B38" s="425"/>
      <c r="C38" s="413"/>
      <c r="D38" s="413"/>
      <c r="E38" s="413"/>
    </row>
    <row r="39" spans="1:5" ht="12.75">
      <c r="A39" s="425"/>
      <c r="B39" s="425"/>
      <c r="C39" s="413"/>
      <c r="D39" s="413"/>
      <c r="E39" s="413"/>
    </row>
    <row r="40" spans="1:5" ht="12.75">
      <c r="A40" s="425"/>
      <c r="B40" s="425"/>
      <c r="C40" s="413"/>
      <c r="D40" s="413"/>
      <c r="E40" s="413"/>
    </row>
    <row r="41" spans="1:5" ht="12.75">
      <c r="A41" s="425"/>
      <c r="B41" s="425"/>
      <c r="C41" s="413"/>
      <c r="D41" s="413"/>
      <c r="E41" s="413"/>
    </row>
    <row r="42" spans="1:5" ht="12.75">
      <c r="A42" s="425"/>
      <c r="B42" s="425"/>
      <c r="C42" s="413"/>
      <c r="D42" s="413"/>
      <c r="E42" s="413"/>
    </row>
    <row r="43" spans="1:5" ht="12.75">
      <c r="A43" s="425"/>
      <c r="B43" s="425"/>
      <c r="C43" s="413"/>
      <c r="D43" s="413"/>
      <c r="E43" s="413"/>
    </row>
    <row r="44" spans="1:5" ht="12.75">
      <c r="A44" s="425"/>
      <c r="B44" s="425"/>
      <c r="C44" s="413"/>
      <c r="D44" s="413"/>
      <c r="E44" s="413"/>
    </row>
    <row r="45" spans="1:5" ht="12.75">
      <c r="A45" s="425"/>
      <c r="B45" s="425"/>
      <c r="C45" s="413"/>
      <c r="D45" s="413"/>
      <c r="E45" s="413"/>
    </row>
    <row r="46" spans="1:5" ht="12.75">
      <c r="A46" s="425"/>
      <c r="B46" s="425"/>
      <c r="C46" s="413"/>
      <c r="D46" s="413"/>
      <c r="E46" s="413"/>
    </row>
    <row r="47" spans="1:5" ht="12.75">
      <c r="A47" s="425"/>
      <c r="B47" s="425"/>
      <c r="C47" s="413"/>
      <c r="D47" s="413"/>
      <c r="E47" s="413"/>
    </row>
    <row r="48" spans="1:5" ht="12.75">
      <c r="A48" s="425"/>
      <c r="B48" s="425"/>
      <c r="C48" s="413"/>
      <c r="D48" s="413"/>
      <c r="E48" s="413"/>
    </row>
    <row r="49" spans="1:5" ht="12.75">
      <c r="A49" s="425"/>
      <c r="B49" s="425"/>
      <c r="C49" s="413"/>
      <c r="D49" s="413"/>
      <c r="E49" s="413"/>
    </row>
    <row r="50" spans="1:5" ht="12.75">
      <c r="A50" s="425"/>
      <c r="B50" s="425"/>
      <c r="C50" s="413"/>
      <c r="D50" s="413"/>
      <c r="E50" s="413"/>
    </row>
    <row r="51" spans="1:5" ht="12.75">
      <c r="A51" s="425"/>
      <c r="B51" s="425"/>
      <c r="C51" s="413"/>
      <c r="D51" s="413"/>
      <c r="E51" s="413"/>
    </row>
    <row r="52" spans="1:5" ht="12.75">
      <c r="A52" s="425"/>
      <c r="B52" s="425"/>
      <c r="C52" s="413"/>
      <c r="D52" s="413"/>
      <c r="E52" s="413"/>
    </row>
    <row r="53" spans="1:5" ht="12.75">
      <c r="A53" s="425"/>
      <c r="B53" s="425"/>
      <c r="C53" s="413"/>
      <c r="D53" s="413"/>
      <c r="E53" s="413"/>
    </row>
    <row r="54" spans="1:5" ht="12.75">
      <c r="A54" s="425"/>
      <c r="B54" s="425"/>
      <c r="C54" s="413"/>
      <c r="D54" s="413"/>
      <c r="E54" s="413"/>
    </row>
    <row r="55" spans="1:5" ht="12.75">
      <c r="A55" s="425"/>
      <c r="B55" s="425"/>
      <c r="C55" s="413"/>
      <c r="D55" s="413"/>
      <c r="E55" s="413"/>
    </row>
  </sheetData>
  <sheetProtection/>
  <printOptions horizontalCentered="1"/>
  <pageMargins left="0.1968503937007874" right="0.1968503937007874" top="0.7086614173228347" bottom="0.5118110236220472" header="0.4330708661417323" footer="0.3937007874015748"/>
  <pageSetup horizontalDpi="300" verticalDpi="300" orientation="portrait" paperSize="9" scale="105" r:id="rId1"/>
  <headerFooter alignWithMargins="0">
    <oddHeader>&amp;C&amp;"Arial,Félkövér"9.b sz. melléklet a 17/2011.(III.9.) sz. rendelethez Marcali Városi Önkormányzat 2011. évi felhalmozási célú bevételek, felhalmozási célú kiadások mérlege
         EFt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12"/>
  <sheetViews>
    <sheetView zoomScalePageLayoutView="0" workbookViewId="0" topLeftCell="A1">
      <selection activeCell="G5" sqref="G5"/>
    </sheetView>
  </sheetViews>
  <sheetFormatPr defaultColWidth="8.00390625" defaultRowHeight="12.75"/>
  <cols>
    <col min="1" max="2" width="8.00390625" style="482" customWidth="1"/>
    <col min="3" max="3" width="9.00390625" style="482" customWidth="1"/>
    <col min="4" max="4" width="6.140625" style="482" customWidth="1"/>
    <col min="5" max="5" width="4.28125" style="482" customWidth="1"/>
    <col min="6" max="6" width="27.140625" style="482" customWidth="1"/>
    <col min="7" max="9" width="15.7109375" style="482" customWidth="1"/>
    <col min="10" max="16384" width="8.00390625" style="482" customWidth="1"/>
  </cols>
  <sheetData>
    <row r="1" ht="16.5" thickBot="1">
      <c r="J1" s="483" t="s">
        <v>520</v>
      </c>
    </row>
    <row r="2" spans="3:9" ht="16.5" thickBot="1">
      <c r="C2" s="644" t="s">
        <v>1</v>
      </c>
      <c r="D2" s="645"/>
      <c r="E2" s="645"/>
      <c r="F2" s="646"/>
      <c r="G2" s="485" t="s">
        <v>522</v>
      </c>
      <c r="H2" s="485" t="s">
        <v>523</v>
      </c>
      <c r="I2" s="486" t="s">
        <v>286</v>
      </c>
    </row>
    <row r="3" spans="3:9" ht="15.75">
      <c r="C3" s="640" t="s">
        <v>59</v>
      </c>
      <c r="D3" s="641"/>
      <c r="E3" s="641"/>
      <c r="F3" s="641"/>
      <c r="G3" s="487">
        <v>4676826</v>
      </c>
      <c r="H3" s="487">
        <v>2724946</v>
      </c>
      <c r="I3" s="488">
        <f aca="true" t="shared" si="0" ref="I3:I11">SUM(G3:H3)</f>
        <v>7401772</v>
      </c>
    </row>
    <row r="4" spans="3:9" ht="15.75">
      <c r="C4" s="647" t="s">
        <v>521</v>
      </c>
      <c r="D4" s="648"/>
      <c r="E4" s="648"/>
      <c r="F4" s="648"/>
      <c r="G4" s="484">
        <v>5632231</v>
      </c>
      <c r="H4" s="484">
        <v>2841170</v>
      </c>
      <c r="I4" s="489">
        <f t="shared" si="0"/>
        <v>8473401</v>
      </c>
    </row>
    <row r="5" spans="3:9" s="490" customFormat="1" ht="24" customHeight="1" thickBot="1">
      <c r="C5" s="649" t="s">
        <v>524</v>
      </c>
      <c r="D5" s="650"/>
      <c r="E5" s="650"/>
      <c r="F5" s="650"/>
      <c r="G5" s="491">
        <f>G3-G4</f>
        <v>-955405</v>
      </c>
      <c r="H5" s="491">
        <f>H3-H4</f>
        <v>-116224</v>
      </c>
      <c r="I5" s="491">
        <f>I3-I4</f>
        <v>-1071629</v>
      </c>
    </row>
    <row r="6" spans="3:9" s="490" customFormat="1" ht="24" customHeight="1" thickBot="1">
      <c r="C6" s="651" t="s">
        <v>525</v>
      </c>
      <c r="D6" s="652"/>
      <c r="E6" s="652"/>
      <c r="F6" s="652"/>
      <c r="G6" s="493">
        <v>197733</v>
      </c>
      <c r="H6" s="493">
        <v>728640</v>
      </c>
      <c r="I6" s="494">
        <f t="shared" si="0"/>
        <v>926373</v>
      </c>
    </row>
    <row r="7" spans="3:9" ht="15.75">
      <c r="C7" s="640" t="s">
        <v>526</v>
      </c>
      <c r="D7" s="641"/>
      <c r="E7" s="641"/>
      <c r="F7" s="641"/>
      <c r="G7" s="487">
        <v>354000</v>
      </c>
      <c r="H7" s="487"/>
      <c r="I7" s="488">
        <f t="shared" si="0"/>
        <v>354000</v>
      </c>
    </row>
    <row r="8" spans="3:9" ht="15.75">
      <c r="C8" s="647" t="s">
        <v>527</v>
      </c>
      <c r="D8" s="648"/>
      <c r="E8" s="648"/>
      <c r="F8" s="648"/>
      <c r="G8" s="484">
        <v>60000</v>
      </c>
      <c r="H8" s="484">
        <v>148744</v>
      </c>
      <c r="I8" s="489">
        <f t="shared" si="0"/>
        <v>208744</v>
      </c>
    </row>
    <row r="9" spans="3:9" s="490" customFormat="1" ht="24" customHeight="1" thickBot="1">
      <c r="C9" s="649" t="s">
        <v>528</v>
      </c>
      <c r="D9" s="650"/>
      <c r="E9" s="650"/>
      <c r="F9" s="650"/>
      <c r="G9" s="491">
        <f>G7-G8</f>
        <v>294000</v>
      </c>
      <c r="H9" s="491">
        <f>H7-H8</f>
        <v>-148744</v>
      </c>
      <c r="I9" s="492">
        <f t="shared" si="0"/>
        <v>145256</v>
      </c>
    </row>
    <row r="10" spans="3:9" ht="15.75">
      <c r="C10" s="640" t="s">
        <v>174</v>
      </c>
      <c r="D10" s="641"/>
      <c r="E10" s="641"/>
      <c r="F10" s="641"/>
      <c r="G10" s="487">
        <f>SUM(G4+G8)</f>
        <v>5692231</v>
      </c>
      <c r="H10" s="487">
        <f>SUM(H4+H8)</f>
        <v>2989914</v>
      </c>
      <c r="I10" s="488">
        <f t="shared" si="0"/>
        <v>8682145</v>
      </c>
    </row>
    <row r="11" spans="3:9" ht="16.5" thickBot="1">
      <c r="C11" s="642" t="s">
        <v>72</v>
      </c>
      <c r="D11" s="643"/>
      <c r="E11" s="643"/>
      <c r="F11" s="643"/>
      <c r="G11" s="495">
        <f>SUM(G3+G6+G7)</f>
        <v>5228559</v>
      </c>
      <c r="H11" s="495">
        <f>SUM(H3+H6+H7)</f>
        <v>3453586</v>
      </c>
      <c r="I11" s="496">
        <f t="shared" si="0"/>
        <v>8682145</v>
      </c>
    </row>
    <row r="12" spans="3:9" ht="15.75">
      <c r="C12" s="497"/>
      <c r="D12" s="497"/>
      <c r="E12" s="497"/>
      <c r="F12" s="497"/>
      <c r="G12" s="498"/>
      <c r="H12" s="498"/>
      <c r="I12" s="498"/>
    </row>
  </sheetData>
  <sheetProtection/>
  <mergeCells count="10">
    <mergeCell ref="C10:F10"/>
    <mergeCell ref="C11:F11"/>
    <mergeCell ref="C2:F2"/>
    <mergeCell ref="C3:F3"/>
    <mergeCell ref="C4:F4"/>
    <mergeCell ref="C5:F5"/>
    <mergeCell ref="C9:F9"/>
    <mergeCell ref="C6:F6"/>
    <mergeCell ref="C7:F7"/>
    <mergeCell ref="C8:F8"/>
  </mergeCells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200" verticalDpi="200" orientation="portrait" paperSize="9" scale="87" r:id="rId1"/>
  <headerFooter alignWithMargins="0">
    <oddHeader>&amp;C&amp;"Arial,Félkövér"9.c sz. melléklet a 17/2011.(III.9). sz. rendelethez Marcali Városi Önkormányzat 2011. évi összevont költségvetési mérlege
                  EFt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E21"/>
  <sheetViews>
    <sheetView zoomScale="150" zoomScaleNormal="150" zoomScalePageLayoutView="0" workbookViewId="0" topLeftCell="A1">
      <selection activeCell="B7" sqref="B7"/>
    </sheetView>
  </sheetViews>
  <sheetFormatPr defaultColWidth="9.140625" defaultRowHeight="12.75"/>
  <cols>
    <col min="1" max="1" width="5.7109375" style="0" customWidth="1"/>
    <col min="2" max="2" width="40.7109375" style="0" customWidth="1"/>
    <col min="3" max="5" width="15.7109375" style="0" customWidth="1"/>
  </cols>
  <sheetData>
    <row r="1" spans="1:4" ht="12.75">
      <c r="A1" s="653" t="s">
        <v>280</v>
      </c>
      <c r="B1" s="653"/>
      <c r="C1" s="653"/>
      <c r="D1" s="653"/>
    </row>
    <row r="2" spans="1:4" ht="12.75">
      <c r="A2" s="654" t="s">
        <v>590</v>
      </c>
      <c r="B2" s="654"/>
      <c r="C2" s="654"/>
      <c r="D2" s="654"/>
    </row>
    <row r="3" spans="1:4" ht="12.75">
      <c r="A3" s="655" t="s">
        <v>536</v>
      </c>
      <c r="B3" s="655"/>
      <c r="C3" s="655"/>
      <c r="D3" s="655"/>
    </row>
    <row r="4" spans="1:4" ht="24.75" customHeight="1">
      <c r="A4" s="656"/>
      <c r="B4" s="656"/>
      <c r="C4" s="656"/>
      <c r="D4" s="656"/>
    </row>
    <row r="5" spans="1:4" ht="26.25" thickBot="1">
      <c r="A5" s="281"/>
      <c r="B5" s="281"/>
      <c r="C5" s="281"/>
      <c r="D5" s="281" t="s">
        <v>501</v>
      </c>
    </row>
    <row r="6" spans="1:5" s="434" customFormat="1" ht="32.25" thickBot="1">
      <c r="A6" s="429" t="s">
        <v>299</v>
      </c>
      <c r="B6" s="430" t="s">
        <v>1</v>
      </c>
      <c r="C6" s="431" t="s">
        <v>502</v>
      </c>
      <c r="D6" s="432" t="s">
        <v>503</v>
      </c>
      <c r="E6" s="433" t="s">
        <v>504</v>
      </c>
    </row>
    <row r="7" spans="1:5" ht="25.5">
      <c r="A7" s="435" t="s">
        <v>77</v>
      </c>
      <c r="B7" s="210" t="s">
        <v>316</v>
      </c>
      <c r="C7" s="192">
        <v>114631</v>
      </c>
      <c r="D7" s="194">
        <v>165576</v>
      </c>
      <c r="E7" s="436"/>
    </row>
    <row r="8" spans="1:5" ht="25.5">
      <c r="A8" s="435" t="s">
        <v>91</v>
      </c>
      <c r="B8" s="437" t="s">
        <v>320</v>
      </c>
      <c r="C8" s="194">
        <v>579933</v>
      </c>
      <c r="D8" s="194">
        <v>644370</v>
      </c>
      <c r="E8" s="436"/>
    </row>
    <row r="9" spans="1:5" ht="25.5">
      <c r="A9" s="435" t="s">
        <v>124</v>
      </c>
      <c r="B9" s="437" t="s">
        <v>318</v>
      </c>
      <c r="C9" s="194">
        <v>72604</v>
      </c>
      <c r="D9" s="194">
        <v>72604</v>
      </c>
      <c r="E9" s="436"/>
    </row>
    <row r="10" spans="1:5" ht="12.75">
      <c r="A10" s="435" t="s">
        <v>132</v>
      </c>
      <c r="B10" s="437" t="s">
        <v>328</v>
      </c>
      <c r="C10" s="194">
        <v>193500</v>
      </c>
      <c r="D10" s="194">
        <v>215000</v>
      </c>
      <c r="E10" s="436"/>
    </row>
    <row r="11" spans="1:5" ht="38.25">
      <c r="A11" s="438" t="s">
        <v>134</v>
      </c>
      <c r="B11" s="439" t="s">
        <v>486</v>
      </c>
      <c r="C11" s="440"/>
      <c r="D11" s="441"/>
      <c r="E11" s="442"/>
    </row>
    <row r="12" spans="1:5" ht="12.75">
      <c r="A12" s="438"/>
      <c r="B12" s="443" t="s">
        <v>505</v>
      </c>
      <c r="C12" s="441">
        <v>9775</v>
      </c>
      <c r="D12" s="441">
        <v>14375</v>
      </c>
      <c r="E12" s="442">
        <v>2875</v>
      </c>
    </row>
    <row r="13" spans="1:5" ht="12.75">
      <c r="A13" s="438"/>
      <c r="B13" s="443" t="s">
        <v>506</v>
      </c>
      <c r="C13" s="441">
        <v>703724</v>
      </c>
      <c r="D13" s="441">
        <v>1030488</v>
      </c>
      <c r="E13" s="442">
        <v>202578</v>
      </c>
    </row>
    <row r="14" spans="1:5" ht="12.75">
      <c r="A14" s="435"/>
      <c r="B14" s="191" t="s">
        <v>507</v>
      </c>
      <c r="C14" s="192">
        <v>626749</v>
      </c>
      <c r="D14" s="192">
        <v>917290</v>
      </c>
      <c r="E14" s="444">
        <v>179938</v>
      </c>
    </row>
    <row r="15" spans="1:5" ht="26.25" thickBot="1">
      <c r="A15" s="438" t="s">
        <v>135</v>
      </c>
      <c r="B15" s="443" t="s">
        <v>508</v>
      </c>
      <c r="C15" s="441">
        <v>10847</v>
      </c>
      <c r="D15" s="440">
        <v>11418</v>
      </c>
      <c r="E15" s="445"/>
    </row>
    <row r="16" spans="1:5" s="271" customFormat="1" ht="16.5" thickBot="1">
      <c r="A16" s="446"/>
      <c r="B16" s="234" t="s">
        <v>150</v>
      </c>
      <c r="C16" s="235">
        <f>SUM(C7:C15)</f>
        <v>2311763</v>
      </c>
      <c r="D16" s="235">
        <f>SUM(D7:D15)</f>
        <v>3071121</v>
      </c>
      <c r="E16" s="235">
        <f>SUM(E7:E15)</f>
        <v>385391</v>
      </c>
    </row>
    <row r="17" ht="13.5" thickBot="1"/>
    <row r="18" spans="2:5" ht="32.25" thickBot="1">
      <c r="B18" s="447" t="s">
        <v>509</v>
      </c>
      <c r="C18" s="448" t="s">
        <v>510</v>
      </c>
      <c r="D18" s="118"/>
      <c r="E18" s="118"/>
    </row>
    <row r="19" spans="2:5" ht="15.75">
      <c r="B19" s="449" t="s">
        <v>505</v>
      </c>
      <c r="C19" s="450">
        <f>SUM(D7:D10)-SUM(C7:C10)</f>
        <v>136882</v>
      </c>
      <c r="D19" s="118"/>
      <c r="E19" s="118"/>
    </row>
    <row r="20" spans="2:5" ht="15.75">
      <c r="B20" s="451" t="s">
        <v>506</v>
      </c>
      <c r="C20" s="452">
        <v>124186</v>
      </c>
      <c r="D20" s="118"/>
      <c r="E20" s="118"/>
    </row>
    <row r="21" spans="2:5" ht="16.5" thickBot="1">
      <c r="B21" s="453" t="s">
        <v>507</v>
      </c>
      <c r="C21" s="454">
        <v>110603</v>
      </c>
      <c r="D21" s="118"/>
      <c r="E21" s="118"/>
    </row>
  </sheetData>
  <sheetProtection/>
  <mergeCells count="3">
    <mergeCell ref="A1:D1"/>
    <mergeCell ref="A2:D2"/>
    <mergeCell ref="A3:D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&amp;C10. sz. melléklet a 17/2011.(III.9.) sz. rendelethez Marcali Városi Önkormányzat 
EU támogatások, projektek
E ft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F46"/>
  <sheetViews>
    <sheetView zoomScalePageLayoutView="0" workbookViewId="0" topLeftCell="B1">
      <selection activeCell="C7" sqref="C7"/>
    </sheetView>
  </sheetViews>
  <sheetFormatPr defaultColWidth="9.140625" defaultRowHeight="12.75"/>
  <cols>
    <col min="1" max="1" width="8.421875" style="0" customWidth="1"/>
    <col min="2" max="2" width="21.8515625" style="0" customWidth="1"/>
    <col min="3" max="3" width="58.28125" style="0" customWidth="1"/>
    <col min="4" max="4" width="11.140625" style="0" customWidth="1"/>
    <col min="5" max="5" width="7.421875" style="0" customWidth="1"/>
  </cols>
  <sheetData>
    <row r="1" spans="2:5" ht="12.75">
      <c r="B1" s="665" t="s">
        <v>537</v>
      </c>
      <c r="C1" s="665"/>
      <c r="D1" s="665"/>
      <c r="E1" s="665"/>
    </row>
    <row r="2" spans="2:5" ht="12.75">
      <c r="B2" s="654" t="s">
        <v>591</v>
      </c>
      <c r="C2" s="654"/>
      <c r="D2" s="654"/>
      <c r="E2" s="654"/>
    </row>
    <row r="3" spans="2:5" ht="12.75">
      <c r="B3" s="666" t="s">
        <v>543</v>
      </c>
      <c r="C3" s="667"/>
      <c r="D3" s="667"/>
      <c r="E3" s="667"/>
    </row>
    <row r="4" spans="2:5" ht="13.5" thickBot="1">
      <c r="B4" s="284"/>
      <c r="C4" s="285"/>
      <c r="D4" s="286" t="s">
        <v>343</v>
      </c>
      <c r="E4" s="287" t="s">
        <v>344</v>
      </c>
    </row>
    <row r="5" spans="1:5" ht="13.5" thickTop="1">
      <c r="A5" s="668" t="s">
        <v>0</v>
      </c>
      <c r="B5" s="670" t="s">
        <v>1</v>
      </c>
      <c r="C5" s="670" t="s">
        <v>345</v>
      </c>
      <c r="D5" s="670" t="s">
        <v>346</v>
      </c>
      <c r="E5" s="672"/>
    </row>
    <row r="6" spans="1:5" ht="12.75">
      <c r="A6" s="669"/>
      <c r="B6" s="671"/>
      <c r="C6" s="671"/>
      <c r="D6" s="671"/>
      <c r="E6" s="673"/>
    </row>
    <row r="7" spans="1:5" ht="25.5" customHeight="1">
      <c r="A7" s="288" t="s">
        <v>77</v>
      </c>
      <c r="B7" s="289" t="s">
        <v>347</v>
      </c>
      <c r="C7" s="290" t="s">
        <v>348</v>
      </c>
      <c r="D7" s="657">
        <v>500</v>
      </c>
      <c r="E7" s="658"/>
    </row>
    <row r="8" spans="1:6" ht="12.75">
      <c r="A8" s="288" t="s">
        <v>91</v>
      </c>
      <c r="B8" s="289" t="s">
        <v>349</v>
      </c>
      <c r="C8" s="290"/>
      <c r="D8" s="657">
        <f>E9+E10+E11+E12+E14+E15+E16+E18+E19+D20+D21+E22+E17+E13</f>
        <v>808797</v>
      </c>
      <c r="E8" s="658"/>
      <c r="F8" s="31"/>
    </row>
    <row r="9" spans="1:5" ht="12.75">
      <c r="A9" s="288" t="s">
        <v>124</v>
      </c>
      <c r="B9" s="289"/>
      <c r="C9" s="291" t="s">
        <v>559</v>
      </c>
      <c r="D9" s="292"/>
      <c r="E9" s="293">
        <v>4000</v>
      </c>
    </row>
    <row r="10" spans="1:5" ht="12.75">
      <c r="A10" s="288" t="s">
        <v>132</v>
      </c>
      <c r="B10" s="289"/>
      <c r="C10" s="291" t="s">
        <v>350</v>
      </c>
      <c r="D10" s="292"/>
      <c r="E10" s="293">
        <v>5000</v>
      </c>
    </row>
    <row r="11" spans="1:5" ht="12.75" customHeight="1">
      <c r="A11" s="288" t="s">
        <v>134</v>
      </c>
      <c r="B11" s="289"/>
      <c r="C11" s="291" t="s">
        <v>351</v>
      </c>
      <c r="D11" s="292"/>
      <c r="E11" s="293">
        <v>1000</v>
      </c>
    </row>
    <row r="12" spans="1:5" ht="12.75">
      <c r="A12" s="288" t="s">
        <v>135</v>
      </c>
      <c r="B12" s="289"/>
      <c r="C12" s="291" t="s">
        <v>352</v>
      </c>
      <c r="D12" s="292"/>
      <c r="E12" s="293">
        <v>210668</v>
      </c>
    </row>
    <row r="13" spans="1:5" ht="12.75">
      <c r="A13" s="288"/>
      <c r="B13" s="289"/>
      <c r="C13" s="291" t="s">
        <v>358</v>
      </c>
      <c r="D13" s="292"/>
      <c r="E13" s="293">
        <v>90122</v>
      </c>
    </row>
    <row r="14" spans="1:5" ht="12.75">
      <c r="A14" s="288"/>
      <c r="B14" s="289"/>
      <c r="C14" s="291" t="s">
        <v>359</v>
      </c>
      <c r="D14" s="292"/>
      <c r="E14" s="293">
        <v>245047</v>
      </c>
    </row>
    <row r="15" spans="1:5" ht="12.75">
      <c r="A15" s="288" t="s">
        <v>137</v>
      </c>
      <c r="B15" s="289"/>
      <c r="C15" s="291" t="s">
        <v>360</v>
      </c>
      <c r="D15" s="292"/>
      <c r="E15" s="293">
        <v>10280</v>
      </c>
    </row>
    <row r="16" spans="1:5" ht="12.75">
      <c r="A16" s="288" t="s">
        <v>142</v>
      </c>
      <c r="B16" s="289"/>
      <c r="C16" s="291" t="s">
        <v>534</v>
      </c>
      <c r="D16" s="292"/>
      <c r="E16" s="293">
        <v>56594</v>
      </c>
    </row>
    <row r="17" spans="1:5" ht="12.75">
      <c r="A17" s="288"/>
      <c r="B17" s="289"/>
      <c r="C17" s="291" t="s">
        <v>529</v>
      </c>
      <c r="D17" s="292"/>
      <c r="E17" s="293">
        <v>2086</v>
      </c>
    </row>
    <row r="18" spans="1:5" ht="12.75">
      <c r="A18" s="288" t="s">
        <v>144</v>
      </c>
      <c r="B18" s="289"/>
      <c r="C18" s="291" t="s">
        <v>353</v>
      </c>
      <c r="D18" s="292"/>
      <c r="E18" s="293">
        <v>1400</v>
      </c>
    </row>
    <row r="19" spans="1:5" ht="12.75">
      <c r="A19" s="288" t="s">
        <v>146</v>
      </c>
      <c r="B19" s="289"/>
      <c r="C19" s="291" t="s">
        <v>354</v>
      </c>
      <c r="D19" s="292"/>
      <c r="E19" s="293">
        <v>1500</v>
      </c>
    </row>
    <row r="20" spans="1:5" ht="12.75">
      <c r="A20" s="294" t="s">
        <v>148</v>
      </c>
      <c r="B20" s="295"/>
      <c r="C20" s="296" t="s">
        <v>355</v>
      </c>
      <c r="D20" s="659">
        <v>500</v>
      </c>
      <c r="E20" s="660"/>
    </row>
    <row r="21" spans="1:5" ht="12.75">
      <c r="A21" s="294" t="s">
        <v>151</v>
      </c>
      <c r="B21" s="295"/>
      <c r="C21" s="296" t="s">
        <v>356</v>
      </c>
      <c r="D21" s="663">
        <v>600</v>
      </c>
      <c r="E21" s="664"/>
    </row>
    <row r="22" spans="1:5" ht="15" customHeight="1" thickBot="1">
      <c r="A22" s="297" t="s">
        <v>331</v>
      </c>
      <c r="B22" s="298"/>
      <c r="C22" s="305" t="s">
        <v>555</v>
      </c>
      <c r="D22" s="118"/>
      <c r="E22" s="299">
        <v>180000</v>
      </c>
    </row>
    <row r="23" spans="1:5" ht="21" customHeight="1" thickBot="1" thickTop="1">
      <c r="A23" s="300" t="s">
        <v>144</v>
      </c>
      <c r="B23" s="301" t="s">
        <v>357</v>
      </c>
      <c r="C23" s="301"/>
      <c r="D23" s="661">
        <f>D8+D7</f>
        <v>809297</v>
      </c>
      <c r="E23" s="662"/>
    </row>
    <row r="24" ht="13.5" thickTop="1"/>
    <row r="31" ht="12.75">
      <c r="D31" s="549"/>
    </row>
    <row r="35" ht="3" customHeight="1"/>
    <row r="36" ht="12.75" hidden="1"/>
    <row r="37" ht="12.75" hidden="1">
      <c r="D37" s="31"/>
    </row>
    <row r="38" ht="12.75" hidden="1"/>
    <row r="39" ht="12.75" hidden="1"/>
    <row r="40" ht="12.75" hidden="1"/>
    <row r="41" spans="2:4" ht="12.75" hidden="1">
      <c r="B41" s="302"/>
      <c r="C41" s="156"/>
      <c r="D41" s="118"/>
    </row>
    <row r="42" spans="2:4" ht="12.75">
      <c r="B42" s="116"/>
      <c r="C42" s="156"/>
      <c r="D42" s="117"/>
    </row>
    <row r="43" spans="2:4" ht="12.75">
      <c r="B43" s="116"/>
      <c r="C43" s="156"/>
      <c r="D43" s="117"/>
    </row>
    <row r="44" spans="2:4" ht="12.75">
      <c r="B44" s="303"/>
      <c r="C44" s="156"/>
      <c r="D44" s="34"/>
    </row>
    <row r="46" ht="12.75">
      <c r="D46" s="304"/>
    </row>
  </sheetData>
  <sheetProtection/>
  <mergeCells count="12">
    <mergeCell ref="B1:E1"/>
    <mergeCell ref="B2:E2"/>
    <mergeCell ref="B3:E3"/>
    <mergeCell ref="A5:A6"/>
    <mergeCell ref="B5:B6"/>
    <mergeCell ref="C5:C6"/>
    <mergeCell ref="D5:E6"/>
    <mergeCell ref="D8:E8"/>
    <mergeCell ref="D7:E7"/>
    <mergeCell ref="D20:E20"/>
    <mergeCell ref="D23:E23"/>
    <mergeCell ref="D21:E21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Z29"/>
  <sheetViews>
    <sheetView zoomScalePageLayoutView="0" workbookViewId="0" topLeftCell="A10">
      <selection activeCell="A4" sqref="A4:O4"/>
    </sheetView>
  </sheetViews>
  <sheetFormatPr defaultColWidth="8.00390625" defaultRowHeight="12.75"/>
  <cols>
    <col min="1" max="1" width="3.57421875" style="121" customWidth="1"/>
    <col min="2" max="2" width="23.00390625" style="120" customWidth="1"/>
    <col min="3" max="4" width="6.7109375" style="120" customWidth="1"/>
    <col min="5" max="5" width="6.8515625" style="120" customWidth="1"/>
    <col min="6" max="6" width="6.7109375" style="120" customWidth="1"/>
    <col min="7" max="7" width="7.7109375" style="120" customWidth="1"/>
    <col min="8" max="8" width="6.8515625" style="120" customWidth="1"/>
    <col min="9" max="10" width="7.7109375" style="120" customWidth="1"/>
    <col min="11" max="11" width="6.7109375" style="120" customWidth="1"/>
    <col min="12" max="12" width="7.140625" style="120" customWidth="1"/>
    <col min="13" max="13" width="8.7109375" style="120" customWidth="1"/>
    <col min="14" max="15" width="8.00390625" style="120" customWidth="1"/>
    <col min="16" max="16384" width="8.00390625" style="120" customWidth="1"/>
  </cols>
  <sheetData>
    <row r="1" spans="1:15" ht="12.75" customHeight="1">
      <c r="A1" s="665" t="s">
        <v>538</v>
      </c>
      <c r="B1" s="665"/>
      <c r="C1" s="665"/>
      <c r="D1" s="665"/>
      <c r="E1" s="665"/>
      <c r="F1" s="665"/>
      <c r="G1" s="665"/>
      <c r="H1" s="665"/>
      <c r="I1" s="665"/>
      <c r="J1" s="665"/>
      <c r="K1" s="665"/>
      <c r="L1" s="665"/>
      <c r="M1" s="665"/>
      <c r="N1" s="665"/>
      <c r="O1" s="665"/>
    </row>
    <row r="2" spans="1:15" ht="12.75">
      <c r="A2" s="654" t="s">
        <v>592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ht="12.75">
      <c r="A3" s="676" t="s">
        <v>281</v>
      </c>
      <c r="B3" s="677"/>
      <c r="C3" s="677"/>
      <c r="D3" s="677"/>
      <c r="E3" s="677"/>
      <c r="F3" s="677"/>
      <c r="G3" s="677"/>
      <c r="H3" s="677"/>
      <c r="I3" s="677"/>
      <c r="J3" s="677"/>
      <c r="K3" s="677"/>
      <c r="L3" s="677"/>
      <c r="M3" s="677"/>
      <c r="N3" s="677"/>
      <c r="O3" s="677"/>
    </row>
    <row r="4" spans="1:16" ht="13.5" thickBot="1">
      <c r="A4" s="676" t="s">
        <v>282</v>
      </c>
      <c r="B4" s="677"/>
      <c r="C4" s="677"/>
      <c r="D4" s="677"/>
      <c r="E4" s="677"/>
      <c r="F4" s="677"/>
      <c r="G4" s="677"/>
      <c r="H4" s="677"/>
      <c r="I4" s="677"/>
      <c r="J4" s="677"/>
      <c r="K4" s="677"/>
      <c r="L4" s="677"/>
      <c r="M4" s="677"/>
      <c r="N4" s="677"/>
      <c r="O4" s="677"/>
      <c r="P4" s="122" t="s">
        <v>553</v>
      </c>
    </row>
    <row r="5" spans="1:15" s="129" customFormat="1" ht="12.75" customHeight="1">
      <c r="A5" s="674" t="s">
        <v>283</v>
      </c>
      <c r="B5" s="123" t="s">
        <v>284</v>
      </c>
      <c r="C5" s="124" t="s">
        <v>285</v>
      </c>
      <c r="D5" s="125"/>
      <c r="E5" s="126"/>
      <c r="F5" s="126"/>
      <c r="G5" s="126"/>
      <c r="H5" s="126"/>
      <c r="I5" s="126"/>
      <c r="J5" s="126"/>
      <c r="K5" s="126"/>
      <c r="L5" s="126"/>
      <c r="M5" s="127"/>
      <c r="N5" s="127"/>
      <c r="O5" s="128"/>
    </row>
    <row r="6" spans="1:15" s="134" customFormat="1" ht="15" customHeight="1" thickBot="1">
      <c r="A6" s="675"/>
      <c r="B6" s="130" t="s">
        <v>287</v>
      </c>
      <c r="C6" s="131" t="s">
        <v>288</v>
      </c>
      <c r="D6" s="132">
        <v>2011</v>
      </c>
      <c r="E6" s="132">
        <v>2012</v>
      </c>
      <c r="F6" s="132">
        <v>2013</v>
      </c>
      <c r="G6" s="132">
        <v>2014</v>
      </c>
      <c r="H6" s="132">
        <v>2015</v>
      </c>
      <c r="I6" s="132">
        <v>2016</v>
      </c>
      <c r="J6" s="132">
        <v>2017</v>
      </c>
      <c r="K6" s="132">
        <v>2018</v>
      </c>
      <c r="L6" s="132">
        <v>2019</v>
      </c>
      <c r="M6" s="133">
        <v>2020</v>
      </c>
      <c r="N6" s="133">
        <v>2021</v>
      </c>
      <c r="O6" s="554">
        <v>2022</v>
      </c>
    </row>
    <row r="7" spans="1:26" ht="27" customHeight="1" thickBot="1">
      <c r="A7" s="135"/>
      <c r="B7" s="136" t="s">
        <v>289</v>
      </c>
      <c r="C7" s="137"/>
      <c r="D7" s="138" t="s">
        <v>290</v>
      </c>
      <c r="E7" s="138" t="s">
        <v>290</v>
      </c>
      <c r="F7" s="138" t="s">
        <v>290</v>
      </c>
      <c r="G7" s="138" t="s">
        <v>290</v>
      </c>
      <c r="H7" s="138" t="s">
        <v>290</v>
      </c>
      <c r="I7" s="138" t="s">
        <v>290</v>
      </c>
      <c r="J7" s="138" t="s">
        <v>290</v>
      </c>
      <c r="K7" s="138" t="s">
        <v>290</v>
      </c>
      <c r="L7" s="138" t="s">
        <v>290</v>
      </c>
      <c r="M7" s="138" t="s">
        <v>290</v>
      </c>
      <c r="N7" s="138" t="s">
        <v>290</v>
      </c>
      <c r="O7" s="564" t="s">
        <v>290</v>
      </c>
      <c r="Q7" s="122"/>
      <c r="R7" s="122"/>
      <c r="U7" s="122"/>
      <c r="V7" s="122"/>
      <c r="Y7" s="122"/>
      <c r="Z7" s="122"/>
    </row>
    <row r="8" spans="1:15" ht="18" customHeight="1">
      <c r="A8" s="139" t="s">
        <v>77</v>
      </c>
      <c r="B8" s="140" t="s">
        <v>291</v>
      </c>
      <c r="C8" s="141">
        <v>2003</v>
      </c>
      <c r="D8" s="560">
        <v>8213</v>
      </c>
      <c r="E8" s="560">
        <v>8100</v>
      </c>
      <c r="F8" s="561">
        <v>8100</v>
      </c>
      <c r="G8" s="560">
        <v>8100</v>
      </c>
      <c r="H8" s="142">
        <v>8100</v>
      </c>
      <c r="I8" s="142"/>
      <c r="J8" s="142"/>
      <c r="K8" s="142"/>
      <c r="L8" s="142"/>
      <c r="M8" s="142"/>
      <c r="N8" s="143"/>
      <c r="O8" s="555"/>
    </row>
    <row r="9" spans="1:15" ht="18" customHeight="1">
      <c r="A9" s="139" t="s">
        <v>132</v>
      </c>
      <c r="B9" s="140" t="s">
        <v>292</v>
      </c>
      <c r="C9" s="141">
        <v>2006</v>
      </c>
      <c r="D9" s="144">
        <v>502</v>
      </c>
      <c r="E9" s="144"/>
      <c r="F9" s="562"/>
      <c r="G9" s="144">
        <f>H9+I9</f>
        <v>0</v>
      </c>
      <c r="H9" s="144"/>
      <c r="I9" s="144"/>
      <c r="J9" s="144">
        <f>K9+L9</f>
        <v>0</v>
      </c>
      <c r="K9" s="144"/>
      <c r="L9" s="144"/>
      <c r="M9" s="144">
        <f>N9+O9</f>
        <v>0</v>
      </c>
      <c r="N9" s="145"/>
      <c r="O9" s="556"/>
    </row>
    <row r="10" spans="1:15" ht="18" customHeight="1">
      <c r="A10" s="139" t="s">
        <v>134</v>
      </c>
      <c r="B10" s="140" t="s">
        <v>293</v>
      </c>
      <c r="C10" s="141">
        <v>2006</v>
      </c>
      <c r="D10" s="144">
        <v>735</v>
      </c>
      <c r="E10" s="144">
        <v>833</v>
      </c>
      <c r="F10" s="562">
        <v>686</v>
      </c>
      <c r="G10" s="144"/>
      <c r="H10" s="144"/>
      <c r="I10" s="144"/>
      <c r="J10" s="144"/>
      <c r="K10" s="144"/>
      <c r="L10" s="144"/>
      <c r="M10" s="144"/>
      <c r="N10" s="145"/>
      <c r="O10" s="556"/>
    </row>
    <row r="11" spans="1:15" ht="18" customHeight="1">
      <c r="A11" s="146" t="s">
        <v>135</v>
      </c>
      <c r="B11" s="147" t="s">
        <v>294</v>
      </c>
      <c r="C11" s="141">
        <v>2007</v>
      </c>
      <c r="D11" s="144">
        <v>49172</v>
      </c>
      <c r="E11" s="144">
        <v>49172</v>
      </c>
      <c r="F11" s="562">
        <v>49172</v>
      </c>
      <c r="G11" s="144">
        <v>49172</v>
      </c>
      <c r="H11" s="144">
        <v>49172</v>
      </c>
      <c r="I11" s="144">
        <v>49172</v>
      </c>
      <c r="J11" s="144">
        <v>49172</v>
      </c>
      <c r="K11" s="144">
        <v>49172</v>
      </c>
      <c r="L11" s="144">
        <v>49172</v>
      </c>
      <c r="M11" s="144">
        <v>49172</v>
      </c>
      <c r="N11" s="145">
        <v>49172</v>
      </c>
      <c r="O11" s="556">
        <v>49172</v>
      </c>
    </row>
    <row r="12" spans="1:15" ht="18" customHeight="1">
      <c r="A12" s="146" t="s">
        <v>137</v>
      </c>
      <c r="B12" s="148" t="s">
        <v>294</v>
      </c>
      <c r="C12" s="149">
        <v>2009</v>
      </c>
      <c r="D12" s="563">
        <v>18823</v>
      </c>
      <c r="E12" s="563">
        <v>18823</v>
      </c>
      <c r="F12" s="562">
        <v>18823</v>
      </c>
      <c r="G12" s="144">
        <v>18834</v>
      </c>
      <c r="H12" s="150"/>
      <c r="I12" s="150"/>
      <c r="J12" s="144"/>
      <c r="K12" s="150"/>
      <c r="L12" s="150"/>
      <c r="M12" s="144"/>
      <c r="N12" s="145"/>
      <c r="O12" s="557"/>
    </row>
    <row r="13" spans="1:15" ht="18" customHeight="1">
      <c r="A13" s="146" t="s">
        <v>144</v>
      </c>
      <c r="B13" s="148" t="s">
        <v>295</v>
      </c>
      <c r="C13" s="149">
        <v>2007</v>
      </c>
      <c r="D13" s="563">
        <v>34339</v>
      </c>
      <c r="E13" s="563">
        <v>34339</v>
      </c>
      <c r="F13" s="562">
        <v>34339</v>
      </c>
      <c r="G13" s="563">
        <v>34339</v>
      </c>
      <c r="H13" s="150">
        <v>34339</v>
      </c>
      <c r="I13" s="150">
        <v>34339</v>
      </c>
      <c r="J13" s="144">
        <v>34339</v>
      </c>
      <c r="K13" s="150">
        <v>34339</v>
      </c>
      <c r="L13" s="150">
        <v>34339</v>
      </c>
      <c r="M13" s="150">
        <v>34339</v>
      </c>
      <c r="N13" s="145">
        <v>34339</v>
      </c>
      <c r="O13" s="557">
        <v>34339</v>
      </c>
    </row>
    <row r="14" spans="1:15" ht="18" customHeight="1">
      <c r="A14" s="146" t="s">
        <v>146</v>
      </c>
      <c r="B14" s="147" t="s">
        <v>296</v>
      </c>
      <c r="C14" s="141">
        <v>2007</v>
      </c>
      <c r="D14" s="144">
        <v>36960</v>
      </c>
      <c r="E14" s="144">
        <v>36960</v>
      </c>
      <c r="F14" s="562">
        <v>36960</v>
      </c>
      <c r="G14" s="144">
        <v>36960</v>
      </c>
      <c r="H14" s="144">
        <v>36960</v>
      </c>
      <c r="I14" s="144">
        <v>36960</v>
      </c>
      <c r="J14" s="144">
        <v>36960</v>
      </c>
      <c r="K14" s="144">
        <v>36960</v>
      </c>
      <c r="L14" s="144">
        <v>36960</v>
      </c>
      <c r="M14" s="144">
        <v>36960</v>
      </c>
      <c r="N14" s="145">
        <v>36960</v>
      </c>
      <c r="O14" s="556">
        <v>36960</v>
      </c>
    </row>
    <row r="15" spans="1:15" ht="18" customHeight="1" thickBot="1">
      <c r="A15" s="146" t="s">
        <v>148</v>
      </c>
      <c r="B15" s="147" t="s">
        <v>297</v>
      </c>
      <c r="C15" s="141">
        <v>2009</v>
      </c>
      <c r="D15" s="144"/>
      <c r="E15" s="144"/>
      <c r="F15" s="562">
        <v>65588</v>
      </c>
      <c r="G15" s="144">
        <v>65588</v>
      </c>
      <c r="H15" s="144">
        <v>65588</v>
      </c>
      <c r="I15" s="144">
        <v>65588</v>
      </c>
      <c r="J15" s="144">
        <v>65588</v>
      </c>
      <c r="K15" s="144">
        <v>65588</v>
      </c>
      <c r="L15" s="144">
        <v>65588</v>
      </c>
      <c r="M15" s="144">
        <v>65588</v>
      </c>
      <c r="N15" s="145">
        <v>65588</v>
      </c>
      <c r="O15" s="556">
        <v>65588</v>
      </c>
    </row>
    <row r="16" spans="1:15" ht="17.25" customHeight="1" thickBot="1">
      <c r="A16" s="151"/>
      <c r="B16" s="152" t="s">
        <v>298</v>
      </c>
      <c r="C16" s="153"/>
      <c r="D16" s="155">
        <f>SUM(D8:D15)</f>
        <v>148744</v>
      </c>
      <c r="E16" s="155">
        <f>SUM(E8:E15)</f>
        <v>148227</v>
      </c>
      <c r="F16" s="155">
        <f>SUM(F8:F15)</f>
        <v>213668</v>
      </c>
      <c r="G16" s="155">
        <f aca="true" t="shared" si="0" ref="G16:O16">SUM(G8:G15)</f>
        <v>212993</v>
      </c>
      <c r="H16" s="155">
        <f t="shared" si="0"/>
        <v>194159</v>
      </c>
      <c r="I16" s="155">
        <f t="shared" si="0"/>
        <v>186059</v>
      </c>
      <c r="J16" s="155">
        <f t="shared" si="0"/>
        <v>186059</v>
      </c>
      <c r="K16" s="155">
        <f t="shared" si="0"/>
        <v>186059</v>
      </c>
      <c r="L16" s="155">
        <f t="shared" si="0"/>
        <v>186059</v>
      </c>
      <c r="M16" s="155">
        <f t="shared" si="0"/>
        <v>186059</v>
      </c>
      <c r="N16" s="155">
        <f t="shared" si="0"/>
        <v>186059</v>
      </c>
      <c r="O16" s="155">
        <f t="shared" si="0"/>
        <v>186059</v>
      </c>
    </row>
    <row r="17" ht="13.5" thickBot="1"/>
    <row r="18" spans="2:10" ht="14.25">
      <c r="B18" s="123" t="s">
        <v>284</v>
      </c>
      <c r="C18" s="124" t="s">
        <v>285</v>
      </c>
      <c r="D18" s="125"/>
      <c r="E18" s="126"/>
      <c r="F18" s="126"/>
      <c r="G18" s="126"/>
      <c r="H18" s="126"/>
      <c r="I18" s="126"/>
      <c r="J18" s="558"/>
    </row>
    <row r="19" spans="2:11" ht="16.5" thickBot="1">
      <c r="B19" s="130" t="s">
        <v>287</v>
      </c>
      <c r="C19" s="131" t="s">
        <v>288</v>
      </c>
      <c r="D19" s="132">
        <v>2023</v>
      </c>
      <c r="E19" s="132">
        <v>2024</v>
      </c>
      <c r="F19" s="132">
        <v>2025</v>
      </c>
      <c r="G19" s="132">
        <v>2026</v>
      </c>
      <c r="H19" s="132">
        <v>2027</v>
      </c>
      <c r="I19" s="132">
        <v>2028</v>
      </c>
      <c r="J19" s="559">
        <v>2029</v>
      </c>
      <c r="K19" s="122" t="s">
        <v>557</v>
      </c>
    </row>
    <row r="20" spans="2:10" ht="39" thickBot="1">
      <c r="B20" s="136" t="s">
        <v>289</v>
      </c>
      <c r="C20" s="137"/>
      <c r="D20" s="138" t="s">
        <v>290</v>
      </c>
      <c r="E20" s="138" t="s">
        <v>290</v>
      </c>
      <c r="F20" s="138" t="s">
        <v>290</v>
      </c>
      <c r="G20" s="138" t="s">
        <v>290</v>
      </c>
      <c r="H20" s="138" t="s">
        <v>290</v>
      </c>
      <c r="I20" s="138" t="s">
        <v>290</v>
      </c>
      <c r="J20" s="564" t="s">
        <v>290</v>
      </c>
    </row>
    <row r="21" spans="2:10" ht="15">
      <c r="B21" s="140" t="s">
        <v>291</v>
      </c>
      <c r="C21" s="141">
        <v>2003</v>
      </c>
      <c r="D21" s="142"/>
      <c r="E21" s="142"/>
      <c r="F21" s="142"/>
      <c r="G21" s="142"/>
      <c r="H21" s="142"/>
      <c r="I21" s="142"/>
      <c r="J21" s="555"/>
    </row>
    <row r="22" spans="2:10" ht="15">
      <c r="B22" s="140" t="s">
        <v>292</v>
      </c>
      <c r="C22" s="141">
        <v>2006</v>
      </c>
      <c r="D22" s="144"/>
      <c r="E22" s="144"/>
      <c r="F22" s="144"/>
      <c r="G22" s="144">
        <f>H22+I22</f>
        <v>0</v>
      </c>
      <c r="H22" s="144"/>
      <c r="I22" s="144"/>
      <c r="J22" s="556"/>
    </row>
    <row r="23" spans="2:10" ht="15">
      <c r="B23" s="140" t="s">
        <v>293</v>
      </c>
      <c r="C23" s="141">
        <v>2006</v>
      </c>
      <c r="D23" s="144"/>
      <c r="E23" s="144"/>
      <c r="F23" s="144"/>
      <c r="G23" s="144"/>
      <c r="H23" s="144"/>
      <c r="I23" s="144"/>
      <c r="J23" s="556"/>
    </row>
    <row r="24" spans="2:10" ht="15">
      <c r="B24" s="147" t="s">
        <v>294</v>
      </c>
      <c r="C24" s="141">
        <v>2007</v>
      </c>
      <c r="D24" s="144">
        <v>49172</v>
      </c>
      <c r="E24" s="144">
        <v>49172</v>
      </c>
      <c r="F24" s="144">
        <v>49172</v>
      </c>
      <c r="G24" s="144">
        <v>49172</v>
      </c>
      <c r="H24" s="144">
        <v>49181</v>
      </c>
      <c r="I24" s="144"/>
      <c r="J24" s="556"/>
    </row>
    <row r="25" spans="2:10" ht="15">
      <c r="B25" s="148" t="s">
        <v>294</v>
      </c>
      <c r="C25" s="149">
        <v>2009</v>
      </c>
      <c r="D25" s="144"/>
      <c r="E25" s="150"/>
      <c r="F25" s="150"/>
      <c r="G25" s="144"/>
      <c r="H25" s="150"/>
      <c r="I25" s="150"/>
      <c r="J25" s="556"/>
    </row>
    <row r="26" spans="2:10" ht="15">
      <c r="B26" s="148" t="s">
        <v>295</v>
      </c>
      <c r="C26" s="149">
        <v>2007</v>
      </c>
      <c r="D26" s="150">
        <v>34339</v>
      </c>
      <c r="E26" s="150">
        <v>34339</v>
      </c>
      <c r="F26" s="150">
        <v>34339</v>
      </c>
      <c r="G26" s="150">
        <v>34339</v>
      </c>
      <c r="H26" s="150">
        <v>34726</v>
      </c>
      <c r="I26" s="150"/>
      <c r="J26" s="556"/>
    </row>
    <row r="27" spans="2:10" ht="15">
      <c r="B27" s="147" t="s">
        <v>296</v>
      </c>
      <c r="C27" s="141">
        <v>2007</v>
      </c>
      <c r="D27" s="144">
        <v>36960</v>
      </c>
      <c r="E27" s="144">
        <v>36960</v>
      </c>
      <c r="F27" s="144">
        <v>20070</v>
      </c>
      <c r="G27" s="144">
        <v>20070</v>
      </c>
      <c r="H27" s="144">
        <v>20074</v>
      </c>
      <c r="I27" s="144"/>
      <c r="J27" s="556"/>
    </row>
    <row r="28" spans="2:10" ht="15">
      <c r="B28" s="147" t="s">
        <v>297</v>
      </c>
      <c r="C28" s="141">
        <v>2009</v>
      </c>
      <c r="D28" s="144">
        <v>65588</v>
      </c>
      <c r="E28" s="144">
        <v>65588</v>
      </c>
      <c r="F28" s="144">
        <v>65588</v>
      </c>
      <c r="G28" s="144">
        <v>65588</v>
      </c>
      <c r="H28" s="144">
        <v>65588</v>
      </c>
      <c r="I28" s="144">
        <v>65588</v>
      </c>
      <c r="J28" s="556">
        <v>65592</v>
      </c>
    </row>
    <row r="29" spans="2:10" ht="15" thickBot="1">
      <c r="B29" s="152" t="s">
        <v>298</v>
      </c>
      <c r="C29" s="153"/>
      <c r="D29" s="154">
        <f>SUM(D21:D28)</f>
        <v>186059</v>
      </c>
      <c r="E29" s="154">
        <f aca="true" t="shared" si="1" ref="E29:J29">SUM(E21:E28)</f>
        <v>186059</v>
      </c>
      <c r="F29" s="154">
        <f t="shared" si="1"/>
        <v>169169</v>
      </c>
      <c r="G29" s="154">
        <f t="shared" si="1"/>
        <v>169169</v>
      </c>
      <c r="H29" s="154">
        <f t="shared" si="1"/>
        <v>169569</v>
      </c>
      <c r="I29" s="154">
        <f t="shared" si="1"/>
        <v>65588</v>
      </c>
      <c r="J29" s="154">
        <f t="shared" si="1"/>
        <v>65592</v>
      </c>
    </row>
  </sheetData>
  <sheetProtection/>
  <mergeCells count="5">
    <mergeCell ref="A5:A6"/>
    <mergeCell ref="A3:O3"/>
    <mergeCell ref="A4:O4"/>
    <mergeCell ref="A1:O1"/>
    <mergeCell ref="A2:O2"/>
  </mergeCells>
  <printOptions horizontalCentered="1"/>
  <pageMargins left="0.8267716535433072" right="0.6299212598425197" top="0.7874015748031497" bottom="0.7874015748031497" header="0.8661417322834646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C30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6.8515625" style="0" customWidth="1"/>
    <col min="2" max="2" width="18.28125" style="0" customWidth="1"/>
    <col min="3" max="3" width="11.8515625" style="0" customWidth="1"/>
  </cols>
  <sheetData>
    <row r="1" spans="1:3" ht="15.75">
      <c r="A1" s="602" t="s">
        <v>539</v>
      </c>
      <c r="B1" s="602"/>
      <c r="C1" s="329"/>
    </row>
    <row r="2" spans="1:3" ht="15.75">
      <c r="A2" s="594" t="s">
        <v>593</v>
      </c>
      <c r="B2" s="680"/>
      <c r="C2" s="329"/>
    </row>
    <row r="3" spans="1:3" ht="15.75">
      <c r="A3" s="594" t="s">
        <v>402</v>
      </c>
      <c r="B3" s="594"/>
      <c r="C3" s="330"/>
    </row>
    <row r="4" spans="1:3" ht="21" customHeight="1" thickBot="1">
      <c r="A4" s="594" t="s">
        <v>558</v>
      </c>
      <c r="B4" s="594"/>
      <c r="C4" s="330"/>
    </row>
    <row r="5" spans="1:2" ht="15" customHeight="1">
      <c r="A5" s="678" t="s">
        <v>74</v>
      </c>
      <c r="B5" s="681" t="s">
        <v>403</v>
      </c>
    </row>
    <row r="6" spans="1:2" ht="15" customHeight="1">
      <c r="A6" s="679"/>
      <c r="B6" s="682"/>
    </row>
    <row r="7" spans="1:2" ht="15" customHeight="1">
      <c r="A7" s="683" t="s">
        <v>404</v>
      </c>
      <c r="B7" s="684"/>
    </row>
    <row r="8" spans="1:3" ht="15" customHeight="1">
      <c r="A8" s="331" t="s">
        <v>405</v>
      </c>
      <c r="B8" s="332">
        <v>555</v>
      </c>
      <c r="C8" s="333"/>
    </row>
    <row r="9" spans="1:2" ht="15" customHeight="1">
      <c r="A9" s="331" t="s">
        <v>406</v>
      </c>
      <c r="B9" s="332">
        <v>640</v>
      </c>
    </row>
    <row r="10" spans="1:2" ht="15" customHeight="1">
      <c r="A10" s="334" t="s">
        <v>407</v>
      </c>
      <c r="B10" s="335">
        <f>SUM(B8:B9)</f>
        <v>1195</v>
      </c>
    </row>
    <row r="11" spans="1:2" ht="15" customHeight="1">
      <c r="A11" s="685"/>
      <c r="B11" s="686"/>
    </row>
    <row r="12" spans="1:2" ht="15" customHeight="1">
      <c r="A12" s="683" t="s">
        <v>76</v>
      </c>
      <c r="B12" s="684"/>
    </row>
    <row r="13" spans="1:2" ht="15" customHeight="1">
      <c r="A13" s="336" t="s">
        <v>408</v>
      </c>
      <c r="B13" s="337">
        <v>500</v>
      </c>
    </row>
    <row r="14" spans="1:2" ht="15" customHeight="1">
      <c r="A14" s="336" t="s">
        <v>409</v>
      </c>
      <c r="B14" s="338">
        <v>135</v>
      </c>
    </row>
    <row r="15" spans="1:2" ht="15" customHeight="1">
      <c r="A15" s="331" t="s">
        <v>169</v>
      </c>
      <c r="B15" s="332"/>
    </row>
    <row r="16" spans="1:2" ht="15" customHeight="1">
      <c r="A16" s="331" t="s">
        <v>410</v>
      </c>
      <c r="B16" s="332"/>
    </row>
    <row r="17" spans="1:2" ht="15" customHeight="1">
      <c r="A17" s="331" t="s">
        <v>411</v>
      </c>
      <c r="B17" s="339">
        <f>B19+B20+B21+B22+B23+B24</f>
        <v>560</v>
      </c>
    </row>
    <row r="18" spans="1:2" ht="15" customHeight="1">
      <c r="A18" s="331" t="s">
        <v>412</v>
      </c>
      <c r="B18" s="266"/>
    </row>
    <row r="19" spans="1:2" ht="27.75" customHeight="1">
      <c r="A19" s="340" t="s">
        <v>413</v>
      </c>
      <c r="B19" s="332">
        <v>20</v>
      </c>
    </row>
    <row r="20" spans="1:2" ht="15" customHeight="1">
      <c r="A20" s="340" t="s">
        <v>414</v>
      </c>
      <c r="B20" s="332">
        <v>20</v>
      </c>
    </row>
    <row r="21" spans="1:2" ht="15" customHeight="1">
      <c r="A21" s="340" t="s">
        <v>415</v>
      </c>
      <c r="B21" s="332">
        <v>20</v>
      </c>
    </row>
    <row r="22" spans="1:2" ht="15" customHeight="1">
      <c r="A22" s="340" t="s">
        <v>208</v>
      </c>
      <c r="B22" s="332">
        <v>400</v>
      </c>
    </row>
    <row r="23" spans="1:2" ht="15" customHeight="1">
      <c r="A23" s="340" t="s">
        <v>416</v>
      </c>
      <c r="B23" s="332">
        <v>50</v>
      </c>
    </row>
    <row r="24" spans="1:2" ht="15" customHeight="1">
      <c r="A24" s="340" t="s">
        <v>417</v>
      </c>
      <c r="B24" s="332">
        <v>50</v>
      </c>
    </row>
    <row r="25" spans="1:2" ht="15" customHeight="1">
      <c r="A25" s="340"/>
      <c r="B25" s="332"/>
    </row>
    <row r="26" spans="1:2" ht="15" customHeight="1">
      <c r="A26" s="340"/>
      <c r="B26" s="332"/>
    </row>
    <row r="27" spans="1:2" ht="15" customHeight="1">
      <c r="A27" s="685"/>
      <c r="B27" s="686"/>
    </row>
    <row r="28" spans="1:2" ht="15" customHeight="1">
      <c r="A28" s="685"/>
      <c r="B28" s="686"/>
    </row>
    <row r="29" spans="1:2" ht="15" customHeight="1" thickBot="1">
      <c r="A29" s="341" t="s">
        <v>418</v>
      </c>
      <c r="B29" s="342">
        <f>B13+B14+B17</f>
        <v>1195</v>
      </c>
    </row>
    <row r="30" spans="2:3" ht="12.75">
      <c r="B30" s="118"/>
      <c r="C30" s="118"/>
    </row>
    <row r="31" ht="39.75" customHeight="1"/>
    <row r="32" ht="15" customHeight="1"/>
    <row r="33" ht="25.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3" ht="42" customHeight="1"/>
    <row r="44" ht="42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6" ht="43.5" customHeight="1"/>
    <row r="57" ht="22.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sheetProtection/>
  <mergeCells count="11">
    <mergeCell ref="A7:B7"/>
    <mergeCell ref="A27:B27"/>
    <mergeCell ref="A28:B28"/>
    <mergeCell ref="A11:B11"/>
    <mergeCell ref="A12:B12"/>
    <mergeCell ref="A1:B1"/>
    <mergeCell ref="A3:B3"/>
    <mergeCell ref="A4:B4"/>
    <mergeCell ref="A5:A6"/>
    <mergeCell ref="A2:B2"/>
    <mergeCell ref="B5:B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P32"/>
  <sheetViews>
    <sheetView zoomScalePageLayoutView="0" workbookViewId="0" topLeftCell="A1">
      <pane xSplit="12165" topLeftCell="R1" activePane="topLeft" state="split"/>
      <selection pane="topLeft" activeCell="C4" sqref="C4"/>
      <selection pane="topRight" activeCell="O21" sqref="O21:O22"/>
    </sheetView>
  </sheetViews>
  <sheetFormatPr defaultColWidth="8.00390625" defaultRowHeight="12.75"/>
  <cols>
    <col min="1" max="1" width="5.421875" style="310" customWidth="1"/>
    <col min="2" max="2" width="24.57421875" style="306" customWidth="1"/>
    <col min="3" max="3" width="7.140625" style="306" customWidth="1"/>
    <col min="4" max="4" width="7.421875" style="306" customWidth="1"/>
    <col min="5" max="5" width="8.57421875" style="306" customWidth="1"/>
    <col min="6" max="6" width="9.421875" style="306" customWidth="1"/>
    <col min="7" max="7" width="9.7109375" style="306" customWidth="1"/>
    <col min="8" max="8" width="8.8515625" style="306" customWidth="1"/>
    <col min="9" max="9" width="9.140625" style="306" customWidth="1"/>
    <col min="10" max="10" width="7.421875" style="306" customWidth="1"/>
    <col min="11" max="11" width="9.140625" style="306" customWidth="1"/>
    <col min="12" max="12" width="8.140625" style="306" customWidth="1"/>
    <col min="13" max="13" width="9.421875" style="306" customWidth="1"/>
    <col min="14" max="14" width="8.7109375" style="306" customWidth="1"/>
    <col min="15" max="15" width="10.140625" style="310" customWidth="1"/>
    <col min="16" max="16" width="14.140625" style="306" customWidth="1"/>
    <col min="17" max="17" width="9.00390625" style="306" bestFit="1" customWidth="1"/>
    <col min="18" max="25" width="8.00390625" style="306" customWidth="1"/>
    <col min="26" max="26" width="10.140625" style="306" bestFit="1" customWidth="1"/>
    <col min="27" max="16384" width="8.00390625" style="306" customWidth="1"/>
  </cols>
  <sheetData>
    <row r="1" spans="1:15" ht="15.75">
      <c r="A1" s="687" t="s">
        <v>540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</row>
    <row r="2" spans="1:15" ht="12.75" customHeight="1">
      <c r="A2" s="654" t="s">
        <v>594</v>
      </c>
      <c r="B2" s="654"/>
      <c r="C2" s="654"/>
      <c r="D2" s="654"/>
      <c r="E2" s="654"/>
      <c r="F2" s="654"/>
      <c r="G2" s="654"/>
      <c r="H2" s="654"/>
      <c r="I2" s="654"/>
      <c r="J2" s="654"/>
      <c r="K2" s="654"/>
      <c r="L2" s="654"/>
      <c r="M2" s="654"/>
      <c r="N2" s="654"/>
      <c r="O2" s="654"/>
    </row>
    <row r="3" spans="1:15" ht="12.75" customHeight="1" thickBot="1">
      <c r="A3" s="688" t="s">
        <v>556</v>
      </c>
      <c r="B3" s="688"/>
      <c r="C3" s="688"/>
      <c r="D3" s="688"/>
      <c r="E3" s="688"/>
      <c r="F3" s="688"/>
      <c r="G3" s="688"/>
      <c r="H3" s="688"/>
      <c r="I3" s="688"/>
      <c r="J3" s="688"/>
      <c r="K3" s="688"/>
      <c r="L3" s="688"/>
      <c r="M3" s="688"/>
      <c r="N3" s="688"/>
      <c r="O3" s="688"/>
    </row>
    <row r="4" spans="1:15" s="310" customFormat="1" ht="26.25" customHeight="1" thickTop="1">
      <c r="A4" s="307" t="s">
        <v>361</v>
      </c>
      <c r="B4" s="308" t="s">
        <v>1</v>
      </c>
      <c r="C4" s="308" t="s">
        <v>362</v>
      </c>
      <c r="D4" s="308" t="s">
        <v>363</v>
      </c>
      <c r="E4" s="308" t="s">
        <v>364</v>
      </c>
      <c r="F4" s="308" t="s">
        <v>365</v>
      </c>
      <c r="G4" s="308" t="s">
        <v>366</v>
      </c>
      <c r="H4" s="308" t="s">
        <v>367</v>
      </c>
      <c r="I4" s="308" t="s">
        <v>368</v>
      </c>
      <c r="J4" s="308" t="s">
        <v>369</v>
      </c>
      <c r="K4" s="308" t="s">
        <v>370</v>
      </c>
      <c r="L4" s="308" t="s">
        <v>371</v>
      </c>
      <c r="M4" s="308" t="s">
        <v>372</v>
      </c>
      <c r="N4" s="308" t="s">
        <v>373</v>
      </c>
      <c r="O4" s="309" t="s">
        <v>150</v>
      </c>
    </row>
    <row r="5" spans="1:15" s="315" customFormat="1" ht="18" customHeight="1">
      <c r="A5" s="311" t="s">
        <v>77</v>
      </c>
      <c r="B5" s="312" t="s">
        <v>374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4">
        <f aca="true" t="shared" si="0" ref="O5:O30">SUM(C5:N5)</f>
        <v>0</v>
      </c>
    </row>
    <row r="6" spans="1:16" s="319" customFormat="1" ht="15.75">
      <c r="A6" s="311" t="s">
        <v>91</v>
      </c>
      <c r="B6" s="316" t="s">
        <v>4</v>
      </c>
      <c r="C6" s="317">
        <v>139400</v>
      </c>
      <c r="D6" s="317">
        <v>135000</v>
      </c>
      <c r="E6" s="317">
        <v>145000</v>
      </c>
      <c r="F6" s="317">
        <v>140000</v>
      </c>
      <c r="G6" s="317">
        <v>138000</v>
      </c>
      <c r="H6" s="317">
        <v>138000</v>
      </c>
      <c r="I6" s="317">
        <v>140000</v>
      </c>
      <c r="J6" s="317">
        <v>145000</v>
      </c>
      <c r="K6" s="317">
        <v>142000</v>
      </c>
      <c r="L6" s="317">
        <v>145000</v>
      </c>
      <c r="M6" s="317">
        <v>145000</v>
      </c>
      <c r="N6" s="317">
        <v>120547</v>
      </c>
      <c r="O6" s="314">
        <f t="shared" si="0"/>
        <v>1672947</v>
      </c>
      <c r="P6" s="318"/>
    </row>
    <row r="7" spans="1:16" s="319" customFormat="1" ht="15.75">
      <c r="A7" s="311" t="s">
        <v>124</v>
      </c>
      <c r="B7" s="316" t="s">
        <v>23</v>
      </c>
      <c r="C7" s="317">
        <v>106920</v>
      </c>
      <c r="D7" s="317">
        <v>106920</v>
      </c>
      <c r="E7" s="317">
        <v>106920</v>
      </c>
      <c r="F7" s="317">
        <v>106910</v>
      </c>
      <c r="G7" s="317">
        <v>106910</v>
      </c>
      <c r="H7" s="317">
        <v>106910</v>
      </c>
      <c r="I7" s="317">
        <v>106920</v>
      </c>
      <c r="J7" s="317">
        <v>106910</v>
      </c>
      <c r="K7" s="317">
        <v>106920</v>
      </c>
      <c r="L7" s="317">
        <v>106920</v>
      </c>
      <c r="M7" s="317">
        <v>106920</v>
      </c>
      <c r="N7" s="317">
        <v>106941</v>
      </c>
      <c r="O7" s="314">
        <f t="shared" si="0"/>
        <v>1283021</v>
      </c>
      <c r="P7" s="318"/>
    </row>
    <row r="8" spans="1:16" s="319" customFormat="1" ht="15.75">
      <c r="A8" s="311" t="s">
        <v>132</v>
      </c>
      <c r="B8" s="316" t="s">
        <v>375</v>
      </c>
      <c r="C8" s="317">
        <v>12000</v>
      </c>
      <c r="D8" s="317">
        <v>12000</v>
      </c>
      <c r="E8" s="317">
        <v>12000</v>
      </c>
      <c r="F8" s="317">
        <v>295910</v>
      </c>
      <c r="G8" s="317">
        <v>12000</v>
      </c>
      <c r="H8" s="317">
        <v>110340</v>
      </c>
      <c r="I8" s="317">
        <v>10000</v>
      </c>
      <c r="J8" s="317">
        <v>10000</v>
      </c>
      <c r="K8" s="317">
        <v>10000</v>
      </c>
      <c r="L8" s="317">
        <v>10000</v>
      </c>
      <c r="M8" s="317">
        <v>10000</v>
      </c>
      <c r="N8" s="317">
        <v>10000</v>
      </c>
      <c r="O8" s="314">
        <f t="shared" si="0"/>
        <v>514250</v>
      </c>
      <c r="P8" s="318"/>
    </row>
    <row r="9" spans="1:16" s="319" customFormat="1" ht="15.75">
      <c r="A9" s="311" t="s">
        <v>134</v>
      </c>
      <c r="B9" s="316" t="s">
        <v>376</v>
      </c>
      <c r="C9" s="317">
        <v>100000</v>
      </c>
      <c r="D9" s="317">
        <v>153380</v>
      </c>
      <c r="E9" s="317">
        <v>200000</v>
      </c>
      <c r="F9" s="317">
        <v>113280</v>
      </c>
      <c r="G9" s="317">
        <v>100000</v>
      </c>
      <c r="H9" s="317">
        <v>200000</v>
      </c>
      <c r="I9" s="317">
        <v>172900</v>
      </c>
      <c r="J9" s="317">
        <v>153000</v>
      </c>
      <c r="K9" s="317">
        <v>155000</v>
      </c>
      <c r="L9" s="317">
        <v>150000</v>
      </c>
      <c r="M9" s="317">
        <v>170000</v>
      </c>
      <c r="N9" s="317">
        <v>172403</v>
      </c>
      <c r="O9" s="314">
        <f t="shared" si="0"/>
        <v>1839963</v>
      </c>
      <c r="P9" s="318"/>
    </row>
    <row r="10" spans="1:16" s="319" customFormat="1" ht="15.75">
      <c r="A10" s="311" t="s">
        <v>135</v>
      </c>
      <c r="B10" s="316" t="s">
        <v>377</v>
      </c>
      <c r="C10" s="317">
        <v>170000</v>
      </c>
      <c r="D10" s="317">
        <v>180000</v>
      </c>
      <c r="E10" s="317">
        <v>160000</v>
      </c>
      <c r="F10" s="317">
        <v>170000</v>
      </c>
      <c r="G10" s="317">
        <v>153550</v>
      </c>
      <c r="H10" s="317">
        <v>170000</v>
      </c>
      <c r="I10" s="317">
        <v>160000</v>
      </c>
      <c r="J10" s="317">
        <v>188550</v>
      </c>
      <c r="K10" s="317">
        <v>200000</v>
      </c>
      <c r="L10" s="317">
        <v>200000</v>
      </c>
      <c r="M10" s="317">
        <v>200000</v>
      </c>
      <c r="N10" s="317">
        <v>120867</v>
      </c>
      <c r="O10" s="314">
        <f t="shared" si="0"/>
        <v>2072967</v>
      </c>
      <c r="P10" s="318"/>
    </row>
    <row r="11" spans="1:16" s="319" customFormat="1" ht="15.75">
      <c r="A11" s="311" t="s">
        <v>137</v>
      </c>
      <c r="B11" s="316" t="s">
        <v>378</v>
      </c>
      <c r="C11" s="317">
        <v>1500</v>
      </c>
      <c r="D11" s="317">
        <v>1600</v>
      </c>
      <c r="E11" s="317">
        <v>1500</v>
      </c>
      <c r="F11" s="317">
        <v>1600</v>
      </c>
      <c r="G11" s="317">
        <v>1500</v>
      </c>
      <c r="H11" s="317">
        <v>1500</v>
      </c>
      <c r="I11" s="317">
        <v>1600</v>
      </c>
      <c r="J11" s="317">
        <v>1500</v>
      </c>
      <c r="K11" s="317">
        <v>1600</v>
      </c>
      <c r="L11" s="317">
        <v>1500</v>
      </c>
      <c r="M11" s="317">
        <v>1600</v>
      </c>
      <c r="N11" s="317">
        <v>1624</v>
      </c>
      <c r="O11" s="314">
        <f t="shared" si="0"/>
        <v>18624</v>
      </c>
      <c r="P11" s="318"/>
    </row>
    <row r="12" spans="1:16" s="319" customFormat="1" ht="15.75">
      <c r="A12" s="311">
        <v>8</v>
      </c>
      <c r="B12" s="316" t="s">
        <v>379</v>
      </c>
      <c r="C12" s="317"/>
      <c r="D12" s="317"/>
      <c r="E12" s="317"/>
      <c r="F12" s="317">
        <v>354000</v>
      </c>
      <c r="G12" s="317"/>
      <c r="H12" s="317"/>
      <c r="I12" s="317"/>
      <c r="J12" s="317"/>
      <c r="K12" s="317"/>
      <c r="L12" s="317"/>
      <c r="M12" s="317"/>
      <c r="N12" s="317"/>
      <c r="O12" s="314">
        <f t="shared" si="0"/>
        <v>354000</v>
      </c>
      <c r="P12" s="318"/>
    </row>
    <row r="13" spans="1:16" s="319" customFormat="1" ht="15.75">
      <c r="A13" s="311" t="s">
        <v>144</v>
      </c>
      <c r="B13" s="316" t="s">
        <v>380</v>
      </c>
      <c r="C13" s="317"/>
      <c r="D13" s="317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O13" s="314">
        <f t="shared" si="0"/>
        <v>0</v>
      </c>
      <c r="P13" s="318"/>
    </row>
    <row r="14" spans="1:16" s="319" customFormat="1" ht="16.5" thickBot="1">
      <c r="A14" s="311">
        <v>9</v>
      </c>
      <c r="B14" s="316" t="s">
        <v>381</v>
      </c>
      <c r="C14" s="317">
        <v>77000</v>
      </c>
      <c r="D14" s="317">
        <v>80000</v>
      </c>
      <c r="E14" s="317">
        <v>80000</v>
      </c>
      <c r="F14" s="317">
        <v>70000</v>
      </c>
      <c r="G14" s="317">
        <v>80000</v>
      </c>
      <c r="H14" s="317">
        <v>80000</v>
      </c>
      <c r="I14" s="317">
        <v>70000</v>
      </c>
      <c r="J14" s="317">
        <v>70000</v>
      </c>
      <c r="K14" s="317">
        <v>70000</v>
      </c>
      <c r="L14" s="317">
        <v>80000</v>
      </c>
      <c r="M14" s="317">
        <v>70000</v>
      </c>
      <c r="N14" s="317">
        <v>99373</v>
      </c>
      <c r="O14" s="314">
        <f t="shared" si="0"/>
        <v>926373</v>
      </c>
      <c r="P14" s="318"/>
    </row>
    <row r="15" spans="1:16" s="315" customFormat="1" ht="20.25" customHeight="1" thickBot="1" thickTop="1">
      <c r="A15" s="320" t="s">
        <v>146</v>
      </c>
      <c r="B15" s="321" t="s">
        <v>382</v>
      </c>
      <c r="C15" s="322">
        <f aca="true" t="shared" si="1" ref="C15:N15">SUM(C6:C14)</f>
        <v>606820</v>
      </c>
      <c r="D15" s="322">
        <f t="shared" si="1"/>
        <v>668900</v>
      </c>
      <c r="E15" s="322">
        <f t="shared" si="1"/>
        <v>705420</v>
      </c>
      <c r="F15" s="322">
        <f t="shared" si="1"/>
        <v>1251700</v>
      </c>
      <c r="G15" s="322">
        <f t="shared" si="1"/>
        <v>591960</v>
      </c>
      <c r="H15" s="322">
        <f t="shared" si="1"/>
        <v>806750</v>
      </c>
      <c r="I15" s="322">
        <f t="shared" si="1"/>
        <v>661420</v>
      </c>
      <c r="J15" s="322">
        <f t="shared" si="1"/>
        <v>674960</v>
      </c>
      <c r="K15" s="322">
        <f t="shared" si="1"/>
        <v>685520</v>
      </c>
      <c r="L15" s="322">
        <f t="shared" si="1"/>
        <v>693420</v>
      </c>
      <c r="M15" s="322">
        <f t="shared" si="1"/>
        <v>703520</v>
      </c>
      <c r="N15" s="322">
        <f t="shared" si="1"/>
        <v>631755</v>
      </c>
      <c r="O15" s="323">
        <f t="shared" si="0"/>
        <v>8682145</v>
      </c>
      <c r="P15" s="324"/>
    </row>
    <row r="16" spans="1:15" s="315" customFormat="1" ht="18.75" customHeight="1" thickTop="1">
      <c r="A16" s="311" t="s">
        <v>148</v>
      </c>
      <c r="B16" s="312" t="s">
        <v>76</v>
      </c>
      <c r="C16" s="313"/>
      <c r="D16" s="313"/>
      <c r="E16" s="313"/>
      <c r="F16" s="313"/>
      <c r="G16" s="313"/>
      <c r="H16" s="313"/>
      <c r="I16" s="313"/>
      <c r="J16" s="313"/>
      <c r="K16" s="313"/>
      <c r="L16" s="313"/>
      <c r="M16" s="313"/>
      <c r="N16" s="313"/>
      <c r="O16" s="314">
        <f t="shared" si="0"/>
        <v>0</v>
      </c>
    </row>
    <row r="17" spans="1:16" s="319" customFormat="1" ht="15.75">
      <c r="A17" s="311" t="s">
        <v>151</v>
      </c>
      <c r="B17" s="316" t="s">
        <v>180</v>
      </c>
      <c r="C17" s="317">
        <v>180300</v>
      </c>
      <c r="D17" s="317">
        <v>180200</v>
      </c>
      <c r="E17" s="317">
        <v>180200</v>
      </c>
      <c r="F17" s="317">
        <v>180300</v>
      </c>
      <c r="G17" s="317">
        <v>180400</v>
      </c>
      <c r="H17" s="317">
        <v>180000</v>
      </c>
      <c r="I17" s="317">
        <v>182000</v>
      </c>
      <c r="J17" s="317">
        <v>182000</v>
      </c>
      <c r="K17" s="317">
        <v>185000</v>
      </c>
      <c r="L17" s="317">
        <v>185000</v>
      </c>
      <c r="M17" s="317">
        <v>185000</v>
      </c>
      <c r="N17" s="317">
        <v>166925</v>
      </c>
      <c r="O17" s="314">
        <f t="shared" si="0"/>
        <v>2167325</v>
      </c>
      <c r="P17" s="318"/>
    </row>
    <row r="18" spans="1:16" s="319" customFormat="1" ht="15.75">
      <c r="A18" s="311" t="s">
        <v>331</v>
      </c>
      <c r="B18" s="316" t="s">
        <v>383</v>
      </c>
      <c r="C18" s="317">
        <v>47900</v>
      </c>
      <c r="D18" s="317">
        <v>47900</v>
      </c>
      <c r="E18" s="317">
        <v>48000</v>
      </c>
      <c r="F18" s="317">
        <v>48000</v>
      </c>
      <c r="G18" s="317">
        <v>47800</v>
      </c>
      <c r="H18" s="317">
        <v>47800</v>
      </c>
      <c r="I18" s="317">
        <v>47800</v>
      </c>
      <c r="J18" s="317">
        <v>47800</v>
      </c>
      <c r="K18" s="317">
        <v>47900</v>
      </c>
      <c r="L18" s="317">
        <v>47900</v>
      </c>
      <c r="M18" s="317">
        <v>47900</v>
      </c>
      <c r="N18" s="317">
        <v>48969</v>
      </c>
      <c r="O18" s="314">
        <f t="shared" si="0"/>
        <v>575669</v>
      </c>
      <c r="P18" s="318"/>
    </row>
    <row r="19" spans="1:16" s="319" customFormat="1" ht="15.75">
      <c r="A19" s="311" t="s">
        <v>334</v>
      </c>
      <c r="B19" s="316" t="s">
        <v>183</v>
      </c>
      <c r="C19" s="317">
        <v>175300</v>
      </c>
      <c r="D19" s="317">
        <v>175300</v>
      </c>
      <c r="E19" s="317">
        <v>175300</v>
      </c>
      <c r="F19" s="317">
        <v>180000</v>
      </c>
      <c r="G19" s="317">
        <v>180000</v>
      </c>
      <c r="H19" s="317">
        <v>176000</v>
      </c>
      <c r="I19" s="317">
        <v>180000</v>
      </c>
      <c r="J19" s="317">
        <v>170000</v>
      </c>
      <c r="K19" s="317">
        <v>180000</v>
      </c>
      <c r="L19" s="317">
        <v>160000</v>
      </c>
      <c r="M19" s="317">
        <v>150000</v>
      </c>
      <c r="N19" s="317">
        <v>206853</v>
      </c>
      <c r="O19" s="314">
        <f t="shared" si="0"/>
        <v>2108753</v>
      </c>
      <c r="P19" s="318"/>
    </row>
    <row r="20" spans="1:16" s="319" customFormat="1" ht="15.75">
      <c r="A20" s="311" t="s">
        <v>384</v>
      </c>
      <c r="B20" s="316" t="s">
        <v>385</v>
      </c>
      <c r="C20" s="317">
        <v>10500</v>
      </c>
      <c r="D20" s="317">
        <v>10500</v>
      </c>
      <c r="E20" s="317">
        <v>12000</v>
      </c>
      <c r="F20" s="317">
        <v>10000</v>
      </c>
      <c r="G20" s="317">
        <v>10500</v>
      </c>
      <c r="H20" s="317">
        <v>10000</v>
      </c>
      <c r="I20" s="317">
        <v>10000</v>
      </c>
      <c r="J20" s="317">
        <v>12000</v>
      </c>
      <c r="K20" s="317">
        <v>12000</v>
      </c>
      <c r="L20" s="317">
        <v>10000</v>
      </c>
      <c r="M20" s="317">
        <v>11000</v>
      </c>
      <c r="N20" s="317">
        <v>7721</v>
      </c>
      <c r="O20" s="314">
        <f t="shared" si="0"/>
        <v>126221</v>
      </c>
      <c r="P20" s="318"/>
    </row>
    <row r="21" spans="1:16" s="319" customFormat="1" ht="15.75">
      <c r="A21" s="311" t="s">
        <v>386</v>
      </c>
      <c r="B21" s="316" t="s">
        <v>164</v>
      </c>
      <c r="C21" s="317">
        <v>1050</v>
      </c>
      <c r="D21" s="317">
        <v>1050</v>
      </c>
      <c r="E21" s="317">
        <v>1050</v>
      </c>
      <c r="F21" s="317">
        <v>1050</v>
      </c>
      <c r="G21" s="317">
        <v>1050</v>
      </c>
      <c r="H21" s="317">
        <v>1050</v>
      </c>
      <c r="I21" s="317">
        <v>1050</v>
      </c>
      <c r="J21" s="317">
        <v>1050</v>
      </c>
      <c r="K21" s="317">
        <v>1050</v>
      </c>
      <c r="L21" s="317">
        <v>1050</v>
      </c>
      <c r="M21" s="317">
        <v>1050</v>
      </c>
      <c r="N21" s="317">
        <v>1075</v>
      </c>
      <c r="O21" s="314">
        <f t="shared" si="0"/>
        <v>12625</v>
      </c>
      <c r="P21" s="318"/>
    </row>
    <row r="22" spans="1:16" s="319" customFormat="1" ht="15.75">
      <c r="A22" s="311" t="s">
        <v>387</v>
      </c>
      <c r="B22" s="316" t="s">
        <v>256</v>
      </c>
      <c r="C22" s="317">
        <v>11700</v>
      </c>
      <c r="D22" s="317">
        <v>11800</v>
      </c>
      <c r="E22" s="317">
        <v>11700</v>
      </c>
      <c r="F22" s="317">
        <v>11700</v>
      </c>
      <c r="G22" s="317">
        <v>11800</v>
      </c>
      <c r="H22" s="317">
        <v>11800</v>
      </c>
      <c r="I22" s="317">
        <v>11700</v>
      </c>
      <c r="J22" s="317">
        <v>11800</v>
      </c>
      <c r="K22" s="317">
        <v>11700</v>
      </c>
      <c r="L22" s="317">
        <v>11800</v>
      </c>
      <c r="M22" s="317">
        <v>11700</v>
      </c>
      <c r="N22" s="317">
        <v>11252</v>
      </c>
      <c r="O22" s="314">
        <f t="shared" si="0"/>
        <v>140452</v>
      </c>
      <c r="P22" s="318"/>
    </row>
    <row r="23" spans="1:16" s="319" customFormat="1" ht="15.75">
      <c r="A23" s="311" t="s">
        <v>388</v>
      </c>
      <c r="B23" s="316" t="s">
        <v>389</v>
      </c>
      <c r="C23" s="317">
        <v>10000</v>
      </c>
      <c r="D23" s="317">
        <v>9000</v>
      </c>
      <c r="E23" s="317">
        <v>10000</v>
      </c>
      <c r="F23" s="317">
        <v>9000</v>
      </c>
      <c r="G23" s="317">
        <v>10000</v>
      </c>
      <c r="H23" s="317">
        <v>9000</v>
      </c>
      <c r="I23" s="317">
        <v>10000</v>
      </c>
      <c r="J23" s="317">
        <v>9000</v>
      </c>
      <c r="K23" s="317">
        <v>9000</v>
      </c>
      <c r="L23" s="317">
        <v>10000</v>
      </c>
      <c r="M23" s="317">
        <v>10000</v>
      </c>
      <c r="N23" s="317">
        <v>14277</v>
      </c>
      <c r="O23" s="314">
        <f t="shared" si="0"/>
        <v>119277</v>
      </c>
      <c r="P23" s="318"/>
    </row>
    <row r="24" spans="1:16" s="319" customFormat="1" ht="15.75">
      <c r="A24" s="311" t="s">
        <v>390</v>
      </c>
      <c r="B24" s="316" t="s">
        <v>391</v>
      </c>
      <c r="C24" s="317"/>
      <c r="D24" s="317"/>
      <c r="E24" s="317">
        <v>300000</v>
      </c>
      <c r="F24" s="317"/>
      <c r="G24" s="317">
        <v>500000</v>
      </c>
      <c r="H24" s="317"/>
      <c r="I24" s="317">
        <v>500000</v>
      </c>
      <c r="J24" s="317"/>
      <c r="K24" s="317">
        <v>20000</v>
      </c>
      <c r="L24" s="317">
        <v>500000</v>
      </c>
      <c r="M24" s="317">
        <v>400000</v>
      </c>
      <c r="N24" s="317">
        <v>47931</v>
      </c>
      <c r="O24" s="314">
        <f t="shared" si="0"/>
        <v>2267931</v>
      </c>
      <c r="P24" s="318"/>
    </row>
    <row r="25" spans="1:16" s="319" customFormat="1" ht="15.75">
      <c r="A25" s="311" t="s">
        <v>392</v>
      </c>
      <c r="B25" s="316" t="s">
        <v>393</v>
      </c>
      <c r="C25" s="317"/>
      <c r="D25" s="317"/>
      <c r="E25" s="317">
        <v>50000</v>
      </c>
      <c r="F25" s="317"/>
      <c r="G25" s="317"/>
      <c r="H25" s="317">
        <v>40000</v>
      </c>
      <c r="I25" s="317"/>
      <c r="J25" s="317">
        <v>42240</v>
      </c>
      <c r="K25" s="317"/>
      <c r="L25" s="317"/>
      <c r="M25" s="317"/>
      <c r="N25" s="317"/>
      <c r="O25" s="314">
        <f t="shared" si="0"/>
        <v>132240</v>
      </c>
      <c r="P25" s="318"/>
    </row>
    <row r="26" spans="1:16" s="319" customFormat="1" ht="15.75">
      <c r="A26" s="311" t="s">
        <v>394</v>
      </c>
      <c r="B26" s="316" t="s">
        <v>395</v>
      </c>
      <c r="C26" s="317">
        <v>80000</v>
      </c>
      <c r="D26" s="317">
        <v>70000</v>
      </c>
      <c r="E26" s="317">
        <v>80000</v>
      </c>
      <c r="F26" s="317">
        <v>90000</v>
      </c>
      <c r="G26" s="317">
        <v>76000</v>
      </c>
      <c r="H26" s="317">
        <v>70000</v>
      </c>
      <c r="I26" s="317">
        <v>70000</v>
      </c>
      <c r="J26" s="317">
        <v>70000</v>
      </c>
      <c r="K26" s="317">
        <v>70000</v>
      </c>
      <c r="L26" s="317">
        <v>70000</v>
      </c>
      <c r="M26" s="317">
        <v>50000</v>
      </c>
      <c r="N26" s="317">
        <v>13297</v>
      </c>
      <c r="O26" s="314">
        <f t="shared" si="0"/>
        <v>809297</v>
      </c>
      <c r="P26" s="318"/>
    </row>
    <row r="27" spans="1:16" s="319" customFormat="1" ht="15.75">
      <c r="A27" s="311" t="s">
        <v>396</v>
      </c>
      <c r="B27" s="316" t="s">
        <v>397</v>
      </c>
      <c r="C27" s="317">
        <v>400</v>
      </c>
      <c r="D27" s="317">
        <v>400</v>
      </c>
      <c r="E27" s="317">
        <v>400</v>
      </c>
      <c r="F27" s="317">
        <v>400</v>
      </c>
      <c r="G27" s="317">
        <v>400</v>
      </c>
      <c r="H27" s="317">
        <v>400</v>
      </c>
      <c r="I27" s="317">
        <v>400</v>
      </c>
      <c r="J27" s="317">
        <v>400</v>
      </c>
      <c r="K27" s="317">
        <v>400</v>
      </c>
      <c r="L27" s="317">
        <v>411</v>
      </c>
      <c r="M27" s="317">
        <v>400</v>
      </c>
      <c r="N27" s="317">
        <v>400</v>
      </c>
      <c r="O27" s="314">
        <f t="shared" si="0"/>
        <v>4811</v>
      </c>
      <c r="P27" s="318"/>
    </row>
    <row r="28" spans="1:16" s="319" customFormat="1" ht="15.75">
      <c r="A28" s="311" t="s">
        <v>400</v>
      </c>
      <c r="B28" s="316" t="s">
        <v>398</v>
      </c>
      <c r="C28" s="317">
        <v>1000</v>
      </c>
      <c r="D28" s="317"/>
      <c r="E28" s="319">
        <v>2000</v>
      </c>
      <c r="F28" s="317"/>
      <c r="G28" s="319">
        <v>1000</v>
      </c>
      <c r="I28" s="317">
        <v>1000</v>
      </c>
      <c r="J28" s="317"/>
      <c r="K28" s="319">
        <v>2000</v>
      </c>
      <c r="L28" s="317"/>
      <c r="M28" s="317">
        <v>1800</v>
      </c>
      <c r="O28" s="314">
        <f t="shared" si="0"/>
        <v>8800</v>
      </c>
      <c r="P28" s="318"/>
    </row>
    <row r="29" spans="1:16" s="319" customFormat="1" ht="16.5" thickBot="1">
      <c r="A29" s="311" t="s">
        <v>551</v>
      </c>
      <c r="B29" s="316" t="s">
        <v>399</v>
      </c>
      <c r="C29" s="317"/>
      <c r="D29" s="317"/>
      <c r="E29" s="317">
        <v>37186</v>
      </c>
      <c r="F29" s="317"/>
      <c r="G29" s="317">
        <v>60000</v>
      </c>
      <c r="H29" s="317">
        <v>37186</v>
      </c>
      <c r="I29" s="317"/>
      <c r="J29" s="317"/>
      <c r="K29" s="317">
        <v>37186</v>
      </c>
      <c r="L29" s="317"/>
      <c r="M29" s="317"/>
      <c r="N29" s="317">
        <v>37186</v>
      </c>
      <c r="O29" s="314">
        <f>SUM(C29:N29)</f>
        <v>208744</v>
      </c>
      <c r="P29" s="318"/>
    </row>
    <row r="30" spans="1:16" s="315" customFormat="1" ht="20.25" customHeight="1" thickBot="1" thickTop="1">
      <c r="A30" s="325" t="s">
        <v>552</v>
      </c>
      <c r="B30" s="321" t="s">
        <v>401</v>
      </c>
      <c r="C30" s="322">
        <f aca="true" t="shared" si="2" ref="C30:M30">SUM(C17:C29)</f>
        <v>518150</v>
      </c>
      <c r="D30" s="322">
        <f t="shared" si="2"/>
        <v>506150</v>
      </c>
      <c r="E30" s="322">
        <f>SUM(E17:E29)</f>
        <v>907836</v>
      </c>
      <c r="F30" s="322">
        <f t="shared" si="2"/>
        <v>530450</v>
      </c>
      <c r="G30" s="322">
        <f>SUM(G17:G29)</f>
        <v>1078950</v>
      </c>
      <c r="H30" s="322">
        <f>SUM(H17:H29)</f>
        <v>583236</v>
      </c>
      <c r="I30" s="322">
        <f t="shared" si="2"/>
        <v>1013950</v>
      </c>
      <c r="J30" s="322">
        <f t="shared" si="2"/>
        <v>546290</v>
      </c>
      <c r="K30" s="322">
        <f>SUM(K17:K29)</f>
        <v>576236</v>
      </c>
      <c r="L30" s="322">
        <f t="shared" si="2"/>
        <v>996161</v>
      </c>
      <c r="M30" s="322">
        <f t="shared" si="2"/>
        <v>868850</v>
      </c>
      <c r="N30" s="322">
        <f>SUM(N17:N29)</f>
        <v>555886</v>
      </c>
      <c r="O30" s="323">
        <f t="shared" si="0"/>
        <v>8682145</v>
      </c>
      <c r="P30" s="326"/>
    </row>
    <row r="31" spans="1:15" ht="16.5" thickTop="1">
      <c r="A31" s="327"/>
      <c r="B31" s="328"/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7"/>
    </row>
    <row r="32" ht="15.75">
      <c r="A32" s="327"/>
    </row>
  </sheetData>
  <sheetProtection/>
  <mergeCells count="3">
    <mergeCell ref="A1:O1"/>
    <mergeCell ref="A2:O2"/>
    <mergeCell ref="A3:O3"/>
  </mergeCells>
  <printOptions horizontalCentered="1"/>
  <pageMargins left="0.7874015748031497" right="0.2755905511811024" top="1.535433070866142" bottom="0.8267716535433072" header="0.6692913385826772" footer="0.5118110236220472"/>
  <pageSetup horizontalDpi="300" verticalDpi="300" orientation="landscape" paperSize="9" scale="87" r:id="rId1"/>
  <headerFooter alignWithMargins="0">
    <oddHeader>&amp;R&amp;"Times New Roman CE,Félkövér dőlt"&amp;12 &amp;"Times New Roman CE,Normál"&amp;10
&amp;"Times New Roman CE,Félkövér dőlt"Ezer forintban !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J13"/>
  <sheetViews>
    <sheetView tabSelected="1" zoomScalePageLayoutView="0" workbookViewId="0" topLeftCell="A1">
      <selection activeCell="A2" sqref="A2:E2"/>
    </sheetView>
  </sheetViews>
  <sheetFormatPr defaultColWidth="8.00390625" defaultRowHeight="12.75"/>
  <cols>
    <col min="1" max="1" width="5.57421875" style="285" customWidth="1"/>
    <col min="2" max="2" width="30.421875" style="456" customWidth="1"/>
    <col min="3" max="3" width="14.8515625" style="456" hidden="1" customWidth="1"/>
    <col min="4" max="4" width="15.8515625" style="456" customWidth="1"/>
    <col min="5" max="5" width="15.28125" style="456" customWidth="1"/>
    <col min="6" max="16384" width="8.00390625" style="456" customWidth="1"/>
  </cols>
  <sheetData>
    <row r="1" spans="1:10" ht="12.75" customHeight="1">
      <c r="A1" s="665" t="s">
        <v>541</v>
      </c>
      <c r="B1" s="665"/>
      <c r="C1" s="665"/>
      <c r="D1" s="665"/>
      <c r="E1" s="665"/>
      <c r="F1" s="455"/>
      <c r="G1" s="455"/>
      <c r="H1" s="455"/>
      <c r="I1" s="455"/>
      <c r="J1" s="455"/>
    </row>
    <row r="2" spans="1:10" ht="12.75">
      <c r="A2" s="654" t="s">
        <v>595</v>
      </c>
      <c r="B2" s="654"/>
      <c r="C2" s="654"/>
      <c r="D2" s="654"/>
      <c r="E2" s="654"/>
      <c r="F2" s="457"/>
      <c r="G2" s="457"/>
      <c r="H2" s="457"/>
      <c r="I2" s="457"/>
      <c r="J2" s="457"/>
    </row>
    <row r="3" spans="1:5" ht="12.75">
      <c r="A3" s="666" t="s">
        <v>542</v>
      </c>
      <c r="B3" s="667"/>
      <c r="C3" s="667"/>
      <c r="D3" s="667"/>
      <c r="E3" s="667"/>
    </row>
    <row r="4" spans="1:5" ht="12.75">
      <c r="A4" s="666" t="s">
        <v>511</v>
      </c>
      <c r="B4" s="666"/>
      <c r="C4" s="666"/>
      <c r="D4" s="666"/>
      <c r="E4" s="666"/>
    </row>
    <row r="5" spans="1:5" s="459" customFormat="1" ht="15.75" thickBot="1">
      <c r="A5" s="458"/>
      <c r="E5" s="460" t="s">
        <v>557</v>
      </c>
    </row>
    <row r="6" spans="1:5" s="464" customFormat="1" ht="63" customHeight="1" thickBot="1">
      <c r="A6" s="461" t="s">
        <v>361</v>
      </c>
      <c r="B6" s="462" t="s">
        <v>512</v>
      </c>
      <c r="C6" s="462" t="s">
        <v>513</v>
      </c>
      <c r="D6" s="462" t="s">
        <v>514</v>
      </c>
      <c r="E6" s="463" t="s">
        <v>515</v>
      </c>
    </row>
    <row r="7" spans="1:5" s="464" customFormat="1" ht="18" customHeight="1" thickBot="1">
      <c r="A7" s="461">
        <v>1</v>
      </c>
      <c r="B7" s="465">
        <v>2</v>
      </c>
      <c r="C7" s="465"/>
      <c r="D7" s="465">
        <v>3</v>
      </c>
      <c r="E7" s="466">
        <v>4</v>
      </c>
    </row>
    <row r="8" spans="1:5" ht="18" customHeight="1">
      <c r="A8" s="467" t="s">
        <v>77</v>
      </c>
      <c r="B8" s="468" t="s">
        <v>516</v>
      </c>
      <c r="C8" s="468">
        <v>2000</v>
      </c>
      <c r="D8" s="469">
        <v>3540</v>
      </c>
      <c r="E8" s="470">
        <v>40</v>
      </c>
    </row>
    <row r="9" spans="1:5" ht="18" customHeight="1">
      <c r="A9" s="474" t="s">
        <v>91</v>
      </c>
      <c r="B9" s="471" t="s">
        <v>517</v>
      </c>
      <c r="C9" s="471">
        <v>39000</v>
      </c>
      <c r="D9" s="472">
        <v>41000</v>
      </c>
      <c r="E9" s="473">
        <v>2000</v>
      </c>
    </row>
    <row r="10" spans="1:5" ht="18" customHeight="1">
      <c r="A10" s="474" t="s">
        <v>124</v>
      </c>
      <c r="B10" s="471" t="s">
        <v>518</v>
      </c>
      <c r="C10" s="471">
        <v>76000</v>
      </c>
      <c r="D10" s="472">
        <v>86000</v>
      </c>
      <c r="E10" s="473">
        <v>1000</v>
      </c>
    </row>
    <row r="11" spans="1:5" ht="26.25" customHeight="1">
      <c r="A11" s="475" t="s">
        <v>132</v>
      </c>
      <c r="B11" s="476" t="s">
        <v>519</v>
      </c>
      <c r="C11" s="476"/>
      <c r="D11" s="477">
        <v>325500</v>
      </c>
      <c r="E11" s="478">
        <v>4000</v>
      </c>
    </row>
    <row r="12" spans="1:5" ht="26.25" customHeight="1">
      <c r="A12" s="475" t="s">
        <v>134</v>
      </c>
      <c r="B12" s="476" t="s">
        <v>554</v>
      </c>
      <c r="C12" s="476"/>
      <c r="D12" s="477">
        <v>16724</v>
      </c>
      <c r="E12" s="473">
        <v>500</v>
      </c>
    </row>
    <row r="13" spans="1:5" ht="18" customHeight="1" thickBot="1">
      <c r="A13" s="479"/>
      <c r="B13" s="480" t="s">
        <v>150</v>
      </c>
      <c r="C13" s="480">
        <f>SUM(C8:C10)</f>
        <v>117000</v>
      </c>
      <c r="D13" s="481">
        <f>SUM(D8:D12)</f>
        <v>472764</v>
      </c>
      <c r="E13" s="553">
        <f>SUM(E8:E12)</f>
        <v>7540</v>
      </c>
    </row>
  </sheetData>
  <sheetProtection/>
  <mergeCells count="4">
    <mergeCell ref="A3:E3"/>
    <mergeCell ref="A4:E4"/>
    <mergeCell ref="A1:E1"/>
    <mergeCell ref="A2:E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59"/>
  <sheetViews>
    <sheetView zoomScalePageLayoutView="0" workbookViewId="0" topLeftCell="A16">
      <selection activeCell="C30" sqref="C30"/>
    </sheetView>
  </sheetViews>
  <sheetFormatPr defaultColWidth="9.140625" defaultRowHeight="12.75"/>
  <cols>
    <col min="1" max="1" width="4.140625" style="0" customWidth="1"/>
    <col min="2" max="2" width="48.00390625" style="0" customWidth="1"/>
    <col min="3" max="3" width="14.57421875" style="0" customWidth="1"/>
    <col min="4" max="4" width="11.140625" style="0" customWidth="1"/>
    <col min="5" max="5" width="11.00390625" style="0" customWidth="1"/>
  </cols>
  <sheetData>
    <row r="1" spans="1:3" ht="12.75" customHeight="1">
      <c r="A1" s="20"/>
      <c r="B1" s="21"/>
      <c r="C1" s="21"/>
    </row>
    <row r="2" spans="1:3" ht="27.75" customHeight="1">
      <c r="A2" s="22" t="s">
        <v>73</v>
      </c>
      <c r="B2" s="23" t="s">
        <v>74</v>
      </c>
      <c r="C2" s="24" t="s">
        <v>75</v>
      </c>
    </row>
    <row r="3" spans="1:3" ht="12" customHeight="1">
      <c r="A3" s="25"/>
      <c r="B3" s="26" t="s">
        <v>76</v>
      </c>
      <c r="C3" s="499"/>
    </row>
    <row r="4" spans="1:3" ht="12" customHeight="1">
      <c r="A4" s="27" t="s">
        <v>77</v>
      </c>
      <c r="B4" s="28" t="s">
        <v>78</v>
      </c>
      <c r="C4" s="515">
        <f>C5+C6+C7+C8+C9+C10+C12+C13+C14+C15</f>
        <v>4340244</v>
      </c>
    </row>
    <row r="5" spans="1:3" ht="12" customHeight="1">
      <c r="A5" s="593" t="s">
        <v>79</v>
      </c>
      <c r="B5" s="29" t="s">
        <v>80</v>
      </c>
      <c r="C5" s="500">
        <f>'4. Intézményi kiadások'!C27</f>
        <v>1921033</v>
      </c>
    </row>
    <row r="6" spans="1:3" ht="12" customHeight="1">
      <c r="A6" s="593"/>
      <c r="B6" s="29" t="s">
        <v>81</v>
      </c>
      <c r="C6" s="500">
        <f>'4. Intézményi kiadások'!D27</f>
        <v>509011</v>
      </c>
    </row>
    <row r="7" spans="1:3" ht="12" customHeight="1">
      <c r="A7" s="593"/>
      <c r="B7" s="29" t="s">
        <v>82</v>
      </c>
      <c r="C7" s="500">
        <f>'4. Intézményi kiadások'!F27</f>
        <v>1402925</v>
      </c>
    </row>
    <row r="8" spans="1:3" ht="12" customHeight="1">
      <c r="A8" s="593"/>
      <c r="B8" s="29" t="s">
        <v>83</v>
      </c>
      <c r="C8" s="500">
        <f>'4. Intézményi kiadások'!H27</f>
        <v>0</v>
      </c>
    </row>
    <row r="9" spans="1:3" ht="12" customHeight="1">
      <c r="A9" s="593"/>
      <c r="B9" s="29" t="s">
        <v>84</v>
      </c>
      <c r="C9" s="500">
        <f>'4. Intézményi kiadások'!I27</f>
        <v>1830</v>
      </c>
    </row>
    <row r="10" spans="1:3" ht="12" customHeight="1">
      <c r="A10" s="593"/>
      <c r="B10" s="29" t="s">
        <v>85</v>
      </c>
      <c r="C10" s="500">
        <f>'4. Intézményi kiadások'!G27</f>
        <v>12625</v>
      </c>
    </row>
    <row r="11" spans="1:3" ht="12" customHeight="1">
      <c r="A11" s="593"/>
      <c r="B11" s="29" t="s">
        <v>86</v>
      </c>
      <c r="C11" s="500">
        <f>C12+C13</f>
        <v>386743</v>
      </c>
    </row>
    <row r="12" spans="1:3" ht="12" customHeight="1">
      <c r="A12" s="593"/>
      <c r="B12" s="29" t="s">
        <v>87</v>
      </c>
      <c r="C12" s="500">
        <f>'4. Intézményi kiadások'!C54</f>
        <v>385502</v>
      </c>
    </row>
    <row r="13" spans="1:3" ht="12" customHeight="1">
      <c r="A13" s="593"/>
      <c r="B13" s="29" t="s">
        <v>88</v>
      </c>
      <c r="C13" s="500">
        <f>'4. Intézményi kiadások'!D54</f>
        <v>1241</v>
      </c>
    </row>
    <row r="14" spans="1:3" ht="12" customHeight="1">
      <c r="A14" s="25"/>
      <c r="B14" s="29" t="s">
        <v>89</v>
      </c>
      <c r="C14" s="500">
        <f>'4. Intézményi kiadások'!G54</f>
        <v>105194</v>
      </c>
    </row>
    <row r="15" spans="1:3" ht="12" customHeight="1">
      <c r="A15" s="25"/>
      <c r="B15" s="29" t="s">
        <v>90</v>
      </c>
      <c r="C15" s="500">
        <f>'4. Intézményi kiadások'!H54</f>
        <v>883</v>
      </c>
    </row>
    <row r="16" spans="1:4" ht="12" customHeight="1">
      <c r="A16" s="27" t="s">
        <v>91</v>
      </c>
      <c r="B16" s="28" t="s">
        <v>92</v>
      </c>
      <c r="C16" s="30">
        <f>C17+C18+C19+C20+C21+C22+C23+C26+C27+C28+C29+C30+C31+C32+C33+C34</f>
        <v>4341901</v>
      </c>
      <c r="D16" s="31"/>
    </row>
    <row r="17" spans="1:3" ht="12" customHeight="1">
      <c r="A17" s="593"/>
      <c r="B17" s="29" t="s">
        <v>80</v>
      </c>
      <c r="C17" s="500">
        <f>'5.b PH kiadás'!C3</f>
        <v>246292</v>
      </c>
    </row>
    <row r="18" spans="1:3" ht="12" customHeight="1">
      <c r="A18" s="593"/>
      <c r="B18" s="29" t="s">
        <v>81</v>
      </c>
      <c r="C18" s="500">
        <f>'5.b PH kiadás'!C4</f>
        <v>66658</v>
      </c>
    </row>
    <row r="19" spans="1:3" ht="12" customHeight="1">
      <c r="A19" s="593"/>
      <c r="B19" s="29" t="s">
        <v>82</v>
      </c>
      <c r="C19" s="500">
        <f>'5.b PH kiadás'!C5</f>
        <v>705828</v>
      </c>
    </row>
    <row r="20" spans="1:5" ht="12" customHeight="1">
      <c r="A20" s="593"/>
      <c r="B20" s="29" t="s">
        <v>83</v>
      </c>
      <c r="C20" s="500">
        <v>62124</v>
      </c>
      <c r="E20" s="31"/>
    </row>
    <row r="21" spans="1:5" ht="12" customHeight="1">
      <c r="A21" s="593"/>
      <c r="B21" s="29" t="s">
        <v>84</v>
      </c>
      <c r="C21" s="500">
        <f>'5.b PH kiadás'!C46-C20</f>
        <v>62267</v>
      </c>
      <c r="E21" s="31"/>
    </row>
    <row r="22" spans="1:3" ht="12" customHeight="1">
      <c r="A22" s="593"/>
      <c r="B22" s="29" t="s">
        <v>93</v>
      </c>
      <c r="C22" s="500">
        <f>'5.b PH kiadás'!C82</f>
        <v>140452</v>
      </c>
    </row>
    <row r="23" spans="1:3" ht="12" customHeight="1">
      <c r="A23" s="593"/>
      <c r="B23" s="29" t="s">
        <v>86</v>
      </c>
      <c r="C23" s="500">
        <f>C24+C25</f>
        <v>2013428</v>
      </c>
    </row>
    <row r="24" spans="1:3" ht="12" customHeight="1">
      <c r="A24" s="593"/>
      <c r="B24" s="29" t="s">
        <v>94</v>
      </c>
      <c r="C24" s="500">
        <v>1882429</v>
      </c>
    </row>
    <row r="25" spans="1:3" ht="12" customHeight="1">
      <c r="A25" s="593"/>
      <c r="B25" s="29" t="s">
        <v>95</v>
      </c>
      <c r="C25" s="500">
        <v>130999</v>
      </c>
    </row>
    <row r="26" spans="1:3" ht="12" customHeight="1">
      <c r="A26" s="593"/>
      <c r="B26" s="29" t="s">
        <v>89</v>
      </c>
      <c r="C26" s="500">
        <v>12000</v>
      </c>
    </row>
    <row r="27" spans="1:3" ht="12" customHeight="1">
      <c r="A27" s="593"/>
      <c r="B27" s="29" t="s">
        <v>90</v>
      </c>
      <c r="C27" s="500">
        <v>1200</v>
      </c>
    </row>
    <row r="28" spans="1:3" ht="12" customHeight="1">
      <c r="A28" s="593"/>
      <c r="B28" s="32" t="s">
        <v>96</v>
      </c>
      <c r="C28" s="500">
        <v>500</v>
      </c>
    </row>
    <row r="29" spans="1:3" ht="12" customHeight="1">
      <c r="A29" s="593"/>
      <c r="B29" s="32" t="s">
        <v>97</v>
      </c>
      <c r="C29" s="500">
        <v>808797</v>
      </c>
    </row>
    <row r="30" spans="1:3" ht="13.5" customHeight="1">
      <c r="A30" s="593"/>
      <c r="B30" s="33" t="s">
        <v>98</v>
      </c>
      <c r="C30" s="500">
        <v>4811</v>
      </c>
    </row>
    <row r="31" spans="1:3" ht="12" customHeight="1">
      <c r="A31" s="593"/>
      <c r="B31" s="32" t="s">
        <v>99</v>
      </c>
      <c r="C31" s="500">
        <v>60000</v>
      </c>
    </row>
    <row r="32" spans="1:3" ht="12" customHeight="1">
      <c r="A32" s="593"/>
      <c r="B32" s="32" t="s">
        <v>100</v>
      </c>
      <c r="C32" s="500">
        <v>148744</v>
      </c>
    </row>
    <row r="33" spans="1:4" ht="12" customHeight="1">
      <c r="A33" s="25"/>
      <c r="B33" s="32" t="s">
        <v>101</v>
      </c>
      <c r="C33" s="500">
        <v>2400</v>
      </c>
      <c r="D33" s="34"/>
    </row>
    <row r="34" spans="1:4" ht="12" customHeight="1">
      <c r="A34" s="25"/>
      <c r="B34" s="32" t="s">
        <v>102</v>
      </c>
      <c r="C34" s="500">
        <v>6400</v>
      </c>
      <c r="D34" s="34"/>
    </row>
    <row r="35" spans="1:5" ht="12" customHeight="1">
      <c r="A35" s="22"/>
      <c r="B35" s="35" t="s">
        <v>103</v>
      </c>
      <c r="C35" s="36">
        <f>C16+C4</f>
        <v>8682145</v>
      </c>
      <c r="E35" s="31"/>
    </row>
    <row r="36" spans="1:4" ht="12" customHeight="1">
      <c r="A36" s="25"/>
      <c r="B36" s="29" t="s">
        <v>80</v>
      </c>
      <c r="C36" s="37">
        <f>C17+C5</f>
        <v>2167325</v>
      </c>
      <c r="D36" s="31"/>
    </row>
    <row r="37" spans="1:6" ht="12" customHeight="1">
      <c r="A37" s="593"/>
      <c r="B37" s="29" t="s">
        <v>81</v>
      </c>
      <c r="C37" s="37">
        <f>C6+C18</f>
        <v>575669</v>
      </c>
      <c r="F37" s="31"/>
    </row>
    <row r="38" spans="1:6" ht="12" customHeight="1">
      <c r="A38" s="593"/>
      <c r="B38" s="29" t="s">
        <v>82</v>
      </c>
      <c r="C38" s="37">
        <f>C7+C19</f>
        <v>2108753</v>
      </c>
      <c r="F38" s="31"/>
    </row>
    <row r="39" spans="1:6" ht="12" customHeight="1">
      <c r="A39" s="593"/>
      <c r="B39" s="29" t="s">
        <v>83</v>
      </c>
      <c r="C39" s="37">
        <f>C8+C20</f>
        <v>62124</v>
      </c>
      <c r="F39" s="31"/>
    </row>
    <row r="40" spans="1:6" ht="12" customHeight="1">
      <c r="A40" s="593"/>
      <c r="B40" s="29" t="s">
        <v>84</v>
      </c>
      <c r="C40" s="37">
        <f>C9+C21</f>
        <v>64097</v>
      </c>
      <c r="F40" s="31"/>
    </row>
    <row r="41" spans="1:6" ht="12" customHeight="1">
      <c r="A41" s="593"/>
      <c r="B41" s="29" t="s">
        <v>85</v>
      </c>
      <c r="C41" s="37">
        <f>C10</f>
        <v>12625</v>
      </c>
      <c r="F41" s="31"/>
    </row>
    <row r="42" spans="1:6" ht="12" customHeight="1">
      <c r="A42" s="593"/>
      <c r="B42" s="29" t="s">
        <v>93</v>
      </c>
      <c r="C42" s="37">
        <f>C22</f>
        <v>140452</v>
      </c>
      <c r="F42" s="31"/>
    </row>
    <row r="43" spans="1:6" ht="12" customHeight="1">
      <c r="A43" s="593"/>
      <c r="B43" s="29" t="s">
        <v>86</v>
      </c>
      <c r="C43" s="37">
        <f>C45+C44</f>
        <v>2400171</v>
      </c>
      <c r="F43" s="31"/>
    </row>
    <row r="44" spans="1:6" ht="12" customHeight="1">
      <c r="A44" s="593"/>
      <c r="B44" s="29" t="s">
        <v>94</v>
      </c>
      <c r="C44" s="37">
        <f>C24+C12</f>
        <v>2267931</v>
      </c>
      <c r="F44" s="31"/>
    </row>
    <row r="45" spans="1:8" ht="12" customHeight="1">
      <c r="A45" s="593"/>
      <c r="B45" s="29" t="s">
        <v>95</v>
      </c>
      <c r="C45" s="37">
        <f>C25+C13</f>
        <v>132240</v>
      </c>
      <c r="F45" s="31"/>
      <c r="H45" s="31"/>
    </row>
    <row r="46" spans="1:6" ht="12" customHeight="1">
      <c r="A46" s="593"/>
      <c r="B46" s="29" t="s">
        <v>89</v>
      </c>
      <c r="C46" s="37">
        <f>C26+C14</f>
        <v>117194</v>
      </c>
      <c r="F46" s="31"/>
    </row>
    <row r="47" spans="1:6" ht="12" customHeight="1">
      <c r="A47" s="593"/>
      <c r="B47" s="29" t="s">
        <v>90</v>
      </c>
      <c r="C47" s="37">
        <f>C27+C15</f>
        <v>2083</v>
      </c>
      <c r="F47" s="31"/>
    </row>
    <row r="48" spans="1:6" ht="12" customHeight="1">
      <c r="A48" s="593"/>
      <c r="B48" s="32" t="s">
        <v>96</v>
      </c>
      <c r="C48" s="37">
        <f>C28</f>
        <v>500</v>
      </c>
      <c r="F48" s="31"/>
    </row>
    <row r="49" spans="1:6" ht="12" customHeight="1">
      <c r="A49" s="593"/>
      <c r="B49" s="32" t="s">
        <v>97</v>
      </c>
      <c r="C49" s="37">
        <f aca="true" t="shared" si="0" ref="C49:C54">C29</f>
        <v>808797</v>
      </c>
      <c r="F49" s="31"/>
    </row>
    <row r="50" spans="1:6" ht="12" customHeight="1">
      <c r="A50" s="593"/>
      <c r="B50" s="33" t="s">
        <v>104</v>
      </c>
      <c r="C50" s="37">
        <f t="shared" si="0"/>
        <v>4811</v>
      </c>
      <c r="F50" s="31"/>
    </row>
    <row r="51" spans="1:6" ht="12" customHeight="1">
      <c r="A51" s="593"/>
      <c r="B51" s="32" t="s">
        <v>99</v>
      </c>
      <c r="C51" s="37">
        <f t="shared" si="0"/>
        <v>60000</v>
      </c>
      <c r="F51" s="31"/>
    </row>
    <row r="52" spans="1:6" ht="12" customHeight="1">
      <c r="A52" s="593"/>
      <c r="B52" s="32" t="s">
        <v>100</v>
      </c>
      <c r="C52" s="37">
        <f t="shared" si="0"/>
        <v>148744</v>
      </c>
      <c r="F52" s="31"/>
    </row>
    <row r="53" spans="1:6" ht="12" customHeight="1">
      <c r="A53" s="579"/>
      <c r="B53" s="32" t="s">
        <v>101</v>
      </c>
      <c r="C53" s="37">
        <f t="shared" si="0"/>
        <v>2400</v>
      </c>
      <c r="F53" s="31"/>
    </row>
    <row r="54" spans="1:6" ht="12" customHeight="1">
      <c r="A54" s="579"/>
      <c r="B54" s="32" t="s">
        <v>102</v>
      </c>
      <c r="C54" s="37">
        <f t="shared" si="0"/>
        <v>6400</v>
      </c>
      <c r="F54" s="31"/>
    </row>
    <row r="55" spans="1:6" ht="12" customHeight="1" thickBot="1">
      <c r="A55" s="580"/>
      <c r="B55" s="39" t="s">
        <v>105</v>
      </c>
      <c r="C55" s="40"/>
      <c r="F55" s="31"/>
    </row>
    <row r="56" spans="1:4" ht="13.5" thickTop="1">
      <c r="A56" s="41"/>
      <c r="B56" s="41"/>
      <c r="C56" s="501"/>
      <c r="D56" s="31"/>
    </row>
    <row r="57" ht="12.75">
      <c r="C57" s="502"/>
    </row>
    <row r="58" ht="12.75">
      <c r="C58" s="68"/>
    </row>
    <row r="59" ht="12.75">
      <c r="C59" s="502"/>
    </row>
  </sheetData>
  <sheetProtection/>
  <mergeCells count="3">
    <mergeCell ref="A37:A55"/>
    <mergeCell ref="A5:A13"/>
    <mergeCell ref="A17:A3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&amp;C&amp;"Arial,Félkövér"2. sz. melléklet a 17/2011.(III.9.) sz. rendelethez
Marcali Városi Önkormányzat 2011. évi kiadási előirányzatai
                                  E&amp;"Arial,Normál"Ft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I9"/>
  <sheetViews>
    <sheetView workbookViewId="0" topLeftCell="A1">
      <selection activeCell="B14" sqref="B14"/>
    </sheetView>
  </sheetViews>
  <sheetFormatPr defaultColWidth="8.00390625" defaultRowHeight="12.75"/>
  <cols>
    <col min="1" max="1" width="5.57421875" style="285" customWidth="1"/>
    <col min="2" max="2" width="33.421875" style="456" customWidth="1"/>
    <col min="3" max="3" width="14.8515625" style="456" hidden="1" customWidth="1"/>
    <col min="4" max="4" width="31.7109375" style="456" customWidth="1"/>
    <col min="5" max="16384" width="8.00390625" style="456" customWidth="1"/>
  </cols>
  <sheetData>
    <row r="1" spans="1:9" ht="12.75" customHeight="1">
      <c r="A1" s="665" t="s">
        <v>544</v>
      </c>
      <c r="B1" s="665"/>
      <c r="C1" s="665"/>
      <c r="D1" s="665"/>
      <c r="E1" s="455"/>
      <c r="F1" s="455"/>
      <c r="G1" s="455"/>
      <c r="H1" s="455"/>
      <c r="I1" s="455"/>
    </row>
    <row r="2" spans="1:9" ht="12.75">
      <c r="A2" s="654" t="s">
        <v>596</v>
      </c>
      <c r="B2" s="654"/>
      <c r="C2" s="654"/>
      <c r="D2" s="654"/>
      <c r="E2" s="457"/>
      <c r="F2" s="457"/>
      <c r="G2" s="457"/>
      <c r="H2" s="457"/>
      <c r="I2" s="457"/>
    </row>
    <row r="3" spans="1:4" ht="12.75">
      <c r="A3" s="666" t="s">
        <v>545</v>
      </c>
      <c r="B3" s="667"/>
      <c r="C3" s="667"/>
      <c r="D3" s="667"/>
    </row>
    <row r="4" spans="1:4" ht="12.75">
      <c r="A4" s="666"/>
      <c r="B4" s="666"/>
      <c r="C4" s="666"/>
      <c r="D4" s="666"/>
    </row>
    <row r="5" spans="1:5" s="459" customFormat="1" ht="15.75" thickBot="1">
      <c r="A5" s="458"/>
      <c r="E5" s="459" t="s">
        <v>553</v>
      </c>
    </row>
    <row r="6" spans="1:4" s="464" customFormat="1" ht="63" customHeight="1" thickBot="1">
      <c r="A6" s="461" t="s">
        <v>361</v>
      </c>
      <c r="B6" s="462" t="s">
        <v>512</v>
      </c>
      <c r="C6" s="462" t="s">
        <v>513</v>
      </c>
      <c r="D6" s="462" t="s">
        <v>547</v>
      </c>
    </row>
    <row r="7" spans="1:4" s="464" customFormat="1" ht="18" customHeight="1" thickBot="1">
      <c r="A7" s="461">
        <v>1</v>
      </c>
      <c r="B7" s="465">
        <v>2</v>
      </c>
      <c r="C7" s="465"/>
      <c r="D7" s="465">
        <v>3</v>
      </c>
    </row>
    <row r="8" spans="1:4" ht="26.25" customHeight="1">
      <c r="A8" s="475" t="s">
        <v>77</v>
      </c>
      <c r="B8" s="476" t="s">
        <v>546</v>
      </c>
      <c r="C8" s="476"/>
      <c r="D8" s="477">
        <v>8658</v>
      </c>
    </row>
    <row r="9" spans="1:4" ht="18" customHeight="1" thickBot="1">
      <c r="A9" s="479"/>
      <c r="B9" s="480" t="s">
        <v>150</v>
      </c>
      <c r="C9" s="480" t="e">
        <f>SUM(#REF!)</f>
        <v>#REF!</v>
      </c>
      <c r="D9" s="481">
        <f>SUM(D8:D8)</f>
        <v>8658</v>
      </c>
    </row>
  </sheetData>
  <sheetProtection/>
  <mergeCells count="4">
    <mergeCell ref="A3:D3"/>
    <mergeCell ref="A4:D4"/>
    <mergeCell ref="A1:D1"/>
    <mergeCell ref="A2:D2"/>
  </mergeCells>
  <printOptions horizontalCentered="1"/>
  <pageMargins left="1.1811023622047245" right="0.7086614173228347" top="0.7874015748031497" bottom="0.7874015748031497" header="0.7874015748031497" footer="0.9055118110236221"/>
  <pageSetup horizontalDpi="300" verticalDpi="300" orientation="portrait" paperSize="9" scale="105" r:id="rId1"/>
  <headerFooter alignWithMargins="0">
    <oddHeader>&amp;R&amp;"Times New Roman CE,Dőlt"&amp;12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L56"/>
  <sheetViews>
    <sheetView zoomScalePageLayoutView="0" workbookViewId="0" topLeftCell="A37">
      <selection activeCell="D12" sqref="D12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14.57421875" style="0" customWidth="1"/>
    <col min="4" max="4" width="13.140625" style="0" customWidth="1"/>
    <col min="5" max="5" width="11.140625" style="0" hidden="1" customWidth="1"/>
    <col min="6" max="6" width="11.8515625" style="0" customWidth="1"/>
    <col min="7" max="7" width="15.421875" style="0" customWidth="1"/>
    <col min="8" max="8" width="12.28125" style="0" customWidth="1"/>
    <col min="9" max="9" width="13.57421875" style="0" customWidth="1"/>
    <col min="10" max="10" width="10.57421875" style="0" hidden="1" customWidth="1"/>
    <col min="11" max="11" width="12.8515625" style="0" customWidth="1"/>
    <col min="12" max="12" width="16.57421875" style="0" customWidth="1"/>
  </cols>
  <sheetData>
    <row r="1" spans="1:12" ht="13.5" thickTop="1">
      <c r="A1" s="42"/>
      <c r="B1" s="581"/>
      <c r="C1" s="581"/>
      <c r="D1" s="581"/>
      <c r="E1" s="581"/>
      <c r="F1" s="581"/>
      <c r="G1" s="581"/>
      <c r="H1" s="581"/>
      <c r="I1" s="581"/>
      <c r="J1" s="581"/>
      <c r="K1" s="581"/>
      <c r="L1" s="581"/>
    </row>
    <row r="2" spans="1:12" ht="13.5" thickBot="1">
      <c r="A2" s="585"/>
      <c r="B2" s="575"/>
      <c r="C2" s="575"/>
      <c r="D2" s="575"/>
      <c r="E2" s="575"/>
      <c r="F2" s="575"/>
      <c r="G2" s="575"/>
      <c r="H2" s="576"/>
      <c r="I2" s="576"/>
      <c r="J2" s="576"/>
      <c r="K2" s="576"/>
      <c r="L2" s="576"/>
    </row>
    <row r="3" spans="1:12" ht="14.25" customHeight="1" thickTop="1">
      <c r="A3" s="569"/>
      <c r="B3" s="570"/>
      <c r="C3" s="570"/>
      <c r="D3" s="570"/>
      <c r="E3" s="570"/>
      <c r="F3" s="570"/>
      <c r="G3" s="570"/>
      <c r="H3" s="570"/>
      <c r="I3" s="570"/>
      <c r="J3" s="570"/>
      <c r="K3" s="570"/>
      <c r="L3" s="571"/>
    </row>
    <row r="4" spans="1:12" ht="51.75" customHeight="1">
      <c r="A4" s="43"/>
      <c r="B4" s="507"/>
      <c r="C4" s="505" t="s">
        <v>106</v>
      </c>
      <c r="D4" s="505" t="s">
        <v>107</v>
      </c>
      <c r="E4" s="506"/>
      <c r="F4" s="505" t="s">
        <v>108</v>
      </c>
      <c r="G4" s="577" t="s">
        <v>109</v>
      </c>
      <c r="H4" s="578"/>
      <c r="I4" s="577" t="s">
        <v>110</v>
      </c>
      <c r="J4" s="577"/>
      <c r="K4" s="577"/>
      <c r="L4" s="44" t="s">
        <v>111</v>
      </c>
    </row>
    <row r="5" spans="1:12" ht="50.25" customHeight="1">
      <c r="A5" s="45" t="s">
        <v>73</v>
      </c>
      <c r="B5" s="46" t="s">
        <v>112</v>
      </c>
      <c r="C5" s="508" t="s">
        <v>113</v>
      </c>
      <c r="D5" s="508" t="s">
        <v>114</v>
      </c>
      <c r="E5" s="508" t="s">
        <v>115</v>
      </c>
      <c r="F5" s="47" t="s">
        <v>116</v>
      </c>
      <c r="G5" s="508" t="s">
        <v>117</v>
      </c>
      <c r="H5" s="508" t="s">
        <v>118</v>
      </c>
      <c r="I5" s="508" t="s">
        <v>119</v>
      </c>
      <c r="J5" s="508"/>
      <c r="K5" s="508" t="s">
        <v>120</v>
      </c>
      <c r="L5" s="48" t="s">
        <v>121</v>
      </c>
    </row>
    <row r="6" spans="1:12" ht="17.25" customHeight="1">
      <c r="A6" s="49" t="s">
        <v>77</v>
      </c>
      <c r="B6" s="50" t="s">
        <v>122</v>
      </c>
      <c r="C6" s="51">
        <v>19204</v>
      </c>
      <c r="D6" s="51">
        <v>154450</v>
      </c>
      <c r="E6" s="51">
        <f>'[1]NoszlopyBevételek'!E6+'[1]KultúraBevételek'!E6+'[1]GameszBevételek'!E6+'[1]Tűzoltóság Bevétel'!E6+'[1]Dél-Balaton Bevételek'!E6+'[1]Szakképző Bevételek'!E6</f>
        <v>0</v>
      </c>
      <c r="F6" s="51">
        <f>'[1]NoszlopyBevételek'!F6+'[1]KultúraBevételek'!F6+'[1]GameszBevételek'!F6+'[1]Tűzoltóság Bevétel'!F6+'[1]Dél-Balaton Bevételek'!F6+'[1]Szakképző Bevételek'!F6</f>
        <v>0</v>
      </c>
      <c r="G6" s="51">
        <f>'[1]NoszlopyBevételek'!G6+'[1]KultúraBevételek'!G6+'[1]GameszBevételek'!G6+'[1]Tűzoltóság Bevétel'!G6+'[1]Dél-Balaton Bevételek'!G6+'[1]Szakképző Bevételek'!G6</f>
        <v>0</v>
      </c>
      <c r="H6" s="51">
        <v>7500</v>
      </c>
      <c r="I6" s="51">
        <f>'[1]NoszlopyBevételek'!I6+'[1]KultúraBevételek'!I6+'[1]GameszBevételek'!I6+'[1]Tűzoltóság Bevétel'!I6+'[1]Dél-Balaton Bevételek'!I6+'[1]Szakképző Bevételek'!I6</f>
        <v>0</v>
      </c>
      <c r="J6" s="51">
        <f>'[1]NoszlopyBevételek'!J6+'[1]KultúraBevételek'!J6+'[1]GameszBevételek'!J6+'[1]Tűzoltóság Bevétel'!J6+'[1]Dél-Balaton Bevételek'!J6+'[1]Szakképző Bevételek'!J6</f>
        <v>0</v>
      </c>
      <c r="K6" s="51"/>
      <c r="L6" s="51">
        <f>'[1]NoszlopyBevételek'!L6+'[1]KultúraBevételek'!L6+'[1]GameszBevételek'!L6+'[1]Tűzoltóság Bevétel'!L6+'[1]Dél-Balaton Bevételek'!L6+'[1]Szakképző Bevételek'!L6</f>
        <v>0</v>
      </c>
    </row>
    <row r="7" spans="1:12" ht="15" customHeight="1">
      <c r="A7" s="49" t="s">
        <v>91</v>
      </c>
      <c r="B7" s="50" t="s">
        <v>123</v>
      </c>
      <c r="C7" s="51">
        <v>161462</v>
      </c>
      <c r="D7" s="51">
        <v>274660</v>
      </c>
      <c r="E7" s="37"/>
      <c r="F7" s="51">
        <v>2000</v>
      </c>
      <c r="G7" s="51">
        <f>'[1]NoszlopyBevételek'!G7+'[1]KultúraBevételek'!G7+'[1]GameszBevételek'!G7+'[1]Tűzoltóság Bevétel'!G7+'[1]Dél-Balaton Bevételek'!G7+'[1]Szakképző Bevételek'!G7</f>
        <v>0</v>
      </c>
      <c r="H7" s="51">
        <v>37000</v>
      </c>
      <c r="I7" s="51">
        <f>'[1]NoszlopyBevételek'!I7+'[1]KultúraBevételek'!I7+'[1]GameszBevételek'!I7+'[1]Tűzoltóság Bevétel'!I7+'[1]Dél-Balaton Bevételek'!I7+'[1]Szakképző Bevételek'!I7</f>
        <v>0</v>
      </c>
      <c r="J7" s="509"/>
      <c r="K7" s="51"/>
      <c r="L7" s="51">
        <f>'[1]NoszlopyBevételek'!L7+'[1]KultúraBevételek'!L7+'[1]GameszBevételek'!L7+'[1]Tűzoltóság Bevétel'!L7+'[1]Dél-Balaton Bevételek'!L7+'[1]Szakképző Bevételek'!L7</f>
        <v>0</v>
      </c>
    </row>
    <row r="8" spans="1:12" ht="15" customHeight="1">
      <c r="A8" s="572" t="s">
        <v>124</v>
      </c>
      <c r="B8" s="50" t="s">
        <v>125</v>
      </c>
      <c r="C8" s="51">
        <f>'[1]NoszlopyBevételek'!C8+'[1]KultúraBevételek'!C8+'[1]GameszBevételek'!C8+'[1]Tűzoltóság Bevétel'!C8+'[1]Dél-Balaton Bevételek'!C8+'[1]Szakképző Bevételek'!C8</f>
        <v>6994</v>
      </c>
      <c r="D8" s="51">
        <v>235495</v>
      </c>
      <c r="E8" s="37"/>
      <c r="F8" s="51">
        <f>'[1]NoszlopyBevételek'!F8+'[1]KultúraBevételek'!F8+'[1]GameszBevételek'!F8+'[1]Tűzoltóság Bevétel'!F8+'[1]Dél-Balaton Bevételek'!F8+'[1]Szakképző Bevételek'!F8</f>
        <v>0</v>
      </c>
      <c r="G8" s="51">
        <f>'[1]NoszlopyBevételek'!G8+'[1]KultúraBevételek'!G8+'[1]GameszBevételek'!G8+'[1]Tűzoltóság Bevétel'!G8+'[1]Dél-Balaton Bevételek'!G8+'[1]Szakképző Bevételek'!G8</f>
        <v>18918</v>
      </c>
      <c r="H8" s="51">
        <f>'[1]NoszlopyBevételek'!H8+'[1]KultúraBevételek'!H8+'[1]GameszBevételek'!H8+'[1]Tűzoltóság Bevétel'!H8+'[1]Dél-Balaton Bevételek'!H8+'[1]Szakképző Bevételek'!H8</f>
        <v>1000</v>
      </c>
      <c r="I8" s="51">
        <f>'[1]NoszlopyBevételek'!I8+'[1]KultúraBevételek'!I8+'[1]GameszBevételek'!I8+'[1]Tűzoltóság Bevétel'!I8+'[1]Dél-Balaton Bevételek'!I8+'[1]Szakképző Bevételek'!I8</f>
        <v>0</v>
      </c>
      <c r="J8" s="509"/>
      <c r="K8" s="51">
        <f>'[1]NoszlopyBevételek'!K8+'[1]KultúraBevételek'!K8+'[1]GameszBevételek'!K8+'[1]Tűzoltóság Bevétel'!K8+'[1]Dél-Balaton Bevételek'!K8+'[1]Szakképző Bevételek'!K8</f>
        <v>0</v>
      </c>
      <c r="L8" s="51">
        <f>'[1]NoszlopyBevételek'!L8+'[1]KultúraBevételek'!L8+'[1]GameszBevételek'!L8+'[1]Tűzoltóság Bevétel'!L8+'[1]Dél-Balaton Bevételek'!L8+'[1]Szakképző Bevételek'!L8</f>
        <v>0</v>
      </c>
    </row>
    <row r="9" spans="1:12" ht="15" customHeight="1">
      <c r="A9" s="573"/>
      <c r="B9" s="50" t="s">
        <v>126</v>
      </c>
      <c r="C9" s="51">
        <f>'[1]NoszlopyBevételek'!C9+'[1]KultúraBevételek'!C9+'[1]GameszBevételek'!C9+'[1]Tűzoltóság Bevétel'!C9+'[1]Dél-Balaton Bevételek'!C9+'[1]Szakképző Bevételek'!C9</f>
        <v>2347</v>
      </c>
      <c r="D9" s="51">
        <f>'[1]NoszlopyBevételek'!D9+'[1]KultúraBevételek'!D9+'[1]GameszBevételek'!D9+'[1]Tűzoltóság Bevétel'!D9+'[1]Dél-Balaton Bevételek'!D9+'[1]Szakképző Bevételek'!D9</f>
        <v>30644</v>
      </c>
      <c r="E9" s="510"/>
      <c r="F9" s="51">
        <f>'[1]NoszlopyBevételek'!F9+'[1]KultúraBevételek'!F9+'[1]GameszBevételek'!F9+'[1]Tűzoltóság Bevétel'!F9+'[1]Dél-Balaton Bevételek'!F9+'[1]Szakképző Bevételek'!F9</f>
        <v>0</v>
      </c>
      <c r="G9" s="51">
        <f>'[1]NoszlopyBevételek'!G9+'[1]KultúraBevételek'!G9+'[1]GameszBevételek'!G9+'[1]Tűzoltóság Bevétel'!G9+'[1]Dél-Balaton Bevételek'!G9+'[1]Szakképző Bevételek'!G9</f>
        <v>5000</v>
      </c>
      <c r="H9" s="51">
        <f>'[1]NoszlopyBevételek'!H9+'[1]KultúraBevételek'!H9+'[1]GameszBevételek'!H9+'[1]Tűzoltóság Bevétel'!H9+'[1]Dél-Balaton Bevételek'!H9+'[1]Szakképző Bevételek'!H9</f>
        <v>0</v>
      </c>
      <c r="I9" s="51">
        <f>'[1]NoszlopyBevételek'!I9+'[1]KultúraBevételek'!I9+'[1]GameszBevételek'!I9+'[1]Tűzoltóság Bevétel'!I9+'[1]Dél-Balaton Bevételek'!I9+'[1]Szakképző Bevételek'!I9</f>
        <v>0</v>
      </c>
      <c r="J9" s="509"/>
      <c r="K9" s="51">
        <f>'[1]NoszlopyBevételek'!K9+'[1]KultúraBevételek'!K9+'[1]GameszBevételek'!K9+'[1]Tűzoltóság Bevétel'!K9+'[1]Dél-Balaton Bevételek'!K9+'[1]Szakképző Bevételek'!K9</f>
        <v>0</v>
      </c>
      <c r="L9" s="51">
        <f>'[1]NoszlopyBevételek'!L9+'[1]KultúraBevételek'!L9+'[1]GameszBevételek'!L9+'[1]Tűzoltóság Bevétel'!L9+'[1]Dél-Balaton Bevételek'!L9+'[1]Szakképző Bevételek'!L9</f>
        <v>0</v>
      </c>
    </row>
    <row r="10" spans="1:12" ht="15" customHeight="1">
      <c r="A10" s="573"/>
      <c r="B10" s="55" t="s">
        <v>127</v>
      </c>
      <c r="C10" s="51">
        <f>'[1]NoszlopyBevételek'!C10+'[1]KultúraBevételek'!C10+'[1]GameszBevételek'!C10+'[1]Tűzoltóság Bevétel'!C10+'[1]Dél-Balaton Bevételek'!C10+'[1]Szakképző Bevételek'!C10</f>
        <v>0</v>
      </c>
      <c r="D10" s="51">
        <f>'[1]NoszlopyBevételek'!D10+'[1]KultúraBevételek'!D10+'[1]GameszBevételek'!D10+'[1]Tűzoltóság Bevétel'!D10+'[1]Dél-Balaton Bevételek'!D10+'[1]Szakképző Bevételek'!D10</f>
        <v>22148</v>
      </c>
      <c r="E10" s="510"/>
      <c r="F10" s="51">
        <f>'[1]NoszlopyBevételek'!F10+'[1]KultúraBevételek'!F10+'[1]GameszBevételek'!F10+'[1]Tűzoltóság Bevétel'!F10+'[1]Dél-Balaton Bevételek'!F10+'[1]Szakképző Bevételek'!F10</f>
        <v>0</v>
      </c>
      <c r="G10" s="51">
        <f>'[1]NoszlopyBevételek'!G10+'[1]KultúraBevételek'!G10+'[1]GameszBevételek'!G10+'[1]Tűzoltóság Bevétel'!G10+'[1]Dél-Balaton Bevételek'!G10+'[1]Szakképző Bevételek'!G10</f>
        <v>0</v>
      </c>
      <c r="H10" s="51">
        <f>'[1]NoszlopyBevételek'!H10+'[1]KultúraBevételek'!H10+'[1]GameszBevételek'!H10+'[1]Tűzoltóság Bevétel'!H10+'[1]Dél-Balaton Bevételek'!H10+'[1]Szakképző Bevételek'!H10</f>
        <v>0</v>
      </c>
      <c r="I10" s="51">
        <f>'[1]NoszlopyBevételek'!I10+'[1]KultúraBevételek'!I10+'[1]GameszBevételek'!I10+'[1]Tűzoltóság Bevétel'!I10+'[1]Dél-Balaton Bevételek'!I10+'[1]Szakképző Bevételek'!I10</f>
        <v>0</v>
      </c>
      <c r="J10" s="509"/>
      <c r="K10" s="51">
        <f>'[1]NoszlopyBevételek'!K10+'[1]KultúraBevételek'!K10+'[1]GameszBevételek'!K10+'[1]Tűzoltóság Bevétel'!K10+'[1]Dél-Balaton Bevételek'!K10+'[1]Szakképző Bevételek'!K10</f>
        <v>0</v>
      </c>
      <c r="L10" s="51">
        <f>'[1]NoszlopyBevételek'!L10+'[1]KultúraBevételek'!L10+'[1]GameszBevételek'!L10+'[1]Tűzoltóság Bevétel'!L10+'[1]Dél-Balaton Bevételek'!L10+'[1]Szakképző Bevételek'!L10</f>
        <v>0</v>
      </c>
    </row>
    <row r="11" spans="1:12" ht="15" customHeight="1">
      <c r="A11" s="573"/>
      <c r="B11" s="50" t="s">
        <v>128</v>
      </c>
      <c r="C11" s="51">
        <f>'[1]NoszlopyBevételek'!C11+'[1]KultúraBevételek'!C11+'[1]GameszBevételek'!C11+'[1]Tűzoltóság Bevétel'!C11+'[1]Dél-Balaton Bevételek'!C11+'[1]Szakképző Bevételek'!C11</f>
        <v>0</v>
      </c>
      <c r="D11" s="51">
        <v>151858</v>
      </c>
      <c r="E11" s="37"/>
      <c r="F11" s="51">
        <f>'[1]NoszlopyBevételek'!F11+'[1]KultúraBevételek'!F11+'[1]GameszBevételek'!F11+'[1]Tűzoltóság Bevétel'!F11+'[1]Dél-Balaton Bevételek'!F11+'[1]Szakképző Bevételek'!F11</f>
        <v>0</v>
      </c>
      <c r="G11" s="51">
        <f>'[1]NoszlopyBevételek'!G11+'[1]KultúraBevételek'!G11+'[1]GameszBevételek'!G11+'[1]Tűzoltóság Bevétel'!G11+'[1]Dél-Balaton Bevételek'!G11+'[1]Szakképző Bevételek'!G11</f>
        <v>0</v>
      </c>
      <c r="H11" s="51">
        <f>'[1]NoszlopyBevételek'!H11+'[1]KultúraBevételek'!H11+'[1]GameszBevételek'!H11+'[1]Tűzoltóság Bevétel'!H11+'[1]Dél-Balaton Bevételek'!H11+'[1]Szakképző Bevételek'!H11</f>
        <v>0</v>
      </c>
      <c r="I11" s="51">
        <f>'[1]NoszlopyBevételek'!I11+'[1]KultúraBevételek'!I11+'[1]GameszBevételek'!I11+'[1]Tűzoltóság Bevétel'!I11+'[1]Dél-Balaton Bevételek'!I11+'[1]Szakképző Bevételek'!I11</f>
        <v>0</v>
      </c>
      <c r="J11" s="509"/>
      <c r="K11" s="51">
        <f>'[1]NoszlopyBevételek'!K11+'[1]KultúraBevételek'!K11+'[1]GameszBevételek'!K11+'[1]Tűzoltóság Bevétel'!K11+'[1]Dél-Balaton Bevételek'!K11+'[1]Szakképző Bevételek'!K11</f>
        <v>0</v>
      </c>
      <c r="L11" s="51">
        <f>'[1]NoszlopyBevételek'!L11+'[1]KultúraBevételek'!L11+'[1]GameszBevételek'!L11+'[1]Tűzoltóság Bevétel'!L11+'[1]Dél-Balaton Bevételek'!L11+'[1]Szakképző Bevételek'!L11</f>
        <v>0</v>
      </c>
    </row>
    <row r="12" spans="1:12" ht="17.25" customHeight="1">
      <c r="A12" s="573"/>
      <c r="B12" s="50" t="s">
        <v>129</v>
      </c>
      <c r="C12" s="51">
        <f>'[1]NoszlopyBevételek'!C12+'[1]KultúraBevételek'!C12+'[1]GameszBevételek'!C12+'[1]Tűzoltóság Bevétel'!C12+'[1]Dél-Balaton Bevételek'!C12+'[1]Szakképző Bevételek'!C12</f>
        <v>0</v>
      </c>
      <c r="D12" s="51">
        <f>'[1]NoszlopyBevételek'!D12+'[1]KultúraBevételek'!D12+'[1]GameszBevételek'!D12+'[1]Tűzoltóság Bevétel'!D12+'[1]Dél-Balaton Bevételek'!D12+'[1]Szakképző Bevételek'!D12</f>
        <v>11210</v>
      </c>
      <c r="E12" s="510"/>
      <c r="F12" s="51">
        <f>'[1]NoszlopyBevételek'!F12+'[1]KultúraBevételek'!F12+'[1]GameszBevételek'!F12+'[1]Tűzoltóság Bevétel'!F12+'[1]Dél-Balaton Bevételek'!F12+'[1]Szakképző Bevételek'!F12</f>
        <v>0</v>
      </c>
      <c r="G12" s="51">
        <f>'[1]NoszlopyBevételek'!G12+'[1]KultúraBevételek'!G12+'[1]GameszBevételek'!G12+'[1]Tűzoltóság Bevétel'!G12+'[1]Dél-Balaton Bevételek'!G12+'[1]Szakképző Bevételek'!G12</f>
        <v>58544</v>
      </c>
      <c r="H12" s="51">
        <f>'[1]NoszlopyBevételek'!H12+'[1]KultúraBevételek'!H12+'[1]GameszBevételek'!H12+'[1]Tűzoltóság Bevétel'!H12+'[1]Dél-Balaton Bevételek'!H12+'[1]Szakképző Bevételek'!H12</f>
        <v>0</v>
      </c>
      <c r="I12" s="51">
        <f>'[1]NoszlopyBevételek'!I12+'[1]KultúraBevételek'!I12+'[1]GameszBevételek'!I12+'[1]Tűzoltóság Bevétel'!I12+'[1]Dél-Balaton Bevételek'!I12+'[1]Szakképző Bevételek'!I12</f>
        <v>0</v>
      </c>
      <c r="J12" s="509"/>
      <c r="K12" s="51">
        <f>'[1]NoszlopyBevételek'!K12+'[1]KultúraBevételek'!K12+'[1]GameszBevételek'!K12+'[1]Tűzoltóság Bevétel'!K12+'[1]Dél-Balaton Bevételek'!K12+'[1]Szakképző Bevételek'!K12</f>
        <v>0</v>
      </c>
      <c r="L12" s="51">
        <f>'[1]NoszlopyBevételek'!L12+'[1]KultúraBevételek'!L12+'[1]GameszBevételek'!L12+'[1]Tűzoltóság Bevétel'!L12+'[1]Dél-Balaton Bevételek'!L12+'[1]Szakképző Bevételek'!L12</f>
        <v>0</v>
      </c>
    </row>
    <row r="13" spans="1:12" ht="15" customHeight="1">
      <c r="A13" s="573"/>
      <c r="B13" s="50" t="s">
        <v>130</v>
      </c>
      <c r="C13" s="51">
        <f>'[1]NoszlopyBevételek'!C13+'[1]KultúraBevételek'!C13+'[1]GameszBevételek'!C13+'[1]Tűzoltóság Bevétel'!C13+'[1]Dél-Balaton Bevételek'!C13+'[1]Szakképző Bevételek'!C13</f>
        <v>25632</v>
      </c>
      <c r="D13" s="51">
        <f>'[1]NoszlopyBevételek'!D13+'[1]KultúraBevételek'!D13+'[1]GameszBevételek'!D13+'[1]Tűzoltóság Bevétel'!D13+'[1]Dél-Balaton Bevételek'!D13+'[1]Szakképző Bevételek'!D13</f>
        <v>178391</v>
      </c>
      <c r="E13" s="37"/>
      <c r="F13" s="51">
        <f>'[1]NoszlopyBevételek'!F13+'[1]KultúraBevételek'!F13+'[1]GameszBevételek'!F13+'[1]Tűzoltóság Bevétel'!F13+'[1]Dél-Balaton Bevételek'!F13+'[1]Szakképző Bevételek'!F13</f>
        <v>0</v>
      </c>
      <c r="G13" s="51">
        <f>'[1]NoszlopyBevételek'!G13+'[1]KultúraBevételek'!G13+'[1]GameszBevételek'!G13+'[1]Tűzoltóság Bevétel'!G13+'[1]Dél-Balaton Bevételek'!G13+'[1]Szakképző Bevételek'!G13</f>
        <v>7369</v>
      </c>
      <c r="H13" s="51">
        <f>'[1]NoszlopyBevételek'!H13+'[1]KultúraBevételek'!H13+'[1]GameszBevételek'!H13+'[1]Tűzoltóság Bevétel'!H13+'[1]Dél-Balaton Bevételek'!H13+'[1]Szakképző Bevételek'!H13</f>
        <v>0</v>
      </c>
      <c r="I13" s="51">
        <f>'[1]NoszlopyBevételek'!I13+'[1]KultúraBevételek'!I13+'[1]GameszBevételek'!I13+'[1]Tűzoltóság Bevétel'!I13+'[1]Dél-Balaton Bevételek'!I13+'[1]Szakképző Bevételek'!I13</f>
        <v>0</v>
      </c>
      <c r="J13" s="509"/>
      <c r="K13" s="51">
        <f>'[1]NoszlopyBevételek'!K13+'[1]KultúraBevételek'!K13+'[1]GameszBevételek'!K13+'[1]Tűzoltóság Bevétel'!K13+'[1]Dél-Balaton Bevételek'!K13+'[1]Szakképző Bevételek'!K13</f>
        <v>0</v>
      </c>
      <c r="L13" s="51">
        <f>'[1]NoszlopyBevételek'!L13+'[1]KultúraBevételek'!L13+'[1]GameszBevételek'!L13+'[1]Tűzoltóság Bevétel'!L13+'[1]Dél-Balaton Bevételek'!L13+'[1]Szakképző Bevételek'!L13</f>
        <v>0</v>
      </c>
    </row>
    <row r="14" spans="1:12" ht="15" customHeight="1">
      <c r="A14" s="574"/>
      <c r="B14" s="55" t="s">
        <v>131</v>
      </c>
      <c r="C14" s="51">
        <f>'[1]NoszlopyBevételek'!C14+'[1]KultúraBevételek'!C14+'[1]GameszBevételek'!C14+'[1]Tűzoltóság Bevétel'!C14+'[1]Dél-Balaton Bevételek'!C14+'[1]Szakképző Bevételek'!C14</f>
        <v>0</v>
      </c>
      <c r="D14" s="51">
        <f>'[1]NoszlopyBevételek'!D14+'[1]KultúraBevételek'!D14+'[1]GameszBevételek'!D14+'[1]Tűzoltóság Bevétel'!D14+'[1]Dél-Balaton Bevételek'!D14+'[1]Szakképző Bevételek'!D14</f>
        <v>8234</v>
      </c>
      <c r="E14" s="37"/>
      <c r="F14" s="51">
        <f>'[1]NoszlopyBevételek'!F14+'[1]KultúraBevételek'!F14+'[1]GameszBevételek'!F14+'[1]Tűzoltóság Bevétel'!F14+'[1]Dél-Balaton Bevételek'!F14+'[1]Szakképző Bevételek'!F14</f>
        <v>0</v>
      </c>
      <c r="G14" s="51">
        <f>'[1]NoszlopyBevételek'!G14+'[1]KultúraBevételek'!G14+'[1]GameszBevételek'!G14+'[1]Tűzoltóság Bevétel'!G14+'[1]Dél-Balaton Bevételek'!G14+'[1]Szakképző Bevételek'!G14</f>
        <v>0</v>
      </c>
      <c r="H14" s="51">
        <f>'[1]NoszlopyBevételek'!H14+'[1]KultúraBevételek'!H14+'[1]GameszBevételek'!H14+'[1]Tűzoltóság Bevétel'!H14+'[1]Dél-Balaton Bevételek'!H14+'[1]Szakképző Bevételek'!H14</f>
        <v>0</v>
      </c>
      <c r="I14" s="51">
        <f>'[1]NoszlopyBevételek'!I14+'[1]KultúraBevételek'!I14+'[1]GameszBevételek'!I14+'[1]Tűzoltóság Bevétel'!I14+'[1]Dél-Balaton Bevételek'!I14+'[1]Szakképző Bevételek'!I14</f>
        <v>0</v>
      </c>
      <c r="J14" s="509"/>
      <c r="K14" s="51">
        <f>'[1]NoszlopyBevételek'!K14+'[1]KultúraBevételek'!K14+'[1]GameszBevételek'!K14+'[1]Tűzoltóság Bevétel'!K14+'[1]Dél-Balaton Bevételek'!K14+'[1]Szakképző Bevételek'!K14</f>
        <v>0</v>
      </c>
      <c r="L14" s="51">
        <f>'[1]NoszlopyBevételek'!L14+'[1]KultúraBevételek'!L14+'[1]GameszBevételek'!L14+'[1]Tűzoltóság Bevétel'!L14+'[1]Dél-Balaton Bevételek'!L14+'[1]Szakképző Bevételek'!L14</f>
        <v>0</v>
      </c>
    </row>
    <row r="15" spans="1:12" ht="15" customHeight="1">
      <c r="A15" s="49" t="s">
        <v>132</v>
      </c>
      <c r="B15" s="50" t="s">
        <v>133</v>
      </c>
      <c r="C15" s="51">
        <f>'[1]NoszlopyBevételek'!C15+'[1]KultúraBevételek'!C15+'[1]GameszBevételek'!C15+'[1]Tűzoltóság Bevétel'!C15+'[1]Dél-Balaton Bevételek'!C15+'[1]Szakképző Bevételek'!C15</f>
        <v>6229</v>
      </c>
      <c r="D15" s="51">
        <f>'[1]NoszlopyBevételek'!D15+'[1]KultúraBevételek'!D15+'[1]GameszBevételek'!D15+'[1]Tűzoltóság Bevétel'!D15+'[1]Dél-Balaton Bevételek'!D15+'[1]Szakképző Bevételek'!D15</f>
        <v>115642</v>
      </c>
      <c r="E15" s="37"/>
      <c r="F15" s="51">
        <f>'[1]NoszlopyBevételek'!F15+'[1]KultúraBevételek'!F15+'[1]GameszBevételek'!F15+'[1]Tűzoltóság Bevétel'!F15+'[1]Dél-Balaton Bevételek'!F15+'[1]Szakképző Bevételek'!F15</f>
        <v>916</v>
      </c>
      <c r="G15" s="51">
        <f>'[1]NoszlopyBevételek'!G15+'[1]KultúraBevételek'!G15+'[1]GameszBevételek'!G15+'[1]Tűzoltóság Bevétel'!G15+'[1]Dél-Balaton Bevételek'!G15+'[1]Szakképző Bevételek'!G15</f>
        <v>1600</v>
      </c>
      <c r="H15" s="51">
        <f>'[1]NoszlopyBevételek'!H15+'[1]KultúraBevételek'!H15+'[1]GameszBevételek'!H15+'[1]Tűzoltóság Bevétel'!H15+'[1]Dél-Balaton Bevételek'!H15+'[1]Szakképző Bevételek'!H15</f>
        <v>10000</v>
      </c>
      <c r="I15" s="51">
        <f>'[1]NoszlopyBevételek'!I15+'[1]KultúraBevételek'!I15+'[1]GameszBevételek'!I15+'[1]Tűzoltóság Bevétel'!I15+'[1]Dél-Balaton Bevételek'!I15+'[1]Szakképző Bevételek'!I15</f>
        <v>0</v>
      </c>
      <c r="J15" s="509"/>
      <c r="K15" s="51">
        <f>'[1]NoszlopyBevételek'!K15+'[1]KultúraBevételek'!K15+'[1]GameszBevételek'!K15+'[1]Tűzoltóság Bevétel'!K15+'[1]Dél-Balaton Bevételek'!K15+'[1]Szakképző Bevételek'!K15</f>
        <v>0</v>
      </c>
      <c r="L15" s="51">
        <f>'[1]NoszlopyBevételek'!L15+'[1]KultúraBevételek'!L15+'[1]GameszBevételek'!L15+'[1]Tűzoltóság Bevétel'!L15+'[1]Dél-Balaton Bevételek'!L15+'[1]Szakképző Bevételek'!L15</f>
        <v>0</v>
      </c>
    </row>
    <row r="16" spans="1:12" ht="15" customHeight="1">
      <c r="A16" s="49" t="s">
        <v>134</v>
      </c>
      <c r="B16" s="50" t="s">
        <v>136</v>
      </c>
      <c r="C16" s="51">
        <f>'[1]NoszlopyBevételek'!C17+'[1]KultúraBevételek'!C17+'[1]GameszBevételek'!C17+'[1]Tűzoltóság Bevétel'!C17+'[1]Dél-Balaton Bevételek'!C17+'[1]Szakképző Bevételek'!C17</f>
        <v>52495</v>
      </c>
      <c r="D16" s="51">
        <v>70000</v>
      </c>
      <c r="E16" s="37"/>
      <c r="F16" s="51">
        <f>'[1]NoszlopyBevételek'!F17+'[1]KultúraBevételek'!F17+'[1]GameszBevételek'!F17+'[1]Tűzoltóság Bevétel'!F17+'[1]Dél-Balaton Bevételek'!F17+'[1]Szakképző Bevételek'!F17</f>
        <v>0</v>
      </c>
      <c r="G16" s="51">
        <f>'[1]NoszlopyBevételek'!G17+'[1]KultúraBevételek'!G17+'[1]GameszBevételek'!G17+'[1]Tűzoltóság Bevétel'!G17+'[1]Dél-Balaton Bevételek'!G17+'[1]Szakképző Bevételek'!G17</f>
        <v>0</v>
      </c>
      <c r="H16" s="51">
        <f>'[1]NoszlopyBevételek'!H17+'[1]KultúraBevételek'!H17+'[1]GameszBevételek'!H17+'[1]Tűzoltóság Bevétel'!H17+'[1]Dél-Balaton Bevételek'!H17+'[1]Szakképző Bevételek'!H17</f>
        <v>0</v>
      </c>
      <c r="I16" s="51">
        <f>'[1]NoszlopyBevételek'!I17+'[1]KultúraBevételek'!I17+'[1]GameszBevételek'!I17+'[1]Tűzoltóság Bevétel'!I17+'[1]Dél-Balaton Bevételek'!I17+'[1]Szakképző Bevételek'!I17</f>
        <v>0</v>
      </c>
      <c r="J16" s="509"/>
      <c r="K16" s="51">
        <f>'[1]NoszlopyBevételek'!K17+'[1]KultúraBevételek'!K17+'[1]GameszBevételek'!K17+'[1]Tűzoltóság Bevétel'!K17+'[1]Dél-Balaton Bevételek'!K17+'[1]Szakképző Bevételek'!K17</f>
        <v>0</v>
      </c>
      <c r="L16" s="51">
        <f>'[1]NoszlopyBevételek'!L17+'[1]KultúraBevételek'!L17+'[1]GameszBevételek'!L17+'[1]Tűzoltóság Bevétel'!L17+'[1]Dél-Balaton Bevételek'!L17+'[1]Szakképző Bevételek'!L17</f>
        <v>0</v>
      </c>
    </row>
    <row r="17" spans="1:12" ht="15" customHeight="1">
      <c r="A17" s="582" t="s">
        <v>135</v>
      </c>
      <c r="B17" s="50" t="s">
        <v>138</v>
      </c>
      <c r="C17" s="51">
        <f>'[1]NoszlopyBevételek'!C18+'[1]KultúraBevételek'!C18+'[1]GameszBevételek'!C18+'[1]Tűzoltóság Bevétel'!C18+'[1]Dél-Balaton Bevételek'!C18+'[1]Szakképző Bevételek'!C18</f>
        <v>6625</v>
      </c>
      <c r="D17" s="51">
        <f>'[1]NoszlopyBevételek'!D18+'[1]KultúraBevételek'!D18+'[1]GameszBevételek'!D18+'[1]Tűzoltóság Bevétel'!D18+'[1]Dél-Balaton Bevételek'!D18+'[1]Szakképző Bevételek'!D18</f>
        <v>43301</v>
      </c>
      <c r="E17" s="37"/>
      <c r="F17" s="51">
        <f>'[1]NoszlopyBevételek'!F18+'[1]KultúraBevételek'!F18+'[1]GameszBevételek'!F18+'[1]Tűzoltóság Bevétel'!F18+'[1]Dél-Balaton Bevételek'!F18+'[1]Szakképző Bevételek'!F18</f>
        <v>0</v>
      </c>
      <c r="G17" s="51">
        <f>'[1]NoszlopyBevételek'!G18+'[1]KultúraBevételek'!G18+'[1]GameszBevételek'!G18+'[1]Tűzoltóság Bevétel'!G18+'[1]Dél-Balaton Bevételek'!G18+'[1]Szakképző Bevételek'!G18</f>
        <v>12260</v>
      </c>
      <c r="H17" s="51">
        <f>'[1]NoszlopyBevételek'!H18+'[1]KultúraBevételek'!H18+'[1]GameszBevételek'!H18+'[1]Tűzoltóság Bevétel'!H18+'[1]Dél-Balaton Bevételek'!H18+'[1]Szakképző Bevételek'!H18</f>
        <v>0</v>
      </c>
      <c r="I17" s="51">
        <f>'[1]NoszlopyBevételek'!I18+'[1]KultúraBevételek'!I18+'[1]GameszBevételek'!I18+'[1]Tűzoltóság Bevétel'!I18+'[1]Dél-Balaton Bevételek'!I18+'[1]Szakképző Bevételek'!I18</f>
        <v>0</v>
      </c>
      <c r="J17" s="509"/>
      <c r="K17" s="51">
        <f>'[1]NoszlopyBevételek'!K18+'[1]KultúraBevételek'!K18+'[1]GameszBevételek'!K18+'[1]Tűzoltóság Bevétel'!K18+'[1]Dél-Balaton Bevételek'!K18+'[1]Szakképző Bevételek'!K18</f>
        <v>0</v>
      </c>
      <c r="L17" s="51">
        <f>'[1]NoszlopyBevételek'!L18+'[1]KultúraBevételek'!L18+'[1]GameszBevételek'!L18+'[1]Tűzoltóság Bevétel'!L18+'[1]Dél-Balaton Bevételek'!L18+'[1]Szakképző Bevételek'!L18</f>
        <v>0</v>
      </c>
    </row>
    <row r="18" spans="1:12" ht="15" customHeight="1">
      <c r="A18" s="583"/>
      <c r="B18" s="50" t="s">
        <v>139</v>
      </c>
      <c r="C18" s="51">
        <v>7100</v>
      </c>
      <c r="D18" s="51">
        <v>3932</v>
      </c>
      <c r="E18" s="510"/>
      <c r="F18" s="51">
        <f>'[1]NoszlopyBevételek'!F19+'[1]KultúraBevételek'!F19+'[1]GameszBevételek'!F19+'[1]Tűzoltóság Bevétel'!F19+'[1]Dél-Balaton Bevételek'!F19+'[1]Szakképző Bevételek'!F19</f>
        <v>0</v>
      </c>
      <c r="G18" s="51">
        <f>'[1]NoszlopyBevételek'!G19+'[1]KultúraBevételek'!G19+'[1]GameszBevételek'!G19+'[1]Tűzoltóság Bevétel'!G19+'[1]Dél-Balaton Bevételek'!G19+'[1]Szakképző Bevételek'!G19</f>
        <v>0</v>
      </c>
      <c r="H18" s="51">
        <f>'[1]NoszlopyBevételek'!H19+'[1]KultúraBevételek'!H19+'[1]GameszBevételek'!H19+'[1]Tűzoltóság Bevétel'!H19+'[1]Dél-Balaton Bevételek'!H19+'[1]Szakképző Bevételek'!H19</f>
        <v>0</v>
      </c>
      <c r="I18" s="51">
        <f>'[1]NoszlopyBevételek'!I19+'[1]KultúraBevételek'!I19+'[1]GameszBevételek'!I19+'[1]Tűzoltóság Bevétel'!I19+'[1]Dél-Balaton Bevételek'!I19+'[1]Szakképző Bevételek'!I19</f>
        <v>0</v>
      </c>
      <c r="J18" s="509"/>
      <c r="K18" s="51">
        <f>'[1]NoszlopyBevételek'!K19+'[1]KultúraBevételek'!K19+'[1]GameszBevételek'!K19+'[1]Tűzoltóság Bevétel'!K19+'[1]Dél-Balaton Bevételek'!K19+'[1]Szakképző Bevételek'!K19</f>
        <v>0</v>
      </c>
      <c r="L18" s="51">
        <f>'[1]NoszlopyBevételek'!L19+'[1]KultúraBevételek'!L19+'[1]GameszBevételek'!L19+'[1]Tűzoltóság Bevétel'!L19+'[1]Dél-Balaton Bevételek'!L19+'[1]Szakképző Bevételek'!L19</f>
        <v>0</v>
      </c>
    </row>
    <row r="19" spans="1:12" ht="15" customHeight="1">
      <c r="A19" s="583"/>
      <c r="B19" s="50" t="s">
        <v>140</v>
      </c>
      <c r="C19" s="51">
        <f>'[1]NoszlopyBevételek'!C20+'[1]KultúraBevételek'!C20+'[1]GameszBevételek'!C20+'[1]Tűzoltóság Bevétel'!C20+'[1]Dél-Balaton Bevételek'!C20+'[1]Szakképző Bevételek'!C20</f>
        <v>2080</v>
      </c>
      <c r="D19" s="51">
        <f>'[1]NoszlopyBevételek'!D20+'[1]KultúraBevételek'!D20+'[1]GameszBevételek'!D20+'[1]Tűzoltóság Bevétel'!D20+'[1]Dél-Balaton Bevételek'!D20+'[1]Szakképző Bevételek'!D20</f>
        <v>12736</v>
      </c>
      <c r="E19" s="37"/>
      <c r="F19" s="51">
        <f>'[1]NoszlopyBevételek'!F20+'[1]KultúraBevételek'!F20+'[1]GameszBevételek'!F20+'[1]Tűzoltóság Bevétel'!F20+'[1]Dél-Balaton Bevételek'!F20+'[1]Szakképző Bevételek'!F20</f>
        <v>0</v>
      </c>
      <c r="G19" s="51">
        <f>'[1]NoszlopyBevételek'!G20+'[1]KultúraBevételek'!G20+'[1]GameszBevételek'!G20+'[1]Tűzoltóság Bevétel'!G20+'[1]Dél-Balaton Bevételek'!G20+'[1]Szakképző Bevételek'!G20</f>
        <v>18750</v>
      </c>
      <c r="H19" s="51">
        <f>'[1]NoszlopyBevételek'!H20+'[1]KultúraBevételek'!H20+'[1]GameszBevételek'!H20+'[1]Tűzoltóság Bevétel'!H20+'[1]Dél-Balaton Bevételek'!H20+'[1]Szakképző Bevételek'!H20</f>
        <v>1050</v>
      </c>
      <c r="I19" s="51">
        <f>'[1]NoszlopyBevételek'!I20+'[1]KultúraBevételek'!I20+'[1]GameszBevételek'!I20+'[1]Tűzoltóság Bevétel'!I20+'[1]Dél-Balaton Bevételek'!I20+'[1]Szakképző Bevételek'!I20</f>
        <v>0</v>
      </c>
      <c r="J19" s="509"/>
      <c r="K19" s="51">
        <f>'[1]NoszlopyBevételek'!K20+'[1]KultúraBevételek'!K20+'[1]GameszBevételek'!K20+'[1]Tűzoltóság Bevétel'!K20+'[1]Dél-Balaton Bevételek'!K20+'[1]Szakképző Bevételek'!K20</f>
        <v>0</v>
      </c>
      <c r="L19" s="51">
        <f>'[1]NoszlopyBevételek'!L20+'[1]KultúraBevételek'!L20+'[1]GameszBevételek'!L20+'[1]Tűzoltóság Bevétel'!L20+'[1]Dél-Balaton Bevételek'!L20+'[1]Szakképző Bevételek'!L20</f>
        <v>0</v>
      </c>
    </row>
    <row r="20" spans="1:12" ht="15" customHeight="1">
      <c r="A20" s="584"/>
      <c r="B20" s="50" t="s">
        <v>141</v>
      </c>
      <c r="C20" s="51">
        <f>'[1]NoszlopyBevételek'!C21+'[1]KultúraBevételek'!C21+'[1]GameszBevételek'!C21+'[1]Tűzoltóság Bevétel'!C21+'[1]Dél-Balaton Bevételek'!C21+'[1]Szakképző Bevételek'!C21</f>
        <v>0</v>
      </c>
      <c r="D20" s="51">
        <f>'[1]NoszlopyBevételek'!D21+'[1]KultúraBevételek'!D21+'[1]GameszBevételek'!D21+'[1]Tűzoltóság Bevétel'!D21+'[1]Dél-Balaton Bevételek'!D21+'[1]Szakképző Bevételek'!D21</f>
        <v>14263</v>
      </c>
      <c r="E20" s="510"/>
      <c r="F20" s="51">
        <f>'[1]NoszlopyBevételek'!F21+'[1]KultúraBevételek'!F21+'[1]GameszBevételek'!F21+'[1]Tűzoltóság Bevétel'!F21+'[1]Dél-Balaton Bevételek'!F21+'[1]Szakképző Bevételek'!F21</f>
        <v>0</v>
      </c>
      <c r="G20" s="51">
        <f>'[1]NoszlopyBevételek'!G21+'[1]KultúraBevételek'!G21+'[1]GameszBevételek'!G21+'[1]Tűzoltóság Bevétel'!G21+'[1]Dél-Balaton Bevételek'!G21+'[1]Szakképző Bevételek'!G21</f>
        <v>0</v>
      </c>
      <c r="H20" s="51">
        <f>'[1]NoszlopyBevételek'!H21+'[1]KultúraBevételek'!H21+'[1]GameszBevételek'!H21+'[1]Tűzoltóság Bevétel'!H21+'[1]Dél-Balaton Bevételek'!H21+'[1]Szakképző Bevételek'!H21</f>
        <v>0</v>
      </c>
      <c r="I20" s="51">
        <f>'[1]NoszlopyBevételek'!I21+'[1]KultúraBevételek'!I21+'[1]GameszBevételek'!I21+'[1]Tűzoltóság Bevétel'!I21+'[1]Dél-Balaton Bevételek'!I21+'[1]Szakképző Bevételek'!I21</f>
        <v>0</v>
      </c>
      <c r="J20" s="509"/>
      <c r="K20" s="51">
        <f>'[1]NoszlopyBevételek'!K21+'[1]KultúraBevételek'!K21+'[1]GameszBevételek'!K21+'[1]Tűzoltóság Bevétel'!K21+'[1]Dél-Balaton Bevételek'!K21+'[1]Szakképző Bevételek'!K21</f>
        <v>0</v>
      </c>
      <c r="L20" s="51">
        <f>'[1]NoszlopyBevételek'!L21+'[1]KultúraBevételek'!L21+'[1]GameszBevételek'!L21+'[1]Tűzoltóság Bevétel'!L21+'[1]Dél-Balaton Bevételek'!L21+'[1]Szakképző Bevételek'!L21</f>
        <v>0</v>
      </c>
    </row>
    <row r="21" spans="1:12" ht="15" customHeight="1">
      <c r="A21" s="49" t="s">
        <v>137</v>
      </c>
      <c r="B21" s="50" t="s">
        <v>143</v>
      </c>
      <c r="C21" s="51">
        <f>'[1]NoszlopyBevételek'!C22+'[1]KultúraBevételek'!C22+'[1]GameszBevételek'!C22+'[1]Tűzoltóság Bevétel'!C22+'[1]Dél-Balaton Bevételek'!C22+'[1]Szakképző Bevételek'!C22</f>
        <v>3860</v>
      </c>
      <c r="D21" s="51">
        <f>'[1]NoszlopyBevételek'!D22+'[1]KultúraBevételek'!D22+'[1]GameszBevételek'!D22+'[1]Tűzoltóság Bevétel'!D22+'[1]Dél-Balaton Bevételek'!D22+'[1]Szakképző Bevételek'!D22</f>
        <v>244999</v>
      </c>
      <c r="E21" s="37"/>
      <c r="F21" s="51">
        <f>'[1]NoszlopyBevételek'!F22+'[1]KultúraBevételek'!F22+'[1]GameszBevételek'!F22+'[1]Tűzoltóság Bevétel'!F22+'[1]Dél-Balaton Bevételek'!F22+'[1]Szakképző Bevételek'!F22</f>
        <v>0</v>
      </c>
      <c r="G21" s="51">
        <f>'[1]NoszlopyBevételek'!G22+'[1]KultúraBevételek'!G22+'[1]GameszBevételek'!G22+'[1]Tűzoltóság Bevétel'!G22+'[1]Dél-Balaton Bevételek'!G22+'[1]Szakképző Bevételek'!G22</f>
        <v>0</v>
      </c>
      <c r="H21" s="51">
        <f>'[1]NoszlopyBevételek'!H22+'[1]KultúraBevételek'!H22+'[1]GameszBevételek'!H22+'[1]Tűzoltóság Bevétel'!H22+'[1]Dél-Balaton Bevételek'!H22+'[1]Szakképző Bevételek'!H22</f>
        <v>0</v>
      </c>
      <c r="I21" s="51">
        <f>'[1]NoszlopyBevételek'!I22+'[1]KultúraBevételek'!I22+'[1]GameszBevételek'!I22+'[1]Tűzoltóság Bevétel'!I22+'[1]Dél-Balaton Bevételek'!I22+'[1]Szakképző Bevételek'!I22</f>
        <v>0</v>
      </c>
      <c r="J21" s="509"/>
      <c r="K21" s="51">
        <f>'[1]NoszlopyBevételek'!K22+'[1]KultúraBevételek'!K22+'[1]GameszBevételek'!K22+'[1]Tűzoltóság Bevétel'!K22+'[1]Dél-Balaton Bevételek'!K22+'[1]Szakképző Bevételek'!K22</f>
        <v>0</v>
      </c>
      <c r="L21" s="51">
        <f>'[1]NoszlopyBevételek'!L22+'[1]KultúraBevételek'!L22+'[1]GameszBevételek'!L22+'[1]Tűzoltóság Bevétel'!L22+'[1]Dél-Balaton Bevételek'!L22+'[1]Szakképző Bevételek'!L22</f>
        <v>0</v>
      </c>
    </row>
    <row r="22" spans="1:12" ht="15" customHeight="1">
      <c r="A22" s="49" t="s">
        <v>142</v>
      </c>
      <c r="B22" s="50" t="s">
        <v>145</v>
      </c>
      <c r="C22" s="51">
        <v>135625</v>
      </c>
      <c r="D22" s="51">
        <v>6527</v>
      </c>
      <c r="E22" s="37"/>
      <c r="F22" s="51"/>
      <c r="G22" s="51">
        <f>'[1]NoszlopyBevételek'!G23+'[1]KultúraBevételek'!G23+'[1]GameszBevételek'!G23+'[1]Tűzoltóság Bevétel'!G23+'[1]Dél-Balaton Bevételek'!G23+'[1]Szakképző Bevételek'!G23</f>
        <v>0</v>
      </c>
      <c r="H22" s="51">
        <f>'[1]NoszlopyBevételek'!H23+'[1]KultúraBevételek'!H23+'[1]GameszBevételek'!H23+'[1]Tűzoltóság Bevétel'!H23+'[1]Dél-Balaton Bevételek'!H23+'[1]Szakképző Bevételek'!H23</f>
        <v>0</v>
      </c>
      <c r="I22" s="51">
        <f>'[1]NoszlopyBevételek'!I23+'[1]KultúraBevételek'!I23+'[1]GameszBevételek'!I23+'[1]Tűzoltóság Bevétel'!I23+'[1]Dél-Balaton Bevételek'!I23+'[1]Szakképző Bevételek'!I23</f>
        <v>0</v>
      </c>
      <c r="J22" s="509"/>
      <c r="K22" s="51">
        <f>'[1]NoszlopyBevételek'!K23+'[1]KultúraBevételek'!K23+'[1]GameszBevételek'!K23+'[1]Tűzoltóság Bevétel'!K23+'[1]Dél-Balaton Bevételek'!K23+'[1]Szakképző Bevételek'!K23</f>
        <v>0</v>
      </c>
      <c r="L22" s="51">
        <f>'[1]NoszlopyBevételek'!L23+'[1]KultúraBevételek'!L23+'[1]GameszBevételek'!L23+'[1]Tűzoltóság Bevétel'!L23+'[1]Dél-Balaton Bevételek'!L23+'[1]Szakképző Bevételek'!L23</f>
        <v>0</v>
      </c>
    </row>
    <row r="23" spans="1:12" ht="15" customHeight="1">
      <c r="A23" s="38" t="s">
        <v>144</v>
      </c>
      <c r="B23" s="56" t="s">
        <v>147</v>
      </c>
      <c r="C23" s="51">
        <f>'[1]NoszlopyBevételek'!C24+'[1]KultúraBevételek'!C24+'[1]GameszBevételek'!C24+'[1]Tűzoltóság Bevétel'!C24+'[1]Dél-Balaton Bevételek'!C24+'[1]Szakképző Bevételek'!C24</f>
        <v>0</v>
      </c>
      <c r="D23" s="51">
        <f>'[1]NoszlopyBevételek'!D24+'[1]KultúraBevételek'!D24+'[1]GameszBevételek'!D24+'[1]Tűzoltóság Bevétel'!D24+'[1]Dél-Balaton Bevételek'!D24+'[1]Szakképző Bevételek'!D24</f>
        <v>0</v>
      </c>
      <c r="E23" s="57"/>
      <c r="F23" s="51">
        <f>'[1]NoszlopyBevételek'!F24+'[1]KultúraBevételek'!F24+'[1]GameszBevételek'!F24+'[1]Tűzoltóság Bevétel'!F24+'[1]Dél-Balaton Bevételek'!F24+'[1]Szakképző Bevételek'!F24</f>
        <v>0</v>
      </c>
      <c r="G23" s="51">
        <f>'[1]NoszlopyBevételek'!G24+'[1]KultúraBevételek'!G24+'[1]GameszBevételek'!G24+'[1]Tűzoltóság Bevétel'!G24+'[1]Dél-Balaton Bevételek'!G24+'[1]Szakképző Bevételek'!G24</f>
        <v>7675</v>
      </c>
      <c r="H23" s="51">
        <f>'[1]NoszlopyBevételek'!H24+'[1]KultúraBevételek'!H24+'[1]GameszBevételek'!H24+'[1]Tűzoltóság Bevétel'!H24+'[1]Dél-Balaton Bevételek'!H24+'[1]Szakképző Bevételek'!H24</f>
        <v>335650</v>
      </c>
      <c r="I23" s="51">
        <f>'[1]NoszlopyBevételek'!I24+'[1]KultúraBevételek'!I24+'[1]GameszBevételek'!I24+'[1]Tűzoltóság Bevétel'!I24+'[1]Dél-Balaton Bevételek'!I24+'[1]Szakképző Bevételek'!I24</f>
        <v>0</v>
      </c>
      <c r="J23" s="58"/>
      <c r="K23" s="51">
        <f>'[1]NoszlopyBevételek'!K24+'[1]KultúraBevételek'!K24+'[1]GameszBevételek'!K24+'[1]Tűzoltóság Bevétel'!K24+'[1]Dél-Balaton Bevételek'!K24+'[1]Szakképző Bevételek'!K24</f>
        <v>0</v>
      </c>
      <c r="L23" s="51">
        <f>'[1]NoszlopyBevételek'!L24+'[1]KultúraBevételek'!L24+'[1]GameszBevételek'!L24+'[1]Tűzoltóság Bevétel'!L24+'[1]Dél-Balaton Bevételek'!L24+'[1]Szakképző Bevételek'!L24</f>
        <v>0</v>
      </c>
    </row>
    <row r="24" spans="1:12" ht="15" customHeight="1">
      <c r="A24" s="92" t="s">
        <v>146</v>
      </c>
      <c r="B24" s="50" t="s">
        <v>149</v>
      </c>
      <c r="C24" s="51">
        <f>'[1]NoszlopyBevételek'!C25+'[1]KultúraBevételek'!C25+'[1]GameszBevételek'!C25+'[1]Tűzoltóság Bevétel'!C25+'[1]Dél-Balaton Bevételek'!C25+'[1]Szakképző Bevételek'!C25</f>
        <v>0</v>
      </c>
      <c r="D24" s="51">
        <f>'[1]NoszlopyBevételek'!D25+'[1]KultúraBevételek'!D25+'[1]GameszBevételek'!D25+'[1]Tűzoltóság Bevétel'!D25+'[1]Dél-Balaton Bevételek'!D25+'[1]Szakképző Bevételek'!D25</f>
        <v>0</v>
      </c>
      <c r="E24" s="37"/>
      <c r="F24" s="51">
        <f>'[1]NoszlopyBevételek'!F25+'[1]KultúraBevételek'!F25+'[1]GameszBevételek'!F25+'[1]Tűzoltóság Bevétel'!F25+'[1]Dél-Balaton Bevételek'!F25+'[1]Szakképző Bevételek'!F25</f>
        <v>0</v>
      </c>
      <c r="G24" s="51">
        <v>92500</v>
      </c>
      <c r="H24" s="51">
        <f>'[1]NoszlopyBevételek'!H25+'[1]KultúraBevételek'!H25+'[1]GameszBevételek'!H25+'[1]Tűzoltóság Bevétel'!H25+'[1]Dél-Balaton Bevételek'!H25+'[1]Szakképző Bevételek'!H25</f>
        <v>0</v>
      </c>
      <c r="I24" s="51">
        <f>'[1]NoszlopyBevételek'!I25+'[1]KultúraBevételek'!I25+'[1]GameszBevételek'!I25+'[1]Tűzoltóság Bevétel'!I25+'[1]Dél-Balaton Bevételek'!I25+'[1]Szakképző Bevételek'!I25</f>
        <v>0</v>
      </c>
      <c r="J24" s="509"/>
      <c r="K24" s="51">
        <v>70000</v>
      </c>
      <c r="L24" s="51">
        <f>'[1]NoszlopyBevételek'!L25+'[1]KultúraBevételek'!L25+'[1]GameszBevételek'!L25+'[1]Tűzoltóság Bevétel'!L25+'[1]Dél-Balaton Bevételek'!L25+'[1]Szakképző Bevételek'!L25</f>
        <v>0</v>
      </c>
    </row>
    <row r="25" spans="1:12" ht="15" customHeight="1">
      <c r="A25" s="76"/>
      <c r="B25" s="59" t="s">
        <v>150</v>
      </c>
      <c r="C25" s="511">
        <f aca="true" t="shared" si="0" ref="C25:L25">C6+C7+C8+C9+C10+C11+C12+C13+C14+C15+C16+C17+C18+C19+C20+C21+C22+C23+C24</f>
        <v>429653</v>
      </c>
      <c r="D25" s="511">
        <f t="shared" si="0"/>
        <v>1578490</v>
      </c>
      <c r="E25" s="511">
        <f t="shared" si="0"/>
        <v>0</v>
      </c>
      <c r="F25" s="511">
        <f t="shared" si="0"/>
        <v>2916</v>
      </c>
      <c r="G25" s="511">
        <f t="shared" si="0"/>
        <v>222616</v>
      </c>
      <c r="H25" s="511">
        <f t="shared" si="0"/>
        <v>392200</v>
      </c>
      <c r="I25" s="511">
        <f t="shared" si="0"/>
        <v>0</v>
      </c>
      <c r="J25" s="511">
        <f t="shared" si="0"/>
        <v>0</v>
      </c>
      <c r="K25" s="511">
        <f t="shared" si="0"/>
        <v>70000</v>
      </c>
      <c r="L25" s="511">
        <f t="shared" si="0"/>
        <v>0</v>
      </c>
    </row>
    <row r="26" spans="1:12" ht="15" customHeight="1" thickBot="1">
      <c r="A26" s="87" t="s">
        <v>148</v>
      </c>
      <c r="B26" s="60" t="s">
        <v>152</v>
      </c>
      <c r="C26" s="61">
        <v>119000</v>
      </c>
      <c r="D26" s="61">
        <f>'[1]KórházBevételek'!D27</f>
        <v>0</v>
      </c>
      <c r="E26" s="61">
        <f>'[1]KórházBevételek'!E27</f>
        <v>0</v>
      </c>
      <c r="F26" s="61">
        <f>'[1]KórházBevételek'!F27</f>
        <v>0</v>
      </c>
      <c r="G26" s="61">
        <v>1428733</v>
      </c>
      <c r="H26" s="61">
        <f>'[1]KórházBevételek'!H27</f>
        <v>0</v>
      </c>
      <c r="I26" s="61">
        <f>'[1]KórházBevételek'!I27</f>
        <v>0</v>
      </c>
      <c r="J26" s="61">
        <f>'[1]KórházBevételek'!J27</f>
        <v>0</v>
      </c>
      <c r="K26" s="61">
        <f>'[1]KórházBevételek'!K27</f>
        <v>0</v>
      </c>
      <c r="L26" s="61">
        <f>'[1]KórházBevételek'!L27</f>
        <v>0</v>
      </c>
    </row>
    <row r="27" spans="1:12" ht="13.5" thickBot="1">
      <c r="A27" s="88"/>
      <c r="B27" s="62" t="s">
        <v>153</v>
      </c>
      <c r="C27" s="63">
        <f aca="true" t="shared" si="1" ref="C27:L27">C25+C26</f>
        <v>548653</v>
      </c>
      <c r="D27" s="63">
        <f t="shared" si="1"/>
        <v>1578490</v>
      </c>
      <c r="E27" s="63">
        <f t="shared" si="1"/>
        <v>0</v>
      </c>
      <c r="F27" s="63">
        <f t="shared" si="1"/>
        <v>2916</v>
      </c>
      <c r="G27" s="63">
        <f t="shared" si="1"/>
        <v>1651349</v>
      </c>
      <c r="H27" s="63">
        <f t="shared" si="1"/>
        <v>392200</v>
      </c>
      <c r="I27" s="63">
        <f t="shared" si="1"/>
        <v>0</v>
      </c>
      <c r="J27" s="63">
        <f t="shared" si="1"/>
        <v>0</v>
      </c>
      <c r="K27" s="63">
        <f t="shared" si="1"/>
        <v>70000</v>
      </c>
      <c r="L27" s="63">
        <f t="shared" si="1"/>
        <v>0</v>
      </c>
    </row>
    <row r="28" spans="1:12" ht="13.5" thickTop="1">
      <c r="A28" s="65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13.5" thickBo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6" ht="41.25" customHeight="1" thickTop="1">
      <c r="A30" s="69"/>
      <c r="B30" s="70"/>
      <c r="C30" s="595" t="s">
        <v>154</v>
      </c>
      <c r="D30" s="596"/>
      <c r="E30" s="71"/>
      <c r="F30" s="72" t="s">
        <v>72</v>
      </c>
    </row>
    <row r="31" spans="1:6" ht="38.25" customHeight="1">
      <c r="A31" s="73" t="s">
        <v>73</v>
      </c>
      <c r="B31" s="508" t="s">
        <v>112</v>
      </c>
      <c r="C31" s="508" t="s">
        <v>155</v>
      </c>
      <c r="D31" s="508" t="s">
        <v>156</v>
      </c>
      <c r="E31" s="508"/>
      <c r="F31" s="48" t="s">
        <v>157</v>
      </c>
    </row>
    <row r="32" spans="1:6" ht="25.5">
      <c r="A32" s="49" t="s">
        <v>77</v>
      </c>
      <c r="B32" s="512" t="s">
        <v>158</v>
      </c>
      <c r="C32" s="52">
        <f>'[1]NoszlopyBevételek'!C33+'[1]KultúraBevételek'!C33+'[1]GameszBevételek'!C33+'[1]Tűzoltóság Bevétel'!C33+'[1]Dél-Balaton Bevételek'!C33+'[1]Szakképző Bevételek'!C33</f>
        <v>0</v>
      </c>
      <c r="D32" s="52">
        <f>'[1]NoszlopyBevételek'!D33+'[1]KultúraBevételek'!D33+'[1]GameszBevételek'!D33+'[1]Tűzoltóság Bevétel'!D33+'[1]Dél-Balaton Bevételek'!D33+'[1]Szakképző Bevételek'!D33</f>
        <v>0</v>
      </c>
      <c r="E32" s="52"/>
      <c r="F32" s="74">
        <f aca="true" t="shared" si="2" ref="F32:F50">C6+D6+F6+G6+H6+I6+K6+L6+C32+D32</f>
        <v>181154</v>
      </c>
    </row>
    <row r="33" spans="1:6" ht="25.5">
      <c r="A33" s="49" t="s">
        <v>91</v>
      </c>
      <c r="B33" s="512" t="s">
        <v>123</v>
      </c>
      <c r="C33" s="52">
        <v>4350</v>
      </c>
      <c r="D33" s="52">
        <f>'[1]NoszlopyBevételek'!D34+'[1]KultúraBevételek'!D34+'[1]GameszBevételek'!D34+'[1]Tűzoltóság Bevétel'!D34+'[1]Dél-Balaton Bevételek'!D34+'[1]Szakképző Bevételek'!D34</f>
        <v>0</v>
      </c>
      <c r="E33" s="37"/>
      <c r="F33" s="74">
        <f t="shared" si="2"/>
        <v>479472</v>
      </c>
    </row>
    <row r="34" spans="1:6" ht="12.75">
      <c r="A34" s="572" t="s">
        <v>124</v>
      </c>
      <c r="B34" s="512" t="s">
        <v>125</v>
      </c>
      <c r="C34" s="52">
        <v>1384</v>
      </c>
      <c r="D34" s="52">
        <f>'[1]NoszlopyBevételek'!D35+'[1]KultúraBevételek'!D35+'[1]GameszBevételek'!D35+'[1]Tűzoltóság Bevétel'!D35+'[1]Dél-Balaton Bevételek'!D35+'[1]Szakképző Bevételek'!D35</f>
        <v>0</v>
      </c>
      <c r="E34" s="37"/>
      <c r="F34" s="74">
        <f t="shared" si="2"/>
        <v>263791</v>
      </c>
    </row>
    <row r="35" spans="1:6" ht="12.75">
      <c r="A35" s="573"/>
      <c r="B35" s="512" t="s">
        <v>126</v>
      </c>
      <c r="C35" s="52"/>
      <c r="D35" s="52">
        <f>'[1]NoszlopyBevételek'!D36+'[1]KultúraBevételek'!D36+'[1]GameszBevételek'!D36+'[1]Tűzoltóság Bevétel'!D36+'[1]Dél-Balaton Bevételek'!D36+'[1]Szakképző Bevételek'!D36</f>
        <v>726</v>
      </c>
      <c r="E35" s="510"/>
      <c r="F35" s="74">
        <f t="shared" si="2"/>
        <v>38717</v>
      </c>
    </row>
    <row r="36" spans="1:6" ht="12.75">
      <c r="A36" s="573"/>
      <c r="B36" s="513" t="s">
        <v>127</v>
      </c>
      <c r="C36" s="52"/>
      <c r="D36" s="52">
        <f>'[1]NoszlopyBevételek'!D37+'[1]KultúraBevételek'!D37+'[1]GameszBevételek'!D37+'[1]Tűzoltóság Bevétel'!D37+'[1]Dél-Balaton Bevételek'!D37+'[1]Szakképző Bevételek'!D37</f>
        <v>0</v>
      </c>
      <c r="E36" s="510"/>
      <c r="F36" s="74">
        <f t="shared" si="2"/>
        <v>22148</v>
      </c>
    </row>
    <row r="37" spans="1:6" ht="12.75">
      <c r="A37" s="573"/>
      <c r="B37" s="512" t="s">
        <v>128</v>
      </c>
      <c r="C37" s="52"/>
      <c r="D37" s="52">
        <f>'[1]NoszlopyBevételek'!D38+'[1]KultúraBevételek'!D38+'[1]GameszBevételek'!D38+'[1]Tűzoltóság Bevétel'!D38+'[1]Dél-Balaton Bevételek'!D38+'[1]Szakképző Bevételek'!D38</f>
        <v>0</v>
      </c>
      <c r="E37" s="37"/>
      <c r="F37" s="74">
        <f t="shared" si="2"/>
        <v>151858</v>
      </c>
    </row>
    <row r="38" spans="1:6" ht="12.75">
      <c r="A38" s="573"/>
      <c r="B38" s="512" t="s">
        <v>129</v>
      </c>
      <c r="C38" s="52">
        <v>1828</v>
      </c>
      <c r="D38" s="52">
        <f>'[1]NoszlopyBevételek'!D39+'[1]KultúraBevételek'!D39+'[1]GameszBevételek'!D39+'[1]Tűzoltóság Bevétel'!D39+'[1]Dél-Balaton Bevételek'!D39+'[1]Szakképző Bevételek'!D39</f>
        <v>0</v>
      </c>
      <c r="E38" s="510"/>
      <c r="F38" s="74">
        <f t="shared" si="2"/>
        <v>71582</v>
      </c>
    </row>
    <row r="39" spans="1:6" ht="12.75">
      <c r="A39" s="573"/>
      <c r="B39" s="512" t="s">
        <v>130</v>
      </c>
      <c r="C39" s="52">
        <v>2258</v>
      </c>
      <c r="D39" s="52">
        <f>'[1]NoszlopyBevételek'!D40+'[1]KultúraBevételek'!D40+'[1]GameszBevételek'!D40+'[1]Tűzoltóság Bevétel'!D40+'[1]Dél-Balaton Bevételek'!D40+'[1]Szakképző Bevételek'!D40</f>
        <v>0</v>
      </c>
      <c r="E39" s="37"/>
      <c r="F39" s="74">
        <f t="shared" si="2"/>
        <v>213650</v>
      </c>
    </row>
    <row r="40" spans="1:6" ht="12.75">
      <c r="A40" s="574"/>
      <c r="B40" s="513" t="s">
        <v>131</v>
      </c>
      <c r="C40" s="52">
        <f>'[1]NoszlopyBevételek'!C41+'[1]KultúraBevételek'!C41+'[1]GameszBevételek'!C41+'[1]Tűzoltóság Bevétel'!C41+'[1]Dél-Balaton Bevételek'!C41+'[1]Szakképző Bevételek'!C41</f>
        <v>0</v>
      </c>
      <c r="D40" s="52">
        <f>'[1]NoszlopyBevételek'!D41+'[1]KultúraBevételek'!D41+'[1]GameszBevételek'!D41+'[1]Tűzoltóság Bevétel'!D41+'[1]Dél-Balaton Bevételek'!D41+'[1]Szakképző Bevételek'!D41</f>
        <v>0</v>
      </c>
      <c r="E40" s="37"/>
      <c r="F40" s="74">
        <f t="shared" si="2"/>
        <v>8234</v>
      </c>
    </row>
    <row r="41" spans="1:6" ht="12.75">
      <c r="A41" s="49" t="s">
        <v>132</v>
      </c>
      <c r="B41" s="512" t="s">
        <v>133</v>
      </c>
      <c r="C41" s="52">
        <f>'[1]NoszlopyBevételek'!C42+'[1]KultúraBevételek'!C42+'[1]GameszBevételek'!C42+'[1]Tűzoltóság Bevétel'!C42+'[1]Dél-Balaton Bevételek'!C42+'[1]Szakképző Bevételek'!C42</f>
        <v>0</v>
      </c>
      <c r="D41" s="52">
        <f>'[1]NoszlopyBevételek'!D42+'[1]KultúraBevételek'!D42+'[1]GameszBevételek'!D42+'[1]Tűzoltóság Bevétel'!D42+'[1]Dél-Balaton Bevételek'!D42+'[1]Szakképző Bevételek'!D42</f>
        <v>0</v>
      </c>
      <c r="E41" s="37"/>
      <c r="F41" s="74">
        <f t="shared" si="2"/>
        <v>134387</v>
      </c>
    </row>
    <row r="42" spans="1:6" ht="17.25" customHeight="1">
      <c r="A42" s="49" t="s">
        <v>134</v>
      </c>
      <c r="B42" s="512" t="s">
        <v>136</v>
      </c>
      <c r="C42" s="52">
        <f>'[1]NoszlopyBevételek'!C44+'[1]KultúraBevételek'!C44+'[1]GameszBevételek'!C44+'[1]Tűzoltóság Bevétel'!C44+'[1]Dél-Balaton Bevételek'!C44+'[1]Szakképző Bevételek'!C44</f>
        <v>15</v>
      </c>
      <c r="D42" s="52">
        <f>'[1]NoszlopyBevételek'!D44+'[1]KultúraBevételek'!D44+'[1]GameszBevételek'!D44+'[1]Tűzoltóság Bevétel'!D44+'[1]Dél-Balaton Bevételek'!D44+'[1]Szakképző Bevételek'!D44</f>
        <v>0</v>
      </c>
      <c r="E42" s="37"/>
      <c r="F42" s="74">
        <f t="shared" si="2"/>
        <v>122510</v>
      </c>
    </row>
    <row r="43" spans="1:6" ht="18" customHeight="1">
      <c r="A43" s="582" t="s">
        <v>135</v>
      </c>
      <c r="B43" s="512" t="s">
        <v>159</v>
      </c>
      <c r="C43" s="52">
        <f>'[1]NoszlopyBevételek'!C45+'[1]KultúraBevételek'!C45+'[1]GameszBevételek'!C45+'[1]Tűzoltóság Bevétel'!C45+'[1]Dél-Balaton Bevételek'!C45+'[1]Szakképző Bevételek'!C45</f>
        <v>0</v>
      </c>
      <c r="D43" s="52">
        <f>'[1]NoszlopyBevételek'!D45+'[1]KultúraBevételek'!D45+'[1]GameszBevételek'!D45+'[1]Tűzoltóság Bevétel'!D45+'[1]Dél-Balaton Bevételek'!D45+'[1]Szakképző Bevételek'!D45</f>
        <v>0</v>
      </c>
      <c r="E43" s="37"/>
      <c r="F43" s="74">
        <f t="shared" si="2"/>
        <v>62186</v>
      </c>
    </row>
    <row r="44" spans="1:6" ht="12.75">
      <c r="A44" s="583"/>
      <c r="B44" s="512" t="s">
        <v>139</v>
      </c>
      <c r="C44" s="52">
        <f>'[1]NoszlopyBevételek'!C46+'[1]KultúraBevételek'!C46+'[1]GameszBevételek'!C46+'[1]Tűzoltóság Bevétel'!C46+'[1]Dél-Balaton Bevételek'!C46+'[1]Szakképző Bevételek'!C46</f>
        <v>0</v>
      </c>
      <c r="D44" s="52">
        <f>'[1]NoszlopyBevételek'!D46+'[1]KultúraBevételek'!D46+'[1]GameszBevételek'!D46+'[1]Tűzoltóság Bevétel'!D46+'[1]Dél-Balaton Bevételek'!D46+'[1]Szakképző Bevételek'!D46</f>
        <v>0</v>
      </c>
      <c r="E44" s="510"/>
      <c r="F44" s="74">
        <f t="shared" si="2"/>
        <v>11032</v>
      </c>
    </row>
    <row r="45" spans="1:6" ht="12.75">
      <c r="A45" s="583"/>
      <c r="B45" s="512" t="s">
        <v>140</v>
      </c>
      <c r="C45" s="52">
        <f>'[1]NoszlopyBevételek'!C47+'[1]KultúraBevételek'!C47+'[1]GameszBevételek'!C47+'[1]Tűzoltóság Bevétel'!C47+'[1]Dél-Balaton Bevételek'!C47+'[1]Szakképző Bevételek'!C47</f>
        <v>0</v>
      </c>
      <c r="D45" s="52">
        <f>'[1]NoszlopyBevételek'!D47+'[1]KultúraBevételek'!D47+'[1]GameszBevételek'!D47+'[1]Tűzoltóság Bevétel'!D47+'[1]Dél-Balaton Bevételek'!D47+'[1]Szakképző Bevételek'!D47</f>
        <v>0</v>
      </c>
      <c r="E45" s="37"/>
      <c r="F45" s="74">
        <f t="shared" si="2"/>
        <v>34616</v>
      </c>
    </row>
    <row r="46" spans="1:6" ht="12.75">
      <c r="A46" s="584"/>
      <c r="B46" s="512" t="s">
        <v>141</v>
      </c>
      <c r="C46" s="52">
        <f>'[1]NoszlopyBevételek'!C48+'[1]KultúraBevételek'!C48+'[1]GameszBevételek'!C48+'[1]Tűzoltóság Bevétel'!C48+'[1]Dél-Balaton Bevételek'!C48+'[1]Szakképző Bevételek'!C48</f>
        <v>0</v>
      </c>
      <c r="D46" s="52">
        <f>'[1]NoszlopyBevételek'!D48+'[1]KultúraBevételek'!D48+'[1]GameszBevételek'!D48+'[1]Tűzoltóság Bevétel'!D48+'[1]Dél-Balaton Bevételek'!D48+'[1]Szakképző Bevételek'!D48</f>
        <v>0</v>
      </c>
      <c r="E46" s="510"/>
      <c r="F46" s="74">
        <f t="shared" si="2"/>
        <v>14263</v>
      </c>
    </row>
    <row r="47" spans="1:6" ht="12.75">
      <c r="A47" s="49" t="s">
        <v>137</v>
      </c>
      <c r="B47" s="512" t="s">
        <v>143</v>
      </c>
      <c r="C47" s="52">
        <f>'[1]NoszlopyBevételek'!C49+'[1]KultúraBevételek'!C49+'[1]GameszBevételek'!C49+'[1]Tűzoltóság Bevétel'!C49+'[1]Dél-Balaton Bevételek'!C49+'[1]Szakképző Bevételek'!C49</f>
        <v>10400</v>
      </c>
      <c r="D47" s="52">
        <f>'[1]NoszlopyBevételek'!D49+'[1]KultúraBevételek'!D49+'[1]GameszBevételek'!D49+'[1]Tűzoltóság Bevétel'!D49+'[1]Dél-Balaton Bevételek'!D49+'[1]Szakképző Bevételek'!D49</f>
        <v>400</v>
      </c>
      <c r="E47" s="37"/>
      <c r="F47" s="74">
        <f t="shared" si="2"/>
        <v>259659</v>
      </c>
    </row>
    <row r="48" spans="1:6" ht="25.5">
      <c r="A48" s="49" t="s">
        <v>142</v>
      </c>
      <c r="B48" s="512" t="s">
        <v>145</v>
      </c>
      <c r="C48" s="52">
        <f>'[1]NoszlopyBevételek'!C50+'[1]KultúraBevételek'!C50+'[1]GameszBevételek'!C50+'[1]Tűzoltóság Bevétel'!C50+'[1]Dél-Balaton Bevételek'!C50+'[1]Szakképző Bevételek'!C50</f>
        <v>0</v>
      </c>
      <c r="D48" s="52">
        <f>'[1]NoszlopyBevételek'!D50+'[1]KultúraBevételek'!D50+'[1]GameszBevételek'!D50+'[1]Tűzoltóság Bevétel'!D50+'[1]Dél-Balaton Bevételek'!D50+'[1]Szakképző Bevételek'!D50</f>
        <v>0</v>
      </c>
      <c r="E48" s="37"/>
      <c r="F48" s="74">
        <f t="shared" si="2"/>
        <v>142152</v>
      </c>
    </row>
    <row r="49" spans="1:6" ht="12.75">
      <c r="A49" s="38" t="s">
        <v>144</v>
      </c>
      <c r="B49" s="75" t="s">
        <v>147</v>
      </c>
      <c r="C49" s="52">
        <f>'[1]NoszlopyBevételek'!C51+'[1]KultúraBevételek'!C51+'[1]GameszBevételek'!C51+'[1]Tűzoltóság Bevétel'!C51+'[1]Dél-Balaton Bevételek'!C51+'[1]Szakképző Bevételek'!C51</f>
        <v>500</v>
      </c>
      <c r="D49" s="52">
        <f>'[1]NoszlopyBevételek'!D51+'[1]KultúraBevételek'!D51+'[1]GameszBevételek'!D51+'[1]Tűzoltóság Bevétel'!D51+'[1]Dél-Balaton Bevételek'!D51+'[1]Szakképző Bevételek'!D51</f>
        <v>417</v>
      </c>
      <c r="E49" s="57"/>
      <c r="F49" s="74">
        <f t="shared" si="2"/>
        <v>344242</v>
      </c>
    </row>
    <row r="50" spans="1:6" ht="12.75">
      <c r="A50" s="92" t="s">
        <v>146</v>
      </c>
      <c r="B50" s="75" t="s">
        <v>149</v>
      </c>
      <c r="C50" s="52">
        <f>'[1]NoszlopyBevételek'!C52+'[1]KultúraBevételek'!C52+'[1]GameszBevételek'!C52+'[1]Tűzoltóság Bevétel'!C52+'[1]Dél-Balaton Bevételek'!C52+'[1]Szakképző Bevételek'!C52</f>
        <v>0</v>
      </c>
      <c r="D50" s="52">
        <v>73117</v>
      </c>
      <c r="E50" s="57"/>
      <c r="F50" s="74">
        <f t="shared" si="2"/>
        <v>235617</v>
      </c>
    </row>
    <row r="51" spans="1:6" ht="12.75">
      <c r="A51" s="76"/>
      <c r="B51" s="507" t="s">
        <v>150</v>
      </c>
      <c r="C51" s="511">
        <f>C32+C33+C34+C35+C36+C37+C38+C39+C40+C41+C42+C43+C44+C45+C46+C47+C48+C49+C50</f>
        <v>20735</v>
      </c>
      <c r="D51" s="511">
        <f>D32+D33+D34+D35+D36+D37+D38+D39+D40+D41+D42+D43+D44+D45+D46+D47+D48+D49+D50</f>
        <v>74660</v>
      </c>
      <c r="E51" s="511">
        <f>E32+E33+E34+E35+E36+E37+E38+E39+E40+E41+E42+E43+E44+E45+E46+E47+E48+E49+E50</f>
        <v>0</v>
      </c>
      <c r="F51" s="550">
        <f>F32+F33+F34+F35+F36+F37+F38+F39+F40+F41+F42+F43+F44+F45+F46+F47+F48+F49+F50</f>
        <v>2791270</v>
      </c>
    </row>
    <row r="52" spans="1:6" ht="13.5" thickBot="1">
      <c r="A52" s="87" t="s">
        <v>148</v>
      </c>
      <c r="B52" s="77" t="s">
        <v>152</v>
      </c>
      <c r="C52" s="57">
        <f>'[1]KórházBevételek'!C54</f>
        <v>0</v>
      </c>
      <c r="D52" s="57">
        <f>'[1]KórházBevételek'!D54</f>
        <v>1241</v>
      </c>
      <c r="E52" s="57">
        <f>'[1]KórházBevételek'!E54</f>
        <v>0</v>
      </c>
      <c r="F52" s="551">
        <f>'[1]KórházBevételek'!F54</f>
        <v>1548974</v>
      </c>
    </row>
    <row r="53" spans="1:6" ht="13.5" thickBot="1">
      <c r="A53" s="88"/>
      <c r="B53" s="78" t="s">
        <v>153</v>
      </c>
      <c r="C53" s="64">
        <f>C51+C52</f>
        <v>20735</v>
      </c>
      <c r="D53" s="64">
        <f>D51+D52</f>
        <v>75901</v>
      </c>
      <c r="E53" s="64">
        <f>E51+E52</f>
        <v>0</v>
      </c>
      <c r="F53" s="552">
        <f>F51+F52</f>
        <v>4340244</v>
      </c>
    </row>
    <row r="54" spans="1:12" ht="13.5" thickTop="1">
      <c r="A54" s="68"/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1:12" ht="12.75">
      <c r="A55" s="68"/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1:12" ht="12.75">
      <c r="A56" s="79"/>
      <c r="B56" s="79"/>
      <c r="C56" s="594"/>
      <c r="D56" s="594"/>
      <c r="E56" s="594"/>
      <c r="F56" s="594"/>
      <c r="G56" s="594"/>
      <c r="H56" s="594"/>
      <c r="I56" s="594"/>
      <c r="J56" s="594"/>
      <c r="K56" s="594"/>
      <c r="L56" s="594"/>
    </row>
  </sheetData>
  <sheetProtection/>
  <mergeCells count="17">
    <mergeCell ref="C56:L56"/>
    <mergeCell ref="A45:A46"/>
    <mergeCell ref="A43:A44"/>
    <mergeCell ref="C30:D30"/>
    <mergeCell ref="A34:A36"/>
    <mergeCell ref="A37:A38"/>
    <mergeCell ref="A39:A40"/>
    <mergeCell ref="B1:L1"/>
    <mergeCell ref="A17:A18"/>
    <mergeCell ref="A19:A20"/>
    <mergeCell ref="A2:L2"/>
    <mergeCell ref="G4:H4"/>
    <mergeCell ref="I4:K4"/>
    <mergeCell ref="A3:L3"/>
    <mergeCell ref="A8:A10"/>
    <mergeCell ref="A11:A12"/>
    <mergeCell ref="A13:A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&amp;C&amp;"Arial,Félkövér"3. sz. melléklet 17/2011.(III.9.) sz.rendelethez Marcali Városi Önkormányzat Intézményeinek 2011. évi bevételei előirányzatai
                           EFt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M83"/>
  <sheetViews>
    <sheetView zoomScalePageLayoutView="0" workbookViewId="0" topLeftCell="A49">
      <selection activeCell="F85" sqref="F85"/>
    </sheetView>
  </sheetViews>
  <sheetFormatPr defaultColWidth="9.140625" defaultRowHeight="12.75"/>
  <cols>
    <col min="1" max="1" width="5.140625" style="0" customWidth="1"/>
    <col min="2" max="2" width="22.7109375" style="0" customWidth="1"/>
    <col min="3" max="3" width="15.421875" style="0" customWidth="1"/>
    <col min="4" max="4" width="12.7109375" style="0" customWidth="1"/>
    <col min="5" max="5" width="11.140625" style="0" hidden="1" customWidth="1"/>
    <col min="6" max="6" width="11.8515625" style="0" customWidth="1"/>
    <col min="7" max="7" width="15.421875" style="0" customWidth="1"/>
    <col min="8" max="8" width="14.8515625" style="0" customWidth="1"/>
    <col min="9" max="9" width="15.421875" style="0" customWidth="1"/>
    <col min="10" max="10" width="10.57421875" style="0" hidden="1" customWidth="1"/>
    <col min="11" max="11" width="12.57421875" style="0" customWidth="1"/>
    <col min="12" max="12" width="16.57421875" style="0" hidden="1" customWidth="1"/>
  </cols>
  <sheetData>
    <row r="1" spans="1:12" ht="12.75">
      <c r="A1" s="79"/>
      <c r="B1" s="602"/>
      <c r="C1" s="602"/>
      <c r="D1" s="602"/>
      <c r="E1" s="602"/>
      <c r="F1" s="602"/>
      <c r="G1" s="602"/>
      <c r="H1" s="602"/>
      <c r="I1" s="602"/>
      <c r="J1" s="602"/>
      <c r="K1" s="602"/>
      <c r="L1" s="602"/>
    </row>
    <row r="2" spans="1:12" ht="12.75">
      <c r="A2" s="594"/>
      <c r="B2" s="576"/>
      <c r="C2" s="576"/>
      <c r="D2" s="576"/>
      <c r="E2" s="576"/>
      <c r="F2" s="576"/>
      <c r="G2" s="576"/>
      <c r="H2" s="576"/>
      <c r="I2" s="576"/>
      <c r="J2" s="576"/>
      <c r="K2" s="576"/>
      <c r="L2" s="576"/>
    </row>
    <row r="3" spans="1:10" ht="14.25" customHeight="1" thickBot="1">
      <c r="A3" s="585"/>
      <c r="B3" s="575"/>
      <c r="C3" s="575"/>
      <c r="D3" s="575"/>
      <c r="E3" s="575"/>
      <c r="F3" s="575"/>
      <c r="G3" s="575"/>
      <c r="H3" s="575"/>
      <c r="I3" s="575"/>
      <c r="J3" s="80"/>
    </row>
    <row r="4" spans="1:10" ht="27.75" customHeight="1" thickTop="1">
      <c r="A4" s="81"/>
      <c r="B4" s="82"/>
      <c r="C4" s="597" t="s">
        <v>160</v>
      </c>
      <c r="D4" s="598"/>
      <c r="E4" s="598"/>
      <c r="F4" s="598"/>
      <c r="G4" s="598"/>
      <c r="H4" s="598"/>
      <c r="I4" s="599"/>
      <c r="J4" s="83"/>
    </row>
    <row r="5" spans="1:10" ht="42.75" customHeight="1" thickBot="1">
      <c r="A5" s="45" t="s">
        <v>73</v>
      </c>
      <c r="B5" s="46" t="s">
        <v>112</v>
      </c>
      <c r="C5" s="508" t="s">
        <v>161</v>
      </c>
      <c r="D5" s="508" t="s">
        <v>162</v>
      </c>
      <c r="E5" s="514"/>
      <c r="F5" s="508" t="s">
        <v>163</v>
      </c>
      <c r="G5" s="508" t="s">
        <v>164</v>
      </c>
      <c r="H5" s="508" t="s">
        <v>165</v>
      </c>
      <c r="I5" s="48" t="s">
        <v>166</v>
      </c>
      <c r="J5" s="84"/>
    </row>
    <row r="6" spans="1:10" ht="17.25" customHeight="1" thickTop="1">
      <c r="A6" s="49" t="s">
        <v>77</v>
      </c>
      <c r="B6" s="50" t="s">
        <v>122</v>
      </c>
      <c r="C6" s="52">
        <v>105700</v>
      </c>
      <c r="D6" s="52">
        <v>27665</v>
      </c>
      <c r="E6" s="52">
        <f>'[1]NoszlopyKiadások'!E6+'[1]KultúraKiadások'!E6+'[1]GameszKiadások'!E6+'[1]KórházKiadások'!E6+'[1]Tűzoltóság Kiadások'!E6+'[1]Dél-Balaton Kiadások'!E6+'[1]Szakképző Kiadások'!E6</f>
        <v>0</v>
      </c>
      <c r="F6" s="52">
        <v>44885</v>
      </c>
      <c r="G6" s="52">
        <v>1691</v>
      </c>
      <c r="H6" s="52">
        <f>'[1]NoszlopyKiadások'!H6+'[1]KultúraKiadások'!H6+'[1]GameszKiadások'!H6+'[1]KórházKiadások'!H6+'[1]Tűzoltóság Kiadások'!H6+'[1]Dél-Balaton Kiadások'!H6+'[1]Szakképző Kiadások'!H6</f>
        <v>0</v>
      </c>
      <c r="I6" s="52">
        <v>330</v>
      </c>
      <c r="J6" s="85"/>
    </row>
    <row r="7" spans="1:10" ht="15" customHeight="1">
      <c r="A7" s="49" t="s">
        <v>91</v>
      </c>
      <c r="B7" s="50" t="s">
        <v>123</v>
      </c>
      <c r="C7" s="52">
        <v>224049</v>
      </c>
      <c r="D7" s="52">
        <v>58856</v>
      </c>
      <c r="E7" s="37"/>
      <c r="F7" s="52">
        <v>161067</v>
      </c>
      <c r="G7" s="52">
        <v>4000</v>
      </c>
      <c r="H7" s="52">
        <f>'[1]NoszlopyKiadások'!H7+'[1]KultúraKiadások'!H7+'[1]GameszKiadások'!H7+'[1]KórházKiadások'!H7+'[1]Tűzoltóság Kiadások'!H7+'[1]Dél-Balaton Kiadások'!H7+'[1]Szakképző Kiadások'!H7</f>
        <v>0</v>
      </c>
      <c r="I7" s="52">
        <f>'[1]NoszlopyKiadások'!I7+'[1]KultúraKiadások'!I7+'[1]GameszKiadások'!I7+'[1]KórházKiadások'!I7+'[1]Tűzoltóság Kiadások'!I7+'[1]Dél-Balaton Kiadások'!I7+'[1]Szakképző Kiadások'!I7</f>
        <v>0</v>
      </c>
      <c r="J7" s="54"/>
    </row>
    <row r="8" spans="1:10" ht="15" customHeight="1">
      <c r="A8" s="572" t="s">
        <v>124</v>
      </c>
      <c r="B8" s="50" t="s">
        <v>125</v>
      </c>
      <c r="C8" s="52">
        <v>172493</v>
      </c>
      <c r="D8" s="52">
        <v>45959</v>
      </c>
      <c r="E8" s="37"/>
      <c r="F8" s="52">
        <v>39999</v>
      </c>
      <c r="G8" s="52">
        <f>'[1]NoszlopyKiadások'!G8+'[1]KultúraKiadások'!G8+'[1]GameszKiadások'!G8+'[1]KórházKiadások'!G8+'[1]Tűzoltóság Kiadások'!G8+'[1]Dél-Balaton Kiadások'!G8+'[1]Szakképző Kiadások'!G8</f>
        <v>4340</v>
      </c>
      <c r="H8" s="52">
        <f>'[1]NoszlopyKiadások'!H8+'[1]KultúraKiadások'!H8+'[1]GameszKiadások'!H8+'[1]KórházKiadások'!H8+'[1]Tűzoltóság Kiadások'!H8+'[1]Dél-Balaton Kiadások'!H8+'[1]Szakképző Kiadások'!H8</f>
        <v>0</v>
      </c>
      <c r="I8" s="52">
        <f>'[1]NoszlopyKiadások'!I8+'[1]KultúraKiadások'!I8+'[1]GameszKiadások'!I8+'[1]KórházKiadások'!I8+'[1]Tűzoltóság Kiadások'!I8+'[1]Dél-Balaton Kiadások'!I8+'[1]Szakképző Kiadások'!I8</f>
        <v>0</v>
      </c>
      <c r="J8" s="54"/>
    </row>
    <row r="9" spans="1:10" ht="15" customHeight="1">
      <c r="A9" s="573"/>
      <c r="B9" s="50" t="s">
        <v>126</v>
      </c>
      <c r="C9" s="52">
        <f>'[1]NoszlopyKiadások'!C9+'[1]KultúraKiadások'!C9+'[1]GameszKiadások'!C9+'[1]KórházKiadások'!C9+'[1]Tűzoltóság Kiadások'!C9+'[1]Dél-Balaton Kiadások'!C9+'[1]Szakképző Kiadások'!C9</f>
        <v>26718</v>
      </c>
      <c r="D9" s="52">
        <f>'[1]NoszlopyKiadások'!D9+'[1]KultúraKiadások'!D9+'[1]GameszKiadások'!D9+'[1]KórházKiadások'!D9+'[1]Tűzoltóság Kiadások'!D9+'[1]Dél-Balaton Kiadások'!D9+'[1]Szakképző Kiadások'!D9</f>
        <v>7124</v>
      </c>
      <c r="E9" s="510"/>
      <c r="F9" s="52">
        <v>4049</v>
      </c>
      <c r="G9" s="52">
        <f>'[1]NoszlopyKiadások'!G9+'[1]KultúraKiadások'!G9+'[1]GameszKiadások'!G9+'[1]KórházKiadások'!G9+'[1]Tűzoltóság Kiadások'!G9+'[1]Dél-Balaton Kiadások'!G9+'[1]Szakképző Kiadások'!G9</f>
        <v>100</v>
      </c>
      <c r="H9" s="52">
        <f>'[1]NoszlopyKiadások'!H9+'[1]KultúraKiadások'!H9+'[1]GameszKiadások'!H9+'[1]KórházKiadások'!H9+'[1]Tűzoltóság Kiadások'!H9+'[1]Dél-Balaton Kiadások'!H9+'[1]Szakképző Kiadások'!H9</f>
        <v>0</v>
      </c>
      <c r="I9" s="52">
        <f>'[1]NoszlopyKiadások'!I9+'[1]KultúraKiadások'!I9+'[1]GameszKiadások'!I9+'[1]KórházKiadások'!I9+'[1]Tűzoltóság Kiadások'!I9+'[1]Dél-Balaton Kiadások'!I9+'[1]Szakképző Kiadások'!I9</f>
        <v>0</v>
      </c>
      <c r="J9" s="54"/>
    </row>
    <row r="10" spans="1:10" ht="15" customHeight="1">
      <c r="A10" s="573"/>
      <c r="B10" s="55" t="s">
        <v>127</v>
      </c>
      <c r="C10" s="52">
        <f>'[1]NoszlopyKiadások'!C10+'[1]KultúraKiadások'!C10+'[1]GameszKiadások'!C10+'[1]KórházKiadások'!C10+'[1]Tűzoltóság Kiadások'!C10+'[1]Dél-Balaton Kiadások'!C10+'[1]Szakképző Kiadások'!C10</f>
        <v>13785</v>
      </c>
      <c r="D10" s="52">
        <f>'[1]NoszlopyKiadások'!D10+'[1]KultúraKiadások'!D10+'[1]GameszKiadások'!D10+'[1]KórházKiadások'!D10+'[1]Tűzoltóság Kiadások'!D10+'[1]Dél-Balaton Kiadások'!D10+'[1]Szakképző Kiadások'!D10</f>
        <v>3653</v>
      </c>
      <c r="E10" s="510"/>
      <c r="F10" s="52">
        <v>4370</v>
      </c>
      <c r="G10" s="52">
        <f>'[1]NoszlopyKiadások'!G10+'[1]KultúraKiadások'!G10+'[1]GameszKiadások'!G10+'[1]KórházKiadások'!G10+'[1]Tűzoltóság Kiadások'!G10+'[1]Dél-Balaton Kiadások'!G10+'[1]Szakképző Kiadások'!G10</f>
        <v>340</v>
      </c>
      <c r="H10" s="52">
        <f>'[1]NoszlopyKiadások'!H10+'[1]KultúraKiadások'!H10+'[1]GameszKiadások'!H10+'[1]KórházKiadások'!H10+'[1]Tűzoltóság Kiadások'!H10+'[1]Dél-Balaton Kiadások'!H10+'[1]Szakképző Kiadások'!H10</f>
        <v>0</v>
      </c>
      <c r="I10" s="52">
        <f>'[1]NoszlopyKiadások'!I10+'[1]KultúraKiadások'!I10+'[1]GameszKiadások'!I10+'[1]KórházKiadások'!I10+'[1]Tűzoltóság Kiadások'!I10+'[1]Dél-Balaton Kiadások'!I10+'[1]Szakképző Kiadások'!I10</f>
        <v>0</v>
      </c>
      <c r="J10" s="54"/>
    </row>
    <row r="11" spans="1:10" ht="15" customHeight="1">
      <c r="A11" s="573"/>
      <c r="B11" s="50" t="s">
        <v>128</v>
      </c>
      <c r="C11" s="52">
        <v>102957</v>
      </c>
      <c r="D11" s="52">
        <v>27596</v>
      </c>
      <c r="E11" s="37"/>
      <c r="F11" s="52">
        <v>19301</v>
      </c>
      <c r="G11" s="52">
        <f>'[1]NoszlopyKiadások'!G11+'[1]KultúraKiadások'!G11+'[1]GameszKiadások'!G11+'[1]KórházKiadások'!G11+'[1]Tűzoltóság Kiadások'!G11+'[1]Dél-Balaton Kiadások'!G11+'[1]Szakképző Kiadások'!G11</f>
        <v>2004</v>
      </c>
      <c r="H11" s="52">
        <f>'[1]NoszlopyKiadások'!H11+'[1]KultúraKiadások'!H11+'[1]GameszKiadások'!H11+'[1]KórházKiadások'!H11+'[1]Tűzoltóság Kiadások'!H11+'[1]Dél-Balaton Kiadások'!H11+'[1]Szakképző Kiadások'!H11</f>
        <v>0</v>
      </c>
      <c r="I11" s="52">
        <f>'[1]NoszlopyKiadások'!I11+'[1]KultúraKiadások'!I11+'[1]GameszKiadások'!I11+'[1]KórházKiadások'!I11+'[1]Tűzoltóság Kiadások'!I11+'[1]Dél-Balaton Kiadások'!I11+'[1]Szakképző Kiadások'!I11</f>
        <v>0</v>
      </c>
      <c r="J11" s="54"/>
    </row>
    <row r="12" spans="1:10" ht="17.25" customHeight="1">
      <c r="A12" s="573"/>
      <c r="B12" s="50" t="s">
        <v>129</v>
      </c>
      <c r="C12" s="52">
        <f>'[1]NoszlopyKiadások'!C12+'[1]KultúraKiadások'!C12+'[1]GameszKiadások'!C12+'[1]KórházKiadások'!C12+'[1]Tűzoltóság Kiadások'!C12+'[1]Dél-Balaton Kiadások'!C12+'[1]Szakképző Kiadások'!C12</f>
        <v>47281</v>
      </c>
      <c r="D12" s="52">
        <f>'[1]NoszlopyKiadások'!D12+'[1]KultúraKiadások'!D12+'[1]GameszKiadások'!D12+'[1]KórházKiadások'!D12+'[1]Tűzoltóság Kiadások'!D12+'[1]Dél-Balaton Kiadások'!D12+'[1]Szakképző Kiadások'!D12</f>
        <v>12099</v>
      </c>
      <c r="E12" s="510"/>
      <c r="F12" s="52">
        <v>12202</v>
      </c>
      <c r="G12" s="52">
        <f>'[1]NoszlopyKiadások'!G12+'[1]KultúraKiadások'!G12+'[1]GameszKiadások'!G12+'[1]KórházKiadások'!G12+'[1]Tűzoltóság Kiadások'!G12+'[1]Dél-Balaton Kiadások'!G12+'[1]Szakképző Kiadások'!G12</f>
        <v>0</v>
      </c>
      <c r="H12" s="52">
        <f>'[1]NoszlopyKiadások'!H12+'[1]KultúraKiadások'!H12+'[1]GameszKiadások'!H12+'[1]KórházKiadások'!H12+'[1]Tűzoltóság Kiadások'!H12+'[1]Dél-Balaton Kiadások'!H12+'[1]Szakképző Kiadások'!H12</f>
        <v>0</v>
      </c>
      <c r="I12" s="52">
        <f>'[1]NoszlopyKiadások'!I12+'[1]KultúraKiadások'!I12+'[1]GameszKiadások'!I12+'[1]KórházKiadások'!I12+'[1]Tűzoltóság Kiadások'!I12+'[1]Dél-Balaton Kiadások'!I12+'[1]Szakképző Kiadások'!I12</f>
        <v>0</v>
      </c>
      <c r="J12" s="54"/>
    </row>
    <row r="13" spans="1:10" ht="15" customHeight="1">
      <c r="A13" s="573"/>
      <c r="B13" s="50" t="s">
        <v>130</v>
      </c>
      <c r="C13" s="52">
        <f>'[1]NoszlopyKiadások'!C13+'[1]KultúraKiadások'!C13+'[1]GameszKiadások'!C13+'[1]KórházKiadások'!C13+'[1]Tűzoltóság Kiadások'!C13+'[1]Dél-Balaton Kiadások'!C13+'[1]Szakképző Kiadások'!C13</f>
        <v>122308</v>
      </c>
      <c r="D13" s="52">
        <f>'[1]NoszlopyKiadások'!D13+'[1]KultúraKiadások'!D13+'[1]GameszKiadások'!D13+'[1]KórházKiadások'!D13+'[1]Tűzoltóság Kiadások'!D13+'[1]Dél-Balaton Kiadások'!D13+'[1]Szakképző Kiadások'!D13</f>
        <v>32684</v>
      </c>
      <c r="E13" s="37"/>
      <c r="F13" s="52">
        <v>58658</v>
      </c>
      <c r="G13" s="52">
        <f>'[1]NoszlopyKiadások'!G13+'[1]KultúraKiadások'!G13+'[1]GameszKiadások'!G13+'[1]KórházKiadások'!G13+'[1]Tűzoltóság Kiadások'!G13+'[1]Dél-Balaton Kiadások'!G13+'[1]Szakképző Kiadások'!G13</f>
        <v>0</v>
      </c>
      <c r="H13" s="52">
        <f>'[1]NoszlopyKiadások'!H13+'[1]KultúraKiadások'!H13+'[1]GameszKiadások'!H13+'[1]KórházKiadások'!H13+'[1]Tűzoltóság Kiadások'!H13+'[1]Dél-Balaton Kiadások'!H13+'[1]Szakképző Kiadások'!H13</f>
        <v>0</v>
      </c>
      <c r="I13" s="52">
        <f>'[1]NoszlopyKiadások'!I13+'[1]KultúraKiadások'!I13+'[1]GameszKiadások'!I13+'[1]KórházKiadások'!I13+'[1]Tűzoltóság Kiadások'!I13+'[1]Dél-Balaton Kiadások'!I13+'[1]Szakképző Kiadások'!I13</f>
        <v>0</v>
      </c>
      <c r="J13" s="54"/>
    </row>
    <row r="14" spans="1:10" ht="15" customHeight="1">
      <c r="A14" s="574"/>
      <c r="B14" s="55" t="s">
        <v>131</v>
      </c>
      <c r="C14" s="52">
        <f>'[1]NoszlopyKiadások'!C14+'[1]KultúraKiadások'!C14+'[1]GameszKiadások'!C14+'[1]KórházKiadások'!C14+'[1]Tűzoltóság Kiadások'!C14+'[1]Dél-Balaton Kiadások'!C14+'[1]Szakképző Kiadások'!C14</f>
        <v>6266</v>
      </c>
      <c r="D14" s="52">
        <f>'[1]NoszlopyKiadások'!D14+'[1]KultúraKiadások'!D14+'[1]GameszKiadások'!D14+'[1]KórházKiadások'!D14+'[1]Tűzoltóság Kiadások'!D14+'[1]Dél-Balaton Kiadások'!D14+'[1]Szakképző Kiadások'!D14</f>
        <v>1682</v>
      </c>
      <c r="E14" s="37"/>
      <c r="F14" s="52">
        <f>'[1]NoszlopyKiadások'!F14+'[1]KultúraKiadások'!F14+'[1]GameszKiadások'!F14+'[1]KórházKiadások'!F14+'[1]Tűzoltóság Kiadások'!F14+'[1]Dél-Balaton Kiadások'!F14+'[1]Szakképző Kiadások'!F14</f>
        <v>286</v>
      </c>
      <c r="G14" s="52">
        <f>'[1]NoszlopyKiadások'!G14+'[1]KultúraKiadások'!G14+'[1]GameszKiadások'!G14+'[1]KórházKiadások'!G14+'[1]Tűzoltóság Kiadások'!G14+'[1]Dél-Balaton Kiadások'!G14+'[1]Szakképző Kiadások'!G14</f>
        <v>0</v>
      </c>
      <c r="H14" s="52">
        <f>'[1]NoszlopyKiadások'!H14+'[1]KultúraKiadások'!H14+'[1]GameszKiadások'!H14+'[1]KórházKiadások'!H14+'[1]Tűzoltóság Kiadások'!H14+'[1]Dél-Balaton Kiadások'!H14+'[1]Szakképző Kiadások'!H14</f>
        <v>0</v>
      </c>
      <c r="I14" s="52">
        <f>'[1]NoszlopyKiadások'!I14+'[1]KultúraKiadások'!I14+'[1]GameszKiadások'!I14+'[1]KórházKiadások'!I14+'[1]Tűzoltóság Kiadások'!I14+'[1]Dél-Balaton Kiadások'!I14+'[1]Szakképző Kiadások'!I14</f>
        <v>0</v>
      </c>
      <c r="J14" s="54"/>
    </row>
    <row r="15" spans="1:10" ht="15" customHeight="1">
      <c r="A15" s="49" t="s">
        <v>132</v>
      </c>
      <c r="B15" s="50" t="s">
        <v>133</v>
      </c>
      <c r="C15" s="52">
        <f>'[1]NoszlopyKiadások'!C15+'[1]KultúraKiadások'!C15+'[1]GameszKiadások'!C15+'[1]KórházKiadások'!C15+'[1]Tűzoltóság Kiadások'!C15+'[1]Dél-Balaton Kiadások'!C15+'[1]Szakképző Kiadások'!C15</f>
        <v>81880</v>
      </c>
      <c r="D15" s="52">
        <f>'[1]NoszlopyKiadások'!D15+'[1]KultúraKiadások'!D15+'[1]GameszKiadások'!D15+'[1]KórházKiadások'!D15+'[1]Tűzoltóság Kiadások'!D15+'[1]Dél-Balaton Kiadások'!D15+'[1]Szakképző Kiadások'!D15</f>
        <v>21902</v>
      </c>
      <c r="E15" s="37"/>
      <c r="F15" s="52">
        <f>'[1]NoszlopyKiadások'!F15+'[1]KultúraKiadások'!F15+'[1]GameszKiadások'!F15+'[1]KórházKiadások'!F15+'[1]Tűzoltóság Kiadások'!F15+'[1]Dél-Balaton Kiadások'!F15+'[1]Szakképző Kiadások'!F15</f>
        <v>21955</v>
      </c>
      <c r="G15" s="52">
        <f>'[1]NoszlopyKiadások'!G15+'[1]KultúraKiadások'!G15+'[1]GameszKiadások'!G15+'[1]KórházKiadások'!G15+'[1]Tűzoltóság Kiadások'!G15+'[1]Dél-Balaton Kiadások'!G15+'[1]Szakképző Kiadások'!G15</f>
        <v>150</v>
      </c>
      <c r="H15" s="52">
        <f>'[1]NoszlopyKiadások'!H15+'[1]KultúraKiadások'!H15+'[1]GameszKiadások'!H15+'[1]KórházKiadások'!H15+'[1]Tűzoltóság Kiadások'!H15+'[1]Dél-Balaton Kiadások'!H15+'[1]Szakképző Kiadások'!H15</f>
        <v>0</v>
      </c>
      <c r="I15" s="52">
        <f>'[1]NoszlopyKiadások'!I15+'[1]KultúraKiadások'!I15+'[1]GameszKiadások'!I15+'[1]KórházKiadások'!I15+'[1]Tűzoltóság Kiadások'!I15+'[1]Dél-Balaton Kiadások'!I15+'[1]Szakképző Kiadások'!I15</f>
        <v>0</v>
      </c>
      <c r="J15" s="54"/>
    </row>
    <row r="16" spans="1:10" ht="15" customHeight="1">
      <c r="A16" s="49" t="s">
        <v>134</v>
      </c>
      <c r="B16" s="50" t="s">
        <v>136</v>
      </c>
      <c r="C16" s="52">
        <f>'[1]NoszlopyKiadások'!C17+'[1]KultúraKiadások'!C17+'[1]GameszKiadások'!C17+'[1]KórházKiadások'!C17+'[1]Tűzoltóság Kiadások'!C17+'[1]Dél-Balaton Kiadások'!C17+'[1]Szakképző Kiadások'!C17</f>
        <v>34917</v>
      </c>
      <c r="D16" s="52">
        <f>'[1]NoszlopyKiadások'!D17+'[1]KultúraKiadások'!D17+'[1]GameszKiadások'!D17+'[1]KórházKiadások'!D17+'[1]Tűzoltóság Kiadások'!D17+'[1]Dél-Balaton Kiadások'!D17+'[1]Szakképző Kiadások'!D17</f>
        <v>8304</v>
      </c>
      <c r="E16" s="37"/>
      <c r="F16" s="52">
        <f>'[1]NoszlopyKiadások'!F17+'[1]KultúraKiadások'!F17+'[1]GameszKiadások'!F17+'[1]KórházKiadások'!F17+'[1]Tűzoltóság Kiadások'!F17+'[1]Dél-Balaton Kiadások'!F17+'[1]Szakképző Kiadások'!F17</f>
        <v>75376</v>
      </c>
      <c r="G16" s="52">
        <f>'[1]NoszlopyKiadások'!G17+'[1]KultúraKiadások'!G17+'[1]GameszKiadások'!G17+'[1]KórházKiadások'!G17+'[1]Tűzoltóság Kiadások'!G17+'[1]Dél-Balaton Kiadások'!G17+'[1]Szakképző Kiadások'!G17</f>
        <v>0</v>
      </c>
      <c r="H16" s="52">
        <f>'[1]NoszlopyKiadások'!H17+'[1]KultúraKiadások'!H17+'[1]GameszKiadások'!H17+'[1]KórházKiadások'!H17+'[1]Tűzoltóság Kiadások'!H17+'[1]Dél-Balaton Kiadások'!H17+'[1]Szakképző Kiadások'!H17</f>
        <v>0</v>
      </c>
      <c r="I16" s="52">
        <f>'[1]NoszlopyKiadások'!I17+'[1]KultúraKiadások'!I17+'[1]GameszKiadások'!I17+'[1]KórházKiadások'!I17+'[1]Tűzoltóság Kiadások'!I17+'[1]Dél-Balaton Kiadások'!I17+'[1]Szakképző Kiadások'!I17</f>
        <v>0</v>
      </c>
      <c r="J16" s="54"/>
    </row>
    <row r="17" spans="1:10" ht="15" customHeight="1">
      <c r="A17" s="582" t="s">
        <v>135</v>
      </c>
      <c r="B17" s="50" t="s">
        <v>138</v>
      </c>
      <c r="C17" s="52">
        <f>'[1]NoszlopyKiadások'!C18+'[1]KultúraKiadások'!C18+'[1]GameszKiadások'!C18+'[1]KórházKiadások'!C18+'[1]Tűzoltóság Kiadások'!C18+'[1]Dél-Balaton Kiadások'!C18+'[1]Szakképző Kiadások'!C18</f>
        <v>20856</v>
      </c>
      <c r="D17" s="52">
        <f>'[1]NoszlopyKiadások'!D18+'[1]KultúraKiadások'!D18+'[1]GameszKiadások'!D18+'[1]KórházKiadások'!D18+'[1]Tűzoltóság Kiadások'!D18+'[1]Dél-Balaton Kiadások'!D18+'[1]Szakképző Kiadások'!D18</f>
        <v>5507</v>
      </c>
      <c r="E17" s="37"/>
      <c r="F17" s="52">
        <f>'[1]NoszlopyKiadások'!F18+'[1]KultúraKiadások'!F18+'[1]GameszKiadások'!F18+'[1]KórházKiadások'!F18+'[1]Tűzoltóság Kiadások'!F18+'[1]Dél-Balaton Kiadások'!F18+'[1]Szakképző Kiadások'!F18</f>
        <v>34323</v>
      </c>
      <c r="G17" s="52">
        <f>'[1]NoszlopyKiadások'!G18+'[1]KultúraKiadások'!G18+'[1]GameszKiadások'!G18+'[1]KórházKiadások'!G18+'[1]Tűzoltóság Kiadások'!G18+'[1]Dél-Balaton Kiadások'!G18+'[1]Szakképző Kiadások'!G18</f>
        <v>0</v>
      </c>
      <c r="H17" s="52">
        <f>'[1]NoszlopyKiadások'!H18+'[1]KultúraKiadások'!H18+'[1]GameszKiadások'!H18+'[1]KórházKiadások'!H18+'[1]Tűzoltóság Kiadások'!H18+'[1]Dél-Balaton Kiadások'!H18+'[1]Szakképző Kiadások'!H18</f>
        <v>0</v>
      </c>
      <c r="I17" s="52">
        <f>'[1]NoszlopyKiadások'!I18+'[1]KultúraKiadások'!I18+'[1]GameszKiadások'!I18+'[1]KórházKiadások'!I18+'[1]Tűzoltóság Kiadások'!I18+'[1]Dél-Balaton Kiadások'!I18+'[1]Szakképző Kiadások'!I18</f>
        <v>1500</v>
      </c>
      <c r="J17" s="54"/>
    </row>
    <row r="18" spans="1:10" ht="15" customHeight="1">
      <c r="A18" s="583"/>
      <c r="B18" s="50" t="s">
        <v>139</v>
      </c>
      <c r="C18" s="52">
        <f>'[1]NoszlopyKiadások'!C19+'[1]KultúraKiadások'!C19+'[1]GameszKiadások'!C19+'[1]KórházKiadások'!C19+'[1]Tűzoltóság Kiadások'!C19+'[1]Dél-Balaton Kiadások'!C19+'[1]Szakképző Kiadások'!C19</f>
        <v>7480</v>
      </c>
      <c r="D18" s="52">
        <f>'[1]NoszlopyKiadások'!D19+'[1]KultúraKiadások'!D19+'[1]GameszKiadások'!D19+'[1]KórházKiadások'!D19+'[1]Tűzoltóság Kiadások'!D19+'[1]Dél-Balaton Kiadások'!D19+'[1]Szakképző Kiadások'!D19</f>
        <v>1954</v>
      </c>
      <c r="E18" s="510"/>
      <c r="F18" s="52">
        <v>1598</v>
      </c>
      <c r="G18" s="52">
        <f>'[1]NoszlopyKiadások'!G19+'[1]KultúraKiadások'!G19+'[1]GameszKiadások'!G19+'[1]KórházKiadások'!G19+'[1]Tűzoltóság Kiadások'!G19+'[1]Dél-Balaton Kiadások'!G19+'[1]Szakképző Kiadások'!G19</f>
        <v>0</v>
      </c>
      <c r="H18" s="52">
        <f>'[1]NoszlopyKiadások'!H19+'[1]KultúraKiadások'!H19+'[1]GameszKiadások'!H19+'[1]KórházKiadások'!H19+'[1]Tűzoltóság Kiadások'!H19+'[1]Dél-Balaton Kiadások'!H19+'[1]Szakképző Kiadások'!H19</f>
        <v>0</v>
      </c>
      <c r="I18" s="52">
        <f>'[1]NoszlopyKiadások'!I19+'[1]KultúraKiadások'!I19+'[1]GameszKiadások'!I19+'[1]KórházKiadások'!I19+'[1]Tűzoltóság Kiadások'!I19+'[1]Dél-Balaton Kiadások'!I19+'[1]Szakképző Kiadások'!I19</f>
        <v>0</v>
      </c>
      <c r="J18" s="54"/>
    </row>
    <row r="19" spans="1:10" ht="15" customHeight="1">
      <c r="A19" s="583"/>
      <c r="B19" s="50" t="s">
        <v>140</v>
      </c>
      <c r="C19" s="52">
        <f>'[1]NoszlopyKiadások'!C20+'[1]KultúraKiadások'!C20+'[1]GameszKiadások'!C20+'[1]KórházKiadások'!C20+'[1]Tűzoltóság Kiadások'!C20+'[1]Dél-Balaton Kiadások'!C20+'[1]Szakképző Kiadások'!C20</f>
        <v>15135</v>
      </c>
      <c r="D19" s="52">
        <f>'[1]NoszlopyKiadások'!D20+'[1]KultúraKiadások'!D20+'[1]GameszKiadások'!D20+'[1]KórházKiadások'!D20+'[1]Tűzoltóság Kiadások'!D20+'[1]Dél-Balaton Kiadások'!D20+'[1]Szakképző Kiadások'!D20</f>
        <v>3952</v>
      </c>
      <c r="E19" s="37"/>
      <c r="F19" s="52">
        <f>'[1]NoszlopyKiadások'!F20+'[1]KultúraKiadások'!F20+'[1]GameszKiadások'!F20+'[1]KórházKiadások'!F20+'[1]Tűzoltóság Kiadások'!F20+'[1]Dél-Balaton Kiadások'!F20+'[1]Szakképző Kiadások'!F20</f>
        <v>15529</v>
      </c>
      <c r="G19" s="52">
        <f>'[1]NoszlopyKiadások'!G20+'[1]KultúraKiadások'!G20+'[1]GameszKiadások'!G20+'[1]KórházKiadások'!G20+'[1]Tűzoltóság Kiadások'!G20+'[1]Dél-Balaton Kiadások'!G20+'[1]Szakképző Kiadások'!G20</f>
        <v>0</v>
      </c>
      <c r="H19" s="52">
        <f>'[1]NoszlopyKiadások'!H20+'[1]KultúraKiadások'!H20+'[1]GameszKiadások'!H20+'[1]KórházKiadások'!H20+'[1]Tűzoltóság Kiadások'!H20+'[1]Dél-Balaton Kiadások'!H20+'[1]Szakképző Kiadások'!H20</f>
        <v>0</v>
      </c>
      <c r="I19" s="52">
        <f>'[1]NoszlopyKiadások'!I20+'[1]KultúraKiadások'!I20+'[1]GameszKiadások'!I20+'[1]KórházKiadások'!I20+'[1]Tűzoltóság Kiadások'!I20+'[1]Dél-Balaton Kiadások'!I20+'[1]Szakképző Kiadások'!I20</f>
        <v>0</v>
      </c>
      <c r="J19" s="54"/>
    </row>
    <row r="20" spans="1:10" ht="15" customHeight="1">
      <c r="A20" s="584"/>
      <c r="B20" s="50" t="s">
        <v>141</v>
      </c>
      <c r="C20" s="52">
        <f>'[1]NoszlopyKiadások'!C21+'[1]KultúraKiadások'!C21+'[1]GameszKiadások'!C21+'[1]KórházKiadások'!C21+'[1]Tűzoltóság Kiadások'!C21+'[1]Dél-Balaton Kiadások'!C21+'[1]Szakképző Kiadások'!C21</f>
        <v>8343</v>
      </c>
      <c r="D20" s="52">
        <f>'[1]NoszlopyKiadások'!D21+'[1]KultúraKiadások'!D21+'[1]GameszKiadások'!D21+'[1]KórházKiadások'!D21+'[1]Tűzoltóság Kiadások'!D21+'[1]Dél-Balaton Kiadások'!D21+'[1]Szakképző Kiadások'!D21</f>
        <v>2138</v>
      </c>
      <c r="E20" s="510"/>
      <c r="F20" s="52">
        <f>'[1]NoszlopyKiadások'!F21+'[1]KultúraKiadások'!F21+'[1]GameszKiadások'!F21+'[1]KórházKiadások'!F21+'[1]Tűzoltóság Kiadások'!F21+'[1]Dél-Balaton Kiadások'!F21+'[1]Szakképző Kiadások'!F21</f>
        <v>3782</v>
      </c>
      <c r="G20" s="52">
        <f>'[1]NoszlopyKiadások'!G21+'[1]KultúraKiadások'!G21+'[1]GameszKiadások'!G21+'[1]KórházKiadások'!G21+'[1]Tűzoltóság Kiadások'!G21+'[1]Dél-Balaton Kiadások'!G21+'[1]Szakképző Kiadások'!G21</f>
        <v>0</v>
      </c>
      <c r="H20" s="52">
        <f>'[1]NoszlopyKiadások'!H21+'[1]KultúraKiadások'!H21+'[1]GameszKiadások'!H21+'[1]KórházKiadások'!H21+'[1]Tűzoltóság Kiadások'!H21+'[1]Dél-Balaton Kiadások'!H21+'[1]Szakképző Kiadások'!H21</f>
        <v>0</v>
      </c>
      <c r="I20" s="52">
        <f>'[1]NoszlopyKiadások'!I21+'[1]KultúraKiadások'!I21+'[1]GameszKiadások'!I21+'[1]KórházKiadások'!I21+'[1]Tűzoltóság Kiadások'!I21+'[1]Dél-Balaton Kiadások'!I21+'[1]Szakképző Kiadások'!I21</f>
        <v>0</v>
      </c>
      <c r="J20" s="54"/>
    </row>
    <row r="21" spans="1:10" ht="15" customHeight="1">
      <c r="A21" s="49" t="s">
        <v>137</v>
      </c>
      <c r="B21" s="50" t="s">
        <v>143</v>
      </c>
      <c r="C21" s="52">
        <f>'[1]NoszlopyKiadások'!C22+'[1]KultúraKiadások'!C22+'[1]GameszKiadások'!C22+'[1]KórházKiadások'!C22+'[1]Tűzoltóság Kiadások'!C22+'[1]Dél-Balaton Kiadások'!C22+'[1]Szakképző Kiadások'!C22</f>
        <v>182809</v>
      </c>
      <c r="D21" s="52">
        <f>'[1]NoszlopyKiadások'!D22+'[1]KultúraKiadások'!D22+'[1]GameszKiadások'!D22+'[1]KórházKiadások'!D22+'[1]Tűzoltóság Kiadások'!D22+'[1]Dél-Balaton Kiadások'!D22+'[1]Szakképző Kiadások'!D22</f>
        <v>44981</v>
      </c>
      <c r="E21" s="37"/>
      <c r="F21" s="52">
        <f>'[1]NoszlopyKiadások'!F22+'[1]KultúraKiadások'!F22+'[1]GameszKiadások'!F22+'[1]KórházKiadások'!F22+'[1]Tűzoltóság Kiadások'!F22+'[1]Dél-Balaton Kiadások'!F22+'[1]Szakképző Kiadások'!F22</f>
        <v>31469</v>
      </c>
      <c r="G21" s="52">
        <f>'[1]NoszlopyKiadások'!G22+'[1]KultúraKiadások'!G22+'[1]GameszKiadások'!G22+'[1]KórházKiadások'!G22+'[1]Tűzoltóság Kiadások'!G22+'[1]Dél-Balaton Kiadások'!G22+'[1]Szakképző Kiadások'!G22</f>
        <v>0</v>
      </c>
      <c r="H21" s="52">
        <f>'[1]NoszlopyKiadások'!H22+'[1]KultúraKiadások'!H22+'[1]GameszKiadások'!H22+'[1]KórházKiadások'!H22+'[1]Tűzoltóság Kiadások'!H22+'[1]Dél-Balaton Kiadások'!H22+'[1]Szakképző Kiadások'!H22</f>
        <v>0</v>
      </c>
      <c r="I21" s="52">
        <f>'[1]NoszlopyKiadások'!I22+'[1]KultúraKiadások'!I22+'[1]GameszKiadások'!I22+'[1]KórházKiadások'!I22+'[1]Tűzoltóság Kiadások'!I22+'[1]Dél-Balaton Kiadások'!I22+'[1]Szakképző Kiadások'!I22</f>
        <v>0</v>
      </c>
      <c r="J21" s="54"/>
    </row>
    <row r="22" spans="1:10" ht="15" customHeight="1">
      <c r="A22" s="49" t="s">
        <v>142</v>
      </c>
      <c r="B22" s="50" t="s">
        <v>145</v>
      </c>
      <c r="C22" s="52">
        <v>35423</v>
      </c>
      <c r="D22" s="52">
        <v>11022</v>
      </c>
      <c r="E22" s="37"/>
      <c r="F22" s="52">
        <v>91769</v>
      </c>
      <c r="G22" s="52">
        <f>'[1]NoszlopyKiadások'!G23+'[1]KultúraKiadások'!G23+'[1]GameszKiadások'!G23+'[1]KórházKiadások'!G23+'[1]Tűzoltóság Kiadások'!G23+'[1]Dél-Balaton Kiadások'!G23+'[1]Szakképző Kiadások'!G23</f>
        <v>0</v>
      </c>
      <c r="H22" s="52">
        <f>'[1]NoszlopyKiadások'!H23+'[1]KultúraKiadások'!H23+'[1]GameszKiadások'!H23+'[1]KórházKiadások'!H23+'[1]Tűzoltóság Kiadások'!H23+'[1]Dél-Balaton Kiadások'!H23+'[1]Szakképző Kiadások'!H23</f>
        <v>0</v>
      </c>
      <c r="I22" s="52">
        <f>'[1]NoszlopyKiadások'!I23+'[1]KultúraKiadások'!I23+'[1]GameszKiadások'!I23+'[1]KórházKiadások'!I23+'[1]Tűzoltóság Kiadások'!I23+'[1]Dél-Balaton Kiadások'!I23+'[1]Szakképző Kiadások'!I23</f>
        <v>0</v>
      </c>
      <c r="J22" s="54"/>
    </row>
    <row r="23" spans="1:10" ht="15" customHeight="1">
      <c r="A23" s="38" t="s">
        <v>144</v>
      </c>
      <c r="B23" s="50" t="s">
        <v>147</v>
      </c>
      <c r="C23" s="52">
        <f>'[1]NoszlopyKiadások'!C24+'[1]KultúraKiadások'!C24+'[1]GameszKiadások'!C24+'[1]KórházKiadások'!C24+'[1]Tűzoltóság Kiadások'!C24+'[1]Dél-Balaton Kiadások'!C24+'[1]Szakképző Kiadások'!C24</f>
        <v>4512</v>
      </c>
      <c r="D23" s="52">
        <f>'[1]NoszlopyKiadások'!D24+'[1]KultúraKiadások'!D24+'[1]GameszKiadások'!D24+'[1]KórházKiadások'!D24+'[1]Tűzoltóság Kiadások'!D24+'[1]Dél-Balaton Kiadások'!D24+'[1]Szakképző Kiadások'!D24</f>
        <v>980</v>
      </c>
      <c r="E23" s="37"/>
      <c r="F23" s="52">
        <f>'[1]NoszlopyKiadások'!F24+'[1]KultúraKiadások'!F24+'[1]GameszKiadások'!F24+'[1]KórházKiadások'!F24+'[1]Tűzoltóság Kiadások'!F24+'[1]Dél-Balaton Kiadások'!F24+'[1]Szakképző Kiadások'!F24</f>
        <v>3225</v>
      </c>
      <c r="G23" s="52">
        <f>'[1]NoszlopyKiadások'!G24+'[1]KultúraKiadások'!G24+'[1]GameszKiadások'!G24+'[1]KórházKiadások'!G24+'[1]Tűzoltóság Kiadások'!G24+'[1]Dél-Balaton Kiadások'!G24+'[1]Szakképző Kiadások'!G24</f>
        <v>0</v>
      </c>
      <c r="H23" s="52">
        <f>'[1]NoszlopyKiadások'!H24+'[1]KultúraKiadások'!H24+'[1]GameszKiadások'!H24+'[1]KórházKiadások'!H24+'[1]Tűzoltóság Kiadások'!H24+'[1]Dél-Balaton Kiadások'!H24+'[1]Szakképző Kiadások'!H24</f>
        <v>0</v>
      </c>
      <c r="I23" s="52">
        <f>'[1]NoszlopyKiadások'!I24+'[1]KultúraKiadások'!I24+'[1]GameszKiadások'!I24+'[1]KórházKiadások'!I24+'[1]Tűzoltóság Kiadások'!I24+'[1]Dél-Balaton Kiadások'!I24+'[1]Szakképző Kiadások'!I24</f>
        <v>0</v>
      </c>
      <c r="J23" s="54"/>
    </row>
    <row r="24" spans="1:10" ht="15" customHeight="1">
      <c r="A24" s="92" t="s">
        <v>146</v>
      </c>
      <c r="B24" s="50" t="s">
        <v>149</v>
      </c>
      <c r="C24" s="52">
        <v>39900</v>
      </c>
      <c r="D24" s="52">
        <v>8023</v>
      </c>
      <c r="E24" s="37"/>
      <c r="F24" s="52">
        <v>82500</v>
      </c>
      <c r="G24" s="52">
        <f>'[1]NoszlopyKiadások'!G25+'[1]KultúraKiadások'!G25+'[1]GameszKiadások'!G25+'[1]KórházKiadások'!G25+'[1]Tűzoltóság Kiadások'!G25+'[1]Dél-Balaton Kiadások'!G25+'[1]Szakképző Kiadások'!G25</f>
        <v>0</v>
      </c>
      <c r="H24" s="52">
        <f>'[1]NoszlopyKiadások'!H25+'[1]KultúraKiadások'!H25+'[1]GameszKiadások'!H25+'[1]KórházKiadások'!H25+'[1]Tűzoltóság Kiadások'!H25+'[1]Dél-Balaton Kiadások'!H25+'[1]Szakképző Kiadások'!H25</f>
        <v>0</v>
      </c>
      <c r="I24" s="52">
        <f>'[1]NoszlopyKiadások'!I25+'[1]KultúraKiadások'!I25+'[1]GameszKiadások'!I25+'[1]KórházKiadások'!I25+'[1]Tűzoltóság Kiadások'!I25+'[1]Dél-Balaton Kiadások'!I25+'[1]Szakképző Kiadások'!I25</f>
        <v>0</v>
      </c>
      <c r="J24" s="54"/>
    </row>
    <row r="25" spans="1:10" ht="15" customHeight="1">
      <c r="A25" s="76"/>
      <c r="B25" s="507" t="s">
        <v>150</v>
      </c>
      <c r="C25" s="511">
        <f aca="true" t="shared" si="0" ref="C25:I25">C6+C7+C8+C9+C10+C11+C12+C13+C14+C15+C16+C17+C18+C19+C20+C21+C22+C23+C24</f>
        <v>1252812</v>
      </c>
      <c r="D25" s="511">
        <f t="shared" si="0"/>
        <v>326081</v>
      </c>
      <c r="E25" s="511">
        <f t="shared" si="0"/>
        <v>0</v>
      </c>
      <c r="F25" s="511">
        <f t="shared" si="0"/>
        <v>706343</v>
      </c>
      <c r="G25" s="511">
        <f t="shared" si="0"/>
        <v>12625</v>
      </c>
      <c r="H25" s="511">
        <f t="shared" si="0"/>
        <v>0</v>
      </c>
      <c r="I25" s="511">
        <f t="shared" si="0"/>
        <v>1830</v>
      </c>
      <c r="J25" s="511" t="e">
        <f>J6+J7+J8+J9+J10+J11+J12+J13+J14+J15+#REF!+J16+J17+J18+J19+J20+J21+J22+J23+J24</f>
        <v>#REF!</v>
      </c>
    </row>
    <row r="26" spans="1:10" ht="15" customHeight="1">
      <c r="A26" s="87" t="s">
        <v>148</v>
      </c>
      <c r="B26" s="29" t="s">
        <v>152</v>
      </c>
      <c r="C26" s="37">
        <f>'[1]KórházKiadások'!C27</f>
        <v>668221</v>
      </c>
      <c r="D26" s="37">
        <f>'[1]KórházKiadások'!D27</f>
        <v>182930</v>
      </c>
      <c r="E26" s="37">
        <f>'[1]KórházKiadások'!E27</f>
        <v>0</v>
      </c>
      <c r="F26" s="37">
        <f>'[1]KórházKiadások'!F27</f>
        <v>696582</v>
      </c>
      <c r="G26" s="37">
        <f>'[1]KórházKiadások'!G27</f>
        <v>0</v>
      </c>
      <c r="H26" s="37">
        <f>'[1]KórházKiadások'!H27</f>
        <v>0</v>
      </c>
      <c r="I26" s="37">
        <f>'[1]KórházKiadások'!I27</f>
        <v>0</v>
      </c>
      <c r="J26" s="54"/>
    </row>
    <row r="27" spans="1:10" ht="13.5" thickBot="1">
      <c r="A27" s="88"/>
      <c r="B27" s="89" t="s">
        <v>153</v>
      </c>
      <c r="C27" s="90">
        <f aca="true" t="shared" si="1" ref="C27:J27">C25+C26</f>
        <v>1921033</v>
      </c>
      <c r="D27" s="90">
        <f t="shared" si="1"/>
        <v>509011</v>
      </c>
      <c r="E27" s="90">
        <f t="shared" si="1"/>
        <v>0</v>
      </c>
      <c r="F27" s="90">
        <f t="shared" si="1"/>
        <v>1402925</v>
      </c>
      <c r="G27" s="90">
        <f t="shared" si="1"/>
        <v>12625</v>
      </c>
      <c r="H27" s="90">
        <f t="shared" si="1"/>
        <v>0</v>
      </c>
      <c r="I27" s="90">
        <f t="shared" si="1"/>
        <v>1830</v>
      </c>
      <c r="J27" s="90" t="e">
        <f t="shared" si="1"/>
        <v>#REF!</v>
      </c>
    </row>
    <row r="28" spans="1:12" ht="13.5" thickTop="1">
      <c r="A28" s="65"/>
      <c r="B28" s="66"/>
      <c r="C28" s="67"/>
      <c r="D28" s="67"/>
      <c r="E28" s="67"/>
      <c r="F28" s="67"/>
      <c r="G28" s="67"/>
      <c r="H28" s="67"/>
      <c r="I28" s="67"/>
      <c r="J28" s="67"/>
      <c r="K28" s="67"/>
      <c r="L28" s="67"/>
    </row>
    <row r="29" spans="1:12" ht="30" customHeight="1">
      <c r="A29" s="68"/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1:12" ht="13.5" thickBot="1">
      <c r="A30" s="68"/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1:11" ht="31.5" customHeight="1" thickTop="1">
      <c r="A31" s="81"/>
      <c r="B31" s="82"/>
      <c r="C31" s="595" t="s">
        <v>167</v>
      </c>
      <c r="D31" s="596"/>
      <c r="E31" s="596"/>
      <c r="F31" s="596"/>
      <c r="G31" s="596"/>
      <c r="H31" s="596"/>
      <c r="I31" s="595" t="s">
        <v>168</v>
      </c>
      <c r="J31" s="600"/>
      <c r="K31" s="601"/>
    </row>
    <row r="32" spans="1:11" ht="38.25">
      <c r="A32" s="45" t="s">
        <v>73</v>
      </c>
      <c r="B32" s="46" t="s">
        <v>112</v>
      </c>
      <c r="C32" s="47" t="s">
        <v>169</v>
      </c>
      <c r="D32" s="508" t="s">
        <v>170</v>
      </c>
      <c r="E32" s="508"/>
      <c r="F32" s="508" t="s">
        <v>171</v>
      </c>
      <c r="G32" s="508" t="s">
        <v>172</v>
      </c>
      <c r="H32" s="508" t="s">
        <v>173</v>
      </c>
      <c r="I32" s="508" t="s">
        <v>117</v>
      </c>
      <c r="J32" s="508"/>
      <c r="K32" s="48" t="s">
        <v>118</v>
      </c>
    </row>
    <row r="33" spans="1:13" ht="25.5">
      <c r="A33" s="49" t="s">
        <v>77</v>
      </c>
      <c r="B33" s="50" t="s">
        <v>158</v>
      </c>
      <c r="C33" s="52">
        <f>'[1]NoszlopyKiadások'!C34+'[1]KultúraKiadások'!C34+'[1]GameszKiadások'!C34+'[1]KórházKiadások'!C34+'[1]Tűzoltóság Kiadások'!C34+'[1]Dél-Balaton Kiadások'!C34+'[1]Szakképző Kiadások'!C34</f>
        <v>0</v>
      </c>
      <c r="D33" s="52">
        <f>'[1]NoszlopyKiadások'!D34+'[1]KultúraKiadások'!D34+'[1]GameszKiadások'!D34+'[1]KórházKiadások'!D34+'[1]Tűzoltóság Kiadások'!D34+'[1]Dél-Balaton Kiadások'!D34+'[1]Szakképző Kiadások'!D34</f>
        <v>0</v>
      </c>
      <c r="E33" s="52">
        <f>'[1]NoszlopyKiadások'!E34+'[1]KultúraKiadások'!E34+'[1]GameszKiadások'!E34+'[1]KórházKiadások'!E34+'[1]Tűzoltóság Kiadások'!E34+'[1]Dél-Balaton Kiadások'!E34+'[1]Szakképző Kiadások'!E34</f>
        <v>0</v>
      </c>
      <c r="F33" s="52">
        <f>'[1]NoszlopyKiadások'!F34+'[1]KultúraKiadások'!F34+'[1]GameszKiadások'!F34+'[1]KórházKiadások'!F34+'[1]Tűzoltóság Kiadások'!F34+'[1]Dél-Balaton Kiadások'!F34+'[1]Szakképző Kiadások'!F34</f>
        <v>0</v>
      </c>
      <c r="G33" s="52">
        <f>'[1]NoszlopyKiadások'!G34+'[1]KultúraKiadások'!G34+'[1]GameszKiadások'!G34+'[1]KórházKiadások'!G34+'[1]Tűzoltóság Kiadások'!G34+'[1]Dél-Balaton Kiadások'!G34+'[1]Szakképző Kiadások'!G34</f>
        <v>0</v>
      </c>
      <c r="H33" s="52">
        <v>883</v>
      </c>
      <c r="I33" s="52">
        <f>'[1]NoszlopyKiadások'!I34+'[1]KultúraKiadások'!I34+'[1]GameszKiadások'!I34+'[1]KórházKiadások'!I34+'[1]Tűzoltóság Kiadások'!I34+'[1]Dél-Balaton Kiadások'!I34+'[1]Szakképző Kiadások'!I34</f>
        <v>0</v>
      </c>
      <c r="J33" s="52">
        <f>'[1]NoszlopyKiadások'!J34+'[1]KultúraKiadások'!J34+'[1]GameszKiadások'!J34+'[1]KórházKiadások'!J34+'[1]Tűzoltóság Kiadások'!J34+'[1]Dél-Balaton Kiadások'!J34+'[1]Szakképző Kiadások'!J34</f>
        <v>0</v>
      </c>
      <c r="K33" s="52">
        <f>'[1]NoszlopyKiadások'!K34+'[1]KultúraKiadások'!K34+'[1]GameszKiadások'!K34+'[1]KórházKiadások'!K34+'[1]Tűzoltóság Kiadások'!K34+'[1]Dél-Balaton Kiadások'!K34+'[1]Szakképző Kiadások'!K34</f>
        <v>0</v>
      </c>
      <c r="M33" s="31"/>
    </row>
    <row r="34" spans="1:13" ht="25.5">
      <c r="A34" s="49" t="s">
        <v>91</v>
      </c>
      <c r="B34" s="50" t="s">
        <v>123</v>
      </c>
      <c r="C34" s="52">
        <v>31500</v>
      </c>
      <c r="D34" s="52">
        <f>'[1]NoszlopyKiadások'!D35+'[1]KultúraKiadások'!D35+'[1]GameszKiadások'!D35+'[1]KórházKiadások'!D35+'[1]Tűzoltóság Kiadások'!D35+'[1]Dél-Balaton Kiadások'!D35+'[1]Szakképző Kiadások'!D35</f>
        <v>0</v>
      </c>
      <c r="E34" s="37"/>
      <c r="F34" s="52">
        <f>'[1]NoszlopyKiadások'!F35+'[1]KultúraKiadások'!F35+'[1]GameszKiadások'!F35+'[1]KórházKiadások'!F35+'[1]Tűzoltóság Kiadások'!F35+'[1]Dél-Balaton Kiadások'!F35+'[1]Szakképző Kiadások'!F35</f>
        <v>0</v>
      </c>
      <c r="G34" s="52">
        <f>'[1]NoszlopyKiadások'!G35+'[1]KultúraKiadások'!G35+'[1]GameszKiadások'!G35+'[1]KórházKiadások'!G35+'[1]Tűzoltóság Kiadások'!G35+'[1]Dél-Balaton Kiadások'!G35+'[1]Szakképző Kiadások'!G35</f>
        <v>0</v>
      </c>
      <c r="H34" s="52">
        <f>'[1]NoszlopyKiadások'!H35+'[1]KultúraKiadások'!H35+'[1]GameszKiadások'!H35+'[1]KórházKiadások'!H35+'[1]Tűzoltóság Kiadások'!H35+'[1]Dél-Balaton Kiadások'!H35+'[1]Szakképző Kiadások'!H35</f>
        <v>0</v>
      </c>
      <c r="I34" s="52">
        <f>'[1]NoszlopyKiadások'!I35+'[1]KultúraKiadások'!I35+'[1]GameszKiadások'!I35+'[1]KórházKiadások'!I35+'[1]Tűzoltóság Kiadások'!I35+'[1]Dél-Balaton Kiadások'!I35+'[1]Szakképző Kiadások'!I35</f>
        <v>0</v>
      </c>
      <c r="J34" s="510"/>
      <c r="K34" s="52">
        <f>'[1]NoszlopyKiadások'!K35+'[1]KultúraKiadások'!K35+'[1]GameszKiadások'!K35+'[1]KórházKiadások'!K35+'[1]Tűzoltóság Kiadások'!K35+'[1]Dél-Balaton Kiadások'!K35+'[1]Szakképző Kiadások'!K35</f>
        <v>0</v>
      </c>
      <c r="M34" s="31"/>
    </row>
    <row r="35" spans="1:13" ht="12.75">
      <c r="A35" s="572" t="s">
        <v>124</v>
      </c>
      <c r="B35" s="50" t="s">
        <v>125</v>
      </c>
      <c r="C35" s="52">
        <f>'[1]NoszlopyKiadások'!C36+'[1]KultúraKiadások'!C36+'[1]GameszKiadások'!C36+'[1]KórházKiadások'!C36+'[1]Tűzoltóság Kiadások'!C36+'[1]Dél-Balaton Kiadások'!C36+'[1]Szakképző Kiadások'!C36</f>
        <v>1000</v>
      </c>
      <c r="D35" s="52">
        <f>'[1]NoszlopyKiadások'!D36+'[1]KultúraKiadások'!D36+'[1]GameszKiadások'!D36+'[1]KórházKiadások'!D36+'[1]Tűzoltóság Kiadások'!D36+'[1]Dél-Balaton Kiadások'!D36+'[1]Szakképző Kiadások'!D36</f>
        <v>0</v>
      </c>
      <c r="E35" s="37"/>
      <c r="F35" s="52">
        <f>'[1]NoszlopyKiadások'!F36+'[1]KultúraKiadások'!F36+'[1]GameszKiadások'!F36+'[1]KórházKiadások'!F36+'[1]Tűzoltóság Kiadások'!F36+'[1]Dél-Balaton Kiadások'!F36+'[1]Szakképző Kiadások'!F36</f>
        <v>0</v>
      </c>
      <c r="G35" s="52">
        <f>'[1]NoszlopyKiadások'!G36+'[1]KultúraKiadások'!G36+'[1]GameszKiadások'!G36+'[1]KórházKiadások'!G36+'[1]Tűzoltóság Kiadások'!G36+'[1]Dél-Balaton Kiadások'!G36+'[1]Szakképző Kiadások'!G36</f>
        <v>0</v>
      </c>
      <c r="H35" s="52">
        <f>'[1]NoszlopyKiadások'!H36+'[1]KultúraKiadások'!H36+'[1]GameszKiadások'!H36+'[1]KórházKiadások'!H36+'[1]Tűzoltóság Kiadások'!H36+'[1]Dél-Balaton Kiadások'!H36+'[1]Szakképző Kiadások'!H36</f>
        <v>0</v>
      </c>
      <c r="I35" s="52">
        <f>'[1]NoszlopyKiadások'!I36+'[1]KultúraKiadások'!I36+'[1]GameszKiadások'!I36+'[1]KórházKiadások'!I36+'[1]Tűzoltóság Kiadások'!I36+'[1]Dél-Balaton Kiadások'!I36+'[1]Szakképző Kiadások'!I36</f>
        <v>0</v>
      </c>
      <c r="J35" s="510"/>
      <c r="K35" s="52">
        <f>'[1]NoszlopyKiadások'!K36+'[1]KultúraKiadások'!K36+'[1]GameszKiadások'!K36+'[1]KórházKiadások'!K36+'[1]Tűzoltóság Kiadások'!K36+'[1]Dél-Balaton Kiadások'!K36+'[1]Szakképző Kiadások'!K36</f>
        <v>0</v>
      </c>
      <c r="M35" s="31"/>
    </row>
    <row r="36" spans="1:13" ht="12.75">
      <c r="A36" s="573"/>
      <c r="B36" s="50" t="s">
        <v>126</v>
      </c>
      <c r="C36" s="52">
        <f>'[1]NoszlopyKiadások'!C37+'[1]KultúraKiadások'!C37+'[1]GameszKiadások'!C37+'[1]KórházKiadások'!C37+'[1]Tűzoltóság Kiadások'!C37+'[1]Dél-Balaton Kiadások'!C37+'[1]Szakképző Kiadások'!C37</f>
        <v>726</v>
      </c>
      <c r="D36" s="52">
        <f>'[1]NoszlopyKiadások'!D37+'[1]KultúraKiadások'!D37+'[1]GameszKiadások'!D37+'[1]KórházKiadások'!D37+'[1]Tűzoltóság Kiadások'!D37+'[1]Dél-Balaton Kiadások'!D37+'[1]Szakképző Kiadások'!D37</f>
        <v>0</v>
      </c>
      <c r="E36" s="510"/>
      <c r="F36" s="52">
        <f>'[1]NoszlopyKiadások'!F37+'[1]KultúraKiadások'!F37+'[1]GameszKiadások'!F37+'[1]KórházKiadások'!F37+'[1]Tűzoltóság Kiadások'!F37+'[1]Dél-Balaton Kiadások'!F37+'[1]Szakképző Kiadások'!F37</f>
        <v>0</v>
      </c>
      <c r="G36" s="52">
        <f>'[1]NoszlopyKiadások'!G37+'[1]KultúraKiadások'!G37+'[1]GameszKiadások'!G37+'[1]KórházKiadások'!G37+'[1]Tűzoltóság Kiadások'!G37+'[1]Dél-Balaton Kiadások'!G37+'[1]Szakképző Kiadások'!G37</f>
        <v>0</v>
      </c>
      <c r="H36" s="52">
        <f>'[1]NoszlopyKiadások'!H37+'[1]KultúraKiadások'!H37+'[1]GameszKiadások'!H37+'[1]KórházKiadások'!H37+'[1]Tűzoltóság Kiadások'!H37+'[1]Dél-Balaton Kiadások'!H37+'[1]Szakképző Kiadások'!H37</f>
        <v>0</v>
      </c>
      <c r="I36" s="52">
        <f>'[1]NoszlopyKiadások'!I37+'[1]KultúraKiadások'!I37+'[1]GameszKiadások'!I37+'[1]KórházKiadások'!I37+'[1]Tűzoltóság Kiadások'!I37+'[1]Dél-Balaton Kiadások'!I37+'[1]Szakképző Kiadások'!I37</f>
        <v>0</v>
      </c>
      <c r="J36" s="510"/>
      <c r="K36" s="52">
        <f>'[1]NoszlopyKiadások'!K37+'[1]KultúraKiadások'!K37+'[1]GameszKiadások'!K37+'[1]KórházKiadások'!K37+'[1]Tűzoltóság Kiadások'!K37+'[1]Dél-Balaton Kiadások'!K37+'[1]Szakképző Kiadások'!K37</f>
        <v>0</v>
      </c>
      <c r="M36" s="31"/>
    </row>
    <row r="37" spans="1:13" ht="12.75">
      <c r="A37" s="573"/>
      <c r="B37" s="55" t="s">
        <v>127</v>
      </c>
      <c r="C37" s="52">
        <f>'[1]NoszlopyKiadások'!C38+'[1]KultúraKiadások'!C38+'[1]GameszKiadások'!C38+'[1]KórházKiadások'!C38+'[1]Tűzoltóság Kiadások'!C38+'[1]Dél-Balaton Kiadások'!C38+'[1]Szakképző Kiadások'!C38</f>
        <v>0</v>
      </c>
      <c r="D37" s="52">
        <f>'[1]NoszlopyKiadások'!D38+'[1]KultúraKiadások'!D38+'[1]GameszKiadások'!D38+'[1]KórházKiadások'!D38+'[1]Tűzoltóság Kiadások'!D38+'[1]Dél-Balaton Kiadások'!D38+'[1]Szakképző Kiadások'!D38</f>
        <v>0</v>
      </c>
      <c r="E37" s="510"/>
      <c r="F37" s="52">
        <f>'[1]NoszlopyKiadások'!F38+'[1]KultúraKiadások'!F38+'[1]GameszKiadások'!F38+'[1]KórházKiadások'!F38+'[1]Tűzoltóság Kiadások'!F38+'[1]Dél-Balaton Kiadások'!F38+'[1]Szakképző Kiadások'!F38</f>
        <v>0</v>
      </c>
      <c r="G37" s="52">
        <f>'[1]NoszlopyKiadások'!G38+'[1]KultúraKiadások'!G38+'[1]GameszKiadások'!G38+'[1]KórházKiadások'!G38+'[1]Tűzoltóság Kiadások'!G38+'[1]Dél-Balaton Kiadások'!G38+'[1]Szakképző Kiadások'!G38</f>
        <v>0</v>
      </c>
      <c r="H37" s="52">
        <f>'[1]NoszlopyKiadások'!H38+'[1]KultúraKiadások'!H38+'[1]GameszKiadások'!H38+'[1]KórházKiadások'!H38+'[1]Tűzoltóság Kiadások'!H38+'[1]Dél-Balaton Kiadások'!H38+'[1]Szakképző Kiadások'!H38</f>
        <v>0</v>
      </c>
      <c r="I37" s="52">
        <f>'[1]NoszlopyKiadások'!I38+'[1]KultúraKiadások'!I38+'[1]GameszKiadások'!I38+'[1]KórházKiadások'!I38+'[1]Tűzoltóság Kiadások'!I38+'[1]Dél-Balaton Kiadások'!I38+'[1]Szakképző Kiadások'!I38</f>
        <v>0</v>
      </c>
      <c r="J37" s="510"/>
      <c r="K37" s="52">
        <f>'[1]NoszlopyKiadások'!K38+'[1]KultúraKiadások'!K38+'[1]GameszKiadások'!K38+'[1]KórházKiadások'!K38+'[1]Tűzoltóság Kiadások'!K38+'[1]Dél-Balaton Kiadások'!K38+'[1]Szakképző Kiadások'!K38</f>
        <v>0</v>
      </c>
      <c r="M37" s="31"/>
    </row>
    <row r="38" spans="1:13" ht="12.75">
      <c r="A38" s="573"/>
      <c r="B38" s="50" t="s">
        <v>128</v>
      </c>
      <c r="C38" s="52">
        <f>'[1]NoszlopyKiadások'!C39+'[1]KultúraKiadások'!C39+'[1]GameszKiadások'!C39+'[1]KórházKiadások'!C39+'[1]Tűzoltóság Kiadások'!C39+'[1]Dél-Balaton Kiadások'!C39+'[1]Szakképző Kiadások'!C39</f>
        <v>0</v>
      </c>
      <c r="D38" s="52">
        <f>'[1]NoszlopyKiadások'!D39+'[1]KultúraKiadások'!D39+'[1]GameszKiadások'!D39+'[1]KórházKiadások'!D39+'[1]Tűzoltóság Kiadások'!D39+'[1]Dél-Balaton Kiadások'!D39+'[1]Szakképző Kiadások'!D39</f>
        <v>0</v>
      </c>
      <c r="E38" s="37"/>
      <c r="F38" s="52">
        <f>'[1]NoszlopyKiadások'!F39+'[1]KultúraKiadások'!F39+'[1]GameszKiadások'!F39+'[1]KórházKiadások'!F39+'[1]Tűzoltóság Kiadások'!F39+'[1]Dél-Balaton Kiadások'!F39+'[1]Szakképző Kiadások'!F39</f>
        <v>0</v>
      </c>
      <c r="G38" s="52">
        <f>'[1]NoszlopyKiadások'!G39+'[1]KultúraKiadások'!G39+'[1]GameszKiadások'!G39+'[1]KórházKiadások'!G39+'[1]Tűzoltóság Kiadások'!G39+'[1]Dél-Balaton Kiadások'!G39+'[1]Szakképző Kiadások'!G39</f>
        <v>0</v>
      </c>
      <c r="H38" s="52">
        <f>'[1]NoszlopyKiadások'!H39+'[1]KultúraKiadások'!H39+'[1]GameszKiadások'!H39+'[1]KórházKiadások'!H39+'[1]Tűzoltóság Kiadások'!H39+'[1]Dél-Balaton Kiadások'!H39+'[1]Szakképző Kiadások'!H39</f>
        <v>0</v>
      </c>
      <c r="I38" s="52">
        <f>'[1]NoszlopyKiadások'!I39+'[1]KultúraKiadások'!I39+'[1]GameszKiadások'!I39+'[1]KórházKiadások'!I39+'[1]Tűzoltóság Kiadások'!I39+'[1]Dél-Balaton Kiadások'!I39+'[1]Szakképző Kiadások'!I39</f>
        <v>0</v>
      </c>
      <c r="J38" s="510"/>
      <c r="K38" s="52">
        <f>'[1]NoszlopyKiadások'!K39+'[1]KultúraKiadások'!K39+'[1]GameszKiadások'!K39+'[1]KórházKiadások'!K39+'[1]Tűzoltóság Kiadások'!K39+'[1]Dél-Balaton Kiadások'!K39+'[1]Szakképző Kiadások'!K39</f>
        <v>0</v>
      </c>
      <c r="M38" s="31"/>
    </row>
    <row r="39" spans="1:13" ht="12.75">
      <c r="A39" s="573"/>
      <c r="B39" s="50" t="s">
        <v>129</v>
      </c>
      <c r="C39" s="52">
        <f>'[1]NoszlopyKiadások'!C40+'[1]KultúraKiadások'!C40+'[1]GameszKiadások'!C40+'[1]KórházKiadások'!C40+'[1]Tűzoltóság Kiadások'!C40+'[1]Dél-Balaton Kiadások'!C40+'[1]Szakképző Kiadások'!C40</f>
        <v>0</v>
      </c>
      <c r="D39" s="52">
        <f>'[1]NoszlopyKiadások'!D40+'[1]KultúraKiadások'!D40+'[1]GameszKiadások'!D40+'[1]KórházKiadások'!D40+'[1]Tűzoltóság Kiadások'!D40+'[1]Dél-Balaton Kiadások'!D40+'[1]Szakképző Kiadások'!D40</f>
        <v>0</v>
      </c>
      <c r="E39" s="510"/>
      <c r="F39" s="52">
        <f>'[1]NoszlopyKiadások'!F40+'[1]KultúraKiadások'!F40+'[1]GameszKiadások'!F40+'[1]KórházKiadások'!F40+'[1]Tűzoltóság Kiadások'!F40+'[1]Dél-Balaton Kiadások'!F40+'[1]Szakképző Kiadások'!F40</f>
        <v>0</v>
      </c>
      <c r="G39" s="52">
        <f>'[1]NoszlopyKiadások'!G40+'[1]KultúraKiadások'!G40+'[1]GameszKiadások'!G40+'[1]KórházKiadások'!G40+'[1]Tűzoltóság Kiadások'!G40+'[1]Dél-Balaton Kiadások'!G40+'[1]Szakképző Kiadások'!G40</f>
        <v>0</v>
      </c>
      <c r="H39" s="52">
        <f>'[1]NoszlopyKiadások'!H40+'[1]KultúraKiadások'!H40+'[1]GameszKiadások'!H40+'[1]KórházKiadások'!H40+'[1]Tűzoltóság Kiadások'!H40+'[1]Dél-Balaton Kiadások'!H40+'[1]Szakképző Kiadások'!H40</f>
        <v>0</v>
      </c>
      <c r="I39" s="52">
        <f>'[1]NoszlopyKiadások'!I40+'[1]KultúraKiadások'!I40+'[1]GameszKiadások'!I40+'[1]KórházKiadások'!I40+'[1]Tűzoltóság Kiadások'!I40+'[1]Dél-Balaton Kiadások'!I40+'[1]Szakképző Kiadások'!I40</f>
        <v>0</v>
      </c>
      <c r="J39" s="510"/>
      <c r="K39" s="52">
        <f>'[1]NoszlopyKiadások'!K40+'[1]KultúraKiadások'!K40+'[1]GameszKiadások'!K40+'[1]KórházKiadások'!K40+'[1]Tűzoltóság Kiadások'!K40+'[1]Dél-Balaton Kiadások'!K40+'[1]Szakképző Kiadások'!K40</f>
        <v>0</v>
      </c>
      <c r="M39" s="31"/>
    </row>
    <row r="40" spans="1:13" ht="12.75">
      <c r="A40" s="573"/>
      <c r="B40" s="50" t="s">
        <v>130</v>
      </c>
      <c r="C40" s="52">
        <f>'[1]NoszlopyKiadások'!C41+'[1]KultúraKiadások'!C41+'[1]GameszKiadások'!C41+'[1]KórházKiadások'!C41+'[1]Tűzoltóság Kiadások'!C41+'[1]Dél-Balaton Kiadások'!C41+'[1]Szakképző Kiadások'!C41</f>
        <v>0</v>
      </c>
      <c r="D40" s="52">
        <f>'[1]NoszlopyKiadások'!D41+'[1]KultúraKiadások'!D41+'[1]GameszKiadások'!D41+'[1]KórházKiadások'!D41+'[1]Tűzoltóság Kiadások'!D41+'[1]Dél-Balaton Kiadások'!D41+'[1]Szakképző Kiadások'!D41</f>
        <v>0</v>
      </c>
      <c r="E40" s="37"/>
      <c r="F40" s="52">
        <f>'[1]NoszlopyKiadások'!F41+'[1]KultúraKiadások'!F41+'[1]GameszKiadások'!F41+'[1]KórházKiadások'!F41+'[1]Tűzoltóság Kiadások'!F41+'[1]Dél-Balaton Kiadások'!F41+'[1]Szakképző Kiadások'!F41</f>
        <v>0</v>
      </c>
      <c r="G40" s="52">
        <f>'[1]NoszlopyKiadások'!G41+'[1]KultúraKiadások'!G41+'[1]GameszKiadások'!G41+'[1]KórházKiadások'!G41+'[1]Tűzoltóság Kiadások'!G41+'[1]Dél-Balaton Kiadások'!G41+'[1]Szakképző Kiadások'!G41</f>
        <v>0</v>
      </c>
      <c r="H40" s="52">
        <f>'[1]NoszlopyKiadások'!H41+'[1]KultúraKiadások'!H41+'[1]GameszKiadások'!H41+'[1]KórházKiadások'!H41+'[1]Tűzoltóság Kiadások'!H41+'[1]Dél-Balaton Kiadások'!H41+'[1]Szakképző Kiadások'!H41</f>
        <v>0</v>
      </c>
      <c r="I40" s="52">
        <f>'[1]NoszlopyKiadások'!I41+'[1]KultúraKiadások'!I41+'[1]GameszKiadások'!I41+'[1]KórházKiadások'!I41+'[1]Tűzoltóság Kiadások'!I41+'[1]Dél-Balaton Kiadások'!I41+'[1]Szakképző Kiadások'!I41</f>
        <v>0</v>
      </c>
      <c r="J40" s="510"/>
      <c r="K40" s="52">
        <f>'[1]NoszlopyKiadások'!K41+'[1]KultúraKiadások'!K41+'[1]GameszKiadások'!K41+'[1]KórházKiadások'!K41+'[1]Tűzoltóság Kiadások'!K41+'[1]Dél-Balaton Kiadások'!K41+'[1]Szakképző Kiadások'!K41</f>
        <v>0</v>
      </c>
      <c r="M40" s="31"/>
    </row>
    <row r="41" spans="1:13" ht="12.75">
      <c r="A41" s="574"/>
      <c r="B41" s="55" t="s">
        <v>131</v>
      </c>
      <c r="C41" s="52">
        <f>'[1]NoszlopyKiadások'!C42+'[1]KultúraKiadások'!C42+'[1]GameszKiadások'!C42+'[1]KórházKiadások'!C42+'[1]Tűzoltóság Kiadások'!C42+'[1]Dél-Balaton Kiadások'!C42+'[1]Szakképző Kiadások'!C42</f>
        <v>0</v>
      </c>
      <c r="D41" s="52">
        <f>'[1]NoszlopyKiadások'!D42+'[1]KultúraKiadások'!D42+'[1]GameszKiadások'!D42+'[1]KórházKiadások'!D42+'[1]Tűzoltóság Kiadások'!D42+'[1]Dél-Balaton Kiadások'!D42+'[1]Szakképző Kiadások'!D42</f>
        <v>0</v>
      </c>
      <c r="E41" s="37"/>
      <c r="F41" s="52">
        <f>'[1]NoszlopyKiadások'!F42+'[1]KultúraKiadások'!F42+'[1]GameszKiadások'!F42+'[1]KórházKiadások'!F42+'[1]Tűzoltóság Kiadások'!F42+'[1]Dél-Balaton Kiadások'!F42+'[1]Szakképző Kiadások'!F42</f>
        <v>0</v>
      </c>
      <c r="G41" s="52">
        <f>'[1]NoszlopyKiadások'!G42+'[1]KultúraKiadások'!G42+'[1]GameszKiadások'!G42+'[1]KórházKiadások'!G42+'[1]Tűzoltóság Kiadások'!G42+'[1]Dél-Balaton Kiadások'!G42+'[1]Szakképző Kiadások'!G42</f>
        <v>0</v>
      </c>
      <c r="H41" s="52">
        <f>'[1]NoszlopyKiadások'!H42+'[1]KultúraKiadások'!H42+'[1]GameszKiadások'!H42+'[1]KórházKiadások'!H42+'[1]Tűzoltóság Kiadások'!H42+'[1]Dél-Balaton Kiadások'!H42+'[1]Szakképző Kiadások'!H42</f>
        <v>0</v>
      </c>
      <c r="I41" s="52">
        <f>'[1]NoszlopyKiadások'!I42+'[1]KultúraKiadások'!I42+'[1]GameszKiadások'!I42+'[1]KórházKiadások'!I42+'[1]Tűzoltóság Kiadások'!I42+'[1]Dél-Balaton Kiadások'!I42+'[1]Szakképző Kiadások'!I42</f>
        <v>0</v>
      </c>
      <c r="J41" s="510"/>
      <c r="K41" s="52">
        <f>'[1]NoszlopyKiadások'!K42+'[1]KultúraKiadások'!K42+'[1]GameszKiadások'!K42+'[1]KórházKiadások'!K42+'[1]Tűzoltóság Kiadások'!K42+'[1]Dél-Balaton Kiadások'!K42+'[1]Szakképző Kiadások'!K42</f>
        <v>0</v>
      </c>
      <c r="M41" s="31"/>
    </row>
    <row r="42" spans="1:13" ht="12.75">
      <c r="A42" s="49" t="s">
        <v>132</v>
      </c>
      <c r="B42" s="50" t="s">
        <v>133</v>
      </c>
      <c r="C42" s="52">
        <f>'[1]NoszlopyKiadások'!C43+'[1]KultúraKiadások'!C43+'[1]GameszKiadások'!C43+'[1]KórházKiadások'!C43+'[1]Tűzoltóság Kiadások'!C43+'[1]Dél-Balaton Kiadások'!C43+'[1]Szakképző Kiadások'!C43</f>
        <v>8500</v>
      </c>
      <c r="D42" s="52">
        <f>'[1]NoszlopyKiadások'!D43+'[1]KultúraKiadások'!D43+'[1]GameszKiadások'!D43+'[1]KórházKiadások'!D43+'[1]Tűzoltóság Kiadások'!D43+'[1]Dél-Balaton Kiadások'!D43+'[1]Szakképző Kiadások'!D43</f>
        <v>0</v>
      </c>
      <c r="E42" s="37"/>
      <c r="F42" s="52">
        <f>'[1]NoszlopyKiadások'!F43+'[1]KultúraKiadások'!F43+'[1]GameszKiadások'!F43+'[1]KórházKiadások'!F43+'[1]Tűzoltóság Kiadások'!F43+'[1]Dél-Balaton Kiadások'!F43+'[1]Szakképző Kiadások'!F43</f>
        <v>0</v>
      </c>
      <c r="G42" s="52">
        <f>'[1]NoszlopyKiadások'!G43+'[1]KultúraKiadások'!G43+'[1]GameszKiadások'!G43+'[1]KórházKiadások'!G43+'[1]Tűzoltóság Kiadások'!G43+'[1]Dél-Balaton Kiadások'!G43+'[1]Szakképző Kiadások'!G43</f>
        <v>0</v>
      </c>
      <c r="H42" s="52">
        <f>'[1]NoszlopyKiadások'!H43+'[1]KultúraKiadások'!H43+'[1]GameszKiadások'!H43+'[1]KórházKiadások'!H43+'[1]Tűzoltóság Kiadások'!H43+'[1]Dél-Balaton Kiadások'!H43+'[1]Szakképző Kiadások'!H43</f>
        <v>0</v>
      </c>
      <c r="I42" s="52">
        <f>'[1]NoszlopyKiadások'!I43+'[1]KultúraKiadások'!I43+'[1]GameszKiadások'!I43+'[1]KórházKiadások'!I43+'[1]Tűzoltóság Kiadások'!I43+'[1]Dél-Balaton Kiadások'!I43+'[1]Szakképző Kiadások'!I43</f>
        <v>0</v>
      </c>
      <c r="J42" s="510"/>
      <c r="K42" s="52">
        <f>'[1]NoszlopyKiadások'!K43+'[1]KultúraKiadások'!K43+'[1]GameszKiadások'!K43+'[1]KórházKiadások'!K43+'[1]Tűzoltóság Kiadások'!K43+'[1]Dél-Balaton Kiadások'!K43+'[1]Szakképző Kiadások'!K43</f>
        <v>0</v>
      </c>
      <c r="M42" s="31"/>
    </row>
    <row r="43" spans="1:13" ht="12.75">
      <c r="A43" s="49" t="s">
        <v>134</v>
      </c>
      <c r="B43" s="50" t="s">
        <v>136</v>
      </c>
      <c r="C43" s="52">
        <v>3913</v>
      </c>
      <c r="D43" s="52">
        <f>'[1]NoszlopyKiadások'!D45+'[1]KultúraKiadások'!D45+'[1]GameszKiadások'!D45+'[1]KórházKiadások'!D45+'[1]Tűzoltóság Kiadások'!D45+'[1]Dél-Balaton Kiadások'!D45+'[1]Szakképző Kiadások'!D45</f>
        <v>0</v>
      </c>
      <c r="E43" s="37"/>
      <c r="F43" s="52">
        <f>'[1]NoszlopyKiadások'!F45+'[1]KultúraKiadások'!F45+'[1]GameszKiadások'!F45+'[1]KórházKiadások'!F45+'[1]Tűzoltóság Kiadások'!F45+'[1]Dél-Balaton Kiadások'!F45+'[1]Szakképző Kiadások'!F45</f>
        <v>0</v>
      </c>
      <c r="G43" s="52">
        <f>'[1]NoszlopyKiadások'!G45+'[1]KultúraKiadások'!G45+'[1]GameszKiadások'!G45+'[1]KórházKiadások'!G45+'[1]Tűzoltóság Kiadások'!G45+'[1]Dél-Balaton Kiadások'!G45+'[1]Szakképző Kiadások'!G45</f>
        <v>0</v>
      </c>
      <c r="H43" s="52">
        <f>'[1]NoszlopyKiadások'!H45+'[1]KultúraKiadások'!H45+'[1]GameszKiadások'!H45+'[1]KórházKiadások'!H45+'[1]Tűzoltóság Kiadások'!H45+'[1]Dél-Balaton Kiadások'!H45+'[1]Szakképző Kiadások'!H45</f>
        <v>0</v>
      </c>
      <c r="I43" s="52">
        <f>'[1]NoszlopyKiadások'!I45+'[1]KultúraKiadások'!I45+'[1]GameszKiadások'!I45+'[1]KórházKiadások'!I45+'[1]Tűzoltóság Kiadások'!I45+'[1]Dél-Balaton Kiadások'!I45+'[1]Szakképző Kiadások'!I45</f>
        <v>0</v>
      </c>
      <c r="J43" s="510"/>
      <c r="K43" s="52">
        <f>'[1]NoszlopyKiadások'!K45+'[1]KultúraKiadások'!K45+'[1]GameszKiadások'!K45+'[1]KórházKiadások'!K45+'[1]Tűzoltóság Kiadások'!K45+'[1]Dél-Balaton Kiadások'!K45+'[1]Szakképző Kiadások'!K45</f>
        <v>0</v>
      </c>
      <c r="M43" s="31"/>
    </row>
    <row r="44" spans="1:13" ht="12.75">
      <c r="A44" s="582" t="s">
        <v>135</v>
      </c>
      <c r="B44" s="50" t="s">
        <v>159</v>
      </c>
      <c r="C44" s="52">
        <f>'[1]NoszlopyKiadások'!C46+'[1]KultúraKiadások'!C46+'[1]GameszKiadások'!C46+'[1]KórházKiadások'!C46+'[1]Tűzoltóság Kiadások'!C46+'[1]Dél-Balaton Kiadások'!C46+'[1]Szakképző Kiadások'!C46</f>
        <v>0</v>
      </c>
      <c r="D44" s="52">
        <f>'[1]NoszlopyKiadások'!D46+'[1]KultúraKiadások'!D46+'[1]GameszKiadások'!D46+'[1]KórházKiadások'!D46+'[1]Tűzoltóság Kiadások'!D46+'[1]Dél-Balaton Kiadások'!D46+'[1]Szakképző Kiadások'!D46</f>
        <v>0</v>
      </c>
      <c r="E44" s="37"/>
      <c r="F44" s="52">
        <f>'[1]NoszlopyKiadások'!F46+'[1]KultúraKiadások'!F46+'[1]GameszKiadások'!F46+'[1]KórházKiadások'!F46+'[1]Tűzoltóság Kiadások'!F46+'[1]Dél-Balaton Kiadások'!F46+'[1]Szakképző Kiadások'!F46</f>
        <v>0</v>
      </c>
      <c r="G44" s="52">
        <f>'[1]NoszlopyKiadások'!G46+'[1]KultúraKiadások'!G46+'[1]GameszKiadások'!G46+'[1]KórházKiadások'!G46+'[1]Tűzoltóság Kiadások'!G46+'[1]Dél-Balaton Kiadások'!G46+'[1]Szakképző Kiadások'!G46</f>
        <v>0</v>
      </c>
      <c r="H44" s="52">
        <f>'[1]NoszlopyKiadások'!H46+'[1]KultúraKiadások'!H46+'[1]GameszKiadások'!H46+'[1]KórházKiadások'!H46+'[1]Tűzoltóság Kiadások'!H46+'[1]Dél-Balaton Kiadások'!H46+'[1]Szakképző Kiadások'!H46</f>
        <v>0</v>
      </c>
      <c r="I44" s="52">
        <f>'[1]NoszlopyKiadások'!I46+'[1]KultúraKiadások'!I46+'[1]GameszKiadások'!I46+'[1]KórházKiadások'!I46+'[1]Tűzoltóság Kiadások'!I46+'[1]Dél-Balaton Kiadások'!I46+'[1]Szakképző Kiadások'!I46</f>
        <v>0</v>
      </c>
      <c r="J44" s="510"/>
      <c r="K44" s="52">
        <f>'[1]NoszlopyKiadások'!K46+'[1]KultúraKiadások'!K46+'[1]GameszKiadások'!K46+'[1]KórházKiadások'!K46+'[1]Tűzoltóság Kiadások'!K46+'[1]Dél-Balaton Kiadások'!K46+'[1]Szakképző Kiadások'!K46</f>
        <v>0</v>
      </c>
      <c r="M44" s="31"/>
    </row>
    <row r="45" spans="1:13" ht="12.75">
      <c r="A45" s="583"/>
      <c r="B45" s="50" t="s">
        <v>139</v>
      </c>
      <c r="C45" s="52">
        <f>'[1]NoszlopyKiadások'!C47+'[1]KultúraKiadások'!C47+'[1]GameszKiadások'!C47+'[1]KórházKiadások'!C47+'[1]Tűzoltóság Kiadások'!C47+'[1]Dél-Balaton Kiadások'!C47+'[1]Szakképző Kiadások'!C47</f>
        <v>0</v>
      </c>
      <c r="D45" s="52">
        <f>'[1]NoszlopyKiadások'!D47+'[1]KultúraKiadások'!D47+'[1]GameszKiadások'!D47+'[1]KórházKiadások'!D47+'[1]Tűzoltóság Kiadások'!D47+'[1]Dél-Balaton Kiadások'!D47+'[1]Szakképző Kiadások'!D47</f>
        <v>0</v>
      </c>
      <c r="E45" s="510"/>
      <c r="F45" s="52">
        <f>'[1]NoszlopyKiadások'!F47+'[1]KultúraKiadások'!F47+'[1]GameszKiadások'!F47+'[1]KórházKiadások'!F47+'[1]Tűzoltóság Kiadások'!F47+'[1]Dél-Balaton Kiadások'!F47+'[1]Szakképző Kiadások'!F47</f>
        <v>0</v>
      </c>
      <c r="G45" s="52">
        <f>'[1]NoszlopyKiadások'!G47+'[1]KultúraKiadások'!G47+'[1]GameszKiadások'!G47+'[1]KórházKiadások'!G47+'[1]Tűzoltóság Kiadások'!G47+'[1]Dél-Balaton Kiadások'!G47+'[1]Szakképző Kiadások'!G47</f>
        <v>0</v>
      </c>
      <c r="H45" s="52">
        <f>'[1]NoszlopyKiadások'!H47+'[1]KultúraKiadások'!H47+'[1]GameszKiadások'!H47+'[1]KórházKiadások'!H47+'[1]Tűzoltóság Kiadások'!H47+'[1]Dél-Balaton Kiadások'!H47+'[1]Szakképző Kiadások'!H47</f>
        <v>0</v>
      </c>
      <c r="I45" s="52">
        <f>'[1]NoszlopyKiadások'!I47+'[1]KultúraKiadások'!I47+'[1]GameszKiadások'!I47+'[1]KórházKiadások'!I47+'[1]Tűzoltóság Kiadások'!I47+'[1]Dél-Balaton Kiadások'!I47+'[1]Szakképző Kiadások'!I47</f>
        <v>0</v>
      </c>
      <c r="J45" s="510"/>
      <c r="K45" s="52">
        <f>'[1]NoszlopyKiadások'!K47+'[1]KultúraKiadások'!K47+'[1]GameszKiadások'!K47+'[1]KórházKiadások'!K47+'[1]Tűzoltóság Kiadások'!K47+'[1]Dél-Balaton Kiadások'!K47+'[1]Szakképző Kiadások'!K47</f>
        <v>0</v>
      </c>
      <c r="M45" s="31"/>
    </row>
    <row r="46" spans="1:13" ht="12.75">
      <c r="A46" s="583"/>
      <c r="B46" s="50" t="s">
        <v>140</v>
      </c>
      <c r="C46" s="52">
        <f>'[1]NoszlopyKiadások'!C48+'[1]KultúraKiadások'!C48+'[1]GameszKiadások'!C48+'[1]KórházKiadások'!C48+'[1]Tűzoltóság Kiadások'!C48+'[1]Dél-Balaton Kiadások'!C48+'[1]Szakképző Kiadások'!C48</f>
        <v>0</v>
      </c>
      <c r="D46" s="52">
        <f>'[1]NoszlopyKiadások'!D48+'[1]KultúraKiadások'!D48+'[1]GameszKiadások'!D48+'[1]KórházKiadások'!D48+'[1]Tűzoltóság Kiadások'!D48+'[1]Dél-Balaton Kiadások'!D48+'[1]Szakképző Kiadások'!D48</f>
        <v>0</v>
      </c>
      <c r="E46" s="37"/>
      <c r="F46" s="52">
        <f>'[1]NoszlopyKiadások'!F48+'[1]KultúraKiadások'!F48+'[1]GameszKiadások'!F48+'[1]KórházKiadások'!F48+'[1]Tűzoltóság Kiadások'!F48+'[1]Dél-Balaton Kiadások'!F48+'[1]Szakképző Kiadások'!F48</f>
        <v>0</v>
      </c>
      <c r="G46" s="52">
        <f>'[1]NoszlopyKiadások'!G48+'[1]KultúraKiadások'!G48+'[1]GameszKiadások'!G48+'[1]KórházKiadások'!G48+'[1]Tűzoltóság Kiadások'!G48+'[1]Dél-Balaton Kiadások'!G48+'[1]Szakképző Kiadások'!G48</f>
        <v>0</v>
      </c>
      <c r="H46" s="52">
        <f>'[1]NoszlopyKiadások'!H48+'[1]KultúraKiadások'!H48+'[1]GameszKiadások'!H48+'[1]KórházKiadások'!H48+'[1]Tűzoltóság Kiadások'!H48+'[1]Dél-Balaton Kiadások'!H48+'[1]Szakképző Kiadások'!H48</f>
        <v>0</v>
      </c>
      <c r="I46" s="52">
        <f>'[1]NoszlopyKiadások'!I48+'[1]KultúraKiadások'!I48+'[1]GameszKiadások'!I48+'[1]KórházKiadások'!I48+'[1]Tűzoltóság Kiadások'!I48+'[1]Dél-Balaton Kiadások'!I48+'[1]Szakképző Kiadások'!I48</f>
        <v>0</v>
      </c>
      <c r="J46" s="510"/>
      <c r="K46" s="52">
        <f>'[1]NoszlopyKiadások'!K48+'[1]KultúraKiadások'!K48+'[1]GameszKiadások'!K48+'[1]KórházKiadások'!K48+'[1]Tűzoltóság Kiadások'!K48+'[1]Dél-Balaton Kiadások'!K48+'[1]Szakképző Kiadások'!K48</f>
        <v>0</v>
      </c>
      <c r="M46" s="31"/>
    </row>
    <row r="47" spans="1:13" ht="15.75" customHeight="1">
      <c r="A47" s="584"/>
      <c r="B47" s="50" t="s">
        <v>141</v>
      </c>
      <c r="C47" s="52">
        <f>'[1]NoszlopyKiadások'!C49+'[1]KultúraKiadások'!C49+'[1]GameszKiadások'!C49+'[1]KórházKiadások'!C49+'[1]Tűzoltóság Kiadások'!C49+'[1]Dél-Balaton Kiadások'!C49+'[1]Szakképző Kiadások'!C49</f>
        <v>0</v>
      </c>
      <c r="D47" s="52">
        <f>'[1]NoszlopyKiadások'!D49+'[1]KultúraKiadások'!D49+'[1]GameszKiadások'!D49+'[1]KórházKiadások'!D49+'[1]Tűzoltóság Kiadások'!D49+'[1]Dél-Balaton Kiadások'!D49+'[1]Szakképző Kiadások'!D49</f>
        <v>0</v>
      </c>
      <c r="E47" s="510"/>
      <c r="F47" s="52">
        <f>'[1]NoszlopyKiadások'!F49+'[1]KultúraKiadások'!F49+'[1]GameszKiadások'!F49+'[1]KórházKiadások'!F49+'[1]Tűzoltóság Kiadások'!F49+'[1]Dél-Balaton Kiadások'!F49+'[1]Szakképző Kiadások'!F49</f>
        <v>0</v>
      </c>
      <c r="G47" s="52">
        <f>'[1]NoszlopyKiadások'!G49+'[1]KultúraKiadások'!G49+'[1]GameszKiadások'!G49+'[1]KórházKiadások'!G49+'[1]Tűzoltóság Kiadások'!G49+'[1]Dél-Balaton Kiadások'!G49+'[1]Szakképző Kiadások'!G49</f>
        <v>0</v>
      </c>
      <c r="H47" s="52">
        <f>'[1]NoszlopyKiadások'!H49+'[1]KultúraKiadások'!H49+'[1]GameszKiadások'!H49+'[1]KórházKiadások'!H49+'[1]Tűzoltóság Kiadások'!H49+'[1]Dél-Balaton Kiadások'!H49+'[1]Szakképző Kiadások'!H49</f>
        <v>0</v>
      </c>
      <c r="I47" s="52">
        <f>'[1]NoszlopyKiadások'!I49+'[1]KultúraKiadások'!I49+'[1]GameszKiadások'!I49+'[1]KórházKiadások'!I49+'[1]Tűzoltóság Kiadások'!I49+'[1]Dél-Balaton Kiadások'!I49+'[1]Szakképző Kiadások'!I49</f>
        <v>0</v>
      </c>
      <c r="J47" s="510"/>
      <c r="K47" s="52">
        <f>'[1]NoszlopyKiadások'!K49+'[1]KultúraKiadások'!K49+'[1]GameszKiadások'!K49+'[1]KórházKiadások'!K49+'[1]Tűzoltóság Kiadások'!K49+'[1]Dél-Balaton Kiadások'!K49+'[1]Szakképző Kiadások'!K49</f>
        <v>0</v>
      </c>
      <c r="M47" s="31"/>
    </row>
    <row r="48" spans="1:13" ht="12.75">
      <c r="A48" s="49" t="s">
        <v>137</v>
      </c>
      <c r="B48" s="50" t="s">
        <v>143</v>
      </c>
      <c r="C48" s="52">
        <f>'[1]NoszlopyKiadások'!C50+'[1]KultúraKiadások'!C50+'[1]GameszKiadások'!C50+'[1]KórházKiadások'!C50+'[1]Tűzoltóság Kiadások'!C50+'[1]Dél-Balaton Kiadások'!C50+'[1]Szakképző Kiadások'!C50</f>
        <v>400</v>
      </c>
      <c r="D48" s="52">
        <f>'[1]NoszlopyKiadások'!D50+'[1]KultúraKiadások'!D50+'[1]GameszKiadások'!D50+'[1]KórházKiadások'!D50+'[1]Tűzoltóság Kiadások'!D50+'[1]Dél-Balaton Kiadások'!D50+'[1]Szakképző Kiadások'!D50</f>
        <v>0</v>
      </c>
      <c r="E48" s="37"/>
      <c r="F48" s="52">
        <f>'[1]NoszlopyKiadások'!F50+'[1]KultúraKiadások'!F50+'[1]GameszKiadások'!F50+'[1]KórházKiadások'!F50+'[1]Tűzoltóság Kiadások'!F50+'[1]Dél-Balaton Kiadások'!F50+'[1]Szakképző Kiadások'!F50</f>
        <v>0</v>
      </c>
      <c r="G48" s="52">
        <f>'[1]NoszlopyKiadások'!G50+'[1]KultúraKiadások'!G50+'[1]GameszKiadások'!G50+'[1]KórházKiadások'!G50+'[1]Tűzoltóság Kiadások'!G50+'[1]Dél-Balaton Kiadások'!G50+'[1]Szakképző Kiadások'!G50</f>
        <v>0</v>
      </c>
      <c r="H48" s="52">
        <f>'[1]NoszlopyKiadások'!H50+'[1]KultúraKiadások'!H50+'[1]GameszKiadások'!H50+'[1]KórházKiadások'!H50+'[1]Tűzoltóság Kiadások'!H50+'[1]Dél-Balaton Kiadások'!H50+'[1]Szakképző Kiadások'!H50</f>
        <v>0</v>
      </c>
      <c r="I48" s="52">
        <f>'[1]NoszlopyKiadások'!I50+'[1]KultúraKiadások'!I50+'[1]GameszKiadások'!I50+'[1]KórházKiadások'!I50+'[1]Tűzoltóság Kiadások'!I50+'[1]Dél-Balaton Kiadások'!I50+'[1]Szakképző Kiadások'!I50</f>
        <v>0</v>
      </c>
      <c r="J48" s="510"/>
      <c r="K48" s="52">
        <f>'[1]NoszlopyKiadások'!K50+'[1]KultúraKiadások'!K50+'[1]GameszKiadások'!K50+'[1]KórházKiadások'!K50+'[1]Tűzoltóság Kiadások'!K50+'[1]Dél-Balaton Kiadások'!K50+'[1]Szakképző Kiadások'!K50</f>
        <v>0</v>
      </c>
      <c r="M48" s="31"/>
    </row>
    <row r="49" spans="1:13" s="41" customFormat="1" ht="25.5">
      <c r="A49" s="49" t="s">
        <v>142</v>
      </c>
      <c r="B49" s="50" t="s">
        <v>145</v>
      </c>
      <c r="C49" s="52">
        <v>3938</v>
      </c>
      <c r="D49" s="52">
        <f>'[1]NoszlopyKiadások'!D51+'[1]KultúraKiadások'!D51+'[1]GameszKiadások'!D51+'[1]KórházKiadások'!D51+'[1]Tűzoltóság Kiadások'!D51+'[1]Dél-Balaton Kiadások'!D51+'[1]Szakképző Kiadások'!D51</f>
        <v>0</v>
      </c>
      <c r="E49" s="37"/>
      <c r="F49" s="52">
        <f>'[1]NoszlopyKiadások'!F51+'[1]KultúraKiadások'!F51+'[1]GameszKiadások'!F51+'[1]KórházKiadások'!F51+'[1]Tűzoltóság Kiadások'!F51+'[1]Dél-Balaton Kiadások'!F51+'[1]Szakképző Kiadások'!F51</f>
        <v>0</v>
      </c>
      <c r="G49" s="52">
        <f>'[1]NoszlopyKiadások'!G51+'[1]KultúraKiadások'!G51+'[1]GameszKiadások'!G51+'[1]KórházKiadások'!G51+'[1]Tűzoltóság Kiadások'!G51+'[1]Dél-Balaton Kiadások'!G51+'[1]Szakképző Kiadások'!G51</f>
        <v>0</v>
      </c>
      <c r="H49" s="52">
        <f>'[1]NoszlopyKiadások'!H51+'[1]KultúraKiadások'!H51+'[1]GameszKiadások'!H51+'[1]KórházKiadások'!H51+'[1]Tűzoltóság Kiadások'!H51+'[1]Dél-Balaton Kiadások'!H51+'[1]Szakképző Kiadások'!H51</f>
        <v>0</v>
      </c>
      <c r="I49" s="52">
        <f>'[1]NoszlopyKiadások'!I51+'[1]KultúraKiadások'!I51+'[1]GameszKiadások'!I51+'[1]KórházKiadások'!I51+'[1]Tűzoltóság Kiadások'!I51+'[1]Dél-Balaton Kiadások'!I51+'[1]Szakképző Kiadások'!I51</f>
        <v>0</v>
      </c>
      <c r="J49" s="510"/>
      <c r="K49" s="52">
        <f>'[1]NoszlopyKiadások'!K51+'[1]KultúraKiadások'!K51+'[1]GameszKiadások'!K51+'[1]KórházKiadások'!K51+'[1]Tűzoltóság Kiadások'!K51+'[1]Dél-Balaton Kiadások'!K51+'[1]Szakképző Kiadások'!K51</f>
        <v>0</v>
      </c>
      <c r="M49" s="31"/>
    </row>
    <row r="50" spans="1:13" ht="12.75">
      <c r="A50" s="38" t="s">
        <v>144</v>
      </c>
      <c r="B50" s="56" t="s">
        <v>147</v>
      </c>
      <c r="C50" s="52">
        <f>'[1]NoszlopyKiadások'!C52+'[1]KultúraKiadások'!C52+'[1]GameszKiadások'!C52+'[1]KórházKiadások'!C52+'[1]Tűzoltóság Kiadások'!C52+'[1]Dél-Balaton Kiadások'!C52+'[1]Szakképző Kiadások'!C52</f>
        <v>335525</v>
      </c>
      <c r="D50" s="52">
        <f>'[1]NoszlopyKiadások'!D52+'[1]KultúraKiadások'!D52+'[1]GameszKiadások'!D52+'[1]KórházKiadások'!D52+'[1]Tűzoltóság Kiadások'!D52+'[1]Dél-Balaton Kiadások'!D52+'[1]Szakképző Kiadások'!D52</f>
        <v>0</v>
      </c>
      <c r="E50" s="57"/>
      <c r="F50" s="52">
        <f>'[1]NoszlopyKiadások'!F52+'[1]KultúraKiadások'!F52+'[1]GameszKiadások'!F52+'[1]KórházKiadások'!F52+'[1]Tűzoltóság Kiadások'!F52+'[1]Dél-Balaton Kiadások'!F52+'[1]Szakképző Kiadások'!F52</f>
        <v>0</v>
      </c>
      <c r="G50" s="52">
        <f>'[1]NoszlopyKiadások'!G52+'[1]KultúraKiadások'!G52+'[1]GameszKiadások'!G52+'[1]KórházKiadások'!G52+'[1]Tűzoltóság Kiadások'!G52+'[1]Dél-Balaton Kiadások'!G52+'[1]Szakképző Kiadások'!G52</f>
        <v>0</v>
      </c>
      <c r="H50" s="52">
        <f>'[1]NoszlopyKiadások'!H52+'[1]KultúraKiadások'!H52+'[1]GameszKiadások'!H52+'[1]KórházKiadások'!H52+'[1]Tűzoltóság Kiadások'!H52+'[1]Dél-Balaton Kiadások'!H52+'[1]Szakképző Kiadások'!H52</f>
        <v>0</v>
      </c>
      <c r="I50" s="52">
        <f>'[1]NoszlopyKiadások'!I52+'[1]KultúraKiadások'!I52+'[1]GameszKiadások'!I52+'[1]KórházKiadások'!I52+'[1]Tűzoltóság Kiadások'!I52+'[1]Dél-Balaton Kiadások'!I52+'[1]Szakképző Kiadások'!I52</f>
        <v>0</v>
      </c>
      <c r="J50" s="91"/>
      <c r="K50" s="52">
        <f>'[1]NoszlopyKiadások'!K52+'[1]KultúraKiadások'!K52+'[1]GameszKiadások'!K52+'[1]KórházKiadások'!K52+'[1]Tűzoltóság Kiadások'!K52+'[1]Dél-Balaton Kiadások'!K52+'[1]Szakképző Kiadások'!K52</f>
        <v>0</v>
      </c>
      <c r="M50" s="31"/>
    </row>
    <row r="51" spans="1:13" ht="12.75">
      <c r="A51" s="92" t="s">
        <v>146</v>
      </c>
      <c r="B51" s="512" t="s">
        <v>149</v>
      </c>
      <c r="C51" s="52">
        <f>'[1]NoszlopyKiadások'!C53+'[1]KultúraKiadások'!C53+'[1]GameszKiadások'!C53+'[1]KórházKiadások'!C53+'[1]Tűzoltóság Kiadások'!C53+'[1]Dél-Balaton Kiadások'!C53+'[1]Szakképző Kiadások'!C53</f>
        <v>0</v>
      </c>
      <c r="D51" s="52">
        <f>'[1]NoszlopyKiadások'!D53+'[1]KultúraKiadások'!D53+'[1]GameszKiadások'!D53+'[1]KórházKiadások'!D53+'[1]Tűzoltóság Kiadások'!D53+'[1]Dél-Balaton Kiadások'!D53+'[1]Szakképző Kiadások'!D53</f>
        <v>0</v>
      </c>
      <c r="E51" s="37"/>
      <c r="F51" s="52">
        <f>'[1]NoszlopyKiadások'!F53+'[1]KultúraKiadások'!F53+'[1]GameszKiadások'!F53+'[1]KórházKiadások'!F53+'[1]Tűzoltóság Kiadások'!F53+'[1]Dél-Balaton Kiadások'!F53+'[1]Szakképző Kiadások'!F53</f>
        <v>0</v>
      </c>
      <c r="G51" s="52">
        <v>105194</v>
      </c>
      <c r="H51" s="52"/>
      <c r="I51" s="52">
        <f>'[1]NoszlopyKiadások'!I53+'[1]KultúraKiadások'!I53+'[1]GameszKiadások'!I53+'[1]KórházKiadások'!I53+'[1]Tűzoltóság Kiadások'!I53+'[1]Dél-Balaton Kiadások'!I53+'[1]Szakképző Kiadások'!I53</f>
        <v>0</v>
      </c>
      <c r="J51" s="510"/>
      <c r="K51" s="52">
        <f>'[1]NoszlopyKiadások'!K53+'[1]KultúraKiadások'!K53+'[1]GameszKiadások'!K53+'[1]KórházKiadások'!K53+'[1]Tűzoltóság Kiadások'!K53+'[1]Dél-Balaton Kiadások'!K53+'[1]Szakképző Kiadások'!K53</f>
        <v>0</v>
      </c>
      <c r="M51" s="31"/>
    </row>
    <row r="52" spans="1:13" ht="12.75">
      <c r="A52" s="76"/>
      <c r="B52" s="507" t="s">
        <v>150</v>
      </c>
      <c r="C52" s="511">
        <f aca="true" t="shared" si="2" ref="C52:K52">C33+C34+C35+C36+C37+C38+C39+C40+C41+C42+C43+C44+C45+C46+C47+C48+C49+C50+C51</f>
        <v>385502</v>
      </c>
      <c r="D52" s="511">
        <f t="shared" si="2"/>
        <v>0</v>
      </c>
      <c r="E52" s="511">
        <f t="shared" si="2"/>
        <v>0</v>
      </c>
      <c r="F52" s="511">
        <f t="shared" si="2"/>
        <v>0</v>
      </c>
      <c r="G52" s="511">
        <f t="shared" si="2"/>
        <v>105194</v>
      </c>
      <c r="H52" s="511">
        <f t="shared" si="2"/>
        <v>883</v>
      </c>
      <c r="I52" s="511">
        <f t="shared" si="2"/>
        <v>0</v>
      </c>
      <c r="J52" s="511">
        <f t="shared" si="2"/>
        <v>0</v>
      </c>
      <c r="K52" s="511">
        <f t="shared" si="2"/>
        <v>0</v>
      </c>
      <c r="M52" s="31"/>
    </row>
    <row r="53" spans="1:13" ht="12.75">
      <c r="A53" s="87" t="s">
        <v>148</v>
      </c>
      <c r="B53" s="29" t="s">
        <v>152</v>
      </c>
      <c r="C53" s="37">
        <f>'[1]KórházKiadások'!C55</f>
        <v>0</v>
      </c>
      <c r="D53" s="37">
        <f>'[1]KórházKiadások'!D55</f>
        <v>1241</v>
      </c>
      <c r="E53" s="37">
        <f>'[1]KórházKiadások'!E55</f>
        <v>0</v>
      </c>
      <c r="F53" s="37">
        <f>'[1]KórházKiadások'!F55</f>
        <v>0</v>
      </c>
      <c r="G53" s="37">
        <f>'[1]KórházKiadások'!G55</f>
        <v>0</v>
      </c>
      <c r="H53" s="37">
        <f>'[1]KórházKiadások'!H55</f>
        <v>0</v>
      </c>
      <c r="I53" s="37">
        <f>'[1]KórházKiadások'!I55</f>
        <v>0</v>
      </c>
      <c r="J53" s="37">
        <f>'[1]KórházKiadások'!J55</f>
        <v>0</v>
      </c>
      <c r="K53" s="37">
        <f>'[1]KórházKiadások'!K55</f>
        <v>0</v>
      </c>
      <c r="M53" s="31"/>
    </row>
    <row r="54" spans="1:13" ht="13.5" thickBot="1">
      <c r="A54" s="88"/>
      <c r="B54" s="89" t="s">
        <v>153</v>
      </c>
      <c r="C54" s="90">
        <f aca="true" t="shared" si="3" ref="C54:K54">C52+C53</f>
        <v>385502</v>
      </c>
      <c r="D54" s="90">
        <f t="shared" si="3"/>
        <v>1241</v>
      </c>
      <c r="E54" s="90">
        <f t="shared" si="3"/>
        <v>0</v>
      </c>
      <c r="F54" s="90">
        <f t="shared" si="3"/>
        <v>0</v>
      </c>
      <c r="G54" s="90">
        <f t="shared" si="3"/>
        <v>105194</v>
      </c>
      <c r="H54" s="90">
        <f t="shared" si="3"/>
        <v>883</v>
      </c>
      <c r="I54" s="90">
        <f t="shared" si="3"/>
        <v>0</v>
      </c>
      <c r="J54" s="90">
        <f t="shared" si="3"/>
        <v>0</v>
      </c>
      <c r="K54" s="90">
        <f t="shared" si="3"/>
        <v>0</v>
      </c>
      <c r="M54" s="31"/>
    </row>
    <row r="55" spans="1:12" ht="16.5" thickTop="1">
      <c r="A55" s="93"/>
      <c r="B55" s="66"/>
      <c r="C55" s="94"/>
      <c r="D55" s="94"/>
      <c r="E55" s="94"/>
      <c r="F55" s="94"/>
      <c r="G55" s="94"/>
      <c r="H55" s="94"/>
      <c r="I55" s="94"/>
      <c r="J55" s="67"/>
      <c r="K55" s="67"/>
      <c r="L55" s="94"/>
    </row>
    <row r="56" spans="1:12" ht="15.75">
      <c r="A56" s="93"/>
      <c r="B56" s="66"/>
      <c r="C56" s="94"/>
      <c r="D56" s="94"/>
      <c r="E56" s="94"/>
      <c r="F56" s="94"/>
      <c r="G56" s="94"/>
      <c r="H56" s="94"/>
      <c r="I56" s="94"/>
      <c r="J56" s="94"/>
      <c r="K56" s="67"/>
      <c r="L56" s="94"/>
    </row>
    <row r="57" spans="1:12" ht="12.75">
      <c r="A57" s="68"/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1:12" ht="13.5" thickBot="1">
      <c r="A58" s="68"/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1:10" ht="41.25" customHeight="1" thickTop="1">
      <c r="A59" s="69"/>
      <c r="B59" s="70"/>
      <c r="C59" s="72" t="s">
        <v>174</v>
      </c>
      <c r="J59" s="53"/>
    </row>
    <row r="60" spans="1:10" ht="38.25" customHeight="1">
      <c r="A60" s="73" t="s">
        <v>73</v>
      </c>
      <c r="B60" s="508" t="s">
        <v>112</v>
      </c>
      <c r="C60" s="48" t="s">
        <v>175</v>
      </c>
      <c r="J60" s="508"/>
    </row>
    <row r="61" spans="1:10" ht="25.5">
      <c r="A61" s="49" t="s">
        <v>77</v>
      </c>
      <c r="B61" s="512" t="s">
        <v>158</v>
      </c>
      <c r="C61" s="86">
        <f aca="true" t="shared" si="4" ref="C61:C82">C6+D6+F6+G6+H6+I6+C33+D33+F33+G33+H33+I33+K33</f>
        <v>181154</v>
      </c>
      <c r="J61" s="510"/>
    </row>
    <row r="62" spans="1:10" ht="25.5">
      <c r="A62" s="49" t="s">
        <v>91</v>
      </c>
      <c r="B62" s="512" t="s">
        <v>123</v>
      </c>
      <c r="C62" s="86">
        <f t="shared" si="4"/>
        <v>479472</v>
      </c>
      <c r="J62" s="510"/>
    </row>
    <row r="63" spans="1:10" ht="12.75">
      <c r="A63" s="572" t="s">
        <v>124</v>
      </c>
      <c r="B63" s="512" t="s">
        <v>125</v>
      </c>
      <c r="C63" s="86">
        <f t="shared" si="4"/>
        <v>263791</v>
      </c>
      <c r="J63" s="510"/>
    </row>
    <row r="64" spans="1:10" ht="12.75">
      <c r="A64" s="573"/>
      <c r="B64" s="512" t="s">
        <v>126</v>
      </c>
      <c r="C64" s="86">
        <f t="shared" si="4"/>
        <v>38717</v>
      </c>
      <c r="J64" s="510"/>
    </row>
    <row r="65" spans="1:10" ht="12.75">
      <c r="A65" s="573"/>
      <c r="B65" s="513" t="s">
        <v>127</v>
      </c>
      <c r="C65" s="86">
        <f t="shared" si="4"/>
        <v>22148</v>
      </c>
      <c r="J65" s="510"/>
    </row>
    <row r="66" spans="1:10" ht="12.75">
      <c r="A66" s="573"/>
      <c r="B66" s="512" t="s">
        <v>128</v>
      </c>
      <c r="C66" s="86">
        <f t="shared" si="4"/>
        <v>151858</v>
      </c>
      <c r="J66" s="510"/>
    </row>
    <row r="67" spans="1:10" ht="12.75">
      <c r="A67" s="573"/>
      <c r="B67" s="512" t="s">
        <v>129</v>
      </c>
      <c r="C67" s="86">
        <f t="shared" si="4"/>
        <v>71582</v>
      </c>
      <c r="J67" s="510"/>
    </row>
    <row r="68" spans="1:10" ht="12.75">
      <c r="A68" s="573"/>
      <c r="B68" s="512" t="s">
        <v>130</v>
      </c>
      <c r="C68" s="86">
        <f t="shared" si="4"/>
        <v>213650</v>
      </c>
      <c r="J68" s="510"/>
    </row>
    <row r="69" spans="1:10" ht="12.75">
      <c r="A69" s="574"/>
      <c r="B69" s="513" t="s">
        <v>131</v>
      </c>
      <c r="C69" s="86">
        <f t="shared" si="4"/>
        <v>8234</v>
      </c>
      <c r="J69" s="510"/>
    </row>
    <row r="70" spans="1:10" ht="12.75">
      <c r="A70" s="49" t="s">
        <v>132</v>
      </c>
      <c r="B70" s="512" t="s">
        <v>133</v>
      </c>
      <c r="C70" s="86">
        <f t="shared" si="4"/>
        <v>134387</v>
      </c>
      <c r="J70" s="510"/>
    </row>
    <row r="71" spans="1:10" ht="15" customHeight="1">
      <c r="A71" s="49" t="s">
        <v>134</v>
      </c>
      <c r="B71" s="512" t="s">
        <v>136</v>
      </c>
      <c r="C71" s="86">
        <f t="shared" si="4"/>
        <v>122510</v>
      </c>
      <c r="J71" s="510"/>
    </row>
    <row r="72" spans="1:10" ht="18" customHeight="1">
      <c r="A72" s="582" t="s">
        <v>135</v>
      </c>
      <c r="B72" s="512" t="s">
        <v>159</v>
      </c>
      <c r="C72" s="86">
        <f t="shared" si="4"/>
        <v>62186</v>
      </c>
      <c r="J72" s="510"/>
    </row>
    <row r="73" spans="1:10" ht="12.75">
      <c r="A73" s="583"/>
      <c r="B73" s="512" t="s">
        <v>139</v>
      </c>
      <c r="C73" s="86">
        <f t="shared" si="4"/>
        <v>11032</v>
      </c>
      <c r="J73" s="510"/>
    </row>
    <row r="74" spans="1:10" ht="12.75">
      <c r="A74" s="583"/>
      <c r="B74" s="512" t="s">
        <v>140</v>
      </c>
      <c r="C74" s="86">
        <f t="shared" si="4"/>
        <v>34616</v>
      </c>
      <c r="J74" s="510"/>
    </row>
    <row r="75" spans="1:10" ht="12.75">
      <c r="A75" s="584"/>
      <c r="B75" s="512" t="s">
        <v>141</v>
      </c>
      <c r="C75" s="86">
        <f t="shared" si="4"/>
        <v>14263</v>
      </c>
      <c r="J75" s="510"/>
    </row>
    <row r="76" spans="1:10" ht="12.75">
      <c r="A76" s="49" t="s">
        <v>137</v>
      </c>
      <c r="B76" s="512" t="s">
        <v>143</v>
      </c>
      <c r="C76" s="86">
        <f t="shared" si="4"/>
        <v>259659</v>
      </c>
      <c r="J76" s="510"/>
    </row>
    <row r="77" spans="1:10" ht="25.5">
      <c r="A77" s="49" t="s">
        <v>142</v>
      </c>
      <c r="B77" s="512" t="s">
        <v>145</v>
      </c>
      <c r="C77" s="86">
        <f t="shared" si="4"/>
        <v>142152</v>
      </c>
      <c r="J77" s="510"/>
    </row>
    <row r="78" spans="1:10" ht="12.75">
      <c r="A78" s="38" t="s">
        <v>144</v>
      </c>
      <c r="B78" s="75" t="s">
        <v>147</v>
      </c>
      <c r="C78" s="86">
        <f t="shared" si="4"/>
        <v>344242</v>
      </c>
      <c r="J78" s="91"/>
    </row>
    <row r="79" spans="1:10" ht="13.5" thickBot="1">
      <c r="A79" s="92" t="s">
        <v>146</v>
      </c>
      <c r="B79" s="512" t="s">
        <v>149</v>
      </c>
      <c r="C79" s="86">
        <f t="shared" si="4"/>
        <v>235617</v>
      </c>
      <c r="J79" s="95"/>
    </row>
    <row r="80" spans="1:10" ht="13.5" thickBot="1">
      <c r="A80" s="76"/>
      <c r="B80" s="507" t="s">
        <v>150</v>
      </c>
      <c r="C80" s="86">
        <f t="shared" si="4"/>
        <v>2791270</v>
      </c>
      <c r="J80" s="96"/>
    </row>
    <row r="81" spans="1:10" ht="13.5" thickBot="1">
      <c r="A81" s="87" t="s">
        <v>148</v>
      </c>
      <c r="B81" s="29" t="s">
        <v>152</v>
      </c>
      <c r="C81" s="86">
        <f t="shared" si="4"/>
        <v>1548974</v>
      </c>
      <c r="J81" s="95"/>
    </row>
    <row r="82" spans="1:10" ht="13.5" thickBot="1">
      <c r="A82" s="88"/>
      <c r="B82" s="89" t="s">
        <v>153</v>
      </c>
      <c r="C82" s="568">
        <f t="shared" si="4"/>
        <v>4340244</v>
      </c>
      <c r="J82" s="566"/>
    </row>
    <row r="83" spans="1:12" s="118" customFormat="1" ht="2.25" customHeight="1" thickTop="1">
      <c r="A83" s="79"/>
      <c r="B83" s="79"/>
      <c r="C83" s="565"/>
      <c r="D83" s="565"/>
      <c r="E83" s="565"/>
      <c r="F83" s="565"/>
      <c r="G83" s="565"/>
      <c r="H83" s="565"/>
      <c r="I83" s="565"/>
      <c r="J83" s="565"/>
      <c r="K83" s="565"/>
      <c r="L83" s="565"/>
    </row>
  </sheetData>
  <sheetProtection/>
  <mergeCells count="21">
    <mergeCell ref="A74:A75"/>
    <mergeCell ref="A68:A69"/>
    <mergeCell ref="A63:A65"/>
    <mergeCell ref="A66:A67"/>
    <mergeCell ref="A72:A73"/>
    <mergeCell ref="B1:L1"/>
    <mergeCell ref="A17:A18"/>
    <mergeCell ref="A19:A20"/>
    <mergeCell ref="A8:A10"/>
    <mergeCell ref="A13:A14"/>
    <mergeCell ref="A11:A12"/>
    <mergeCell ref="A2:L2"/>
    <mergeCell ref="A3:I3"/>
    <mergeCell ref="A46:A47"/>
    <mergeCell ref="A44:A45"/>
    <mergeCell ref="C4:I4"/>
    <mergeCell ref="A38:A39"/>
    <mergeCell ref="A40:A41"/>
    <mergeCell ref="A35:A37"/>
    <mergeCell ref="C31:H31"/>
    <mergeCell ref="I31:K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  <headerFooter alignWithMargins="0">
    <oddHeader>&amp;C&amp;"Arial,Félkövér"4.sz. melléklet a 17/2011.(III.9.) sz rendelethez Marcali Városi Önkormányzat Intézményeinek 2011. évi kiadási előirányzatai
            EFt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8.00390625" style="5" customWidth="1"/>
    <col min="2" max="2" width="78.421875" style="5" customWidth="1"/>
    <col min="3" max="3" width="11.57421875" style="5" customWidth="1"/>
    <col min="4" max="4" width="8.00390625" style="5" customWidth="1"/>
    <col min="5" max="5" width="11.421875" style="5" customWidth="1"/>
    <col min="6" max="6" width="13.8515625" style="5" customWidth="1"/>
    <col min="7" max="7" width="11.421875" style="5" customWidth="1"/>
    <col min="8" max="16384" width="8.00390625" style="5" customWidth="1"/>
  </cols>
  <sheetData>
    <row r="1" spans="1:7" s="4" customFormat="1" ht="25.5">
      <c r="A1" s="1" t="s">
        <v>0</v>
      </c>
      <c r="B1" s="2" t="s">
        <v>1</v>
      </c>
      <c r="C1" s="3" t="s">
        <v>2</v>
      </c>
      <c r="E1" s="5"/>
      <c r="F1" s="5"/>
      <c r="G1" s="5"/>
    </row>
    <row r="2" spans="1:3" ht="12.75">
      <c r="A2" s="6" t="s">
        <v>3</v>
      </c>
      <c r="B2" s="7" t="s">
        <v>4</v>
      </c>
      <c r="C2" s="11">
        <f>C4+C3</f>
        <v>1124294</v>
      </c>
    </row>
    <row r="3" spans="1:3" ht="12.75">
      <c r="A3" s="6"/>
      <c r="B3" s="6" t="s">
        <v>7</v>
      </c>
      <c r="C3" s="9">
        <v>163075</v>
      </c>
    </row>
    <row r="4" spans="1:3" ht="12.75">
      <c r="A4" s="6"/>
      <c r="B4" s="8" t="s">
        <v>8</v>
      </c>
      <c r="C4" s="11">
        <f>C5+C11+C15</f>
        <v>961219</v>
      </c>
    </row>
    <row r="5" spans="1:3" ht="12.75">
      <c r="A5" s="6"/>
      <c r="B5" s="8" t="s">
        <v>9</v>
      </c>
      <c r="C5" s="11">
        <f>C6+C7+C8+C9+C10</f>
        <v>445600</v>
      </c>
    </row>
    <row r="6" spans="1:3" ht="12.75">
      <c r="A6" s="6"/>
      <c r="B6" s="8" t="s">
        <v>10</v>
      </c>
      <c r="C6" s="10">
        <v>85000</v>
      </c>
    </row>
    <row r="7" spans="1:3" ht="12.75">
      <c r="A7" s="6"/>
      <c r="B7" s="8" t="s">
        <v>11</v>
      </c>
      <c r="C7" s="10">
        <v>39000</v>
      </c>
    </row>
    <row r="8" spans="1:3" ht="12.75">
      <c r="A8" s="6"/>
      <c r="B8" s="8" t="s">
        <v>12</v>
      </c>
      <c r="C8" s="10">
        <v>100</v>
      </c>
    </row>
    <row r="9" spans="1:3" ht="12.75">
      <c r="A9" s="6"/>
      <c r="B9" s="8" t="s">
        <v>341</v>
      </c>
      <c r="C9" s="10">
        <v>320000</v>
      </c>
    </row>
    <row r="10" spans="1:3" ht="12.75">
      <c r="A10" s="6"/>
      <c r="B10" s="8" t="s">
        <v>342</v>
      </c>
      <c r="C10" s="10">
        <v>1500</v>
      </c>
    </row>
    <row r="11" spans="1:3" ht="12.75">
      <c r="A11" s="6"/>
      <c r="B11" s="8" t="s">
        <v>14</v>
      </c>
      <c r="C11" s="11">
        <f>C12+C13+C14</f>
        <v>506119</v>
      </c>
    </row>
    <row r="12" spans="1:3" ht="12.75">
      <c r="A12" s="6"/>
      <c r="B12" s="8" t="s">
        <v>15</v>
      </c>
      <c r="C12" s="10">
        <v>107003</v>
      </c>
    </row>
    <row r="13" spans="1:3" ht="12.75">
      <c r="A13" s="6"/>
      <c r="B13" s="8" t="s">
        <v>16</v>
      </c>
      <c r="C13" s="10">
        <v>314116</v>
      </c>
    </row>
    <row r="14" spans="1:3" ht="12.75">
      <c r="A14" s="6"/>
      <c r="B14" s="8" t="s">
        <v>17</v>
      </c>
      <c r="C14" s="10">
        <v>85000</v>
      </c>
    </row>
    <row r="15" spans="1:3" ht="12.75">
      <c r="A15" s="6"/>
      <c r="B15" s="8" t="s">
        <v>18</v>
      </c>
      <c r="C15" s="11">
        <f>C16+C17+C18</f>
        <v>9500</v>
      </c>
    </row>
    <row r="16" spans="1:3" ht="12.75">
      <c r="A16" s="6"/>
      <c r="B16" s="8" t="s">
        <v>19</v>
      </c>
      <c r="C16" s="10">
        <v>3000</v>
      </c>
    </row>
    <row r="17" spans="1:3" ht="12.75">
      <c r="A17" s="6"/>
      <c r="B17" s="8" t="s">
        <v>20</v>
      </c>
      <c r="C17" s="10">
        <v>5000</v>
      </c>
    </row>
    <row r="18" spans="1:3" ht="12.75">
      <c r="A18" s="6"/>
      <c r="B18" s="8" t="s">
        <v>21</v>
      </c>
      <c r="C18" s="10">
        <v>1500</v>
      </c>
    </row>
    <row r="19" spans="1:3" ht="12.75">
      <c r="A19" s="6" t="s">
        <v>22</v>
      </c>
      <c r="B19" s="8" t="s">
        <v>23</v>
      </c>
      <c r="C19" s="11">
        <f>C20</f>
        <v>1283021</v>
      </c>
    </row>
    <row r="20" spans="1:3" ht="12.75">
      <c r="A20" s="6"/>
      <c r="B20" s="8" t="s">
        <v>24</v>
      </c>
      <c r="C20" s="11">
        <f>C21+C22+C23+C24+C25</f>
        <v>1283021</v>
      </c>
    </row>
    <row r="21" spans="1:3" ht="12.75">
      <c r="A21" s="6"/>
      <c r="B21" s="8" t="s">
        <v>25</v>
      </c>
      <c r="C21" s="10">
        <v>920089</v>
      </c>
    </row>
    <row r="22" spans="1:3" ht="12.75">
      <c r="A22" s="6"/>
      <c r="B22" s="8" t="s">
        <v>26</v>
      </c>
      <c r="C22" s="10"/>
    </row>
    <row r="23" spans="1:3" ht="12.75">
      <c r="A23" s="6"/>
      <c r="B23" s="8" t="s">
        <v>27</v>
      </c>
      <c r="C23" s="10">
        <v>362932</v>
      </c>
    </row>
    <row r="24" spans="1:3" ht="12.75">
      <c r="A24" s="6"/>
      <c r="B24" s="8" t="s">
        <v>28</v>
      </c>
      <c r="C24" s="8"/>
    </row>
    <row r="25" spans="1:3" ht="12.75">
      <c r="A25" s="6"/>
      <c r="B25" s="8" t="s">
        <v>29</v>
      </c>
      <c r="C25" s="10"/>
    </row>
    <row r="26" spans="1:3" ht="12.75">
      <c r="A26" s="6" t="s">
        <v>30</v>
      </c>
      <c r="B26" s="8" t="s">
        <v>31</v>
      </c>
      <c r="C26" s="11">
        <f>C27+C28+C29</f>
        <v>511334</v>
      </c>
    </row>
    <row r="27" spans="1:3" ht="12.75">
      <c r="A27" s="6"/>
      <c r="B27" s="8" t="s">
        <v>34</v>
      </c>
      <c r="C27" s="11">
        <v>320931</v>
      </c>
    </row>
    <row r="28" spans="1:3" ht="12.75">
      <c r="A28" s="6"/>
      <c r="B28" s="8" t="s">
        <v>35</v>
      </c>
      <c r="C28" s="10">
        <v>70403</v>
      </c>
    </row>
    <row r="29" spans="1:3" ht="12.75">
      <c r="A29" s="6"/>
      <c r="B29" s="8" t="s">
        <v>36</v>
      </c>
      <c r="C29" s="10">
        <v>120000</v>
      </c>
    </row>
    <row r="30" spans="1:3" ht="12.75">
      <c r="A30" s="6" t="s">
        <v>37</v>
      </c>
      <c r="B30" s="8" t="s">
        <v>38</v>
      </c>
      <c r="C30" s="11">
        <f>C31+C34</f>
        <v>1790381</v>
      </c>
    </row>
    <row r="31" spans="1:3" ht="12.75">
      <c r="A31" s="6"/>
      <c r="B31" s="8" t="s">
        <v>274</v>
      </c>
      <c r="C31" s="11">
        <f>C32+C33</f>
        <v>179614</v>
      </c>
    </row>
    <row r="32" spans="1:3" ht="12.75">
      <c r="A32" s="6"/>
      <c r="B32" s="8" t="s">
        <v>40</v>
      </c>
      <c r="C32" s="11"/>
    </row>
    <row r="33" spans="1:3" ht="12.75">
      <c r="A33" s="6"/>
      <c r="B33" s="8" t="s">
        <v>41</v>
      </c>
      <c r="C33" s="11">
        <v>179614</v>
      </c>
    </row>
    <row r="34" spans="1:3" ht="12.75">
      <c r="A34" s="6"/>
      <c r="B34" s="8" t="s">
        <v>275</v>
      </c>
      <c r="C34" s="11">
        <f>C36+C35</f>
        <v>1610767</v>
      </c>
    </row>
    <row r="35" spans="1:3" ht="12.75">
      <c r="A35" s="6"/>
      <c r="B35" s="8" t="s">
        <v>44</v>
      </c>
      <c r="C35" s="11">
        <v>0</v>
      </c>
    </row>
    <row r="36" spans="1:3" ht="12.75">
      <c r="A36" s="6"/>
      <c r="B36" s="8" t="s">
        <v>45</v>
      </c>
      <c r="C36" s="11">
        <v>1610767</v>
      </c>
    </row>
    <row r="37" spans="1:3" ht="12.75">
      <c r="A37" s="6" t="s">
        <v>47</v>
      </c>
      <c r="B37" s="8" t="s">
        <v>48</v>
      </c>
      <c r="C37" s="11">
        <f>C39+C38</f>
        <v>9000</v>
      </c>
    </row>
    <row r="38" spans="1:3" ht="12.75">
      <c r="A38" s="6"/>
      <c r="B38" s="8" t="s">
        <v>276</v>
      </c>
      <c r="C38" s="11">
        <v>9000</v>
      </c>
    </row>
    <row r="39" spans="1:3" ht="12.75">
      <c r="A39" s="6"/>
      <c r="B39" s="8" t="s">
        <v>277</v>
      </c>
      <c r="C39" s="11"/>
    </row>
    <row r="40" spans="1:3" ht="12.75">
      <c r="A40" s="6" t="s">
        <v>53</v>
      </c>
      <c r="B40" s="8" t="s">
        <v>121</v>
      </c>
      <c r="C40" s="11">
        <f>C41+C42</f>
        <v>18624</v>
      </c>
    </row>
    <row r="41" spans="1:3" ht="12.75">
      <c r="A41" s="6"/>
      <c r="B41" s="8" t="s">
        <v>480</v>
      </c>
      <c r="C41" s="11">
        <v>2400</v>
      </c>
    </row>
    <row r="42" spans="1:3" ht="12.75">
      <c r="A42" s="6"/>
      <c r="B42" s="8" t="s">
        <v>481</v>
      </c>
      <c r="C42" s="11">
        <v>16224</v>
      </c>
    </row>
    <row r="43" spans="1:3" s="13" customFormat="1" ht="28.5" customHeight="1">
      <c r="A43" s="603" t="s">
        <v>59</v>
      </c>
      <c r="B43" s="604"/>
      <c r="C43" s="12">
        <f>C2+C19+C26+C30+C37+C40</f>
        <v>4736654</v>
      </c>
    </row>
    <row r="44" spans="1:3" ht="12.75">
      <c r="A44" s="6" t="s">
        <v>60</v>
      </c>
      <c r="B44" s="605" t="s">
        <v>61</v>
      </c>
      <c r="C44" s="606"/>
    </row>
    <row r="45" spans="1:3" ht="12.75">
      <c r="A45" s="6"/>
      <c r="B45" s="6" t="s">
        <v>62</v>
      </c>
      <c r="C45" s="14">
        <v>354000</v>
      </c>
    </row>
    <row r="46" spans="1:3" ht="12.75">
      <c r="A46" s="6"/>
      <c r="B46" s="7" t="s">
        <v>63</v>
      </c>
      <c r="C46" s="8"/>
    </row>
    <row r="47" spans="1:4" s="17" customFormat="1" ht="28.5" customHeight="1">
      <c r="A47" s="603" t="s">
        <v>64</v>
      </c>
      <c r="B47" s="604"/>
      <c r="C47" s="15">
        <f>C45+C46</f>
        <v>354000</v>
      </c>
      <c r="D47" s="16"/>
    </row>
    <row r="48" spans="1:3" ht="12.75">
      <c r="A48" s="6" t="s">
        <v>65</v>
      </c>
      <c r="B48" s="605" t="s">
        <v>66</v>
      </c>
      <c r="C48" s="606"/>
    </row>
    <row r="49" spans="1:3" ht="12.75">
      <c r="A49" s="6"/>
      <c r="B49" s="6" t="s">
        <v>278</v>
      </c>
      <c r="C49" s="9">
        <v>176998</v>
      </c>
    </row>
    <row r="50" spans="1:3" ht="12.75">
      <c r="A50" s="6"/>
      <c r="B50" s="6" t="s">
        <v>279</v>
      </c>
      <c r="C50" s="9">
        <v>652739</v>
      </c>
    </row>
    <row r="51" spans="1:3" s="17" customFormat="1" ht="28.5" customHeight="1">
      <c r="A51" s="603" t="s">
        <v>71</v>
      </c>
      <c r="B51" s="608"/>
      <c r="C51" s="18">
        <f>SUM(C49:C50)</f>
        <v>829737</v>
      </c>
    </row>
    <row r="52" spans="1:3" ht="12.75">
      <c r="A52" s="609" t="s">
        <v>72</v>
      </c>
      <c r="B52" s="610"/>
      <c r="C52" s="19">
        <f>SUM(C43+C47+C51)</f>
        <v>5920391</v>
      </c>
    </row>
    <row r="54" spans="1:3" s="4" customFormat="1" ht="48.75" customHeight="1">
      <c r="A54" s="607"/>
      <c r="B54" s="607"/>
      <c r="C54" s="607"/>
    </row>
  </sheetData>
  <sheetProtection/>
  <mergeCells count="7">
    <mergeCell ref="A43:B43"/>
    <mergeCell ref="B44:C44"/>
    <mergeCell ref="A54:C54"/>
    <mergeCell ref="A47:B47"/>
    <mergeCell ref="B48:C48"/>
    <mergeCell ref="A51:B51"/>
    <mergeCell ref="A52:B52"/>
  </mergeCells>
  <printOptions/>
  <pageMargins left="0.7480314960629921" right="0.7480314960629921" top="1.1023622047244095" bottom="0.984251968503937" header="0.5118110236220472" footer="0.5118110236220472"/>
  <pageSetup fitToHeight="1" fitToWidth="1" horizontalDpi="300" verticalDpi="300" orientation="portrait" paperSize="9" scale="89" r:id="rId1"/>
  <headerFooter alignWithMargins="0">
    <oddHeader>&amp;C&amp;"Times New Roman,Félkövér"5.sz. melléklet a 17/2011.(III.9.) sz. rendelethez
Marcali Városi Önkormányzat Polgármesteri Hivatal 2011. évi bevételi előirányzatai
             EFt
&amp;R
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C127"/>
  <sheetViews>
    <sheetView zoomScalePageLayoutView="0" workbookViewId="0" topLeftCell="A1">
      <selection activeCell="C30" sqref="C30"/>
    </sheetView>
  </sheetViews>
  <sheetFormatPr defaultColWidth="9.140625" defaultRowHeight="12.75"/>
  <cols>
    <col min="1" max="1" width="4.7109375" style="0" customWidth="1"/>
    <col min="2" max="2" width="60.7109375" style="0" customWidth="1"/>
    <col min="3" max="3" width="16.28125" style="0" customWidth="1"/>
  </cols>
  <sheetData>
    <row r="1" spans="1:3" ht="31.5" customHeight="1" thickTop="1">
      <c r="A1" s="97" t="s">
        <v>176</v>
      </c>
      <c r="B1" s="616" t="s">
        <v>74</v>
      </c>
      <c r="C1" s="611" t="s">
        <v>177</v>
      </c>
    </row>
    <row r="2" spans="1:3" ht="36.75" customHeight="1" thickBot="1">
      <c r="A2" s="98" t="s">
        <v>178</v>
      </c>
      <c r="B2" s="617"/>
      <c r="C2" s="612"/>
    </row>
    <row r="3" spans="1:3" ht="15" customHeight="1">
      <c r="A3" s="99" t="s">
        <v>179</v>
      </c>
      <c r="B3" s="100" t="s">
        <v>180</v>
      </c>
      <c r="C3" s="101">
        <v>246292</v>
      </c>
    </row>
    <row r="4" spans="1:3" ht="15" customHeight="1">
      <c r="A4" s="102" t="s">
        <v>181</v>
      </c>
      <c r="B4" s="103" t="s">
        <v>182</v>
      </c>
      <c r="C4" s="101">
        <v>66658</v>
      </c>
    </row>
    <row r="5" spans="1:3" ht="15" customHeight="1">
      <c r="A5" s="102" t="s">
        <v>30</v>
      </c>
      <c r="B5" s="103" t="s">
        <v>183</v>
      </c>
      <c r="C5" s="104">
        <f>SUM(C7:C45)-C21-C28</f>
        <v>705828</v>
      </c>
    </row>
    <row r="6" spans="1:3" ht="15" customHeight="1">
      <c r="A6" s="613"/>
      <c r="B6" s="105" t="s">
        <v>184</v>
      </c>
      <c r="C6" s="101"/>
    </row>
    <row r="7" spans="1:3" ht="15" customHeight="1">
      <c r="A7" s="614"/>
      <c r="B7" s="107" t="s">
        <v>185</v>
      </c>
      <c r="C7" s="503">
        <v>20</v>
      </c>
    </row>
    <row r="8" spans="1:3" ht="15" customHeight="1">
      <c r="A8" s="614"/>
      <c r="B8" s="107" t="s">
        <v>186</v>
      </c>
      <c r="C8" s="503">
        <v>4300</v>
      </c>
    </row>
    <row r="9" spans="1:3" ht="15" customHeight="1">
      <c r="A9" s="614"/>
      <c r="B9" s="546" t="s">
        <v>187</v>
      </c>
      <c r="C9" s="503">
        <v>600</v>
      </c>
    </row>
    <row r="10" spans="1:3" ht="15" customHeight="1">
      <c r="A10" s="614"/>
      <c r="B10" s="546" t="s">
        <v>188</v>
      </c>
      <c r="C10" s="503">
        <v>300</v>
      </c>
    </row>
    <row r="11" spans="1:3" ht="15" customHeight="1">
      <c r="A11" s="614"/>
      <c r="B11" s="546" t="s">
        <v>189</v>
      </c>
      <c r="C11" s="503">
        <v>680</v>
      </c>
    </row>
    <row r="12" spans="1:3" ht="15" customHeight="1">
      <c r="A12" s="614"/>
      <c r="B12" s="546" t="s">
        <v>190</v>
      </c>
      <c r="C12" s="503">
        <v>3500</v>
      </c>
    </row>
    <row r="13" spans="1:3" ht="15" customHeight="1">
      <c r="A13" s="614"/>
      <c r="B13" s="546" t="s">
        <v>191</v>
      </c>
      <c r="C13" s="503">
        <v>2000</v>
      </c>
    </row>
    <row r="14" spans="1:3" ht="15" customHeight="1">
      <c r="A14" s="614"/>
      <c r="B14" s="546" t="s">
        <v>192</v>
      </c>
      <c r="C14" s="503">
        <v>380</v>
      </c>
    </row>
    <row r="15" spans="1:3" ht="15" customHeight="1">
      <c r="A15" s="614"/>
      <c r="B15" s="546" t="s">
        <v>193</v>
      </c>
      <c r="C15" s="503">
        <v>1600</v>
      </c>
    </row>
    <row r="16" spans="1:3" ht="15" customHeight="1">
      <c r="A16" s="614"/>
      <c r="B16" s="546" t="s">
        <v>194</v>
      </c>
      <c r="C16" s="503">
        <v>2000</v>
      </c>
    </row>
    <row r="17" spans="1:3" ht="15" customHeight="1">
      <c r="A17" s="614"/>
      <c r="B17" s="546" t="s">
        <v>195</v>
      </c>
      <c r="C17" s="503">
        <v>500</v>
      </c>
    </row>
    <row r="18" spans="1:3" ht="15" customHeight="1">
      <c r="A18" s="614"/>
      <c r="B18" s="546" t="s">
        <v>196</v>
      </c>
      <c r="C18" s="503">
        <v>3000</v>
      </c>
    </row>
    <row r="19" spans="1:3" ht="15" customHeight="1">
      <c r="A19" s="614"/>
      <c r="B19" s="546" t="s">
        <v>197</v>
      </c>
      <c r="C19" s="503">
        <v>44000</v>
      </c>
    </row>
    <row r="20" spans="1:3" ht="15" customHeight="1">
      <c r="A20" s="614"/>
      <c r="B20" s="546" t="s">
        <v>198</v>
      </c>
      <c r="C20" s="503">
        <v>117000</v>
      </c>
    </row>
    <row r="21" spans="1:3" ht="15" customHeight="1">
      <c r="A21" s="614"/>
      <c r="B21" s="546" t="s">
        <v>199</v>
      </c>
      <c r="C21" s="503">
        <v>68000</v>
      </c>
    </row>
    <row r="22" spans="1:3" ht="15" customHeight="1">
      <c r="A22" s="614"/>
      <c r="B22" s="546" t="s">
        <v>200</v>
      </c>
      <c r="C22" s="503">
        <v>4000</v>
      </c>
    </row>
    <row r="23" spans="1:3" ht="15" customHeight="1">
      <c r="A23" s="614"/>
      <c r="B23" s="546" t="s">
        <v>201</v>
      </c>
      <c r="C23" s="503">
        <v>4000</v>
      </c>
    </row>
    <row r="24" spans="1:3" ht="18.75" customHeight="1">
      <c r="A24" s="614"/>
      <c r="B24" s="546" t="s">
        <v>548</v>
      </c>
      <c r="C24" s="503">
        <v>54300</v>
      </c>
    </row>
    <row r="25" spans="1:3" ht="15" customHeight="1">
      <c r="A25" s="614"/>
      <c r="B25" s="546" t="s">
        <v>202</v>
      </c>
      <c r="C25" s="503">
        <v>27000</v>
      </c>
    </row>
    <row r="26" spans="1:3" ht="15" customHeight="1">
      <c r="A26" s="614"/>
      <c r="B26" s="546" t="s">
        <v>203</v>
      </c>
      <c r="C26" s="503">
        <v>450</v>
      </c>
    </row>
    <row r="27" spans="1:3" ht="15" customHeight="1">
      <c r="A27" s="614"/>
      <c r="B27" s="546" t="s">
        <v>204</v>
      </c>
      <c r="C27" s="503">
        <v>10000</v>
      </c>
    </row>
    <row r="28" spans="1:3" ht="18" customHeight="1">
      <c r="A28" s="614"/>
      <c r="B28" s="547" t="s">
        <v>205</v>
      </c>
      <c r="C28" s="503">
        <v>3000</v>
      </c>
    </row>
    <row r="29" spans="1:3" ht="26.25" customHeight="1">
      <c r="A29" s="614"/>
      <c r="B29" s="546" t="s">
        <v>206</v>
      </c>
      <c r="C29" s="503">
        <v>21000</v>
      </c>
    </row>
    <row r="30" spans="1:3" ht="15.75" customHeight="1">
      <c r="A30" s="614"/>
      <c r="B30" s="546" t="s">
        <v>549</v>
      </c>
      <c r="C30" s="503">
        <v>1300</v>
      </c>
    </row>
    <row r="31" spans="1:3" ht="15.75" customHeight="1">
      <c r="A31" s="614"/>
      <c r="B31" s="546" t="s">
        <v>207</v>
      </c>
      <c r="C31" s="503">
        <v>20000</v>
      </c>
    </row>
    <row r="32" spans="1:3" ht="15" customHeight="1">
      <c r="A32" s="614"/>
      <c r="B32" s="546" t="s">
        <v>208</v>
      </c>
      <c r="C32" s="503">
        <v>3000</v>
      </c>
    </row>
    <row r="33" spans="1:3" ht="15" customHeight="1">
      <c r="A33" s="614"/>
      <c r="B33" s="546" t="s">
        <v>209</v>
      </c>
      <c r="C33" s="503">
        <v>1500</v>
      </c>
    </row>
    <row r="34" spans="1:3" ht="19.5" customHeight="1">
      <c r="A34" s="614"/>
      <c r="B34" s="546" t="s">
        <v>210</v>
      </c>
      <c r="C34" s="503">
        <v>1800</v>
      </c>
    </row>
    <row r="35" spans="1:3" ht="15" customHeight="1">
      <c r="A35" s="614"/>
      <c r="B35" s="546" t="s">
        <v>211</v>
      </c>
      <c r="C35" s="503">
        <v>3000</v>
      </c>
    </row>
    <row r="36" spans="1:3" ht="15" customHeight="1">
      <c r="A36" s="614"/>
      <c r="B36" s="546" t="s">
        <v>212</v>
      </c>
      <c r="C36" s="503">
        <v>74630</v>
      </c>
    </row>
    <row r="37" spans="1:3" ht="15" customHeight="1">
      <c r="A37" s="614"/>
      <c r="B37" s="546" t="s">
        <v>213</v>
      </c>
      <c r="C37" s="503">
        <v>18726</v>
      </c>
    </row>
    <row r="38" spans="1:3" ht="15" customHeight="1">
      <c r="A38" s="614"/>
      <c r="B38" s="546" t="s">
        <v>214</v>
      </c>
      <c r="C38" s="503">
        <v>82505</v>
      </c>
    </row>
    <row r="39" spans="1:3" ht="15" customHeight="1">
      <c r="A39" s="614"/>
      <c r="B39" s="107" t="s">
        <v>215</v>
      </c>
      <c r="C39" s="503">
        <v>123500</v>
      </c>
    </row>
    <row r="40" spans="1:3" ht="29.25" customHeight="1">
      <c r="A40" s="614"/>
      <c r="B40" s="107" t="s">
        <v>216</v>
      </c>
      <c r="C40" s="503">
        <v>9000</v>
      </c>
    </row>
    <row r="41" spans="1:3" ht="15" customHeight="1">
      <c r="A41" s="614"/>
      <c r="B41" s="107" t="s">
        <v>217</v>
      </c>
      <c r="C41" s="503">
        <v>9100</v>
      </c>
    </row>
    <row r="42" spans="1:3" ht="15" customHeight="1">
      <c r="A42" s="614"/>
      <c r="B42" s="107" t="s">
        <v>218</v>
      </c>
      <c r="C42" s="503">
        <v>4000</v>
      </c>
    </row>
    <row r="43" spans="1:3" ht="27" customHeight="1">
      <c r="A43" s="614"/>
      <c r="B43" s="107" t="s">
        <v>219</v>
      </c>
      <c r="C43" s="503">
        <v>40000</v>
      </c>
    </row>
    <row r="44" spans="1:3" ht="15" customHeight="1">
      <c r="A44" s="614"/>
      <c r="B44" s="107" t="s">
        <v>220</v>
      </c>
      <c r="C44" s="503">
        <v>4137</v>
      </c>
    </row>
    <row r="45" spans="1:3" ht="15" customHeight="1">
      <c r="A45" s="615"/>
      <c r="B45" s="546" t="s">
        <v>221</v>
      </c>
      <c r="C45" s="503">
        <v>9000</v>
      </c>
    </row>
    <row r="46" spans="1:3" ht="15" customHeight="1">
      <c r="A46" s="102" t="s">
        <v>37</v>
      </c>
      <c r="B46" s="108" t="s">
        <v>222</v>
      </c>
      <c r="C46" s="101">
        <f>C49+C54+C55+C56+C57+C58+C59+C60+C61+C62</f>
        <v>124391</v>
      </c>
    </row>
    <row r="47" spans="1:3" ht="15" customHeight="1">
      <c r="A47" s="613"/>
      <c r="B47" s="110" t="s">
        <v>223</v>
      </c>
      <c r="C47" s="101"/>
    </row>
    <row r="48" spans="1:3" ht="15" customHeight="1" hidden="1">
      <c r="A48" s="614"/>
      <c r="B48" s="105"/>
      <c r="C48" s="101"/>
    </row>
    <row r="49" spans="1:3" ht="15" customHeight="1">
      <c r="A49" s="614"/>
      <c r="B49" s="111" t="s">
        <v>224</v>
      </c>
      <c r="C49" s="101">
        <v>2000</v>
      </c>
    </row>
    <row r="50" spans="1:3" ht="15" customHeight="1">
      <c r="A50" s="614"/>
      <c r="B50" s="107" t="s">
        <v>225</v>
      </c>
      <c r="C50" s="503">
        <v>200</v>
      </c>
    </row>
    <row r="51" spans="1:3" ht="15" customHeight="1">
      <c r="A51" s="614"/>
      <c r="B51" s="107" t="s">
        <v>226</v>
      </c>
      <c r="C51" s="503">
        <v>100</v>
      </c>
    </row>
    <row r="52" spans="1:3" ht="15" customHeight="1">
      <c r="A52" s="614"/>
      <c r="B52" s="107" t="s">
        <v>227</v>
      </c>
      <c r="C52" s="503">
        <v>1500</v>
      </c>
    </row>
    <row r="53" spans="1:3" ht="15" customHeight="1">
      <c r="A53" s="614"/>
      <c r="B53" s="107" t="s">
        <v>228</v>
      </c>
      <c r="C53" s="503">
        <v>200</v>
      </c>
    </row>
    <row r="54" spans="1:3" ht="15" customHeight="1">
      <c r="A54" s="614"/>
      <c r="B54" s="107" t="s">
        <v>229</v>
      </c>
      <c r="C54" s="503">
        <v>2200</v>
      </c>
    </row>
    <row r="55" spans="1:3" ht="15" customHeight="1">
      <c r="A55" s="614"/>
      <c r="B55" s="107" t="s">
        <v>230</v>
      </c>
      <c r="C55" s="503">
        <v>1500</v>
      </c>
    </row>
    <row r="56" spans="1:3" ht="15" customHeight="1">
      <c r="A56" s="614"/>
      <c r="B56" s="107" t="s">
        <v>231</v>
      </c>
      <c r="C56" s="503">
        <v>1500</v>
      </c>
    </row>
    <row r="57" spans="1:3" ht="15" customHeight="1">
      <c r="A57" s="614"/>
      <c r="B57" s="107" t="s">
        <v>232</v>
      </c>
      <c r="C57" s="503">
        <v>272</v>
      </c>
    </row>
    <row r="58" spans="1:3" ht="15" customHeight="1">
      <c r="A58" s="614"/>
      <c r="B58" s="107" t="s">
        <v>233</v>
      </c>
      <c r="C58" s="503">
        <v>60</v>
      </c>
    </row>
    <row r="59" spans="1:3" ht="15" customHeight="1">
      <c r="A59" s="614"/>
      <c r="B59" s="107" t="s">
        <v>234</v>
      </c>
      <c r="C59" s="503">
        <v>2000</v>
      </c>
    </row>
    <row r="60" spans="1:3" ht="15" customHeight="1">
      <c r="A60" s="614"/>
      <c r="B60" s="107" t="s">
        <v>235</v>
      </c>
      <c r="C60" s="503">
        <v>85822</v>
      </c>
    </row>
    <row r="61" spans="1:3" ht="15" customHeight="1">
      <c r="A61" s="614"/>
      <c r="B61" s="107" t="s">
        <v>236</v>
      </c>
      <c r="C61" s="503">
        <v>2000</v>
      </c>
    </row>
    <row r="62" spans="1:3" ht="15" customHeight="1">
      <c r="A62" s="614"/>
      <c r="B62" s="111" t="s">
        <v>237</v>
      </c>
      <c r="C62" s="109">
        <f>SUM(C63:C81)</f>
        <v>27037</v>
      </c>
    </row>
    <row r="63" spans="1:3" ht="15" customHeight="1">
      <c r="A63" s="614"/>
      <c r="B63" s="105" t="s">
        <v>238</v>
      </c>
      <c r="C63" s="503">
        <v>3289</v>
      </c>
    </row>
    <row r="64" spans="1:3" ht="15" customHeight="1">
      <c r="A64" s="614"/>
      <c r="B64" s="105" t="s">
        <v>239</v>
      </c>
      <c r="C64" s="503">
        <v>829</v>
      </c>
    </row>
    <row r="65" spans="1:3" ht="15" customHeight="1">
      <c r="A65" s="614"/>
      <c r="B65" s="105" t="s">
        <v>240</v>
      </c>
      <c r="C65" s="503">
        <v>27</v>
      </c>
    </row>
    <row r="66" spans="1:3" ht="15" customHeight="1">
      <c r="A66" s="614"/>
      <c r="B66" s="105" t="s">
        <v>273</v>
      </c>
      <c r="C66" s="503"/>
    </row>
    <row r="67" spans="1:3" ht="15" customHeight="1">
      <c r="A67" s="614"/>
      <c r="B67" s="107" t="s">
        <v>241</v>
      </c>
      <c r="C67" s="503">
        <v>2829</v>
      </c>
    </row>
    <row r="68" spans="1:3" ht="15" customHeight="1">
      <c r="A68" s="614"/>
      <c r="B68" s="107" t="s">
        <v>242</v>
      </c>
      <c r="C68" s="503">
        <v>13200</v>
      </c>
    </row>
    <row r="69" spans="1:3" ht="15" customHeight="1">
      <c r="A69" s="614"/>
      <c r="B69" s="107" t="s">
        <v>243</v>
      </c>
      <c r="C69" s="503">
        <v>1000</v>
      </c>
    </row>
    <row r="70" spans="1:3" ht="15" customHeight="1">
      <c r="A70" s="614"/>
      <c r="B70" s="107" t="s">
        <v>244</v>
      </c>
      <c r="C70" s="503">
        <v>937</v>
      </c>
    </row>
    <row r="71" spans="1:3" ht="15" customHeight="1">
      <c r="A71" s="614"/>
      <c r="B71" s="107" t="s">
        <v>245</v>
      </c>
      <c r="C71" s="503">
        <v>14</v>
      </c>
    </row>
    <row r="72" spans="1:3" ht="15" customHeight="1">
      <c r="A72" s="614"/>
      <c r="B72" s="107" t="s">
        <v>246</v>
      </c>
      <c r="C72" s="503">
        <v>50</v>
      </c>
    </row>
    <row r="73" spans="1:3" ht="15" customHeight="1">
      <c r="A73" s="614"/>
      <c r="B73" s="105" t="s">
        <v>247</v>
      </c>
      <c r="C73" s="503">
        <v>86</v>
      </c>
    </row>
    <row r="74" spans="1:3" ht="15" customHeight="1">
      <c r="A74" s="614"/>
      <c r="B74" s="105" t="s">
        <v>248</v>
      </c>
      <c r="C74" s="503">
        <v>117</v>
      </c>
    </row>
    <row r="75" spans="1:3" ht="15" customHeight="1">
      <c r="A75" s="614"/>
      <c r="B75" s="107" t="s">
        <v>249</v>
      </c>
      <c r="C75" s="503">
        <v>28</v>
      </c>
    </row>
    <row r="76" spans="1:3" ht="15" customHeight="1">
      <c r="A76" s="614"/>
      <c r="B76" s="105" t="s">
        <v>250</v>
      </c>
      <c r="C76" s="503">
        <v>78</v>
      </c>
    </row>
    <row r="77" spans="1:3" ht="15" customHeight="1">
      <c r="A77" s="614"/>
      <c r="B77" s="105" t="s">
        <v>251</v>
      </c>
      <c r="C77" s="503">
        <v>89</v>
      </c>
    </row>
    <row r="78" spans="1:3" ht="15" customHeight="1">
      <c r="A78" s="614"/>
      <c r="B78" s="105" t="s">
        <v>252</v>
      </c>
      <c r="C78" s="503">
        <v>145</v>
      </c>
    </row>
    <row r="79" spans="1:3" ht="15" customHeight="1">
      <c r="A79" s="614"/>
      <c r="B79" s="105" t="s">
        <v>253</v>
      </c>
      <c r="C79" s="503">
        <v>1348</v>
      </c>
    </row>
    <row r="80" spans="1:3" ht="15" customHeight="1">
      <c r="A80" s="614"/>
      <c r="B80" s="105" t="s">
        <v>254</v>
      </c>
      <c r="C80" s="503">
        <v>2910</v>
      </c>
    </row>
    <row r="81" spans="1:3" ht="15" customHeight="1">
      <c r="A81" s="614"/>
      <c r="B81" s="105" t="s">
        <v>255</v>
      </c>
      <c r="C81" s="503">
        <v>61</v>
      </c>
    </row>
    <row r="82" spans="1:3" ht="15" customHeight="1">
      <c r="A82" s="102" t="s">
        <v>47</v>
      </c>
      <c r="B82" s="112" t="s">
        <v>256</v>
      </c>
      <c r="C82" s="104">
        <f>SUM(C83:C100)</f>
        <v>140452</v>
      </c>
    </row>
    <row r="83" spans="1:3" ht="15" customHeight="1">
      <c r="A83" s="614"/>
      <c r="B83" s="107" t="s">
        <v>482</v>
      </c>
      <c r="C83" s="503">
        <v>68400</v>
      </c>
    </row>
    <row r="84" spans="1:3" ht="15" customHeight="1">
      <c r="A84" s="614"/>
      <c r="B84" s="107" t="s">
        <v>483</v>
      </c>
      <c r="C84" s="503">
        <v>12950</v>
      </c>
    </row>
    <row r="85" spans="1:3" ht="15" customHeight="1">
      <c r="A85" s="614"/>
      <c r="B85" s="107" t="s">
        <v>257</v>
      </c>
      <c r="C85" s="503">
        <v>6000</v>
      </c>
    </row>
    <row r="86" spans="1:3" ht="15" customHeight="1">
      <c r="A86" s="614"/>
      <c r="B86" s="107" t="s">
        <v>258</v>
      </c>
      <c r="C86" s="503">
        <v>200</v>
      </c>
    </row>
    <row r="87" spans="1:3" ht="15" customHeight="1">
      <c r="A87" s="614"/>
      <c r="B87" s="107" t="s">
        <v>259</v>
      </c>
      <c r="C87" s="503">
        <v>6000</v>
      </c>
    </row>
    <row r="88" spans="1:3" ht="15" customHeight="1">
      <c r="A88" s="614"/>
      <c r="B88" s="107" t="s">
        <v>260</v>
      </c>
      <c r="C88" s="503">
        <v>1072</v>
      </c>
    </row>
    <row r="89" spans="1:3" ht="15" customHeight="1">
      <c r="A89" s="614"/>
      <c r="B89" s="107" t="s">
        <v>261</v>
      </c>
      <c r="C89" s="503">
        <v>850</v>
      </c>
    </row>
    <row r="90" spans="1:3" ht="15" customHeight="1">
      <c r="A90" s="614"/>
      <c r="B90" s="107" t="s">
        <v>262</v>
      </c>
      <c r="C90" s="503">
        <v>2000</v>
      </c>
    </row>
    <row r="91" spans="1:3" ht="15" customHeight="1">
      <c r="A91" s="614"/>
      <c r="B91" s="107" t="s">
        <v>263</v>
      </c>
      <c r="C91" s="503">
        <v>2000</v>
      </c>
    </row>
    <row r="92" spans="1:3" ht="15" customHeight="1">
      <c r="A92" s="614"/>
      <c r="B92" s="107" t="s">
        <v>264</v>
      </c>
      <c r="C92" s="503">
        <v>1300</v>
      </c>
    </row>
    <row r="93" spans="1:3" ht="15" customHeight="1">
      <c r="A93" s="614"/>
      <c r="B93" s="107" t="s">
        <v>265</v>
      </c>
      <c r="C93" s="503">
        <v>7300</v>
      </c>
    </row>
    <row r="94" spans="1:3" ht="15" customHeight="1">
      <c r="A94" s="614"/>
      <c r="B94" s="107" t="s">
        <v>266</v>
      </c>
      <c r="C94" s="503">
        <v>14000</v>
      </c>
    </row>
    <row r="95" spans="1:3" ht="15" customHeight="1">
      <c r="A95" s="614"/>
      <c r="B95" s="107" t="s">
        <v>267</v>
      </c>
      <c r="C95" s="503">
        <v>2080</v>
      </c>
    </row>
    <row r="96" spans="1:3" ht="15" customHeight="1">
      <c r="A96" s="614"/>
      <c r="B96" s="107" t="s">
        <v>268</v>
      </c>
      <c r="C96" s="503">
        <v>10000</v>
      </c>
    </row>
    <row r="97" spans="1:3" ht="15" customHeight="1">
      <c r="A97" s="614"/>
      <c r="B97" s="107" t="s">
        <v>269</v>
      </c>
      <c r="C97" s="503">
        <v>4500</v>
      </c>
    </row>
    <row r="98" spans="1:3" ht="15" customHeight="1">
      <c r="A98" s="614"/>
      <c r="B98" s="107" t="s">
        <v>270</v>
      </c>
      <c r="C98" s="503">
        <v>300</v>
      </c>
    </row>
    <row r="99" spans="1:3" ht="15" customHeight="1">
      <c r="A99" s="614"/>
      <c r="B99" s="113" t="s">
        <v>271</v>
      </c>
      <c r="C99" s="503">
        <v>300</v>
      </c>
    </row>
    <row r="100" spans="1:3" ht="15" customHeight="1" thickBot="1">
      <c r="A100" s="618"/>
      <c r="B100" s="114" t="s">
        <v>272</v>
      </c>
      <c r="C100" s="504">
        <v>1200</v>
      </c>
    </row>
    <row r="101" spans="1:3" ht="15" customHeight="1" thickTop="1">
      <c r="A101" s="115"/>
      <c r="B101" s="116"/>
      <c r="C101" s="117"/>
    </row>
    <row r="102" spans="1:3" ht="15" customHeight="1">
      <c r="A102" s="115"/>
      <c r="B102" s="116"/>
      <c r="C102" s="117"/>
    </row>
    <row r="103" spans="1:3" ht="15" customHeight="1">
      <c r="A103" s="115"/>
      <c r="B103" s="116"/>
      <c r="C103" s="117"/>
    </row>
    <row r="104" spans="2:3" ht="12.75">
      <c r="B104" s="118"/>
      <c r="C104" s="118"/>
    </row>
    <row r="105" spans="2:3" ht="12.75">
      <c r="B105" s="118"/>
      <c r="C105" s="118"/>
    </row>
    <row r="106" spans="2:3" ht="12.75">
      <c r="B106" s="118"/>
      <c r="C106" s="118"/>
    </row>
    <row r="107" spans="2:3" ht="12.75">
      <c r="B107" s="118"/>
      <c r="C107" s="118"/>
    </row>
    <row r="108" spans="2:3" ht="12.75">
      <c r="B108" s="118"/>
      <c r="C108" s="118"/>
    </row>
    <row r="109" spans="2:3" ht="12.75">
      <c r="B109" s="118"/>
      <c r="C109" s="118"/>
    </row>
    <row r="110" spans="2:3" ht="12.75">
      <c r="B110" s="118"/>
      <c r="C110" s="118"/>
    </row>
    <row r="111" spans="2:3" ht="12.75">
      <c r="B111" s="118"/>
      <c r="C111" s="118"/>
    </row>
    <row r="112" spans="2:3" ht="12.75">
      <c r="B112" s="118"/>
      <c r="C112" s="118"/>
    </row>
    <row r="113" spans="2:3" ht="12.75">
      <c r="B113" s="118"/>
      <c r="C113" s="118"/>
    </row>
    <row r="114" spans="2:3" ht="12.75">
      <c r="B114" s="118"/>
      <c r="C114" s="118"/>
    </row>
    <row r="115" spans="2:3" ht="12.75">
      <c r="B115" s="118"/>
      <c r="C115" s="118"/>
    </row>
    <row r="116" spans="2:3" ht="12.75">
      <c r="B116" s="118"/>
      <c r="C116" s="118"/>
    </row>
    <row r="117" spans="2:3" ht="12.75">
      <c r="B117" s="118"/>
      <c r="C117" s="119"/>
    </row>
    <row r="118" spans="2:3" ht="12.75">
      <c r="B118" s="118"/>
      <c r="C118" s="118"/>
    </row>
    <row r="119" spans="2:3" ht="12.75">
      <c r="B119" s="118"/>
      <c r="C119" s="118"/>
    </row>
    <row r="120" spans="2:3" ht="12.75">
      <c r="B120" s="118"/>
      <c r="C120" s="118"/>
    </row>
    <row r="121" spans="2:3" ht="12.75">
      <c r="B121" s="118"/>
      <c r="C121" s="118"/>
    </row>
    <row r="122" spans="2:3" ht="12.75">
      <c r="B122" s="118"/>
      <c r="C122" s="118"/>
    </row>
    <row r="123" spans="2:3" ht="12.75">
      <c r="B123" s="118"/>
      <c r="C123" s="118"/>
    </row>
    <row r="124" spans="2:3" ht="12.75">
      <c r="B124" s="118"/>
      <c r="C124" s="118"/>
    </row>
    <row r="125" spans="2:3" ht="12.75">
      <c r="B125" s="118"/>
      <c r="C125" s="118"/>
    </row>
    <row r="126" spans="2:3" ht="12.75">
      <c r="B126" s="118"/>
      <c r="C126" s="118"/>
    </row>
    <row r="127" spans="2:3" ht="12.75">
      <c r="B127" s="118"/>
      <c r="C127" s="118"/>
    </row>
  </sheetData>
  <sheetProtection/>
  <mergeCells count="5">
    <mergeCell ref="C1:C2"/>
    <mergeCell ref="A6:A45"/>
    <mergeCell ref="B1:B2"/>
    <mergeCell ref="A83:A100"/>
    <mergeCell ref="A47:A81"/>
  </mergeCells>
  <printOptions/>
  <pageMargins left="0.1968503937007874" right="0.15748031496062992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&amp;C&amp;"Arial,Félkövér"5. sz. melléklet a 17/2011.(III.9.) sz rendelethez Marcali Városi Önkormányzat Polgármesteri Hivatal 2011. évi kiadási előirányzatai
           EFt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I67"/>
  <sheetViews>
    <sheetView zoomScale="120" zoomScaleNormal="120" zoomScalePageLayoutView="0" workbookViewId="0" topLeftCell="A1">
      <selection activeCell="D13" sqref="D13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5" width="12.7109375" style="0" customWidth="1"/>
    <col min="6" max="6" width="12.7109375" style="254" customWidth="1"/>
    <col min="7" max="7" width="0.2890625" style="157" customWidth="1"/>
    <col min="8" max="9" width="9.140625" style="0" hidden="1" customWidth="1"/>
  </cols>
  <sheetData>
    <row r="1" spans="1:6" ht="45" customHeight="1" thickBot="1">
      <c r="A1" s="158" t="s">
        <v>299</v>
      </c>
      <c r="B1" s="159" t="s">
        <v>300</v>
      </c>
      <c r="C1" s="159" t="s">
        <v>75</v>
      </c>
      <c r="D1" s="159" t="s">
        <v>301</v>
      </c>
      <c r="E1" s="159" t="s">
        <v>302</v>
      </c>
      <c r="F1" s="160" t="s">
        <v>484</v>
      </c>
    </row>
    <row r="2" spans="1:6" ht="15" customHeight="1" thickBot="1">
      <c r="A2" s="60"/>
      <c r="B2" s="161"/>
      <c r="C2" s="161"/>
      <c r="D2" s="161"/>
      <c r="E2" s="161"/>
      <c r="F2" s="162" t="s">
        <v>303</v>
      </c>
    </row>
    <row r="3" spans="1:6" ht="30" customHeight="1" thickBot="1">
      <c r="A3" s="163" t="s">
        <v>3</v>
      </c>
      <c r="B3" s="619" t="s">
        <v>304</v>
      </c>
      <c r="C3" s="619"/>
      <c r="D3" s="619"/>
      <c r="E3" s="619"/>
      <c r="F3" s="624"/>
    </row>
    <row r="4" spans="1:9" ht="37.5" customHeight="1">
      <c r="A4" s="164" t="s">
        <v>77</v>
      </c>
      <c r="B4" s="165" t="s">
        <v>305</v>
      </c>
      <c r="C4" s="166">
        <v>438</v>
      </c>
      <c r="D4" s="166">
        <v>438</v>
      </c>
      <c r="E4" s="166"/>
      <c r="F4" s="167" t="s">
        <v>485</v>
      </c>
      <c r="G4" s="622"/>
      <c r="H4" s="623"/>
      <c r="I4" s="623"/>
    </row>
    <row r="5" spans="1:9" ht="37.5" customHeight="1">
      <c r="A5" s="164" t="s">
        <v>91</v>
      </c>
      <c r="B5" s="165" t="s">
        <v>306</v>
      </c>
      <c r="C5" s="166">
        <v>80</v>
      </c>
      <c r="D5" s="166">
        <v>80</v>
      </c>
      <c r="E5" s="166"/>
      <c r="F5" s="167" t="s">
        <v>485</v>
      </c>
      <c r="G5" s="169"/>
      <c r="H5" s="168"/>
      <c r="I5" s="168"/>
    </row>
    <row r="6" spans="1:9" ht="24.75" customHeight="1">
      <c r="A6" s="164" t="s">
        <v>124</v>
      </c>
      <c r="B6" s="165" t="s">
        <v>307</v>
      </c>
      <c r="C6" s="166">
        <v>2300</v>
      </c>
      <c r="D6" s="166">
        <v>2300</v>
      </c>
      <c r="E6" s="166"/>
      <c r="F6" s="167" t="s">
        <v>485</v>
      </c>
      <c r="G6" s="169"/>
      <c r="H6" s="168"/>
      <c r="I6" s="168"/>
    </row>
    <row r="7" spans="1:9" ht="24.75" customHeight="1">
      <c r="A7" s="164" t="s">
        <v>132</v>
      </c>
      <c r="B7" s="165" t="s">
        <v>308</v>
      </c>
      <c r="C7" s="166">
        <v>5000</v>
      </c>
      <c r="D7" s="166">
        <v>5000</v>
      </c>
      <c r="E7" s="166"/>
      <c r="F7" s="167" t="s">
        <v>485</v>
      </c>
      <c r="G7" s="169"/>
      <c r="H7" s="168"/>
      <c r="I7" s="168"/>
    </row>
    <row r="8" spans="1:9" ht="25.5">
      <c r="A8" s="164" t="s">
        <v>134</v>
      </c>
      <c r="B8" s="165" t="s">
        <v>309</v>
      </c>
      <c r="C8" s="166">
        <v>3500</v>
      </c>
      <c r="D8" s="166">
        <v>3500</v>
      </c>
      <c r="E8" s="166"/>
      <c r="F8" s="167" t="s">
        <v>485</v>
      </c>
      <c r="G8" s="169"/>
      <c r="H8" s="168"/>
      <c r="I8" s="168"/>
    </row>
    <row r="9" spans="1:9" ht="37.5" customHeight="1">
      <c r="A9" s="164" t="s">
        <v>135</v>
      </c>
      <c r="B9" s="165" t="s">
        <v>310</v>
      </c>
      <c r="C9" s="166">
        <v>3000</v>
      </c>
      <c r="D9" s="166">
        <v>3000</v>
      </c>
      <c r="E9" s="166"/>
      <c r="F9" s="167" t="s">
        <v>485</v>
      </c>
      <c r="G9" s="169"/>
      <c r="H9" s="168"/>
      <c r="I9" s="168"/>
    </row>
    <row r="10" spans="1:9" ht="64.5" customHeight="1">
      <c r="A10" s="164" t="s">
        <v>137</v>
      </c>
      <c r="B10" s="165" t="s">
        <v>311</v>
      </c>
      <c r="C10" s="166">
        <v>2000</v>
      </c>
      <c r="D10" s="166">
        <v>2000</v>
      </c>
      <c r="E10" s="166"/>
      <c r="F10" s="167" t="s">
        <v>485</v>
      </c>
      <c r="G10" s="169"/>
      <c r="H10" s="168"/>
      <c r="I10" s="168"/>
    </row>
    <row r="11" spans="1:9" ht="24.75" customHeight="1">
      <c r="A11" s="164" t="s">
        <v>142</v>
      </c>
      <c r="B11" s="165" t="s">
        <v>312</v>
      </c>
      <c r="C11" s="166">
        <v>300</v>
      </c>
      <c r="D11" s="166">
        <v>300</v>
      </c>
      <c r="E11" s="166"/>
      <c r="F11" s="167" t="s">
        <v>485</v>
      </c>
      <c r="G11" s="169"/>
      <c r="H11" s="168"/>
      <c r="I11" s="168"/>
    </row>
    <row r="12" spans="1:6" ht="39" thickBot="1">
      <c r="A12" s="164" t="s">
        <v>144</v>
      </c>
      <c r="B12" s="170" t="s">
        <v>486</v>
      </c>
      <c r="C12" s="171">
        <v>14375</v>
      </c>
      <c r="D12" s="171">
        <v>1725</v>
      </c>
      <c r="E12" s="171">
        <v>12650</v>
      </c>
      <c r="F12" s="172" t="s">
        <v>487</v>
      </c>
    </row>
    <row r="13" spans="1:6" ht="19.5" customHeight="1" thickBot="1">
      <c r="A13" s="173"/>
      <c r="B13" s="174" t="s">
        <v>150</v>
      </c>
      <c r="C13" s="175">
        <f>SUM(C4:C12)</f>
        <v>30993</v>
      </c>
      <c r="D13" s="175">
        <f>SUM(D4:D12)</f>
        <v>18343</v>
      </c>
      <c r="E13" s="175">
        <f>SUM(E4:E12)</f>
        <v>12650</v>
      </c>
      <c r="F13" s="176"/>
    </row>
    <row r="14" spans="1:6" ht="15" customHeight="1">
      <c r="A14" s="177"/>
      <c r="B14" s="119"/>
      <c r="C14" s="119"/>
      <c r="D14" s="119"/>
      <c r="E14" s="119"/>
      <c r="F14" s="178"/>
    </row>
    <row r="15" spans="1:6" ht="15" customHeight="1">
      <c r="A15" s="177"/>
      <c r="B15" s="119"/>
      <c r="C15" s="179"/>
      <c r="D15" s="119"/>
      <c r="E15" s="119"/>
      <c r="F15" s="178"/>
    </row>
    <row r="16" spans="1:6" ht="15" customHeight="1" thickBot="1">
      <c r="A16" s="180"/>
      <c r="B16" s="181"/>
      <c r="C16" s="182"/>
      <c r="D16" s="182"/>
      <c r="E16" s="182"/>
      <c r="F16" s="183"/>
    </row>
    <row r="17" spans="1:7" s="186" customFormat="1" ht="45" customHeight="1" thickBot="1">
      <c r="A17" s="184" t="s">
        <v>299</v>
      </c>
      <c r="B17" s="185" t="s">
        <v>300</v>
      </c>
      <c r="C17" s="159" t="s">
        <v>75</v>
      </c>
      <c r="D17" s="159" t="s">
        <v>313</v>
      </c>
      <c r="E17" s="159" t="s">
        <v>302</v>
      </c>
      <c r="F17" s="160" t="s">
        <v>484</v>
      </c>
      <c r="G17" s="157"/>
    </row>
    <row r="18" spans="1:6" ht="15" customHeight="1" thickBot="1">
      <c r="A18" s="187"/>
      <c r="B18" s="188"/>
      <c r="C18" s="188"/>
      <c r="D18" s="188"/>
      <c r="E18" s="188"/>
      <c r="F18" s="162" t="s">
        <v>303</v>
      </c>
    </row>
    <row r="19" spans="1:6" ht="30" customHeight="1" thickBot="1">
      <c r="A19" s="189" t="s">
        <v>22</v>
      </c>
      <c r="B19" s="625" t="s">
        <v>314</v>
      </c>
      <c r="C19" s="625"/>
      <c r="D19" s="625"/>
      <c r="E19" s="625"/>
      <c r="F19" s="626"/>
    </row>
    <row r="20" spans="1:6" ht="39" thickBot="1">
      <c r="A20" s="190" t="s">
        <v>77</v>
      </c>
      <c r="B20" s="193" t="s">
        <v>488</v>
      </c>
      <c r="C20" s="52">
        <v>850</v>
      </c>
      <c r="D20" s="194">
        <v>850</v>
      </c>
      <c r="E20" s="194"/>
      <c r="F20" s="195" t="s">
        <v>485</v>
      </c>
    </row>
    <row r="21" spans="1:6" ht="19.5" customHeight="1" thickBot="1">
      <c r="A21" s="196"/>
      <c r="B21" s="197" t="s">
        <v>150</v>
      </c>
      <c r="C21" s="198">
        <f>SUM(C20:C20)</f>
        <v>850</v>
      </c>
      <c r="D21" s="198">
        <f>SUM(D20:D20)</f>
        <v>850</v>
      </c>
      <c r="E21" s="198">
        <f>SUM(E20:E20)</f>
        <v>0</v>
      </c>
      <c r="F21" s="176"/>
    </row>
    <row r="22" spans="1:6" ht="15" customHeight="1">
      <c r="A22" s="199"/>
      <c r="B22" s="200"/>
      <c r="C22" s="201"/>
      <c r="D22" s="202"/>
      <c r="E22" s="202"/>
      <c r="F22" s="203"/>
    </row>
    <row r="23" spans="1:6" ht="15" customHeight="1">
      <c r="A23" s="199"/>
      <c r="B23" s="200"/>
      <c r="C23" s="201"/>
      <c r="D23" s="202"/>
      <c r="E23" s="202"/>
      <c r="F23" s="203"/>
    </row>
    <row r="24" spans="1:6" ht="15" customHeight="1" thickBot="1">
      <c r="A24" s="204"/>
      <c r="B24" s="205"/>
      <c r="C24" s="206"/>
      <c r="D24" s="206"/>
      <c r="E24" s="206"/>
      <c r="F24" s="183"/>
    </row>
    <row r="25" spans="1:7" s="186" customFormat="1" ht="45" customHeight="1" thickBot="1">
      <c r="A25" s="184" t="s">
        <v>299</v>
      </c>
      <c r="B25" s="185" t="s">
        <v>300</v>
      </c>
      <c r="C25" s="159" t="s">
        <v>75</v>
      </c>
      <c r="D25" s="159" t="s">
        <v>313</v>
      </c>
      <c r="E25" s="159" t="s">
        <v>302</v>
      </c>
      <c r="F25" s="160" t="s">
        <v>484</v>
      </c>
      <c r="G25" s="157"/>
    </row>
    <row r="26" spans="1:6" ht="15" customHeight="1" thickBot="1">
      <c r="A26" s="207"/>
      <c r="B26" s="208"/>
      <c r="C26" s="209"/>
      <c r="D26" s="209"/>
      <c r="E26" s="209"/>
      <c r="F26" s="162" t="s">
        <v>303</v>
      </c>
    </row>
    <row r="27" spans="1:6" ht="30" customHeight="1" thickBot="1">
      <c r="A27" s="163" t="s">
        <v>37</v>
      </c>
      <c r="B27" s="619" t="s">
        <v>315</v>
      </c>
      <c r="C27" s="620"/>
      <c r="D27" s="620"/>
      <c r="E27" s="620"/>
      <c r="F27" s="621"/>
    </row>
    <row r="28" spans="1:7" s="214" customFormat="1" ht="37.5" customHeight="1">
      <c r="A28" s="190" t="s">
        <v>77</v>
      </c>
      <c r="B28" s="210" t="s">
        <v>316</v>
      </c>
      <c r="C28" s="211">
        <v>170576</v>
      </c>
      <c r="D28" s="211">
        <f>C28-E28</f>
        <v>55945</v>
      </c>
      <c r="E28" s="212">
        <v>114631</v>
      </c>
      <c r="F28" s="167" t="s">
        <v>317</v>
      </c>
      <c r="G28" s="213"/>
    </row>
    <row r="29" spans="1:7" ht="37.5" customHeight="1">
      <c r="A29" s="190" t="s">
        <v>91</v>
      </c>
      <c r="B29" s="215" t="s">
        <v>318</v>
      </c>
      <c r="C29" s="216">
        <v>72604</v>
      </c>
      <c r="D29" s="216">
        <v>0</v>
      </c>
      <c r="E29" s="52">
        <v>72604</v>
      </c>
      <c r="F29" s="217" t="s">
        <v>319</v>
      </c>
      <c r="G29" s="213"/>
    </row>
    <row r="30" spans="1:7" ht="24.75" customHeight="1">
      <c r="A30" s="190" t="s">
        <v>124</v>
      </c>
      <c r="B30" s="215" t="s">
        <v>320</v>
      </c>
      <c r="C30" s="216">
        <v>644370</v>
      </c>
      <c r="D30" s="216">
        <v>64437</v>
      </c>
      <c r="E30" s="52">
        <v>579933</v>
      </c>
      <c r="F30" s="217" t="s">
        <v>321</v>
      </c>
      <c r="G30" s="213"/>
    </row>
    <row r="31" spans="1:7" ht="15" customHeight="1">
      <c r="A31" s="283" t="s">
        <v>132</v>
      </c>
      <c r="B31" s="427" t="s">
        <v>489</v>
      </c>
      <c r="C31" s="218">
        <v>3000</v>
      </c>
      <c r="D31" s="218">
        <v>3000</v>
      </c>
      <c r="E31" s="219"/>
      <c r="F31" s="220" t="s">
        <v>485</v>
      </c>
      <c r="G31" s="221"/>
    </row>
    <row r="32" spans="1:6" ht="15" customHeight="1">
      <c r="A32" s="190" t="s">
        <v>134</v>
      </c>
      <c r="B32" s="223" t="s">
        <v>323</v>
      </c>
      <c r="C32" s="216">
        <v>1992</v>
      </c>
      <c r="D32" s="216">
        <v>1492</v>
      </c>
      <c r="E32" s="52">
        <v>500</v>
      </c>
      <c r="F32" s="217" t="s">
        <v>324</v>
      </c>
    </row>
    <row r="33" spans="1:7" ht="39.75" customHeight="1">
      <c r="A33" s="190" t="s">
        <v>135</v>
      </c>
      <c r="B33" s="224" t="s">
        <v>490</v>
      </c>
      <c r="C33" s="225">
        <v>488</v>
      </c>
      <c r="D33" s="225">
        <v>488</v>
      </c>
      <c r="E33" s="226"/>
      <c r="F33" s="227" t="s">
        <v>485</v>
      </c>
      <c r="G33" s="221"/>
    </row>
    <row r="34" spans="1:7" ht="24.75" customHeight="1">
      <c r="A34" s="190" t="s">
        <v>137</v>
      </c>
      <c r="B34" s="224" t="s">
        <v>325</v>
      </c>
      <c r="C34" s="225">
        <v>26555</v>
      </c>
      <c r="D34" s="228">
        <v>5311</v>
      </c>
      <c r="E34" s="226">
        <f>C34-D34</f>
        <v>21244</v>
      </c>
      <c r="F34" s="227" t="s">
        <v>326</v>
      </c>
      <c r="G34" s="221"/>
    </row>
    <row r="35" spans="1:7" ht="15" customHeight="1">
      <c r="A35" s="190" t="s">
        <v>142</v>
      </c>
      <c r="B35" s="224" t="s">
        <v>327</v>
      </c>
      <c r="C35" s="225">
        <v>651870</v>
      </c>
      <c r="D35" s="225">
        <v>151662</v>
      </c>
      <c r="E35" s="226">
        <v>500208</v>
      </c>
      <c r="F35" s="227" t="s">
        <v>326</v>
      </c>
      <c r="G35" s="221"/>
    </row>
    <row r="36" spans="1:7" ht="24.75" customHeight="1">
      <c r="A36" s="190" t="s">
        <v>144</v>
      </c>
      <c r="B36" s="224" t="s">
        <v>328</v>
      </c>
      <c r="C36" s="225">
        <v>215000</v>
      </c>
      <c r="D36" s="225">
        <v>15000</v>
      </c>
      <c r="E36" s="226">
        <v>200000</v>
      </c>
      <c r="F36" s="227" t="s">
        <v>491</v>
      </c>
      <c r="G36" s="221"/>
    </row>
    <row r="37" spans="1:7" ht="24.75" customHeight="1">
      <c r="A37" s="190" t="s">
        <v>146</v>
      </c>
      <c r="B37" s="224" t="s">
        <v>329</v>
      </c>
      <c r="C37" s="225">
        <v>25000</v>
      </c>
      <c r="D37" s="225">
        <v>5000</v>
      </c>
      <c r="E37" s="226">
        <v>20000</v>
      </c>
      <c r="F37" s="227" t="s">
        <v>330</v>
      </c>
      <c r="G37" s="221"/>
    </row>
    <row r="38" spans="1:7" ht="49.5" customHeight="1">
      <c r="A38" s="190" t="s">
        <v>148</v>
      </c>
      <c r="B38" s="229" t="s">
        <v>332</v>
      </c>
      <c r="C38" s="225">
        <v>11418</v>
      </c>
      <c r="D38" s="225">
        <f>C38-E38</f>
        <v>571</v>
      </c>
      <c r="E38" s="226">
        <v>10847</v>
      </c>
      <c r="F38" s="227" t="s">
        <v>333</v>
      </c>
      <c r="G38" s="221"/>
    </row>
    <row r="39" spans="1:7" ht="25.5">
      <c r="A39" s="190" t="s">
        <v>151</v>
      </c>
      <c r="B39" s="229" t="s">
        <v>338</v>
      </c>
      <c r="C39" s="225">
        <v>2000</v>
      </c>
      <c r="D39" s="225">
        <v>2000</v>
      </c>
      <c r="E39" s="226"/>
      <c r="F39" s="227" t="s">
        <v>492</v>
      </c>
      <c r="G39" s="221"/>
    </row>
    <row r="40" spans="1:7" ht="38.25">
      <c r="A40" s="190" t="s">
        <v>331</v>
      </c>
      <c r="B40" s="229" t="s">
        <v>493</v>
      </c>
      <c r="C40" s="225">
        <v>713</v>
      </c>
      <c r="D40" s="225">
        <v>713</v>
      </c>
      <c r="E40" s="226"/>
      <c r="F40" s="227" t="s">
        <v>485</v>
      </c>
      <c r="G40" s="221"/>
    </row>
    <row r="41" spans="1:7" ht="24.75" customHeight="1">
      <c r="A41" s="190" t="s">
        <v>334</v>
      </c>
      <c r="B41" s="230" t="s">
        <v>494</v>
      </c>
      <c r="C41" s="222">
        <v>15000</v>
      </c>
      <c r="D41" s="222">
        <v>15000</v>
      </c>
      <c r="E41" s="231"/>
      <c r="F41" s="232" t="s">
        <v>485</v>
      </c>
      <c r="G41" s="221"/>
    </row>
    <row r="42" spans="1:7" ht="24.75" customHeight="1" thickBot="1">
      <c r="A42" s="567" t="s">
        <v>384</v>
      </c>
      <c r="B42" s="230" t="s">
        <v>560</v>
      </c>
      <c r="C42" s="222">
        <v>10000</v>
      </c>
      <c r="D42" s="222">
        <v>10000</v>
      </c>
      <c r="E42" s="231"/>
      <c r="F42" s="232" t="s">
        <v>485</v>
      </c>
      <c r="G42" s="221"/>
    </row>
    <row r="43" spans="1:7" s="238" customFormat="1" ht="19.5" customHeight="1" thickBot="1">
      <c r="A43" s="233"/>
      <c r="B43" s="234" t="s">
        <v>150</v>
      </c>
      <c r="C43" s="235">
        <f>SUM(C28:C42)</f>
        <v>1850586</v>
      </c>
      <c r="D43" s="235">
        <f>SUM(D28:D42)</f>
        <v>330619</v>
      </c>
      <c r="E43" s="235">
        <f>SUM(E28:E42)</f>
        <v>1519967</v>
      </c>
      <c r="F43" s="236"/>
      <c r="G43" s="237"/>
    </row>
    <row r="44" spans="1:7" ht="16.5" customHeight="1">
      <c r="A44" s="199"/>
      <c r="B44" s="239"/>
      <c r="C44" s="240"/>
      <c r="D44" s="240"/>
      <c r="E44" s="240"/>
      <c r="F44" s="203"/>
      <c r="G44" s="221"/>
    </row>
    <row r="45" spans="1:7" ht="12.75" customHeight="1">
      <c r="A45" s="199"/>
      <c r="B45" s="239"/>
      <c r="C45" s="202"/>
      <c r="D45" s="202"/>
      <c r="F45" s="203"/>
      <c r="G45" s="221"/>
    </row>
    <row r="46" spans="5:7" ht="16.5">
      <c r="E46" s="202"/>
      <c r="F46" s="203"/>
      <c r="G46" s="221"/>
    </row>
    <row r="47" spans="2:7" s="241" customFormat="1" ht="17.25" customHeight="1">
      <c r="B47" s="242"/>
      <c r="C47" s="243"/>
      <c r="D47" s="243"/>
      <c r="E47" s="243"/>
      <c r="F47" s="244"/>
      <c r="G47" s="237"/>
    </row>
    <row r="48" spans="3:7" s="242" customFormat="1" ht="16.5">
      <c r="C48" s="243"/>
      <c r="D48" s="243"/>
      <c r="E48" s="245"/>
      <c r="F48" s="246"/>
      <c r="G48" s="247"/>
    </row>
    <row r="49" spans="5:7" s="248" customFormat="1" ht="15.75" customHeight="1">
      <c r="E49" s="249"/>
      <c r="F49" s="244"/>
      <c r="G49" s="157"/>
    </row>
    <row r="50" spans="3:7" s="250" customFormat="1" ht="15.75" customHeight="1">
      <c r="C50" s="251"/>
      <c r="D50" s="251"/>
      <c r="E50" s="251"/>
      <c r="F50" s="252"/>
      <c r="G50" s="253"/>
    </row>
    <row r="51" spans="5:6" ht="15" customHeight="1">
      <c r="E51" s="206"/>
      <c r="F51" s="183"/>
    </row>
    <row r="52" ht="16.5">
      <c r="G52" s="221"/>
    </row>
    <row r="53" spans="5:7" ht="16.5">
      <c r="E53" s="31"/>
      <c r="G53" s="221"/>
    </row>
    <row r="54" ht="16.5">
      <c r="E54" s="31"/>
    </row>
    <row r="55" ht="15" customHeight="1">
      <c r="E55" s="31"/>
    </row>
    <row r="56" ht="15" customHeight="1"/>
    <row r="57" ht="15" customHeight="1">
      <c r="E57" s="31"/>
    </row>
    <row r="58" ht="15" customHeight="1"/>
    <row r="59" ht="15" customHeight="1">
      <c r="C59" s="31"/>
    </row>
    <row r="60" ht="15" customHeight="1"/>
    <row r="61" ht="30" customHeight="1">
      <c r="C61" s="31"/>
    </row>
    <row r="62" ht="15" customHeight="1">
      <c r="E62" s="31"/>
    </row>
    <row r="63" ht="15" customHeight="1">
      <c r="E63" s="31"/>
    </row>
    <row r="64" spans="3:5" ht="15" customHeight="1">
      <c r="C64" s="31"/>
      <c r="E64" s="255"/>
    </row>
    <row r="65" ht="15" customHeight="1"/>
    <row r="66" ht="15.75" customHeight="1"/>
    <row r="67" ht="15" customHeight="1">
      <c r="C67" s="31"/>
    </row>
    <row r="68" ht="15" customHeight="1"/>
    <row r="69" ht="15" customHeight="1"/>
    <row r="70" ht="15" customHeight="1"/>
    <row r="71" ht="30" customHeight="1"/>
    <row r="72" ht="15" customHeight="1"/>
    <row r="73" ht="15" customHeight="1"/>
    <row r="74" ht="15" customHeight="1"/>
    <row r="75" ht="40.5" customHeight="1"/>
    <row r="76" ht="15" customHeight="1"/>
    <row r="77" ht="41.2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21" customHeight="1"/>
    <row r="85" ht="15" customHeight="1"/>
    <row r="86" ht="13.5" customHeight="1"/>
    <row r="87" ht="12.75" customHeight="1"/>
    <row r="88" ht="15.75" customHeight="1"/>
    <row r="89" ht="40.5" customHeight="1"/>
    <row r="90" ht="15" customHeight="1"/>
    <row r="91" ht="41.2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30" customHeight="1"/>
    <row r="108" ht="30" customHeight="1"/>
    <row r="109" ht="30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</sheetData>
  <sheetProtection/>
  <mergeCells count="4">
    <mergeCell ref="B27:F27"/>
    <mergeCell ref="G4:I4"/>
    <mergeCell ref="B3:F3"/>
    <mergeCell ref="B19:F19"/>
  </mergeCells>
  <printOptions/>
  <pageMargins left="0.7874015748031497" right="0.7874015748031497" top="0.984251968503937" bottom="0.3937007874015748" header="0.5118110236220472" footer="0.5118110236220472"/>
  <pageSetup horizontalDpi="600" verticalDpi="600" orientation="portrait" paperSize="9" scale="89" r:id="rId1"/>
  <headerFooter alignWithMargins="0">
    <oddHeader>&amp;C&amp;"Arial,Félkövér"6.sz. melléklet a 17/2011.(III.9.) sz. rendelethez Marcali Városi Önkormányzat Polgármesteri Hivatal 2011. évi beruházási kiadás előirányzatai
         EFt</oddHeader>
  </headerFooter>
  <rowBreaks count="2" manualBreakCount="2">
    <brk id="44" max="255" man="1"/>
    <brk id="6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</sheetPr>
  <dimension ref="A1:J30"/>
  <sheetViews>
    <sheetView zoomScale="120" zoomScaleNormal="120" zoomScalePageLayoutView="0" workbookViewId="0" topLeftCell="A1">
      <selection activeCell="B14" sqref="B14"/>
    </sheetView>
  </sheetViews>
  <sheetFormatPr defaultColWidth="9.140625" defaultRowHeight="12.75"/>
  <cols>
    <col min="1" max="1" width="4.7109375" style="0" customWidth="1"/>
    <col min="2" max="2" width="35.7109375" style="0" customWidth="1"/>
    <col min="3" max="6" width="12.7109375" style="0" customWidth="1"/>
    <col min="7" max="7" width="0.42578125" style="157" customWidth="1"/>
    <col min="8" max="10" width="9.140625" style="0" hidden="1" customWidth="1"/>
  </cols>
  <sheetData>
    <row r="1" spans="1:7" s="186" customFormat="1" ht="45" customHeight="1" thickBot="1">
      <c r="A1" s="184" t="s">
        <v>299</v>
      </c>
      <c r="B1" s="185" t="s">
        <v>300</v>
      </c>
      <c r="C1" s="159" t="s">
        <v>75</v>
      </c>
      <c r="D1" s="159" t="s">
        <v>313</v>
      </c>
      <c r="E1" s="159" t="s">
        <v>302</v>
      </c>
      <c r="F1" s="160" t="s">
        <v>484</v>
      </c>
      <c r="G1" s="157"/>
    </row>
    <row r="2" spans="1:6" ht="15" customHeight="1" thickBot="1">
      <c r="A2" s="256"/>
      <c r="B2" s="257"/>
      <c r="C2" s="257"/>
      <c r="D2" s="257"/>
      <c r="E2" s="257"/>
      <c r="F2" s="162" t="s">
        <v>303</v>
      </c>
    </row>
    <row r="3" spans="1:6" ht="30" customHeight="1" thickBot="1">
      <c r="A3" s="163" t="s">
        <v>335</v>
      </c>
      <c r="B3" s="629" t="s">
        <v>336</v>
      </c>
      <c r="C3" s="629"/>
      <c r="D3" s="629"/>
      <c r="E3" s="629"/>
      <c r="F3" s="630"/>
    </row>
    <row r="4" spans="1:6" ht="24.75" customHeight="1">
      <c r="A4" s="258" t="s">
        <v>77</v>
      </c>
      <c r="B4" s="229" t="s">
        <v>337</v>
      </c>
      <c r="C4" s="259">
        <v>13980</v>
      </c>
      <c r="D4" s="259">
        <f>C4-E4</f>
        <v>6990</v>
      </c>
      <c r="E4" s="259">
        <v>6990</v>
      </c>
      <c r="F4" s="631" t="s">
        <v>495</v>
      </c>
    </row>
    <row r="5" spans="1:6" ht="24.75" customHeight="1">
      <c r="A5" s="258" t="s">
        <v>91</v>
      </c>
      <c r="B5" s="229" t="s">
        <v>496</v>
      </c>
      <c r="C5" s="259">
        <v>17500</v>
      </c>
      <c r="D5" s="259">
        <f>C5-E5</f>
        <v>8750</v>
      </c>
      <c r="E5" s="259">
        <v>8750</v>
      </c>
      <c r="F5" s="632"/>
    </row>
    <row r="6" spans="1:10" ht="15" customHeight="1">
      <c r="A6" s="258" t="s">
        <v>124</v>
      </c>
      <c r="B6" s="260" t="s">
        <v>339</v>
      </c>
      <c r="C6" s="261">
        <v>30000</v>
      </c>
      <c r="D6" s="261">
        <v>6000</v>
      </c>
      <c r="E6" s="262">
        <v>24000</v>
      </c>
      <c r="F6" s="263" t="s">
        <v>330</v>
      </c>
      <c r="G6" s="627"/>
      <c r="H6" s="628"/>
      <c r="I6" s="628"/>
      <c r="J6" s="628"/>
    </row>
    <row r="7" spans="1:10" ht="38.25">
      <c r="A7" s="258" t="s">
        <v>132</v>
      </c>
      <c r="B7" s="260" t="s">
        <v>497</v>
      </c>
      <c r="C7" s="261">
        <v>480</v>
      </c>
      <c r="D7" s="261">
        <v>480</v>
      </c>
      <c r="E7" s="262"/>
      <c r="F7" s="428" t="s">
        <v>498</v>
      </c>
      <c r="G7" s="265"/>
      <c r="H7" s="264"/>
      <c r="I7" s="264"/>
      <c r="J7" s="264"/>
    </row>
    <row r="8" spans="1:10" ht="24.75" customHeight="1">
      <c r="A8" s="258" t="s">
        <v>134</v>
      </c>
      <c r="B8" s="260" t="s">
        <v>499</v>
      </c>
      <c r="C8" s="261">
        <v>741</v>
      </c>
      <c r="D8" s="261">
        <v>741</v>
      </c>
      <c r="E8" s="262"/>
      <c r="F8" s="428" t="s">
        <v>498</v>
      </c>
      <c r="G8" s="265"/>
      <c r="H8" s="264"/>
      <c r="I8" s="264"/>
      <c r="J8" s="264"/>
    </row>
    <row r="9" spans="1:6" ht="25.5">
      <c r="A9" s="258" t="s">
        <v>135</v>
      </c>
      <c r="B9" s="260" t="s">
        <v>500</v>
      </c>
      <c r="C9" s="261">
        <v>24579</v>
      </c>
      <c r="D9" s="261">
        <f>C9-E9</f>
        <v>18579</v>
      </c>
      <c r="E9" s="194">
        <v>6000</v>
      </c>
      <c r="F9" s="266" t="s">
        <v>340</v>
      </c>
    </row>
    <row r="10" spans="1:6" ht="26.25" thickBot="1">
      <c r="A10" s="543" t="s">
        <v>137</v>
      </c>
      <c r="B10" s="544" t="s">
        <v>535</v>
      </c>
      <c r="C10" s="545">
        <v>43719</v>
      </c>
      <c r="D10" s="545">
        <v>43719</v>
      </c>
      <c r="E10" s="441"/>
      <c r="F10" s="162" t="s">
        <v>498</v>
      </c>
    </row>
    <row r="11" spans="1:9" s="271" customFormat="1" ht="19.5" customHeight="1" thickBot="1">
      <c r="A11" s="267"/>
      <c r="B11" s="234" t="s">
        <v>150</v>
      </c>
      <c r="C11" s="235">
        <f>SUM(C4:C10)</f>
        <v>130999</v>
      </c>
      <c r="D11" s="268">
        <f>SUM(D4:D10)</f>
        <v>85259</v>
      </c>
      <c r="E11" s="268">
        <f>SUM(E4:E10)</f>
        <v>45740</v>
      </c>
      <c r="F11" s="269"/>
      <c r="G11" s="270"/>
      <c r="I11" s="272"/>
    </row>
    <row r="12" spans="1:9" ht="16.5">
      <c r="A12" s="199"/>
      <c r="I12" s="272"/>
    </row>
    <row r="13" spans="1:9" ht="16.5">
      <c r="A13" s="199"/>
      <c r="C13" s="255"/>
      <c r="I13" s="272"/>
    </row>
    <row r="15" spans="1:9" ht="16.5">
      <c r="A15" s="199"/>
      <c r="B15" s="239"/>
      <c r="C15" s="240"/>
      <c r="D15" s="240"/>
      <c r="E15" s="240"/>
      <c r="F15" s="273"/>
      <c r="I15" s="272"/>
    </row>
    <row r="16" spans="1:6" ht="15" customHeight="1">
      <c r="A16" s="199"/>
      <c r="B16" s="274"/>
      <c r="C16" s="275"/>
      <c r="D16" s="275"/>
      <c r="E16" s="275"/>
      <c r="F16" s="273"/>
    </row>
    <row r="17" spans="1:6" ht="15" customHeight="1">
      <c r="A17" s="199"/>
      <c r="C17" s="275"/>
      <c r="D17" s="275"/>
      <c r="E17" s="31"/>
      <c r="F17" s="273"/>
    </row>
    <row r="18" spans="1:6" ht="16.5">
      <c r="A18" s="199"/>
      <c r="B18" s="274"/>
      <c r="C18" s="275"/>
      <c r="D18" s="275"/>
      <c r="E18" s="275"/>
      <c r="F18" s="273"/>
    </row>
    <row r="19" spans="1:6" ht="16.5">
      <c r="A19" s="199"/>
      <c r="B19" s="118"/>
      <c r="C19" s="118"/>
      <c r="D19" s="118"/>
      <c r="E19" s="118"/>
      <c r="F19" s="276"/>
    </row>
    <row r="20" spans="1:6" ht="16.5">
      <c r="A20" s="199"/>
      <c r="B20" s="277"/>
      <c r="D20" s="118"/>
      <c r="E20" s="278"/>
      <c r="F20" s="118"/>
    </row>
    <row r="21" spans="1:6" ht="16.5">
      <c r="A21" s="199"/>
      <c r="B21" s="118"/>
      <c r="C21" s="277"/>
      <c r="D21" s="118"/>
      <c r="E21" s="279"/>
      <c r="F21" s="118"/>
    </row>
    <row r="22" spans="1:6" ht="16.5">
      <c r="A22" s="199"/>
      <c r="B22" s="274"/>
      <c r="C22" s="280"/>
      <c r="D22" s="275"/>
      <c r="E22" s="275"/>
      <c r="F22" s="275"/>
    </row>
    <row r="23" spans="1:6" ht="16.5">
      <c r="A23" s="199"/>
      <c r="B23" s="118"/>
      <c r="C23" s="118"/>
      <c r="D23" s="118"/>
      <c r="E23" s="118"/>
      <c r="F23" s="118"/>
    </row>
    <row r="24" spans="1:6" ht="16.5">
      <c r="A24" s="199"/>
      <c r="B24" s="274"/>
      <c r="C24" s="275"/>
      <c r="D24" s="275"/>
      <c r="E24" s="275"/>
      <c r="F24" s="273"/>
    </row>
    <row r="25" spans="1:6" ht="16.5">
      <c r="A25" s="199"/>
      <c r="B25" s="274"/>
      <c r="C25" s="275"/>
      <c r="D25" s="275"/>
      <c r="E25" s="275"/>
      <c r="F25" s="273"/>
    </row>
    <row r="26" spans="1:6" ht="16.5">
      <c r="A26" s="199"/>
      <c r="B26" s="277"/>
      <c r="C26" s="276"/>
      <c r="D26" s="276"/>
      <c r="E26" s="276"/>
      <c r="F26" s="118"/>
    </row>
    <row r="27" spans="1:6" ht="16.5">
      <c r="A27" s="281"/>
      <c r="B27" s="118"/>
      <c r="C27" s="276"/>
      <c r="D27" s="276"/>
      <c r="E27" s="276"/>
      <c r="F27" s="118"/>
    </row>
    <row r="28" spans="2:4" ht="15" customHeight="1">
      <c r="B28" s="282"/>
      <c r="D28" s="255"/>
    </row>
    <row r="29" ht="12" customHeight="1"/>
    <row r="30" spans="4:6" ht="16.5">
      <c r="D30" s="255"/>
      <c r="F30" s="255"/>
    </row>
  </sheetData>
  <sheetProtection/>
  <mergeCells count="3">
    <mergeCell ref="G6:J6"/>
    <mergeCell ref="B3:F3"/>
    <mergeCell ref="F4:F5"/>
  </mergeCells>
  <printOptions/>
  <pageMargins left="0.54" right="0.46" top="1" bottom="1" header="0.5" footer="0.5"/>
  <pageSetup horizontalDpi="600" verticalDpi="600" orientation="portrait" paperSize="9" r:id="rId1"/>
  <headerFooter alignWithMargins="0">
    <oddHeader>&amp;C&amp;"Arial,Félkövér"7/a.sz. melléklet 17/2011.(III.9) sz. rendelethez Marcali Városi Önkormányzat 2011. évi felújíási kiadás előirányzatai
         EFt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D24" sqref="D24"/>
    </sheetView>
  </sheetViews>
  <sheetFormatPr defaultColWidth="9.140625" defaultRowHeight="12.75"/>
  <cols>
    <col min="1" max="1" width="11.8515625" style="0" customWidth="1"/>
    <col min="2" max="2" width="18.57421875" style="0" customWidth="1"/>
    <col min="3" max="3" width="23.57421875" style="0" customWidth="1"/>
    <col min="4" max="4" width="19.28125" style="697" customWidth="1"/>
    <col min="5" max="5" width="8.8515625" style="118" customWidth="1"/>
  </cols>
  <sheetData>
    <row r="1" spans="1:4" ht="15" thickBot="1">
      <c r="A1" s="184" t="s">
        <v>299</v>
      </c>
      <c r="B1" s="185" t="s">
        <v>300</v>
      </c>
      <c r="C1" s="159" t="s">
        <v>561</v>
      </c>
      <c r="D1" s="159" t="s">
        <v>562</v>
      </c>
    </row>
    <row r="2" spans="1:4" ht="19.5" thickBot="1">
      <c r="A2" s="256"/>
      <c r="B2" s="257"/>
      <c r="C2" s="257"/>
      <c r="D2" s="257"/>
    </row>
    <row r="3" spans="1:4" ht="19.5" thickBot="1">
      <c r="A3" s="163"/>
      <c r="B3" s="629" t="s">
        <v>563</v>
      </c>
      <c r="C3" s="629"/>
      <c r="D3" s="629"/>
    </row>
    <row r="4" spans="1:4" ht="39" customHeight="1">
      <c r="A4" s="258" t="s">
        <v>77</v>
      </c>
      <c r="B4" s="229" t="s">
        <v>564</v>
      </c>
      <c r="C4" s="259" t="s">
        <v>565</v>
      </c>
      <c r="D4" s="259">
        <v>7200</v>
      </c>
    </row>
    <row r="5" spans="1:4" ht="25.5">
      <c r="A5" s="258" t="s">
        <v>91</v>
      </c>
      <c r="B5" s="229" t="s">
        <v>566</v>
      </c>
      <c r="C5" s="259" t="s">
        <v>567</v>
      </c>
      <c r="D5" s="259">
        <v>12900</v>
      </c>
    </row>
    <row r="6" spans="1:4" ht="63.75">
      <c r="A6" s="258" t="s">
        <v>124</v>
      </c>
      <c r="B6" s="260" t="s">
        <v>568</v>
      </c>
      <c r="C6" s="261" t="s">
        <v>569</v>
      </c>
      <c r="D6" s="261">
        <v>12450</v>
      </c>
    </row>
    <row r="7" spans="1:4" ht="38.25">
      <c r="A7" s="258" t="s">
        <v>132</v>
      </c>
      <c r="B7" s="260" t="s">
        <v>570</v>
      </c>
      <c r="C7" s="261"/>
      <c r="D7" s="261">
        <v>40</v>
      </c>
    </row>
    <row r="8" spans="1:4" ht="63.75">
      <c r="A8" s="258" t="s">
        <v>134</v>
      </c>
      <c r="B8" s="260" t="s">
        <v>571</v>
      </c>
      <c r="C8" s="261" t="s">
        <v>572</v>
      </c>
      <c r="D8" s="261">
        <v>1350</v>
      </c>
    </row>
    <row r="9" spans="1:4" ht="76.5">
      <c r="A9" s="258" t="s">
        <v>135</v>
      </c>
      <c r="B9" s="260" t="s">
        <v>573</v>
      </c>
      <c r="C9" s="261" t="s">
        <v>574</v>
      </c>
      <c r="D9" s="261">
        <v>1094</v>
      </c>
    </row>
    <row r="10" spans="1:4" ht="25.5">
      <c r="A10" s="689" t="s">
        <v>137</v>
      </c>
      <c r="B10" s="690" t="s">
        <v>575</v>
      </c>
      <c r="C10" s="691" t="s">
        <v>576</v>
      </c>
      <c r="D10" s="691">
        <v>1980</v>
      </c>
    </row>
    <row r="11" spans="1:4" ht="38.25">
      <c r="A11" s="689" t="s">
        <v>142</v>
      </c>
      <c r="B11" s="690" t="s">
        <v>577</v>
      </c>
      <c r="C11" s="691" t="s">
        <v>578</v>
      </c>
      <c r="D11" s="691">
        <v>2200</v>
      </c>
    </row>
    <row r="12" spans="1:4" ht="38.25">
      <c r="A12" s="689" t="s">
        <v>144</v>
      </c>
      <c r="B12" s="690" t="s">
        <v>579</v>
      </c>
      <c r="C12" s="691" t="s">
        <v>580</v>
      </c>
      <c r="D12" s="691">
        <v>2400</v>
      </c>
    </row>
    <row r="13" spans="1:4" ht="38.25">
      <c r="A13" s="689" t="s">
        <v>146</v>
      </c>
      <c r="B13" s="690" t="s">
        <v>581</v>
      </c>
      <c r="C13" s="691" t="s">
        <v>582</v>
      </c>
      <c r="D13" s="691">
        <v>1250</v>
      </c>
    </row>
    <row r="14" spans="1:5" s="693" customFormat="1" ht="51">
      <c r="A14" s="258" t="s">
        <v>148</v>
      </c>
      <c r="B14" s="210" t="s">
        <v>583</v>
      </c>
      <c r="C14" s="692" t="s">
        <v>584</v>
      </c>
      <c r="D14" s="692">
        <v>1400</v>
      </c>
      <c r="E14" s="118"/>
    </row>
    <row r="15" spans="1:5" s="694" customFormat="1" ht="76.5">
      <c r="A15" s="689" t="s">
        <v>151</v>
      </c>
      <c r="B15" s="690" t="s">
        <v>585</v>
      </c>
      <c r="C15" s="691"/>
      <c r="D15" s="691">
        <v>3500</v>
      </c>
      <c r="E15" s="118"/>
    </row>
    <row r="16" spans="1:5" s="694" customFormat="1" ht="38.25">
      <c r="A16" s="689" t="s">
        <v>331</v>
      </c>
      <c r="B16" s="690" t="s">
        <v>586</v>
      </c>
      <c r="C16" s="691"/>
      <c r="D16" s="691">
        <v>100</v>
      </c>
      <c r="E16" s="118"/>
    </row>
    <row r="17" spans="1:5" s="694" customFormat="1" ht="63.75">
      <c r="A17" s="689" t="s">
        <v>334</v>
      </c>
      <c r="B17" s="690" t="s">
        <v>587</v>
      </c>
      <c r="C17" s="691"/>
      <c r="D17" s="691">
        <v>1875</v>
      </c>
      <c r="E17" s="118"/>
    </row>
    <row r="18" spans="1:4" ht="26.25" thickBot="1">
      <c r="A18" s="689" t="s">
        <v>384</v>
      </c>
      <c r="B18" s="544" t="s">
        <v>588</v>
      </c>
      <c r="C18" s="545" t="s">
        <v>589</v>
      </c>
      <c r="D18" s="545">
        <v>2610</v>
      </c>
    </row>
    <row r="19" spans="1:6" ht="16.5" thickBot="1">
      <c r="A19" s="695"/>
      <c r="B19" s="234" t="s">
        <v>150</v>
      </c>
      <c r="C19" s="235"/>
      <c r="D19" s="696">
        <v>52349</v>
      </c>
      <c r="F19" s="255"/>
    </row>
    <row r="20" spans="1:4" ht="12.75">
      <c r="A20" s="199"/>
      <c r="D20" s="118"/>
    </row>
    <row r="21" spans="1:4" ht="12.75">
      <c r="A21" s="199"/>
      <c r="C21" s="255"/>
      <c r="D21" s="118"/>
    </row>
    <row r="22" ht="12.75">
      <c r="D22" s="118"/>
    </row>
    <row r="23" spans="1:4" ht="12.75">
      <c r="A23" s="199"/>
      <c r="B23" s="239"/>
      <c r="C23" s="240"/>
      <c r="D23" s="240"/>
    </row>
    <row r="24" spans="1:4" ht="12.75">
      <c r="A24" s="199"/>
      <c r="B24" s="274"/>
      <c r="C24" s="275"/>
      <c r="D24" s="275"/>
    </row>
    <row r="25" spans="1:4" ht="12.75">
      <c r="A25" s="199"/>
      <c r="C25" s="275"/>
      <c r="D25" s="275"/>
    </row>
    <row r="26" spans="1:4" ht="12.75">
      <c r="A26" s="199"/>
      <c r="B26" s="274"/>
      <c r="C26" s="275"/>
      <c r="D26" s="275"/>
    </row>
    <row r="27" spans="1:4" ht="12.75">
      <c r="A27" s="199"/>
      <c r="B27" s="118"/>
      <c r="C27" s="118"/>
      <c r="D27" s="118"/>
    </row>
    <row r="28" spans="1:4" ht="12.75">
      <c r="A28" s="199"/>
      <c r="B28" s="277"/>
      <c r="D28" s="118"/>
    </row>
    <row r="29" spans="1:4" ht="12.75">
      <c r="A29" s="199"/>
      <c r="B29" s="118"/>
      <c r="C29" s="277"/>
      <c r="D29" s="118"/>
    </row>
    <row r="30" spans="1:4" ht="12.75">
      <c r="A30" s="199"/>
      <c r="B30" s="274"/>
      <c r="C30" s="280"/>
      <c r="D30" s="275"/>
    </row>
    <row r="31" spans="1:4" ht="12.75">
      <c r="A31" s="199"/>
      <c r="B31" s="118"/>
      <c r="C31" s="118"/>
      <c r="D31" s="118"/>
    </row>
    <row r="32" spans="1:4" ht="12.75">
      <c r="A32" s="199"/>
      <c r="B32" s="274"/>
      <c r="C32" s="275"/>
      <c r="D32" s="275"/>
    </row>
    <row r="33" spans="1:4" ht="12.75">
      <c r="A33" s="199"/>
      <c r="B33" s="274"/>
      <c r="C33" s="275"/>
      <c r="D33" s="275"/>
    </row>
    <row r="34" spans="1:4" ht="12.75">
      <c r="A34" s="199"/>
      <c r="B34" s="277"/>
      <c r="C34" s="276"/>
      <c r="D34" s="276"/>
    </row>
    <row r="35" spans="1:4" ht="12.75">
      <c r="A35" s="281"/>
      <c r="B35" s="118"/>
      <c r="C35" s="276"/>
      <c r="D35" s="276"/>
    </row>
    <row r="36" spans="2:4" ht="12.75">
      <c r="B36" s="282"/>
      <c r="D36" s="276"/>
    </row>
    <row r="37" ht="12.75">
      <c r="D37" s="118"/>
    </row>
    <row r="38" ht="12.75">
      <c r="D38" s="276"/>
    </row>
    <row r="39" ht="12.75">
      <c r="D39" s="118"/>
    </row>
  </sheetData>
  <sheetProtection/>
  <mergeCells count="1">
    <mergeCell ref="B3:D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&amp;C&amp;"Arial,Félkövér"7/b melléklet 17/2011.(III.9.) sz rendelethez Marcali Városi Önkormányzat 2011. évi plusz felújítási kiadásairól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Marcali 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Pappne</dc:creator>
  <cp:keywords/>
  <dc:description/>
  <cp:lastModifiedBy>Pappne</cp:lastModifiedBy>
  <cp:lastPrinted>2011-03-09T13:48:25Z</cp:lastPrinted>
  <dcterms:created xsi:type="dcterms:W3CDTF">2011-02-07T10:27:18Z</dcterms:created>
  <dcterms:modified xsi:type="dcterms:W3CDTF">2011-03-09T14:08:52Z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