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7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7. sz. melléklet létszám" sheetId="10" r:id="rId10"/>
    <sheet name="9.sz. melléklet ált. és céltar" sheetId="11" r:id="rId11"/>
    <sheet name="10.sz.melléklet többéves ki (3)" sheetId="12" r:id="rId12"/>
    <sheet name="11. sz.melléklet kisebbség)" sheetId="13" r:id="rId13"/>
    <sheet name="12. sz.melléklet ütemterv" sheetId="14" r:id="rId14"/>
    <sheet name=" 13.sz. melléklet mérleg" sheetId="15" r:id="rId15"/>
    <sheet name="Munka1" sheetId="16" r:id="rId16"/>
  </sheets>
  <definedNames>
    <definedName name="_xlnm.Print_Area" localSheetId="2">'1.a.sz.mell működés mérleg'!$A$1:$G$22</definedName>
    <definedName name="_xlnm.Print_Area" localSheetId="3">'1.b.sz.mell felhalm mérleg'!$A$1:$F$21</definedName>
    <definedName name="_xlnm.Print_Area" localSheetId="4">'2sz melléklet'!$A$1:$J$198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9" authorId="1">
      <text>
        <r>
          <t/>
        </r>
      </text>
    </comment>
    <comment ref="H14" authorId="1">
      <text>
        <r>
          <t/>
        </r>
      </text>
    </comment>
    <comment ref="H17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<sst xmlns="http://schemas.openxmlformats.org/spreadsheetml/2006/main" count="1119" uniqueCount="638">
  <si>
    <t>Felhalmozási célú hiteltörlesztés (tőke )</t>
  </si>
  <si>
    <t xml:space="preserve">Felhalmozási célú hiteltörlesztés (kamat) 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</si>
  <si>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</si>
  <si>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</si>
  <si>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</si>
  <si>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</si>
  <si>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</si>
  <si>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</si>
  <si>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</si>
  <si>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</si>
  <si>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</si>
  <si>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</si>
  <si>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</si>
  <si>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</si>
  <si>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</si>
  <si>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</si>
  <si>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</si>
  <si>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</si>
  <si>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</si>
  <si>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</si>
  <si>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</si>
  <si>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</si>
  <si>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</si>
  <si>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</si>
  <si>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</si>
  <si>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</si>
  <si>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</si>
  <si>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</si>
  <si>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</si>
  <si>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</si>
  <si>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</si>
  <si>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</si>
  <si>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</si>
  <si>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</si>
  <si>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</si>
  <si>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Működési célú hitelfelvétel</t>
  </si>
  <si>
    <t>VII.</t>
  </si>
  <si>
    <t>Pénzforgalom nélküli bevételek</t>
  </si>
  <si>
    <t>Előző évi pénzmaradvány igénybevétele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</si>
  <si>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</si>
  <si>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</si>
  <si>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</si>
  <si>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</si>
  <si>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</si>
  <si>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</si>
  <si>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</si>
  <si>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</si>
  <si>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</si>
  <si>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</si>
  <si>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</si>
  <si>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</si>
  <si>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</si>
  <si>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</si>
  <si>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</si>
  <si>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</si>
  <si>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</si>
  <si>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</si>
  <si>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</si>
  <si>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</si>
  <si>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</si>
  <si>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</si>
  <si>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</si>
  <si>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</si>
  <si>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</si>
  <si>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</si>
  <si>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</si>
  <si>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</si>
  <si>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</si>
  <si>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</si>
  <si>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</si>
  <si>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</si>
  <si>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</si>
  <si>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</si>
  <si>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</si>
  <si>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</si>
  <si>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</si>
  <si>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</si>
  <si>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</si>
  <si>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</si>
  <si>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</si>
  <si>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</si>
  <si>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</si>
  <si>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</si>
  <si>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</si>
  <si>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</si>
  <si>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</si>
  <si>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</si>
  <si>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</si>
  <si>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</si>
  <si>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</si>
  <si>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</si>
  <si>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</si>
  <si>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</si>
  <si>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</si>
  <si>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</si>
  <si>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</si>
  <si>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</si>
  <si>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</si>
  <si>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</si>
  <si>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</si>
  <si>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</si>
  <si>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</si>
  <si>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</si>
  <si>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</si>
  <si>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</si>
  <si>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</si>
  <si>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</si>
  <si>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</si>
  <si>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</si>
  <si>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</si>
  <si>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</si>
  <si>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</si>
  <si>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</si>
  <si>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</si>
  <si>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</si>
  <si>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</si>
  <si>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</si>
  <si>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</si>
  <si>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</si>
  <si>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</si>
  <si>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</si>
  <si>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</si>
  <si>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</si>
  <si>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</si>
  <si>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</si>
  <si>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</si>
  <si>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Reklám, propaganda, egyéb kiadás</t>
  </si>
  <si>
    <t>Vás. termék , szolgáltatás ÁFA-ja</t>
  </si>
  <si>
    <t>Kamat kiadás állháztartáson kívülre</t>
  </si>
  <si>
    <t>Közművelődési pályázatokra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</si>
  <si>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</si>
  <si>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</si>
  <si>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</si>
  <si>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</si>
  <si>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</si>
  <si>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</si>
  <si>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</si>
  <si>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</si>
  <si>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</si>
  <si>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</si>
  <si>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</si>
  <si>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 xml:space="preserve">                MVFC Labdarúgás</t>
  </si>
  <si>
    <t>Rendkívüli gyerm. véd. tám.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</si>
  <si>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</si>
  <si>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</si>
  <si>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</si>
  <si>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</si>
  <si>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</si>
  <si>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</si>
  <si>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</si>
  <si>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</si>
  <si>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</si>
  <si>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</si>
  <si>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</si>
  <si>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</si>
  <si>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</si>
  <si>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</si>
  <si>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</si>
  <si>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</si>
  <si>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</si>
  <si>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</si>
  <si>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</si>
  <si>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</si>
  <si>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</si>
  <si>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</si>
  <si>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</si>
  <si>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</si>
  <si>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FELÚJÍTÁS</t>
  </si>
  <si>
    <t>Polgármesteri Hivatal</t>
  </si>
  <si>
    <t>1.sz. Melléklet</t>
  </si>
  <si>
    <t>2. sz. melléklet</t>
  </si>
  <si>
    <t>Bevételek:</t>
  </si>
  <si>
    <t>4 sz. Melléklet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</si>
  <si>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</si>
  <si>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</si>
  <si>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</si>
  <si>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</si>
  <si>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</si>
  <si>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</si>
  <si>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</si>
  <si>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</si>
  <si>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</si>
  <si>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</si>
  <si>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</si>
  <si>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</si>
  <si>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</si>
  <si>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</si>
  <si>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</si>
  <si>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</si>
  <si>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</si>
  <si>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</si>
  <si>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</si>
  <si>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</si>
  <si>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</si>
  <si>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</si>
  <si>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</si>
  <si>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</si>
  <si>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</si>
  <si>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</si>
  <si>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</si>
  <si>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</si>
  <si>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</si>
  <si>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</si>
  <si>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</si>
  <si>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</si>
  <si>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</si>
  <si>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</si>
  <si>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</si>
  <si>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</si>
  <si>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</si>
  <si>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</si>
  <si>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</si>
  <si>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</si>
  <si>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</si>
  <si>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</si>
  <si>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</si>
  <si>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</si>
  <si>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Tagiskola</t>
  </si>
  <si>
    <t>Sajátos felhalmozási és tőkejellegű bevételei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</si>
  <si>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</si>
  <si>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</si>
  <si>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</si>
  <si>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</si>
  <si>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</si>
  <si>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</si>
  <si>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</si>
  <si>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</si>
  <si>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Lakbértámogatás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</si>
  <si>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</si>
  <si>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</si>
  <si>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</si>
  <si>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</si>
  <si>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</si>
  <si>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</si>
  <si>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</si>
  <si>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</si>
  <si>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</si>
  <si>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</si>
  <si>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</si>
  <si>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</si>
  <si>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</si>
  <si>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</si>
  <si>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</si>
  <si>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</si>
  <si>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</si>
  <si>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</si>
  <si>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Marcali Gyógyfürdő és Szabadidőközpont szolgáltatási színvonalának fejlesztése, új 200 m3-es gyógymedence építése</t>
  </si>
  <si>
    <t>Műalkotás beszerzés városi galériába</t>
  </si>
  <si>
    <t>EU-s projektek előkészítése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</si>
  <si>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</si>
  <si>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</si>
  <si>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</si>
  <si>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</si>
  <si>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</si>
  <si>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</si>
  <si>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</si>
  <si>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Hőszolgáltatás /Noszlopy, Mikszáth, Gimnázium , Óvoda /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</si>
  <si>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</si>
  <si>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</si>
  <si>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</si>
  <si>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</si>
  <si>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</si>
  <si>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</si>
  <si>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</si>
  <si>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Központi támogatás</t>
  </si>
  <si>
    <t>Önkormányzati támogatás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</si>
  <si>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</si>
  <si>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</si>
  <si>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</si>
  <si>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</si>
  <si>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</si>
  <si>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</si>
  <si>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</si>
  <si>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</si>
  <si>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</si>
  <si>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</si>
  <si>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</si>
  <si>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</si>
  <si>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Kiadások összesen:  /1-2/</t>
  </si>
  <si>
    <t>3/a. sz. Melléklet</t>
  </si>
  <si>
    <t>Szállítási szolgáltatás</t>
  </si>
  <si>
    <t>Működési célú pénzeszközátvétel</t>
  </si>
  <si>
    <t>Vásárolt élelemezés</t>
  </si>
  <si>
    <t xml:space="preserve">                Lovas Szakosztály</t>
  </si>
  <si>
    <t xml:space="preserve">Egyéb dologi kiadás  </t>
  </si>
  <si>
    <t>Óvodáztatási támogatás</t>
  </si>
  <si>
    <t>PPP tanuszoda</t>
  </si>
  <si>
    <t>Külső forrás</t>
  </si>
  <si>
    <t>Külső forrás megnevezése</t>
  </si>
  <si>
    <t>Marcali város területének bel és csapadékvíz elvezetése</t>
  </si>
  <si>
    <t>68-as út Szigetvári – Széchenyi utcák lámpás csomópont kiépítése, Kossuth-Rákóczi utcák kereszteződésének szélesítése</t>
  </si>
  <si>
    <t>Gyóta autóbusz sziget öblözettel tervezés, kivitelezés</t>
  </si>
  <si>
    <t>Központi temetőben megközelítő út aszfaltozása a ravatalozóig</t>
  </si>
  <si>
    <t>Marcali, Nagyatád, Barcs, Kadarkút városokkal TISZK létrehozása</t>
  </si>
  <si>
    <t>DDOP 3.1.1</t>
  </si>
  <si>
    <t>Integrált kis- és mikrotérségi oktatási hálózatok és központjaik fejlesztése</t>
  </si>
  <si>
    <t>Információs várostérkép</t>
  </si>
  <si>
    <t>Urnafal építés központi temetőben</t>
  </si>
  <si>
    <t>5 sz. Melléklet</t>
  </si>
  <si>
    <t>Széchenyi 23-25 előtt zúzottköves út és parkoló felújítása, vízelvezetés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</si>
  <si>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</si>
  <si>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</si>
  <si>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</si>
  <si>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</si>
  <si>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</si>
  <si>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</si>
  <si>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</si>
  <si>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</si>
  <si>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 xml:space="preserve">             Támogatási kölcsönök nyújtása</t>
  </si>
  <si>
    <t>Városközpont funkcióbővítő megújítása</t>
  </si>
  <si>
    <t>Barnamezős terület éves monitoring jelentés elkészíttetése</t>
  </si>
  <si>
    <t>ÖM</t>
  </si>
  <si>
    <t>Kisfaludy utca felújítása</t>
  </si>
  <si>
    <t>Bölcsőde épület felújítás</t>
  </si>
  <si>
    <t>Marcali Város Önkormányzat Polgármesteri Hivatalának</t>
  </si>
  <si>
    <t xml:space="preserve">Marcali, Barcs, Kadarkút, Nagyatád Szakképzés -szervezési Társulás </t>
  </si>
  <si>
    <t xml:space="preserve">                  Marcali Városi Cigány Kisebbségi Önkormányzat</t>
  </si>
  <si>
    <t>TEKI</t>
  </si>
  <si>
    <t>CÉDE</t>
  </si>
  <si>
    <t>Közterületi térfigyelő rendszer bővítése</t>
  </si>
  <si>
    <t xml:space="preserve">                          Ebböl: lakosságnak kamattámogatásra</t>
  </si>
  <si>
    <t xml:space="preserve">Működési célú hiteltörlesztés
 </t>
  </si>
  <si>
    <t>Karbantartási, kisjavítási szolgáltatás</t>
  </si>
  <si>
    <t>Egyéb üzemeltetési, fenntartási szolgáltatások (postaköltség, szemétszállítás, intézményüzemelt.)</t>
  </si>
  <si>
    <t>Nyomtatvány, irodaszer, egyéb készlet</t>
  </si>
  <si>
    <t>Hosszú lejáratú hitel felv.</t>
  </si>
  <si>
    <t>1.5  Működésképtelen önk. egyéb ámogatása</t>
  </si>
  <si>
    <t>1.4   Helyi önkormányzatok fejlesztési feladatainak tám.</t>
  </si>
  <si>
    <t>mint részben önálló intézményének 2010.évi működési kiadásai</t>
  </si>
  <si>
    <t>Református Egyház támogatása</t>
  </si>
  <si>
    <t xml:space="preserve">                                     Marcali Városi Önkormányzat Intézményeinek 2010. évi bevételeiről és kiadásairól                 Me: ezer Ft</t>
  </si>
  <si>
    <t>2010.évi előirányzat</t>
  </si>
  <si>
    <t>Adók díjak egyéb befizetések (tagsági, bank, pályázati, egyéb díjak</t>
  </si>
  <si>
    <t xml:space="preserve">               - Röplabda </t>
  </si>
  <si>
    <t>2010. évi előirányzat</t>
  </si>
  <si>
    <t>I. Működési célú (folyó) bevételek, működési célú (folyó) kiadások mérlege
(Önkormányzati szinten 2010.év)</t>
  </si>
  <si>
    <t>Marcali Városi Önkormányzat 2010. évi bevételeiről és kiadásairól</t>
  </si>
  <si>
    <t>Marcali Városi Önkormányzat 2010.évi bevételeiről és kiadásairól</t>
  </si>
  <si>
    <t>Sport pályázat</t>
  </si>
  <si>
    <t>Támogatási kölcsönök nyújtása</t>
  </si>
  <si>
    <t>Aktív koruak ellátása</t>
  </si>
  <si>
    <t>Ebből : RÁT</t>
  </si>
  <si>
    <t xml:space="preserve">              Rendszeres szoc.segély</t>
  </si>
  <si>
    <t>Rendszeres gyermekvédelmi kedvezmény</t>
  </si>
  <si>
    <t xml:space="preserve">                 ebből: PPP tanuszoda</t>
  </si>
  <si>
    <t>Marcali Városi Önkormányzat 2010. évi</t>
  </si>
  <si>
    <t>E ft</t>
  </si>
  <si>
    <t>DDOP 5.1.5/B</t>
  </si>
  <si>
    <t>Önkormányza-ti forrás</t>
  </si>
  <si>
    <t>DDOP 5.1.3/C</t>
  </si>
  <si>
    <t>Berzsenyi utca felújítása a Lenin utcától a Kazinczy utcáig</t>
  </si>
  <si>
    <t>Damjanich utca felújítása</t>
  </si>
  <si>
    <t>Kert utca felújítása</t>
  </si>
  <si>
    <t>DDOP 2.1.1/D</t>
  </si>
  <si>
    <t>Marcali Városi Helytörténeti Múzem épületének felújítása, emelet ráépítés, és Galéria kialakítása</t>
  </si>
  <si>
    <t>DDOP 4.1.1/D</t>
  </si>
  <si>
    <t>Park utcai óvoda komplex akadálymentesítése</t>
  </si>
  <si>
    <t>Tűzoltóság  nagyértékű eszköz beszerzés, hőkamera.</t>
  </si>
  <si>
    <t>OKF</t>
  </si>
  <si>
    <t>MB 1234-es gépjármű fecskendő felújítása</t>
  </si>
  <si>
    <t>Nagyértékű tűzoltási eszköz, visszalévő pályázati rész</t>
  </si>
  <si>
    <t>Tűzoltó laktanya építése</t>
  </si>
  <si>
    <t>Magyarország - Horvátország IPA Határon Átnyúló Együttműködési Program</t>
  </si>
  <si>
    <t>Park utcai (Mesepark) óvoda felújítása</t>
  </si>
  <si>
    <t>Berzsenyi utcai játszótér felújítása</t>
  </si>
  <si>
    <t>Dél-Balaton Sz.T.</t>
  </si>
  <si>
    <t>Közcélú foglakoztatás kiadásai</t>
  </si>
  <si>
    <t xml:space="preserve"> Ezer forintban !</t>
  </si>
  <si>
    <t>Sor-szám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</si>
  <si>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</si>
  <si>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</si>
  <si>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</si>
  <si>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</si>
  <si>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</si>
  <si>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</si>
  <si>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</si>
  <si>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</si>
  <si>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</si>
  <si>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</si>
  <si>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</si>
  <si>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</si>
  <si>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</si>
  <si>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</si>
  <si>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</si>
  <si>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Összesen (1+2):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</si>
  <si>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</si>
  <si>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</si>
  <si>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</si>
  <si>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</si>
  <si>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</si>
  <si>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</si>
  <si>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</si>
  <si>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</si>
  <si>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</si>
  <si>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</si>
  <si>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</si>
  <si>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</si>
  <si>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</si>
  <si>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</si>
  <si>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</si>
  <si>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</si>
  <si>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</si>
  <si>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</si>
  <si>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</si>
  <si>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</si>
  <si>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</si>
  <si>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</si>
  <si>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</si>
  <si>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</si>
  <si>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</si>
  <si>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</si>
  <si>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</si>
  <si>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</si>
  <si>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</si>
  <si>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</si>
  <si>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</si>
  <si>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</si>
  <si>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</si>
  <si>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</si>
  <si>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</si>
  <si>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</si>
  <si>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</si>
  <si>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</si>
  <si>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</si>
  <si>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</si>
  <si>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</si>
  <si>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</si>
  <si>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</si>
  <si>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GAMESZ átlag</t>
  </si>
  <si>
    <t>12.sz.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</si>
  <si>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</si>
  <si>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</si>
  <si>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</si>
  <si>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</si>
  <si>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</si>
  <si>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</si>
  <si>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</si>
  <si>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</si>
  <si>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</si>
  <si>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</si>
  <si>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</si>
  <si>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</si>
  <si>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</si>
  <si>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</si>
  <si>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</si>
  <si>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</si>
  <si>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</si>
  <si>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</si>
  <si>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</si>
  <si>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</si>
  <si>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</si>
  <si>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</si>
  <si>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</si>
  <si>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</si>
  <si>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19.</t>
  </si>
  <si>
    <t>Beruházási kiadások</t>
  </si>
  <si>
    <t>20.</t>
  </si>
  <si>
    <t>Felújítási kiadások</t>
  </si>
  <si>
    <t>21.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</si>
  <si>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</si>
  <si>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</si>
  <si>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</si>
  <si>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</si>
  <si>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</si>
  <si>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</si>
  <si>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működési, fejlesztési bevételeinek és kiadásainak mérlegszerű bemutatása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</si>
  <si>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</si>
  <si>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</si>
  <si>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</si>
  <si>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</si>
  <si>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</si>
  <si>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</si>
  <si>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</si>
  <si>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</si>
  <si>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</si>
  <si>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</si>
  <si>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</si>
  <si>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</si>
  <si>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</si>
  <si>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Rövid lejáratú hitel visszafizetése</t>
  </si>
  <si>
    <t>Rövid lejáratú hitel kamata</t>
  </si>
  <si>
    <t>Tartalékok</t>
  </si>
  <si>
    <t>Kölcsönök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</si>
  <si>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</si>
  <si>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</si>
  <si>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</si>
  <si>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</si>
  <si>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</si>
  <si>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</si>
  <si>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</si>
  <si>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</si>
  <si>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</si>
  <si>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</si>
  <si>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</si>
  <si>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</si>
  <si>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</si>
  <si>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</si>
  <si>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</si>
  <si>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</si>
  <si>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</si>
  <si>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</si>
  <si>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</si>
  <si>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</si>
  <si>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</si>
  <si>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</si>
  <si>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</si>
  <si>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</si>
  <si>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 xml:space="preserve">      11. sz. Melléklet</t>
  </si>
  <si>
    <t>2010. évi engedélyezett létszámáról</t>
  </si>
  <si>
    <r>
      <t xml:space="preserve">               </t>
    </r>
    <r>
      <rPr>
        <b/>
        <u val="single"/>
        <sz val="10"/>
        <rFont val="Times New Roman"/>
        <family val="1"/>
      </rPr>
      <t>1.sz. Mellékle</t>
    </r>
    <r>
      <rPr>
        <b/>
        <sz val="10"/>
        <rFont val="Times New Roman"/>
        <family val="1"/>
      </rPr>
      <t>t</t>
    </r>
  </si>
  <si>
    <t xml:space="preserve">2010 évi kv. </t>
  </si>
  <si>
    <t>TÁMOP</t>
  </si>
  <si>
    <t>TÁMOP kompetencia alapú oktatás</t>
  </si>
  <si>
    <t>2013-</t>
  </si>
  <si>
    <t>Fejlesztési Hitel</t>
  </si>
  <si>
    <t>Kötvény I.</t>
  </si>
  <si>
    <t>Kötvény II.</t>
  </si>
  <si>
    <t>Kötvény HYPO</t>
  </si>
  <si>
    <t>Marcali Városi Önkormányzat 2010.-2011.-2012. évi</t>
  </si>
  <si>
    <t>2010. évre</t>
  </si>
  <si>
    <t>20011. évre</t>
  </si>
  <si>
    <t>2012. évre</t>
  </si>
  <si>
    <t xml:space="preserve">   - OEP-től átvett pénzeszköz</t>
  </si>
  <si>
    <t>Földutak felújítása</t>
  </si>
  <si>
    <t>Orgona u 1-3. tetőfelújítás</t>
  </si>
  <si>
    <t>Belterületi fásítás</t>
  </si>
  <si>
    <t>Gizella u. ( Nagypincei utca - Szent J. árok közötti ) út és járda, valamint Szent J. árok feletti híd építése</t>
  </si>
  <si>
    <t>Park utcai (Mesepark) óvoda felújítása  /következő ütem/</t>
  </si>
  <si>
    <t>7. sz. Melléklet</t>
  </si>
  <si>
    <t xml:space="preserve">Pénzügyi szolgáltatás díja                      </t>
  </si>
  <si>
    <t>Önkormányzati forrás</t>
  </si>
  <si>
    <t>magántőke</t>
  </si>
  <si>
    <t xml:space="preserve">              Speciális célú támogatások</t>
  </si>
  <si>
    <t>Speciális célú támogatások</t>
  </si>
  <si>
    <t>Adósságkezelési szolgáltatás</t>
  </si>
  <si>
    <t>Egészségügyi és Szociális Bizottság rendelkezésére álló támogatás</t>
  </si>
  <si>
    <t xml:space="preserve">                      Ebböl: lakosságnak kamattámogatásra </t>
  </si>
  <si>
    <t>KEOP1.2.0</t>
  </si>
  <si>
    <t>Adónövekmény</t>
  </si>
  <si>
    <t>Intézményektől elvonás</t>
  </si>
  <si>
    <t>Polgármesteri Hivatal elvonás</t>
  </si>
  <si>
    <t xml:space="preserve">I. </t>
  </si>
  <si>
    <t xml:space="preserve">        ebből: Lakossági fórumokon felmerült  feladatok megoldása</t>
  </si>
  <si>
    <t>2010. évi mód. előir.</t>
  </si>
  <si>
    <t>2010 évi mód. előir.</t>
  </si>
  <si>
    <t>2010. évi  előirányzat</t>
  </si>
  <si>
    <t>2010. évi  módosít. előir.</t>
  </si>
  <si>
    <t>Müködési célú hitelfelvétel</t>
  </si>
  <si>
    <t>2010. évi mód.ei</t>
  </si>
  <si>
    <t>2010.évi  előirányzat</t>
  </si>
  <si>
    <t>2010. évi mód.ei.</t>
  </si>
  <si>
    <t>foglalkoztatott  ered.ei.</t>
  </si>
  <si>
    <t>foglalkoztatott eredet.ei.</t>
  </si>
  <si>
    <t>létszámke-ret mód.ei</t>
  </si>
  <si>
    <t>foglalkoztatott  mód.ei.</t>
  </si>
  <si>
    <t>foglalkoztatott mód.ei.</t>
  </si>
  <si>
    <t>Szakképzés-szervezési Társulás</t>
  </si>
  <si>
    <t>Speciáis célú támogatások</t>
  </si>
  <si>
    <t xml:space="preserve">             Speciális célú  támogatások</t>
  </si>
  <si>
    <t>A fenti létszámon túl az intézmények várhatóan az alábbiak szerint foglakoztatnak  közcélú munkásokat:</t>
  </si>
  <si>
    <t>2010. évi 
mód ei.</t>
  </si>
  <si>
    <t>2010. évi   előirányzat</t>
  </si>
  <si>
    <t>2010. évi  mód. előir.</t>
  </si>
  <si>
    <t>2010 évi  előirányzat</t>
  </si>
  <si>
    <t>2010. évi  módosított ei.</t>
  </si>
  <si>
    <t>- Óvodai Központ 2010.09.01-től</t>
  </si>
  <si>
    <t>- Nemesvidi Tagóvoda 2010.09.01-től</t>
  </si>
  <si>
    <t>Ovodai Központ 2010.08.31-ig</t>
  </si>
  <si>
    <t>- Nemesvidi Tagóvoda 2010.08.31-ig</t>
  </si>
  <si>
    <t xml:space="preserve">- Nemesvidi Tagóvoda 2010.08.31-ig </t>
  </si>
  <si>
    <t xml:space="preserve">Egyéb </t>
  </si>
  <si>
    <t xml:space="preserve">                     Marcali Városi Önkormányzat Polgármesteri Hivatalának 2010.évi működési kiadásai</t>
  </si>
  <si>
    <r>
      <t xml:space="preserve">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</si>
  <si>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>Me: ezer Ft</t>
  </si>
  <si>
    <t>Sport támogatás</t>
  </si>
  <si>
    <t xml:space="preserve">                                                                                                                                      Előirányzati ütemterv 2010.évre                                                                                                            Me:  ezer Ft</t>
  </si>
  <si>
    <t>Me: e Ft</t>
  </si>
  <si>
    <t xml:space="preserve">                                                              2010.évi  bevételei és kiadásai                                         Me:  ezer Ft</t>
  </si>
  <si>
    <t>DRV  ívóvíz bővítés</t>
  </si>
  <si>
    <t>Utólagos lakossági szennyvízbekötések</t>
  </si>
  <si>
    <t>Horvátkút,Május 1 utca csapadékvíz elvezetés</t>
  </si>
  <si>
    <t>Marcali,Ősz u és Szilvás sarok csapadékvíz elvezetés</t>
  </si>
  <si>
    <t>Marcali, Templom utca csapadékvíz elvezetés</t>
  </si>
  <si>
    <t>Nagypincei utca szennyvízhálózat</t>
  </si>
  <si>
    <t>Marcali, Árpád utca csapadékvíz elvezetés</t>
  </si>
  <si>
    <t>2010 évi mód. Előirányzat</t>
  </si>
  <si>
    <t>2010. évi mód. Előirányzat</t>
  </si>
  <si>
    <t>2010. évi mód előirányzat</t>
  </si>
  <si>
    <t>Tesco-nál gyalogos átkelőhely és fényjelző tervezése</t>
  </si>
  <si>
    <t>Horvátkút buszmegálló építése</t>
  </si>
  <si>
    <t>Marcali, Vereczkei u árok</t>
  </si>
  <si>
    <t>24.</t>
  </si>
  <si>
    <t>25.</t>
  </si>
  <si>
    <t>26.</t>
  </si>
  <si>
    <t>27.</t>
  </si>
  <si>
    <t>Fedett tanuszoda</t>
  </si>
  <si>
    <t>SZESZK akadálymentesítés</t>
  </si>
  <si>
    <t>Intézmények informatikai normatíva(szgép, szakmai anyag) Aromo szoftver</t>
  </si>
  <si>
    <t>Ingatlan vásárlás</t>
  </si>
  <si>
    <t>Boronkai szabadidőpark szabadtéri színpad építés</t>
  </si>
  <si>
    <t>Robogó beszerzés ( hivatalsegéd)</t>
  </si>
  <si>
    <t>Központi temető út aszfaltozása</t>
  </si>
  <si>
    <t>Gyótai homokkőkereszt felújítása</t>
  </si>
  <si>
    <t>Okmányiroda felújítása</t>
  </si>
  <si>
    <t>Számítógép bővítések</t>
  </si>
  <si>
    <t>Berzsenyi utca felújítása a Lenin út-tól a Kazinczy út-ig</t>
  </si>
  <si>
    <t>Boronkai temető felújítása urnafal</t>
  </si>
  <si>
    <t>Csapadékvíz-és útcsatlakozások felújítása</t>
  </si>
  <si>
    <t>Sportcsarnok homlokzat lemezelése</t>
  </si>
  <si>
    <t>TEUT</t>
  </si>
  <si>
    <t>,</t>
  </si>
  <si>
    <t xml:space="preserve">             Pénzeszköz átadás( fejlesztési )</t>
  </si>
  <si>
    <t xml:space="preserve">             Pénzeszköz átadás ( müködési)</t>
  </si>
  <si>
    <t>2010. évi  előirány-zat</t>
  </si>
  <si>
    <t>Önkormány-zati forrás</t>
  </si>
  <si>
    <t xml:space="preserve">                                                                           fejlesztési kiadásai                                                             Me:  ezer Ft</t>
  </si>
  <si>
    <t xml:space="preserve">                                                                                   beruházási kiadásai                                                                Me: ezer Ft</t>
  </si>
  <si>
    <t xml:space="preserve">     II. Tőkejellegű bevételek és kiadások mérlege
(Önkormányzati szinten 2010.év)</t>
  </si>
  <si>
    <t>IYT-144 Suzuki Vitara gk gumiabroncs</t>
  </si>
  <si>
    <t>Szoftver beszerzés</t>
  </si>
  <si>
    <t xml:space="preserve">            Szívbetegekért Közalapítvány</t>
  </si>
  <si>
    <t>.</t>
  </si>
  <si>
    <t>a …./2011.( II.25.)számú  rendelethez</t>
  </si>
  <si>
    <t>a .../2011.( II.25.) számú redelethez</t>
  </si>
  <si>
    <t xml:space="preserve">                                                           a ... /2011.( II.25.) számú redelethez</t>
  </si>
  <si>
    <t>a .../2011.(II. 25.) számú redelethez</t>
  </si>
  <si>
    <t>a  …./2011.(II.25.) számú redelethez</t>
  </si>
  <si>
    <t xml:space="preserve">                                    A  …./2011.(II.25. ) számú redelethez</t>
  </si>
  <si>
    <t xml:space="preserve">                                                                a  .../2011(II.25. )számú redelethez</t>
  </si>
  <si>
    <t>a .../2011. (II.25. ) számú rendelethez</t>
  </si>
  <si>
    <t>a …./2011 ( II.25.) számú rendelethez</t>
  </si>
  <si>
    <t>a  .../2011.( II.25.) sz. rendelethez</t>
  </si>
  <si>
    <t>a .../2011. (II.25.) számú rendelethez</t>
  </si>
  <si>
    <t>a .../2011.( II. 25.) számú rendelethez</t>
  </si>
  <si>
    <t xml:space="preserve">       a  …./2011. ( II.25 .) sz. rendelethez</t>
  </si>
  <si>
    <t>a .../2011. (II.25.) sz. rendelethez</t>
  </si>
  <si>
    <t>a …./2011. (II.25.) számú rendelethez</t>
  </si>
  <si>
    <t>létszámke-ret.ei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</si>
</sst>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45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17" borderId="7" applyNumberFormat="0" applyFont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9" fillId="4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4" fillId="22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0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3" fontId="4" fillId="22" borderId="10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24" borderId="10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4" fillId="2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167" fontId="13" fillId="0" borderId="0" xfId="58" applyNumberFormat="1" applyAlignment="1">
      <alignment vertical="center" wrapText="1"/>
      <protection/>
    </xf>
    <xf numFmtId="167" fontId="15" fillId="0" borderId="0" xfId="58" applyNumberFormat="1" applyFont="1" applyAlignment="1">
      <alignment horizontal="centerContinuous" vertical="center" wrapText="1"/>
      <protection/>
    </xf>
    <xf numFmtId="167" fontId="13" fillId="0" borderId="0" xfId="58" applyNumberFormat="1" applyAlignment="1">
      <alignment horizontal="centerContinuous" vertical="center"/>
      <protection/>
    </xf>
    <xf numFmtId="167" fontId="14" fillId="0" borderId="0" xfId="58" applyNumberFormat="1" applyFont="1" applyAlignment="1">
      <alignment horizontal="right" vertical="center"/>
      <protection/>
    </xf>
    <xf numFmtId="167" fontId="16" fillId="0" borderId="0" xfId="58" applyNumberFormat="1" applyFont="1" applyAlignment="1">
      <alignment horizontal="center" vertical="center" wrapText="1"/>
      <protection/>
    </xf>
    <xf numFmtId="167" fontId="13" fillId="0" borderId="0" xfId="58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22" borderId="15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4" fillId="22" borderId="18" xfId="0" applyFont="1" applyFill="1" applyBorder="1" applyAlignment="1">
      <alignment vertical="top" wrapText="1"/>
    </xf>
    <xf numFmtId="3" fontId="4" fillId="22" borderId="1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4" fillId="22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 quotePrefix="1">
      <alignment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center" wrapText="1"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" fillId="22" borderId="24" xfId="57" applyNumberFormat="1" applyFont="1" applyFill="1" applyBorder="1" applyAlignment="1">
      <alignment horizontal="center" vertical="center" wrapText="1"/>
      <protection/>
    </xf>
    <xf numFmtId="167" fontId="4" fillId="22" borderId="22" xfId="57" applyNumberFormat="1" applyFont="1" applyFill="1" applyBorder="1" applyAlignment="1">
      <alignment horizontal="center" vertical="center" wrapText="1"/>
      <protection/>
    </xf>
    <xf numFmtId="167" fontId="1" fillId="0" borderId="25" xfId="57" applyNumberFormat="1" applyFont="1" applyBorder="1" applyAlignment="1">
      <alignment horizontal="left" vertical="center" wrapText="1"/>
      <protection/>
    </xf>
    <xf numFmtId="167" fontId="1" fillId="0" borderId="10" xfId="57" applyNumberFormat="1" applyFont="1" applyBorder="1" applyAlignment="1" applyProtection="1">
      <alignment horizontal="right" vertical="center" wrapText="1"/>
      <protection locked="0"/>
    </xf>
    <xf numFmtId="167" fontId="1" fillId="0" borderId="25" xfId="57" applyNumberFormat="1" applyFont="1" applyBorder="1" applyAlignment="1" applyProtection="1">
      <alignment horizontal="left" vertical="center" wrapText="1"/>
      <protection locked="0"/>
    </xf>
    <xf numFmtId="167" fontId="1" fillId="0" borderId="10" xfId="57" applyNumberFormat="1" applyFont="1" applyBorder="1" applyAlignment="1" applyProtection="1">
      <alignment horizontal="center" vertical="center" wrapText="1"/>
      <protection locked="0"/>
    </xf>
    <xf numFmtId="167" fontId="1" fillId="0" borderId="21" xfId="57" applyNumberFormat="1" applyFont="1" applyBorder="1" applyAlignment="1" applyProtection="1">
      <alignment horizontal="center" vertical="center" wrapText="1"/>
      <protection locked="0"/>
    </xf>
    <xf numFmtId="167" fontId="2" fillId="0" borderId="0" xfId="58" applyNumberFormat="1" applyFont="1" applyAlignment="1">
      <alignment horizontal="centerContinuous" vertical="center" wrapText="1"/>
      <protection/>
    </xf>
    <xf numFmtId="167" fontId="1" fillId="0" borderId="0" xfId="58" applyNumberFormat="1" applyFont="1" applyAlignment="1">
      <alignment horizontal="centerContinuous" vertical="center"/>
      <protection/>
    </xf>
    <xf numFmtId="167" fontId="2" fillId="0" borderId="0" xfId="58" applyNumberFormat="1" applyFont="1" applyAlignment="1">
      <alignment horizontal="left" vertical="center" wrapText="1"/>
      <protection/>
    </xf>
    <xf numFmtId="167" fontId="1" fillId="0" borderId="0" xfId="58" applyNumberFormat="1" applyFont="1" applyAlignment="1">
      <alignment vertical="center" wrapText="1"/>
      <protection/>
    </xf>
    <xf numFmtId="167" fontId="2" fillId="0" borderId="0" xfId="58" applyNumberFormat="1" applyFont="1" applyAlignment="1">
      <alignment vertical="center" wrapText="1"/>
      <protection/>
    </xf>
    <xf numFmtId="167" fontId="2" fillId="22" borderId="24" xfId="58" applyNumberFormat="1" applyFont="1" applyFill="1" applyBorder="1" applyAlignment="1">
      <alignment horizontal="center" vertical="center" wrapText="1"/>
      <protection/>
    </xf>
    <xf numFmtId="167" fontId="4" fillId="22" borderId="22" xfId="58" applyNumberFormat="1" applyFont="1" applyFill="1" applyBorder="1" applyAlignment="1">
      <alignment horizontal="center" vertical="center" wrapText="1"/>
      <protection/>
    </xf>
    <xf numFmtId="167" fontId="1" fillId="0" borderId="26" xfId="58" applyNumberFormat="1" applyFont="1" applyBorder="1" applyAlignment="1">
      <alignment horizontal="left" vertical="center" wrapText="1"/>
      <protection/>
    </xf>
    <xf numFmtId="167" fontId="1" fillId="0" borderId="25" xfId="58" applyNumberFormat="1" applyFont="1" applyBorder="1" applyAlignment="1">
      <alignment horizontal="left" vertical="center" wrapText="1"/>
      <protection/>
    </xf>
    <xf numFmtId="167" fontId="1" fillId="0" borderId="10" xfId="58" applyNumberFormat="1" applyFont="1" applyBorder="1" applyAlignment="1" applyProtection="1">
      <alignment horizontal="right" vertical="center" wrapText="1"/>
      <protection locked="0"/>
    </xf>
    <xf numFmtId="167" fontId="1" fillId="0" borderId="25" xfId="58" applyNumberFormat="1" applyFont="1" applyBorder="1" applyAlignment="1">
      <alignment vertical="center" wrapText="1"/>
      <protection/>
    </xf>
    <xf numFmtId="167" fontId="1" fillId="0" borderId="25" xfId="58" applyNumberFormat="1" applyFont="1" applyBorder="1" applyAlignment="1" applyProtection="1">
      <alignment vertical="center" wrapText="1"/>
      <protection locked="0"/>
    </xf>
    <xf numFmtId="167" fontId="1" fillId="0" borderId="25" xfId="58" applyNumberFormat="1" applyFont="1" applyBorder="1" applyAlignment="1" applyProtection="1">
      <alignment horizontal="left" vertical="center" wrapText="1"/>
      <protection locked="0"/>
    </xf>
    <xf numFmtId="167" fontId="1" fillId="0" borderId="10" xfId="58" applyNumberFormat="1" applyFont="1" applyBorder="1" applyAlignment="1" applyProtection="1">
      <alignment horizontal="center" vertical="center" wrapText="1"/>
      <protection locked="0"/>
    </xf>
    <xf numFmtId="167" fontId="4" fillId="0" borderId="24" xfId="58" applyNumberFormat="1" applyFont="1" applyBorder="1" applyAlignment="1">
      <alignment horizontal="left" vertical="center" wrapText="1"/>
      <protection/>
    </xf>
    <xf numFmtId="167" fontId="21" fillId="0" borderId="27" xfId="58" applyNumberFormat="1" applyFont="1" applyBorder="1" applyAlignment="1">
      <alignment horizontal="left" vertical="center" wrapText="1"/>
      <protection/>
    </xf>
    <xf numFmtId="167" fontId="1" fillId="0" borderId="28" xfId="58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29" xfId="0" applyNumberFormat="1" applyFont="1" applyFill="1" applyBorder="1" applyAlignment="1">
      <alignment horizontal="right" vertical="top" wrapText="1"/>
    </xf>
    <xf numFmtId="0" fontId="2" fillId="22" borderId="14" xfId="0" applyFont="1" applyFill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7" fontId="13" fillId="0" borderId="0" xfId="57" applyNumberFormat="1" applyFont="1" applyAlignment="1">
      <alignment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8" applyNumberFormat="1" applyFont="1" applyAlignment="1">
      <alignment horizontal="center" vertical="center" wrapText="1"/>
      <protection/>
    </xf>
    <xf numFmtId="167" fontId="13" fillId="0" borderId="0" xfId="58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wrapText="1"/>
    </xf>
    <xf numFmtId="0" fontId="4" fillId="22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2" borderId="19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wrapText="1"/>
    </xf>
    <xf numFmtId="0" fontId="1" fillId="0" borderId="34" xfId="0" applyFont="1" applyBorder="1" applyAlignment="1">
      <alignment/>
    </xf>
    <xf numFmtId="0" fontId="2" fillId="22" borderId="17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4" fillId="0" borderId="38" xfId="0" applyFont="1" applyBorder="1" applyAlignment="1">
      <alignment vertical="top" wrapText="1"/>
    </xf>
    <xf numFmtId="3" fontId="4" fillId="0" borderId="39" xfId="0" applyNumberFormat="1" applyFont="1" applyBorder="1" applyAlignment="1">
      <alignment horizontal="right" wrapText="1"/>
    </xf>
    <xf numFmtId="0" fontId="3" fillId="0" borderId="40" xfId="0" applyFont="1" applyBorder="1" applyAlignment="1">
      <alignment vertical="top" wrapText="1"/>
    </xf>
    <xf numFmtId="0" fontId="4" fillId="22" borderId="41" xfId="0" applyFont="1" applyFill="1" applyBorder="1" applyAlignment="1">
      <alignment horizontal="center" wrapText="1"/>
    </xf>
    <xf numFmtId="3" fontId="1" fillId="0" borderId="42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wrapText="1"/>
    </xf>
    <xf numFmtId="0" fontId="2" fillId="22" borderId="44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1" fillId="0" borderId="47" xfId="0" applyFont="1" applyBorder="1" applyAlignment="1">
      <alignment wrapText="1"/>
    </xf>
    <xf numFmtId="0" fontId="4" fillId="0" borderId="39" xfId="0" applyFont="1" applyBorder="1" applyAlignment="1">
      <alignment vertical="top" wrapText="1"/>
    </xf>
    <xf numFmtId="0" fontId="1" fillId="0" borderId="40" xfId="0" applyFont="1" applyBorder="1" applyAlignment="1">
      <alignment/>
    </xf>
    <xf numFmtId="0" fontId="1" fillId="0" borderId="4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0" fillId="0" borderId="37" xfId="0" applyBorder="1" applyAlignment="1">
      <alignment/>
    </xf>
    <xf numFmtId="0" fontId="2" fillId="22" borderId="48" xfId="0" applyFont="1" applyFill="1" applyBorder="1" applyAlignment="1">
      <alignment horizontal="center" vertical="top" wrapText="1"/>
    </xf>
    <xf numFmtId="0" fontId="2" fillId="22" borderId="49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1" fillId="0" borderId="5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6" fillId="0" borderId="55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4" fillId="0" borderId="56" xfId="0" applyNumberFormat="1" applyFont="1" applyFill="1" applyBorder="1" applyAlignment="1">
      <alignment horizontal="right" vertical="top" wrapText="1"/>
    </xf>
    <xf numFmtId="3" fontId="4" fillId="0" borderId="55" xfId="0" applyNumberFormat="1" applyFont="1" applyFill="1" applyBorder="1" applyAlignment="1">
      <alignment horizontal="right" vertical="top" wrapText="1"/>
    </xf>
    <xf numFmtId="3" fontId="4" fillId="0" borderId="55" xfId="0" applyNumberFormat="1" applyFont="1" applyBorder="1" applyAlignment="1">
      <alignment horizontal="right" vertical="top" wrapText="1"/>
    </xf>
    <xf numFmtId="3" fontId="4" fillId="0" borderId="52" xfId="0" applyNumberFormat="1" applyFont="1" applyBorder="1" applyAlignment="1">
      <alignment horizontal="right" vertical="top" wrapText="1"/>
    </xf>
    <xf numFmtId="3" fontId="1" fillId="0" borderId="30" xfId="0" applyNumberFormat="1" applyFont="1" applyBorder="1" applyAlignment="1">
      <alignment horizontal="right" vertical="center" wrapText="1"/>
    </xf>
    <xf numFmtId="0" fontId="1" fillId="0" borderId="57" xfId="0" applyFont="1" applyBorder="1" applyAlignment="1">
      <alignment wrapText="1"/>
    </xf>
    <xf numFmtId="0" fontId="1" fillId="0" borderId="58" xfId="0" applyFont="1" applyBorder="1" applyAlignment="1">
      <alignment horizontal="center" wrapText="1"/>
    </xf>
    <xf numFmtId="0" fontId="4" fillId="22" borderId="25" xfId="0" applyFont="1" applyFill="1" applyBorder="1" applyAlignment="1">
      <alignment horizontal="center" wrapText="1"/>
    </xf>
    <xf numFmtId="49" fontId="1" fillId="0" borderId="25" xfId="0" applyNumberFormat="1" applyFont="1" applyBorder="1" applyAlignment="1">
      <alignment vertical="top" wrapText="1"/>
    </xf>
    <xf numFmtId="49" fontId="1" fillId="0" borderId="25" xfId="0" applyNumberFormat="1" applyFont="1" applyBorder="1" applyAlignment="1" quotePrefix="1">
      <alignment vertical="top" wrapText="1"/>
    </xf>
    <xf numFmtId="49" fontId="1" fillId="0" borderId="59" xfId="0" applyNumberFormat="1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4" fillId="22" borderId="14" xfId="0" applyFont="1" applyFill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7" fillId="7" borderId="54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7" fillId="7" borderId="6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65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0" fontId="4" fillId="22" borderId="14" xfId="0" applyFont="1" applyFill="1" applyBorder="1" applyAlignment="1">
      <alignment horizontal="right" vertical="center" wrapText="1"/>
    </xf>
    <xf numFmtId="3" fontId="2" fillId="22" borderId="1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4" fillId="22" borderId="67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76" fontId="2" fillId="22" borderId="14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1" fillId="0" borderId="68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3" fontId="4" fillId="0" borderId="62" xfId="0" applyNumberFormat="1" applyFont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5" xfId="0" applyNumberFormat="1" applyFont="1" applyBorder="1" applyAlignment="1">
      <alignment horizontal="right" vertical="top" wrapText="1"/>
    </xf>
    <xf numFmtId="3" fontId="9" fillId="24" borderId="55" xfId="0" applyNumberFormat="1" applyFont="1" applyFill="1" applyBorder="1" applyAlignment="1">
      <alignment horizontal="right" vertical="top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22" borderId="70" xfId="0" applyFont="1" applyFill="1" applyBorder="1" applyAlignment="1">
      <alignment vertical="top" wrapText="1"/>
    </xf>
    <xf numFmtId="0" fontId="2" fillId="22" borderId="14" xfId="0" applyFont="1" applyFill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0" fontId="2" fillId="22" borderId="14" xfId="0" applyFont="1" applyFill="1" applyBorder="1" applyAlignment="1">
      <alignment horizontal="left" vertical="center" wrapText="1"/>
    </xf>
    <xf numFmtId="3" fontId="2" fillId="22" borderId="14" xfId="0" applyNumberFormat="1" applyFont="1" applyFill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3" fontId="1" fillId="0" borderId="72" xfId="0" applyNumberFormat="1" applyFont="1" applyBorder="1" applyAlignment="1">
      <alignment horizontal="right" vertical="center" wrapText="1"/>
    </xf>
    <xf numFmtId="3" fontId="1" fillId="0" borderId="73" xfId="0" applyNumberFormat="1" applyFont="1" applyBorder="1" applyAlignment="1">
      <alignment horizontal="right" vertical="center" wrapText="1"/>
    </xf>
    <xf numFmtId="3" fontId="1" fillId="0" borderId="66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vertical="center" wrapText="1"/>
    </xf>
    <xf numFmtId="3" fontId="2" fillId="22" borderId="70" xfId="0" applyNumberFormat="1" applyFont="1" applyFill="1" applyBorder="1" applyAlignment="1">
      <alignment horizontal="right" vertical="center"/>
    </xf>
    <xf numFmtId="3" fontId="2" fillId="22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right" wrapText="1"/>
    </xf>
    <xf numFmtId="0" fontId="4" fillId="22" borderId="54" xfId="0" applyFont="1" applyFill="1" applyBorder="1" applyAlignment="1">
      <alignment horizontal="center" vertical="top" wrapText="1"/>
    </xf>
    <xf numFmtId="0" fontId="4" fillId="22" borderId="63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vertical="top" wrapText="1"/>
    </xf>
    <xf numFmtId="3" fontId="1" fillId="0" borderId="70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wrapText="1"/>
    </xf>
    <xf numFmtId="0" fontId="1" fillId="0" borderId="75" xfId="0" applyFont="1" applyBorder="1" applyAlignment="1">
      <alignment vertical="top" wrapText="1"/>
    </xf>
    <xf numFmtId="3" fontId="1" fillId="0" borderId="75" xfId="0" applyNumberFormat="1" applyFont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76" xfId="0" applyNumberFormat="1" applyFont="1" applyBorder="1" applyAlignment="1">
      <alignment horizontal="right" vertical="top" wrapText="1"/>
    </xf>
    <xf numFmtId="167" fontId="4" fillId="22" borderId="77" xfId="57" applyNumberFormat="1" applyFont="1" applyFill="1" applyBorder="1" applyAlignment="1">
      <alignment horizontal="center" vertical="center" wrapText="1"/>
      <protection/>
    </xf>
    <xf numFmtId="1" fontId="4" fillId="0" borderId="77" xfId="58" applyNumberFormat="1" applyFont="1" applyBorder="1" applyAlignment="1">
      <alignment horizontal="left" vertical="center" wrapText="1"/>
      <protection/>
    </xf>
    <xf numFmtId="0" fontId="1" fillId="0" borderId="25" xfId="0" applyFont="1" applyBorder="1" applyAlignment="1">
      <alignment vertical="top" wrapText="1"/>
    </xf>
    <xf numFmtId="0" fontId="1" fillId="0" borderId="29" xfId="0" applyFont="1" applyBorder="1" applyAlignment="1">
      <alignment horizontal="right" vertical="center" wrapText="1"/>
    </xf>
    <xf numFmtId="0" fontId="4" fillId="22" borderId="25" xfId="0" applyFont="1" applyFill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 indent="3"/>
    </xf>
    <xf numFmtId="0" fontId="5" fillId="24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80" xfId="0" applyFont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4" fillId="25" borderId="36" xfId="0" applyFont="1" applyFill="1" applyBorder="1" applyAlignment="1">
      <alignment horizontal="center" vertical="top" wrapText="1"/>
    </xf>
    <xf numFmtId="0" fontId="4" fillId="25" borderId="75" xfId="0" applyFont="1" applyFill="1" applyBorder="1" applyAlignment="1">
      <alignment horizontal="center" vertical="top" wrapText="1"/>
    </xf>
    <xf numFmtId="0" fontId="4" fillId="25" borderId="75" xfId="0" applyFont="1" applyFill="1" applyBorder="1" applyAlignment="1">
      <alignment horizontal="center" wrapText="1"/>
    </xf>
    <xf numFmtId="0" fontId="1" fillId="0" borderId="78" xfId="0" applyFont="1" applyBorder="1" applyAlignment="1">
      <alignment/>
    </xf>
    <xf numFmtId="167" fontId="13" fillId="0" borderId="10" xfId="57" applyNumberFormat="1" applyBorder="1" applyAlignment="1">
      <alignment vertical="center" wrapText="1"/>
      <protection/>
    </xf>
    <xf numFmtId="167" fontId="2" fillId="22" borderId="26" xfId="58" applyNumberFormat="1" applyFont="1" applyFill="1" applyBorder="1" applyAlignment="1">
      <alignment horizontal="center" vertical="center" wrapText="1"/>
      <protection/>
    </xf>
    <xf numFmtId="167" fontId="4" fillId="22" borderId="81" xfId="58" applyNumberFormat="1" applyFont="1" applyFill="1" applyBorder="1" applyAlignment="1">
      <alignment horizontal="center" vertical="center" wrapText="1"/>
      <protection/>
    </xf>
    <xf numFmtId="167" fontId="13" fillId="0" borderId="10" xfId="58" applyNumberFormat="1" applyBorder="1" applyAlignment="1">
      <alignment vertical="center" wrapText="1"/>
      <protection/>
    </xf>
    <xf numFmtId="167" fontId="4" fillId="0" borderId="25" xfId="58" applyNumberFormat="1" applyFont="1" applyBorder="1" applyAlignment="1">
      <alignment vertical="center" wrapText="1"/>
      <protection/>
    </xf>
    <xf numFmtId="1" fontId="4" fillId="0" borderId="10" xfId="58" applyNumberFormat="1" applyFont="1" applyBorder="1" applyAlignment="1">
      <alignment vertical="center" wrapText="1"/>
      <protection/>
    </xf>
    <xf numFmtId="167" fontId="21" fillId="0" borderId="82" xfId="58" applyNumberFormat="1" applyFont="1" applyBorder="1" applyAlignment="1">
      <alignment vertical="center" wrapText="1"/>
      <protection/>
    </xf>
    <xf numFmtId="167" fontId="1" fillId="0" borderId="20" xfId="58" applyNumberFormat="1" applyFont="1" applyBorder="1" applyAlignment="1" applyProtection="1">
      <alignment horizontal="center" vertical="center" wrapText="1"/>
      <protection/>
    </xf>
    <xf numFmtId="167" fontId="2" fillId="22" borderId="26" xfId="57" applyNumberFormat="1" applyFont="1" applyFill="1" applyBorder="1" applyAlignment="1">
      <alignment horizontal="center" vertical="center" wrapText="1"/>
      <protection/>
    </xf>
    <xf numFmtId="167" fontId="4" fillId="22" borderId="81" xfId="57" applyNumberFormat="1" applyFont="1" applyFill="1" applyBorder="1" applyAlignment="1">
      <alignment horizontal="center" vertical="center" wrapText="1"/>
      <protection/>
    </xf>
    <xf numFmtId="167" fontId="1" fillId="0" borderId="20" xfId="57" applyNumberFormat="1" applyFont="1" applyBorder="1" applyAlignment="1" applyProtection="1">
      <alignment horizontal="center" vertical="center" wrapText="1"/>
      <protection/>
    </xf>
    <xf numFmtId="167" fontId="21" fillId="0" borderId="82" xfId="57" applyNumberFormat="1" applyFont="1" applyBorder="1" applyAlignment="1">
      <alignment horizontal="left" vertical="center" wrapText="1"/>
      <protection/>
    </xf>
    <xf numFmtId="167" fontId="21" fillId="0" borderId="20" xfId="57" applyNumberFormat="1" applyFont="1" applyBorder="1" applyAlignment="1">
      <alignment vertical="center" wrapText="1"/>
      <protection/>
    </xf>
    <xf numFmtId="167" fontId="4" fillId="0" borderId="26" xfId="57" applyNumberFormat="1" applyFont="1" applyBorder="1" applyAlignment="1">
      <alignment horizontal="left" vertical="center" wrapText="1"/>
      <protection/>
    </xf>
    <xf numFmtId="167" fontId="4" fillId="0" borderId="81" xfId="57" applyNumberFormat="1" applyFont="1" applyBorder="1" applyAlignment="1">
      <alignment horizontal="center" vertical="center" wrapText="1"/>
      <protection/>
    </xf>
    <xf numFmtId="167" fontId="4" fillId="0" borderId="81" xfId="57" applyNumberFormat="1" applyFont="1" applyBorder="1" applyAlignment="1">
      <alignment vertical="center" wrapText="1"/>
      <protection/>
    </xf>
    <xf numFmtId="167" fontId="1" fillId="0" borderId="41" xfId="57" applyNumberFormat="1" applyFont="1" applyBorder="1" applyAlignment="1">
      <alignment vertical="center" wrapText="1"/>
      <protection/>
    </xf>
    <xf numFmtId="167" fontId="1" fillId="0" borderId="41" xfId="57" applyNumberFormat="1" applyFont="1" applyBorder="1" applyAlignment="1" applyProtection="1">
      <alignment vertical="center" wrapText="1"/>
      <protection locked="0"/>
    </xf>
    <xf numFmtId="167" fontId="1" fillId="0" borderId="83" xfId="57" applyNumberFormat="1" applyFont="1" applyBorder="1" applyAlignment="1" applyProtection="1">
      <alignment vertical="center" wrapText="1"/>
      <protection locked="0"/>
    </xf>
    <xf numFmtId="167" fontId="1" fillId="0" borderId="26" xfId="57" applyNumberFormat="1" applyFont="1" applyBorder="1" applyAlignment="1">
      <alignment horizontal="left" vertical="center" wrapText="1"/>
      <protection/>
    </xf>
    <xf numFmtId="167" fontId="1" fillId="0" borderId="81" xfId="57" applyNumberFormat="1" applyFont="1" applyBorder="1" applyAlignment="1" applyProtection="1">
      <alignment horizontal="right" vertical="center" wrapText="1"/>
      <protection locked="0"/>
    </xf>
    <xf numFmtId="167" fontId="1" fillId="0" borderId="82" xfId="57" applyNumberFormat="1" applyFont="1" applyBorder="1" applyAlignment="1" applyProtection="1">
      <alignment horizontal="left" vertical="center" wrapText="1"/>
      <protection locked="0"/>
    </xf>
    <xf numFmtId="167" fontId="1" fillId="0" borderId="20" xfId="57" applyNumberFormat="1" applyFont="1" applyBorder="1" applyAlignment="1" applyProtection="1">
      <alignment horizontal="center" vertical="center" wrapText="1"/>
      <protection locked="0"/>
    </xf>
    <xf numFmtId="167" fontId="1" fillId="0" borderId="81" xfId="58" applyNumberFormat="1" applyFont="1" applyBorder="1" applyAlignment="1" applyProtection="1">
      <alignment horizontal="right" vertical="center" wrapText="1"/>
      <protection locked="0"/>
    </xf>
    <xf numFmtId="167" fontId="1" fillId="0" borderId="82" xfId="58" applyNumberFormat="1" applyFont="1" applyBorder="1" applyAlignment="1" applyProtection="1">
      <alignment horizontal="left" vertical="center" wrapText="1"/>
      <protection locked="0"/>
    </xf>
    <xf numFmtId="167" fontId="1" fillId="0" borderId="20" xfId="58" applyNumberFormat="1" applyFont="1" applyBorder="1" applyAlignment="1" applyProtection="1">
      <alignment horizontal="center" vertical="center" wrapText="1"/>
      <protection locked="0"/>
    </xf>
    <xf numFmtId="167" fontId="13" fillId="0" borderId="20" xfId="58" applyNumberFormat="1" applyBorder="1" applyAlignment="1">
      <alignment vertical="center" wrapText="1"/>
      <protection/>
    </xf>
    <xf numFmtId="0" fontId="4" fillId="22" borderId="32" xfId="0" applyFont="1" applyFill="1" applyBorder="1" applyAlignment="1">
      <alignment horizontal="center" wrapText="1"/>
    </xf>
    <xf numFmtId="0" fontId="1" fillId="0" borderId="10" xfId="7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84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3" fontId="4" fillId="0" borderId="85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1" fillId="0" borderId="86" xfId="0" applyFont="1" applyBorder="1" applyAlignment="1">
      <alignment wrapText="1"/>
    </xf>
    <xf numFmtId="0" fontId="1" fillId="0" borderId="8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167" fontId="13" fillId="0" borderId="10" xfId="57" applyNumberFormat="1" applyBorder="1" applyAlignment="1">
      <alignment horizontal="center" vertical="center" wrapText="1"/>
      <protection/>
    </xf>
    <xf numFmtId="167" fontId="1" fillId="0" borderId="10" xfId="57" applyNumberFormat="1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25" fillId="0" borderId="0" xfId="0" applyFont="1" applyAlignment="1">
      <alignment/>
    </xf>
    <xf numFmtId="3" fontId="1" fillId="0" borderId="30" xfId="0" applyNumberFormat="1" applyFont="1" applyFill="1" applyBorder="1" applyAlignment="1">
      <alignment horizontal="right" vertical="top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3" fontId="1" fillId="0" borderId="88" xfId="0" applyNumberFormat="1" applyFont="1" applyBorder="1" applyAlignment="1">
      <alignment horizontal="right" vertical="top" wrapText="1"/>
    </xf>
    <xf numFmtId="3" fontId="1" fillId="0" borderId="56" xfId="0" applyNumberFormat="1" applyFont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3" fontId="1" fillId="0" borderId="56" xfId="0" applyNumberFormat="1" applyFont="1" applyBorder="1" applyAlignment="1">
      <alignment horizontal="right" vertical="top" wrapText="1"/>
    </xf>
    <xf numFmtId="3" fontId="1" fillId="0" borderId="56" xfId="0" applyNumberFormat="1" applyFont="1" applyFill="1" applyBorder="1" applyAlignment="1">
      <alignment horizontal="right" vertical="top" wrapText="1"/>
    </xf>
    <xf numFmtId="3" fontId="1" fillId="0" borderId="7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89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2" fillId="0" borderId="9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1" fillId="0" borderId="54" xfId="0" applyFont="1" applyFill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0" fontId="4" fillId="22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 wrapText="1"/>
    </xf>
    <xf numFmtId="10" fontId="4" fillId="22" borderId="14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vertical="center" wrapText="1"/>
    </xf>
    <xf numFmtId="3" fontId="1" fillId="0" borderId="54" xfId="0" applyNumberFormat="1" applyFont="1" applyFill="1" applyBorder="1" applyAlignment="1">
      <alignment vertical="center" wrapText="1"/>
    </xf>
    <xf numFmtId="10" fontId="1" fillId="0" borderId="54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10" fontId="1" fillId="0" borderId="54" xfId="0" applyNumberFormat="1" applyFont="1" applyBorder="1" applyAlignment="1">
      <alignment horizontal="center" vertical="center" wrapText="1"/>
    </xf>
    <xf numFmtId="3" fontId="1" fillId="0" borderId="91" xfId="0" applyNumberFormat="1" applyFont="1" applyBorder="1" applyAlignment="1">
      <alignment horizontal="right" vertical="center" wrapText="1"/>
    </xf>
    <xf numFmtId="0" fontId="8" fillId="0" borderId="73" xfId="0" applyFont="1" applyBorder="1" applyAlignment="1">
      <alignment vertical="center" wrapText="1"/>
    </xf>
    <xf numFmtId="3" fontId="1" fillId="0" borderId="73" xfId="0" applyNumberFormat="1" applyFont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71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10" fontId="1" fillId="0" borderId="71" xfId="0" applyNumberFormat="1" applyFont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0" fontId="21" fillId="2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2" borderId="92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right" vertical="top" wrapText="1"/>
    </xf>
    <xf numFmtId="10" fontId="4" fillId="22" borderId="14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Alignment="1">
      <alignment horizontal="center" vertical="center" wrapText="1"/>
      <protection/>
    </xf>
    <xf numFmtId="0" fontId="13" fillId="0" borderId="0" xfId="61" applyFont="1" applyAlignment="1">
      <alignment horizontal="right" vertical="center" wrapText="1"/>
      <protection/>
    </xf>
    <xf numFmtId="0" fontId="13" fillId="0" borderId="0" xfId="61" applyFont="1" applyAlignment="1">
      <alignment vertical="center" wrapText="1"/>
      <protection/>
    </xf>
    <xf numFmtId="0" fontId="19" fillId="0" borderId="1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32" xfId="0" applyNumberFormat="1" applyFont="1" applyBorder="1" applyAlignment="1">
      <alignment horizontal="right"/>
    </xf>
    <xf numFmtId="3" fontId="0" fillId="0" borderId="94" xfId="0" applyNumberFormat="1" applyFont="1" applyBorder="1" applyAlignment="1">
      <alignment horizontal="right"/>
    </xf>
    <xf numFmtId="0" fontId="19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95" xfId="0" applyFont="1" applyBorder="1" applyAlignment="1">
      <alignment/>
    </xf>
    <xf numFmtId="0" fontId="19" fillId="0" borderId="96" xfId="0" applyFont="1" applyBorder="1" applyAlignment="1">
      <alignment/>
    </xf>
    <xf numFmtId="167" fontId="13" fillId="0" borderId="0" xfId="60" applyNumberFormat="1" applyAlignment="1">
      <alignment vertical="center" wrapText="1"/>
      <protection/>
    </xf>
    <xf numFmtId="167" fontId="13" fillId="0" borderId="0" xfId="60" applyNumberFormat="1" applyAlignment="1">
      <alignment horizontal="center" vertical="center" wrapText="1"/>
      <protection/>
    </xf>
    <xf numFmtId="167" fontId="14" fillId="0" borderId="0" xfId="60" applyNumberFormat="1" applyFont="1" applyAlignment="1">
      <alignment horizontal="right" vertical="center"/>
      <protection/>
    </xf>
    <xf numFmtId="167" fontId="32" fillId="0" borderId="65" xfId="60" applyNumberFormat="1" applyFont="1" applyBorder="1" applyAlignment="1">
      <alignment horizontal="center" vertical="center"/>
      <protection/>
    </xf>
    <xf numFmtId="167" fontId="32" fillId="0" borderId="54" xfId="60" applyNumberFormat="1" applyFont="1" applyBorder="1" applyAlignment="1">
      <alignment horizontal="center"/>
      <protection/>
    </xf>
    <xf numFmtId="167" fontId="32" fillId="0" borderId="97" xfId="60" applyNumberFormat="1" applyFont="1" applyBorder="1" applyAlignment="1">
      <alignment horizontal="center"/>
      <protection/>
    </xf>
    <xf numFmtId="167" fontId="15" fillId="0" borderId="98" xfId="60" applyNumberFormat="1" applyFont="1" applyBorder="1" applyAlignment="1">
      <alignment horizontal="centerContinuous" vertical="center"/>
      <protection/>
    </xf>
    <xf numFmtId="167" fontId="32" fillId="0" borderId="99" xfId="60" applyNumberFormat="1" applyFont="1" applyBorder="1" applyAlignment="1">
      <alignment horizontal="centerContinuous" vertical="center"/>
      <protection/>
    </xf>
    <xf numFmtId="167" fontId="32" fillId="0" borderId="11" xfId="60" applyNumberFormat="1" applyFont="1" applyBorder="1" applyAlignment="1">
      <alignment horizontal="centerContinuous" vertical="center"/>
      <protection/>
    </xf>
    <xf numFmtId="167" fontId="32" fillId="0" borderId="0" xfId="60" applyNumberFormat="1" applyFont="1" applyAlignment="1">
      <alignment vertical="center"/>
      <protection/>
    </xf>
    <xf numFmtId="167" fontId="16" fillId="0" borderId="63" xfId="60" applyNumberFormat="1" applyFont="1" applyBorder="1" applyAlignment="1">
      <alignment horizontal="center" vertical="center" wrapText="1"/>
      <protection/>
    </xf>
    <xf numFmtId="167" fontId="15" fillId="0" borderId="63" xfId="60" applyNumberFormat="1" applyFont="1" applyBorder="1" applyAlignment="1">
      <alignment horizontal="center" vertical="center"/>
      <protection/>
    </xf>
    <xf numFmtId="167" fontId="32" fillId="0" borderId="100" xfId="60" applyNumberFormat="1" applyFont="1" applyBorder="1" applyAlignment="1">
      <alignment horizontal="center" vertical="center" wrapText="1"/>
      <protection/>
    </xf>
    <xf numFmtId="167" fontId="32" fillId="0" borderId="69" xfId="60" applyNumberFormat="1" applyFont="1" applyBorder="1" applyAlignment="1">
      <alignment horizontal="center" vertical="center"/>
      <protection/>
    </xf>
    <xf numFmtId="167" fontId="32" fillId="0" borderId="101" xfId="60" applyNumberFormat="1" applyFont="1" applyBorder="1" applyAlignment="1">
      <alignment horizontal="center" vertical="center"/>
      <protection/>
    </xf>
    <xf numFmtId="167" fontId="32" fillId="0" borderId="102" xfId="60" applyNumberFormat="1" applyFont="1" applyBorder="1" applyAlignment="1">
      <alignment horizontal="center" vertical="center" wrapText="1"/>
      <protection/>
    </xf>
    <xf numFmtId="167" fontId="33" fillId="0" borderId="63" xfId="60" applyNumberFormat="1" applyFont="1" applyBorder="1" applyAlignment="1">
      <alignment horizontal="center"/>
      <protection/>
    </xf>
    <xf numFmtId="167" fontId="32" fillId="0" borderId="0" xfId="60" applyNumberFormat="1" applyFont="1" applyAlignment="1">
      <alignment horizontal="center" vertical="center"/>
      <protection/>
    </xf>
    <xf numFmtId="167" fontId="16" fillId="0" borderId="24" xfId="60" applyNumberFormat="1" applyFont="1" applyBorder="1" applyAlignment="1">
      <alignment horizontal="center" vertical="center" wrapText="1"/>
      <protection/>
    </xf>
    <xf numFmtId="167" fontId="13" fillId="26" borderId="22" xfId="60" applyNumberFormat="1" applyFont="1" applyFill="1" applyBorder="1" applyAlignment="1" applyProtection="1">
      <alignment vertical="center" wrapText="1"/>
      <protection/>
    </xf>
    <xf numFmtId="167" fontId="13" fillId="0" borderId="0" xfId="60" applyNumberFormat="1" applyFont="1" applyAlignment="1">
      <alignment vertical="center" wrapText="1"/>
      <protection/>
    </xf>
    <xf numFmtId="168" fontId="13" fillId="0" borderId="10" xfId="59" applyNumberFormat="1" applyFont="1" applyBorder="1" applyAlignment="1" applyProtection="1">
      <alignment vertical="center" wrapText="1"/>
      <protection locked="0"/>
    </xf>
    <xf numFmtId="167" fontId="13" fillId="0" borderId="10" xfId="60" applyNumberFormat="1" applyFont="1" applyBorder="1" applyAlignment="1" applyProtection="1">
      <alignment vertical="center" wrapText="1"/>
      <protection locked="0"/>
    </xf>
    <xf numFmtId="167" fontId="13" fillId="0" borderId="29" xfId="60" applyNumberFormat="1" applyFont="1" applyBorder="1" applyAlignment="1">
      <alignment vertical="center" wrapText="1"/>
      <protection/>
    </xf>
    <xf numFmtId="167" fontId="16" fillId="0" borderId="103" xfId="60" applyNumberFormat="1" applyFont="1" applyBorder="1" applyAlignment="1">
      <alignment horizontal="center" vertical="center" wrapText="1"/>
      <protection/>
    </xf>
    <xf numFmtId="167" fontId="34" fillId="0" borderId="25" xfId="59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1" fillId="0" borderId="9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55" xfId="0" applyFont="1" applyBorder="1" applyAlignment="1">
      <alignment wrapText="1"/>
    </xf>
    <xf numFmtId="0" fontId="1" fillId="0" borderId="104" xfId="0" applyFont="1" applyBorder="1" applyAlignment="1">
      <alignment horizontal="center" wrapText="1"/>
    </xf>
    <xf numFmtId="0" fontId="1" fillId="0" borderId="62" xfId="0" applyFont="1" applyBorder="1" applyAlignment="1">
      <alignment vertical="top" wrapText="1"/>
    </xf>
    <xf numFmtId="3" fontId="1" fillId="0" borderId="62" xfId="0" applyNumberFormat="1" applyFont="1" applyBorder="1" applyAlignment="1">
      <alignment horizontal="right" vertical="top" wrapText="1"/>
    </xf>
    <xf numFmtId="0" fontId="1" fillId="0" borderId="105" xfId="0" applyFont="1" applyBorder="1" applyAlignment="1">
      <alignment horizontal="center" wrapText="1"/>
    </xf>
    <xf numFmtId="0" fontId="1" fillId="0" borderId="106" xfId="0" applyFont="1" applyBorder="1" applyAlignment="1">
      <alignment vertical="top" wrapText="1"/>
    </xf>
    <xf numFmtId="3" fontId="1" fillId="0" borderId="106" xfId="0" applyNumberFormat="1" applyFont="1" applyBorder="1" applyAlignment="1">
      <alignment horizontal="right" vertical="top" wrapText="1"/>
    </xf>
    <xf numFmtId="0" fontId="4" fillId="0" borderId="64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indent="2"/>
    </xf>
    <xf numFmtId="0" fontId="1" fillId="0" borderId="9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7" fillId="0" borderId="0" xfId="63" applyProtection="1">
      <alignment/>
      <protection locked="0"/>
    </xf>
    <xf numFmtId="0" fontId="16" fillId="0" borderId="107" xfId="63" applyFont="1" applyBorder="1" applyAlignment="1" applyProtection="1">
      <alignment horizontal="center" vertical="center" wrapText="1"/>
      <protection/>
    </xf>
    <xf numFmtId="0" fontId="16" fillId="0" borderId="108" xfId="63" applyFont="1" applyBorder="1" applyAlignment="1" applyProtection="1">
      <alignment horizontal="center" vertical="center"/>
      <protection/>
    </xf>
    <xf numFmtId="0" fontId="16" fillId="0" borderId="109" xfId="63" applyFont="1" applyBorder="1" applyAlignment="1" applyProtection="1">
      <alignment horizontal="center" vertical="center"/>
      <protection/>
    </xf>
    <xf numFmtId="0" fontId="37" fillId="0" borderId="0" xfId="63" applyProtection="1">
      <alignment/>
      <protection/>
    </xf>
    <xf numFmtId="0" fontId="13" fillId="0" borderId="110" xfId="63" applyFont="1" applyBorder="1" applyAlignment="1" applyProtection="1">
      <alignment horizontal="left" vertical="center"/>
      <protection/>
    </xf>
    <xf numFmtId="0" fontId="39" fillId="0" borderId="10" xfId="63" applyFont="1" applyBorder="1" applyAlignment="1" applyProtection="1">
      <alignment vertical="center"/>
      <protection/>
    </xf>
    <xf numFmtId="167" fontId="13" fillId="0" borderId="10" xfId="63" applyNumberFormat="1" applyFont="1" applyBorder="1" applyAlignment="1" applyProtection="1">
      <alignment vertical="center"/>
      <protection/>
    </xf>
    <xf numFmtId="167" fontId="13" fillId="0" borderId="111" xfId="63" applyNumberFormat="1" applyFont="1" applyBorder="1" applyAlignment="1" applyProtection="1">
      <alignment vertical="center"/>
      <protection/>
    </xf>
    <xf numFmtId="0" fontId="37" fillId="0" borderId="0" xfId="63" applyAlignment="1" applyProtection="1">
      <alignment vertical="center"/>
      <protection/>
    </xf>
    <xf numFmtId="0" fontId="13" fillId="0" borderId="10" xfId="63" applyFont="1" applyBorder="1" applyAlignment="1" applyProtection="1">
      <alignment vertical="center"/>
      <protection locked="0"/>
    </xf>
    <xf numFmtId="167" fontId="13" fillId="0" borderId="10" xfId="63" applyNumberFormat="1" applyFont="1" applyBorder="1" applyAlignment="1" applyProtection="1">
      <alignment vertical="center"/>
      <protection locked="0"/>
    </xf>
    <xf numFmtId="3" fontId="37" fillId="0" borderId="0" xfId="63" applyNumberFormat="1" applyAlignment="1" applyProtection="1">
      <alignment vertical="center"/>
      <protection locked="0"/>
    </xf>
    <xf numFmtId="0" fontId="37" fillId="0" borderId="0" xfId="63" applyAlignment="1" applyProtection="1">
      <alignment vertical="center"/>
      <protection locked="0"/>
    </xf>
    <xf numFmtId="0" fontId="13" fillId="0" borderId="112" xfId="63" applyFont="1" applyBorder="1" applyAlignment="1" applyProtection="1">
      <alignment horizontal="left" vertical="center"/>
      <protection/>
    </xf>
    <xf numFmtId="0" fontId="16" fillId="0" borderId="113" xfId="63" applyFont="1" applyBorder="1" applyAlignment="1" applyProtection="1">
      <alignment vertical="center"/>
      <protection/>
    </xf>
    <xf numFmtId="167" fontId="16" fillId="0" borderId="113" xfId="63" applyNumberFormat="1" applyFont="1" applyBorder="1" applyAlignment="1" applyProtection="1">
      <alignment vertical="center"/>
      <protection/>
    </xf>
    <xf numFmtId="167" fontId="16" fillId="0" borderId="114" xfId="63" applyNumberFormat="1" applyFont="1" applyBorder="1" applyAlignment="1" applyProtection="1">
      <alignment vertical="center"/>
      <protection/>
    </xf>
    <xf numFmtId="3" fontId="37" fillId="0" borderId="0" xfId="63" applyNumberFormat="1" applyAlignment="1" applyProtection="1">
      <alignment vertical="center"/>
      <protection/>
    </xf>
    <xf numFmtId="0" fontId="16" fillId="0" borderId="112" xfId="63" applyFont="1" applyBorder="1" applyAlignment="1" applyProtection="1">
      <alignment horizontal="left" vertical="center"/>
      <protection/>
    </xf>
    <xf numFmtId="167" fontId="37" fillId="0" borderId="0" xfId="63" applyNumberFormat="1" applyAlignment="1" applyProtection="1">
      <alignment vertical="center"/>
      <protection/>
    </xf>
    <xf numFmtId="0" fontId="13" fillId="0" borderId="0" xfId="63" applyFont="1" applyProtection="1">
      <alignment/>
      <protection/>
    </xf>
    <xf numFmtId="0" fontId="13" fillId="0" borderId="0" xfId="63" applyFont="1" applyProtection="1">
      <alignment/>
      <protection locked="0"/>
    </xf>
    <xf numFmtId="0" fontId="13" fillId="0" borderId="0" xfId="62">
      <alignment/>
      <protection/>
    </xf>
    <xf numFmtId="0" fontId="1" fillId="0" borderId="0" xfId="0" applyFont="1" applyBorder="1" applyAlignment="1">
      <alignment/>
    </xf>
    <xf numFmtId="167" fontId="9" fillId="0" borderId="0" xfId="62" applyNumberFormat="1" applyFont="1" applyAlignment="1">
      <alignment horizontal="right"/>
      <protection/>
    </xf>
    <xf numFmtId="167" fontId="31" fillId="0" borderId="0" xfId="62" applyNumberFormat="1" applyFont="1" applyBorder="1" applyAlignment="1">
      <alignment vertical="center" wrapText="1"/>
      <protection/>
    </xf>
    <xf numFmtId="167" fontId="31" fillId="0" borderId="0" xfId="62" applyNumberFormat="1" applyFont="1" applyAlignment="1">
      <alignment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115" xfId="62" applyFont="1" applyBorder="1" applyAlignment="1">
      <alignment horizontal="center" vertical="center" wrapText="1"/>
      <protection/>
    </xf>
    <xf numFmtId="0" fontId="32" fillId="0" borderId="0" xfId="62" applyFont="1" applyAlignment="1">
      <alignment horizontal="center" vertical="center" wrapText="1"/>
      <protection/>
    </xf>
    <xf numFmtId="0" fontId="4" fillId="0" borderId="27" xfId="62" applyFont="1" applyBorder="1" applyAlignment="1">
      <alignment horizontal="centerContinuous" vertical="center" wrapText="1"/>
      <protection/>
    </xf>
    <xf numFmtId="0" fontId="4" fillId="0" borderId="28" xfId="62" applyFont="1" applyBorder="1" applyAlignment="1">
      <alignment horizontal="centerContinuous" vertical="center" wrapText="1"/>
      <protection/>
    </xf>
    <xf numFmtId="0" fontId="4" fillId="0" borderId="116" xfId="62" applyFont="1" applyBorder="1" applyAlignment="1">
      <alignment horizontal="centerContinuous" vertical="center" wrapText="1"/>
      <protection/>
    </xf>
    <xf numFmtId="0" fontId="32" fillId="0" borderId="0" xfId="62" applyFont="1" applyAlignment="1">
      <alignment vertical="center" wrapText="1"/>
      <protection/>
    </xf>
    <xf numFmtId="0" fontId="1" fillId="0" borderId="117" xfId="62" applyFont="1" applyBorder="1" applyAlignment="1">
      <alignment vertical="center" wrapText="1"/>
      <protection/>
    </xf>
    <xf numFmtId="167" fontId="1" fillId="0" borderId="75" xfId="62" applyNumberFormat="1" applyFont="1" applyBorder="1" applyAlignment="1" applyProtection="1">
      <alignment vertical="center" wrapText="1"/>
      <protection locked="0"/>
    </xf>
    <xf numFmtId="167" fontId="1" fillId="0" borderId="118" xfId="62" applyNumberFormat="1" applyFont="1" applyBorder="1" applyAlignment="1" applyProtection="1">
      <alignment vertical="center" wrapText="1"/>
      <protection locked="0"/>
    </xf>
    <xf numFmtId="0" fontId="13" fillId="0" borderId="0" xfId="62" applyAlignment="1">
      <alignment vertical="center" wrapText="1"/>
      <protection/>
    </xf>
    <xf numFmtId="0" fontId="1" fillId="0" borderId="25" xfId="62" applyFont="1" applyBorder="1" applyAlignment="1">
      <alignment vertical="center" wrapText="1"/>
      <protection/>
    </xf>
    <xf numFmtId="167" fontId="1" fillId="0" borderId="10" xfId="62" applyNumberFormat="1" applyFont="1" applyBorder="1" applyAlignment="1" applyProtection="1">
      <alignment vertical="center" wrapText="1"/>
      <protection locked="0"/>
    </xf>
    <xf numFmtId="167" fontId="1" fillId="0" borderId="29" xfId="62" applyNumberFormat="1" applyFont="1" applyBorder="1" applyAlignment="1" applyProtection="1">
      <alignment vertical="center" wrapText="1"/>
      <protection locked="0"/>
    </xf>
    <xf numFmtId="0" fontId="1" fillId="0" borderId="82" xfId="62" applyFont="1" applyBorder="1" applyAlignment="1">
      <alignment vertical="center" wrapText="1"/>
      <protection/>
    </xf>
    <xf numFmtId="167" fontId="1" fillId="0" borderId="20" xfId="62" applyNumberFormat="1" applyFont="1" applyBorder="1" applyAlignment="1" applyProtection="1">
      <alignment vertical="center" wrapText="1"/>
      <protection locked="0"/>
    </xf>
    <xf numFmtId="167" fontId="1" fillId="0" borderId="102" xfId="62" applyNumberFormat="1" applyFont="1" applyBorder="1" applyAlignment="1" applyProtection="1">
      <alignment vertical="center" wrapText="1"/>
      <protection locked="0"/>
    </xf>
    <xf numFmtId="0" fontId="4" fillId="0" borderId="82" xfId="62" applyFont="1" applyBorder="1" applyAlignment="1">
      <alignment vertical="center" wrapText="1"/>
      <protection/>
    </xf>
    <xf numFmtId="167" fontId="4" fillId="0" borderId="20" xfId="62" applyNumberFormat="1" applyFont="1" applyBorder="1" applyAlignment="1">
      <alignment vertical="center" wrapText="1"/>
      <protection/>
    </xf>
    <xf numFmtId="167" fontId="4" fillId="0" borderId="102" xfId="62" applyNumberFormat="1" applyFont="1" applyBorder="1" applyAlignment="1">
      <alignment vertical="center" wrapText="1"/>
      <protection/>
    </xf>
    <xf numFmtId="0" fontId="34" fillId="0" borderId="0" xfId="62" applyFont="1" applyAlignment="1">
      <alignment vertical="center" wrapText="1"/>
      <protection/>
    </xf>
    <xf numFmtId="0" fontId="1" fillId="0" borderId="27" xfId="62" applyFont="1" applyBorder="1" applyAlignment="1">
      <alignment vertical="center" wrapText="1"/>
      <protection/>
    </xf>
    <xf numFmtId="167" fontId="1" fillId="0" borderId="28" xfId="62" applyNumberFormat="1" applyFont="1" applyBorder="1" applyAlignment="1" applyProtection="1">
      <alignment vertical="center" wrapText="1"/>
      <protection locked="0"/>
    </xf>
    <xf numFmtId="167" fontId="1" fillId="0" borderId="116" xfId="62" applyNumberFormat="1" applyFont="1" applyBorder="1" applyAlignment="1" applyProtection="1">
      <alignment vertical="center" wrapText="1"/>
      <protection locked="0"/>
    </xf>
    <xf numFmtId="0" fontId="4" fillId="0" borderId="27" xfId="62" applyFont="1" applyBorder="1" applyAlignment="1">
      <alignment vertical="center" wrapText="1"/>
      <protection/>
    </xf>
    <xf numFmtId="167" fontId="4" fillId="0" borderId="28" xfId="62" applyNumberFormat="1" applyFont="1" applyBorder="1" applyAlignment="1">
      <alignment vertical="center" wrapText="1"/>
      <protection/>
    </xf>
    <xf numFmtId="167" fontId="4" fillId="0" borderId="116" xfId="62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vertical="center" wrapText="1"/>
      <protection/>
    </xf>
    <xf numFmtId="167" fontId="4" fillId="0" borderId="0" xfId="62" applyNumberFormat="1" applyFont="1" applyBorder="1" applyAlignment="1">
      <alignment vertical="center" wrapText="1"/>
      <protection/>
    </xf>
    <xf numFmtId="0" fontId="1" fillId="0" borderId="0" xfId="62" applyFont="1">
      <alignment/>
      <protection/>
    </xf>
    <xf numFmtId="0" fontId="16" fillId="0" borderId="0" xfId="62" applyFont="1" applyAlignment="1">
      <alignment vertical="center" wrapText="1"/>
      <protection/>
    </xf>
    <xf numFmtId="0" fontId="1" fillId="0" borderId="26" xfId="62" applyFont="1" applyBorder="1" applyAlignment="1">
      <alignment vertical="center" wrapText="1"/>
      <protection/>
    </xf>
    <xf numFmtId="167" fontId="1" fillId="0" borderId="81" xfId="62" applyNumberFormat="1" applyFont="1" applyBorder="1" applyAlignment="1" applyProtection="1">
      <alignment vertical="center" wrapText="1"/>
      <protection locked="0"/>
    </xf>
    <xf numFmtId="167" fontId="1" fillId="0" borderId="119" xfId="62" applyNumberFormat="1" applyFont="1" applyBorder="1" applyAlignment="1" applyProtection="1">
      <alignment vertical="center" wrapText="1"/>
      <protection locked="0"/>
    </xf>
    <xf numFmtId="167" fontId="22" fillId="0" borderId="10" xfId="62" applyNumberFormat="1" applyFont="1" applyBorder="1" applyAlignment="1" applyProtection="1">
      <alignment vertical="center" wrapText="1"/>
      <protection locked="0"/>
    </xf>
    <xf numFmtId="167" fontId="22" fillId="0" borderId="29" xfId="62" applyNumberFormat="1" applyFont="1" applyBorder="1" applyAlignment="1" applyProtection="1">
      <alignment vertical="center" wrapText="1"/>
      <protection locked="0"/>
    </xf>
    <xf numFmtId="0" fontId="15" fillId="0" borderId="0" xfId="62" applyFont="1" applyAlignment="1">
      <alignment vertical="center" wrapText="1"/>
      <protection/>
    </xf>
    <xf numFmtId="0" fontId="1" fillId="0" borderId="10" xfId="0" applyFont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22" borderId="82" xfId="0" applyFont="1" applyFill="1" applyBorder="1" applyAlignment="1">
      <alignment vertical="top" wrapText="1"/>
    </xf>
    <xf numFmtId="3" fontId="4" fillId="22" borderId="20" xfId="0" applyNumberFormat="1" applyFont="1" applyFill="1" applyBorder="1" applyAlignment="1">
      <alignment horizontal="right" vertical="center" wrapText="1"/>
    </xf>
    <xf numFmtId="167" fontId="34" fillId="0" borderId="59" xfId="59" applyNumberFormat="1" applyFont="1" applyBorder="1" applyAlignment="1" applyProtection="1">
      <alignment vertical="center" wrapText="1"/>
      <protection locked="0"/>
    </xf>
    <xf numFmtId="168" fontId="13" fillId="0" borderId="21" xfId="59" applyNumberFormat="1" applyFont="1" applyBorder="1" applyAlignment="1" applyProtection="1">
      <alignment vertical="center" wrapText="1"/>
      <protection locked="0"/>
    </xf>
    <xf numFmtId="167" fontId="13" fillId="0" borderId="21" xfId="60" applyNumberFormat="1" applyFont="1" applyBorder="1" applyAlignment="1" applyProtection="1">
      <alignment vertical="center" wrapText="1"/>
      <protection locked="0"/>
    </xf>
    <xf numFmtId="167" fontId="13" fillId="0" borderId="120" xfId="60" applyNumberFormat="1" applyFont="1" applyBorder="1" applyAlignment="1">
      <alignment vertical="center" wrapText="1"/>
      <protection/>
    </xf>
    <xf numFmtId="167" fontId="16" fillId="0" borderId="121" xfId="60" applyNumberFormat="1" applyFont="1" applyBorder="1" applyAlignment="1">
      <alignment horizontal="center" vertical="center" wrapText="1"/>
      <protection/>
    </xf>
    <xf numFmtId="167" fontId="16" fillId="0" borderId="122" xfId="60" applyNumberFormat="1" applyFont="1" applyBorder="1" applyAlignment="1" applyProtection="1">
      <alignment vertical="center" wrapText="1"/>
      <protection locked="0"/>
    </xf>
    <xf numFmtId="167" fontId="13" fillId="26" borderId="122" xfId="60" applyNumberFormat="1" applyFont="1" applyFill="1" applyBorder="1" applyAlignment="1" applyProtection="1">
      <alignment vertical="center" wrapText="1"/>
      <protection/>
    </xf>
    <xf numFmtId="167" fontId="13" fillId="0" borderId="123" xfId="60" applyNumberFormat="1" applyFont="1" applyBorder="1" applyAlignment="1">
      <alignment vertical="center" wrapText="1"/>
      <protection/>
    </xf>
    <xf numFmtId="167" fontId="34" fillId="0" borderId="26" xfId="59" applyNumberFormat="1" applyFont="1" applyBorder="1" applyAlignment="1" applyProtection="1">
      <alignment vertical="center" wrapText="1"/>
      <protection locked="0"/>
    </xf>
    <xf numFmtId="168" fontId="13" fillId="0" borderId="81" xfId="59" applyNumberFormat="1" applyFont="1" applyBorder="1" applyAlignment="1" applyProtection="1">
      <alignment vertical="center" wrapText="1"/>
      <protection locked="0"/>
    </xf>
    <xf numFmtId="167" fontId="13" fillId="0" borderId="81" xfId="60" applyNumberFormat="1" applyFont="1" applyBorder="1" applyAlignment="1" applyProtection="1">
      <alignment vertical="center" wrapText="1"/>
      <protection locked="0"/>
    </xf>
    <xf numFmtId="167" fontId="13" fillId="0" borderId="119" xfId="60" applyNumberFormat="1" applyFont="1" applyBorder="1" applyAlignment="1">
      <alignment vertical="center" wrapText="1"/>
      <protection/>
    </xf>
    <xf numFmtId="167" fontId="16" fillId="0" borderId="89" xfId="60" applyNumberFormat="1" applyFont="1" applyBorder="1" applyAlignment="1">
      <alignment horizontal="center" vertical="center" wrapText="1"/>
      <protection/>
    </xf>
    <xf numFmtId="167" fontId="32" fillId="0" borderId="22" xfId="60" applyNumberFormat="1" applyFont="1" applyBorder="1" applyAlignment="1">
      <alignment vertical="center" wrapText="1"/>
      <protection/>
    </xf>
    <xf numFmtId="167" fontId="13" fillId="0" borderId="22" xfId="60" applyNumberFormat="1" applyBorder="1" applyAlignment="1">
      <alignment vertical="center" wrapText="1"/>
      <protection/>
    </xf>
    <xf numFmtId="167" fontId="13" fillId="0" borderId="115" xfId="60" applyNumberFormat="1" applyBorder="1" applyAlignment="1">
      <alignment vertical="center" wrapText="1"/>
      <protection/>
    </xf>
    <xf numFmtId="3" fontId="1" fillId="0" borderId="105" xfId="0" applyNumberFormat="1" applyFont="1" applyBorder="1" applyAlignment="1">
      <alignment horizontal="right" vertical="top" wrapText="1"/>
    </xf>
    <xf numFmtId="0" fontId="41" fillId="0" borderId="55" xfId="0" applyFont="1" applyBorder="1" applyAlignment="1">
      <alignment/>
    </xf>
    <xf numFmtId="0" fontId="1" fillId="0" borderId="63" xfId="0" applyFont="1" applyFill="1" applyBorder="1" applyAlignment="1">
      <alignment vertical="top" wrapText="1"/>
    </xf>
    <xf numFmtId="3" fontId="1" fillId="0" borderId="63" xfId="0" applyNumberFormat="1" applyFont="1" applyFill="1" applyBorder="1" applyAlignment="1">
      <alignment horizontal="right" vertical="center" wrapText="1"/>
    </xf>
    <xf numFmtId="10" fontId="1" fillId="0" borderId="6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54" xfId="0" applyFont="1" applyFill="1" applyBorder="1" applyAlignment="1">
      <alignment horizontal="center" vertical="center" wrapText="1"/>
    </xf>
    <xf numFmtId="3" fontId="9" fillId="0" borderId="89" xfId="0" applyNumberFormat="1" applyFont="1" applyBorder="1" applyAlignment="1">
      <alignment horizontal="right" vertical="top" wrapText="1"/>
    </xf>
    <xf numFmtId="3" fontId="4" fillId="0" borderId="89" xfId="0" applyNumberFormat="1" applyFont="1" applyBorder="1" applyAlignment="1">
      <alignment horizontal="right" vertical="top" wrapText="1"/>
    </xf>
    <xf numFmtId="3" fontId="4" fillId="0" borderId="8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0" fontId="4" fillId="0" borderId="124" xfId="0" applyFont="1" applyBorder="1" applyAlignment="1">
      <alignment vertical="top" wrapText="1"/>
    </xf>
    <xf numFmtId="0" fontId="4" fillId="22" borderId="14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 quotePrefix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25" xfId="0" applyFont="1" applyBorder="1" applyAlignment="1">
      <alignment vertical="top" wrapText="1"/>
    </xf>
    <xf numFmtId="0" fontId="4" fillId="22" borderId="70" xfId="0" applyFont="1" applyFill="1" applyBorder="1" applyAlignment="1">
      <alignment horizontal="center" wrapText="1"/>
    </xf>
    <xf numFmtId="3" fontId="1" fillId="0" borderId="70" xfId="0" applyNumberFormat="1" applyFont="1" applyBorder="1" applyAlignment="1">
      <alignment horizontal="right" vertical="top" wrapText="1"/>
    </xf>
    <xf numFmtId="3" fontId="4" fillId="0" borderId="70" xfId="0" applyNumberFormat="1" applyFont="1" applyBorder="1" applyAlignment="1">
      <alignment horizontal="right" vertical="top" wrapText="1"/>
    </xf>
    <xf numFmtId="3" fontId="4" fillId="0" borderId="126" xfId="0" applyNumberFormat="1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27" xfId="0" applyFont="1" applyFill="1" applyBorder="1" applyAlignment="1">
      <alignment horizontal="center" wrapText="1"/>
    </xf>
    <xf numFmtId="3" fontId="1" fillId="0" borderId="127" xfId="0" applyNumberFormat="1" applyFont="1" applyBorder="1" applyAlignment="1">
      <alignment horizontal="right" wrapText="1"/>
    </xf>
    <xf numFmtId="3" fontId="1" fillId="0" borderId="128" xfId="0" applyNumberFormat="1" applyFont="1" applyBorder="1" applyAlignment="1">
      <alignment horizontal="right" wrapText="1"/>
    </xf>
    <xf numFmtId="3" fontId="4" fillId="0" borderId="7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83" xfId="0" applyNumberFormat="1" applyFont="1" applyBorder="1" applyAlignment="1">
      <alignment horizontal="right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0" borderId="21" xfId="70" applyNumberFormat="1" applyFont="1" applyBorder="1" applyAlignment="1">
      <alignment horizontal="right" vertical="center" wrapText="1"/>
    </xf>
    <xf numFmtId="0" fontId="1" fillId="0" borderId="131" xfId="0" applyFont="1" applyBorder="1" applyAlignment="1">
      <alignment wrapText="1"/>
    </xf>
    <xf numFmtId="0" fontId="4" fillId="0" borderId="27" xfId="0" applyFont="1" applyBorder="1" applyAlignment="1">
      <alignment vertical="top" wrapText="1"/>
    </xf>
    <xf numFmtId="3" fontId="4" fillId="0" borderId="13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105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133" xfId="0" applyBorder="1" applyAlignment="1">
      <alignment/>
    </xf>
    <xf numFmtId="0" fontId="0" fillId="0" borderId="20" xfId="0" applyBorder="1" applyAlignment="1">
      <alignment/>
    </xf>
    <xf numFmtId="0" fontId="0" fillId="0" borderId="134" xfId="0" applyBorder="1" applyAlignment="1">
      <alignment/>
    </xf>
    <xf numFmtId="0" fontId="0" fillId="0" borderId="101" xfId="0" applyBorder="1" applyAlignment="1">
      <alignment/>
    </xf>
    <xf numFmtId="0" fontId="0" fillId="0" borderId="135" xfId="0" applyBorder="1" applyAlignment="1">
      <alignment/>
    </xf>
    <xf numFmtId="0" fontId="19" fillId="0" borderId="3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" fillId="22" borderId="64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right" vertical="center" wrapText="1"/>
    </xf>
    <xf numFmtId="0" fontId="2" fillId="22" borderId="0" xfId="0" applyFont="1" applyFill="1" applyBorder="1" applyAlignment="1">
      <alignment horizontal="left" vertical="center" wrapText="1"/>
    </xf>
    <xf numFmtId="3" fontId="2" fillId="22" borderId="0" xfId="0" applyNumberFormat="1" applyFont="1" applyFill="1" applyBorder="1" applyAlignment="1">
      <alignment horizontal="right" vertical="center" wrapText="1"/>
    </xf>
    <xf numFmtId="10" fontId="4" fillId="22" borderId="0" xfId="0" applyNumberFormat="1" applyFont="1" applyFill="1" applyBorder="1" applyAlignment="1">
      <alignment horizontal="center" vertical="center" wrapText="1"/>
    </xf>
    <xf numFmtId="3" fontId="1" fillId="0" borderId="70" xfId="0" applyNumberFormat="1" applyFont="1" applyFill="1" applyBorder="1" applyAlignment="1">
      <alignment horizontal="right" vertical="center"/>
    </xf>
    <xf numFmtId="0" fontId="1" fillId="0" borderId="136" xfId="0" applyFont="1" applyBorder="1" applyAlignment="1">
      <alignment horizontal="center"/>
    </xf>
    <xf numFmtId="0" fontId="1" fillId="0" borderId="90" xfId="0" applyFont="1" applyBorder="1" applyAlignment="1">
      <alignment horizontal="left" vertical="top" wrapText="1"/>
    </xf>
    <xf numFmtId="3" fontId="1" fillId="0" borderId="90" xfId="0" applyNumberFormat="1" applyFont="1" applyBorder="1" applyAlignment="1">
      <alignment horizontal="right" vertical="top" wrapText="1"/>
    </xf>
    <xf numFmtId="0" fontId="1" fillId="0" borderId="105" xfId="0" applyFont="1" applyBorder="1" applyAlignment="1">
      <alignment horizontal="left" vertical="top" wrapText="1"/>
    </xf>
    <xf numFmtId="0" fontId="4" fillId="25" borderId="137" xfId="0" applyFont="1" applyFill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75" xfId="0" applyFont="1" applyBorder="1" applyAlignment="1">
      <alignment/>
    </xf>
    <xf numFmtId="167" fontId="40" fillId="0" borderId="66" xfId="62" applyNumberFormat="1" applyFont="1" applyBorder="1" applyAlignment="1">
      <alignment horizontal="center" vertical="center" wrapText="1"/>
      <protection/>
    </xf>
    <xf numFmtId="167" fontId="40" fillId="0" borderId="66" xfId="62" applyNumberFormat="1" applyFont="1" applyBorder="1" applyAlignment="1">
      <alignment vertical="center" wrapText="1"/>
      <protection/>
    </xf>
    <xf numFmtId="167" fontId="9" fillId="0" borderId="66" xfId="62" applyNumberFormat="1" applyFont="1" applyBorder="1" applyAlignment="1">
      <alignment horizontal="right"/>
      <protection/>
    </xf>
    <xf numFmtId="0" fontId="6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1" fillId="0" borderId="141" xfId="0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34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42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3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/>
    </xf>
    <xf numFmtId="0" fontId="1" fillId="0" borderId="1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2" xfId="0" applyFont="1" applyBorder="1" applyAlignment="1">
      <alignment horizontal="center" wrapText="1"/>
    </xf>
    <xf numFmtId="0" fontId="4" fillId="0" borderId="143" xfId="0" applyFont="1" applyBorder="1" applyAlignment="1">
      <alignment horizontal="center" wrapText="1"/>
    </xf>
    <xf numFmtId="0" fontId="4" fillId="0" borderId="13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44" xfId="0" applyFont="1" applyBorder="1" applyAlignment="1">
      <alignment horizontal="center" wrapText="1"/>
    </xf>
    <xf numFmtId="0" fontId="4" fillId="0" borderId="14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/>
    </xf>
    <xf numFmtId="0" fontId="0" fillId="0" borderId="78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7" fontId="1" fillId="0" borderId="0" xfId="57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167" fontId="3" fillId="0" borderId="0" xfId="58" applyNumberFormat="1" applyFont="1" applyAlignment="1">
      <alignment horizontal="center" vertical="center" wrapText="1"/>
      <protection/>
    </xf>
    <xf numFmtId="0" fontId="4" fillId="0" borderId="32" xfId="0" applyFont="1" applyBorder="1" applyAlignment="1">
      <alignment horizontal="center" wrapText="1"/>
    </xf>
    <xf numFmtId="0" fontId="4" fillId="0" borderId="12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45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22" borderId="145" xfId="0" applyFont="1" applyFill="1" applyBorder="1" applyAlignment="1">
      <alignment horizontal="center" vertical="top" wrapText="1"/>
    </xf>
    <xf numFmtId="0" fontId="2" fillId="22" borderId="6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22" borderId="71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146" xfId="0" applyFont="1" applyBorder="1" applyAlignment="1">
      <alignment horizontal="center" vertical="top" wrapText="1"/>
    </xf>
    <xf numFmtId="0" fontId="18" fillId="7" borderId="70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8" fillId="7" borderId="65" xfId="0" applyFont="1" applyFill="1" applyBorder="1" applyAlignment="1">
      <alignment horizontal="center" vertical="center" wrapText="1"/>
    </xf>
    <xf numFmtId="0" fontId="18" fillId="7" borderId="91" xfId="0" applyFont="1" applyFill="1" applyBorder="1" applyAlignment="1">
      <alignment horizontal="center" vertical="center" wrapText="1"/>
    </xf>
    <xf numFmtId="0" fontId="18" fillId="7" borderId="72" xfId="0" applyFont="1" applyFill="1" applyBorder="1" applyAlignment="1">
      <alignment horizontal="center" vertical="center" wrapText="1"/>
    </xf>
    <xf numFmtId="0" fontId="18" fillId="7" borderId="70" xfId="0" applyFont="1" applyFill="1" applyBorder="1" applyAlignment="1">
      <alignment horizontal="center" vertical="center" wrapText="1"/>
    </xf>
    <xf numFmtId="0" fontId="18" fillId="7" borderId="73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7" borderId="14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right"/>
    </xf>
    <xf numFmtId="0" fontId="4" fillId="22" borderId="54" xfId="0" applyFont="1" applyFill="1" applyBorder="1" applyAlignment="1">
      <alignment horizontal="center" vertical="top" wrapText="1"/>
    </xf>
    <xf numFmtId="0" fontId="4" fillId="22" borderId="63" xfId="0" applyFont="1" applyFill="1" applyBorder="1" applyAlignment="1">
      <alignment horizontal="center" vertical="top" wrapText="1"/>
    </xf>
    <xf numFmtId="0" fontId="1" fillId="0" borderId="10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7" fontId="30" fillId="0" borderId="0" xfId="59" applyNumberFormat="1" applyFont="1" applyAlignment="1">
      <alignment horizontal="center" vertical="center" wrapText="1"/>
      <protection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Alignment="1">
      <alignment horizontal="center" vertical="center" wrapText="1"/>
      <protection/>
    </xf>
    <xf numFmtId="0" fontId="19" fillId="22" borderId="40" xfId="0" applyFont="1" applyFill="1" applyBorder="1" applyAlignment="1">
      <alignment horizontal="center" vertical="center"/>
    </xf>
    <xf numFmtId="0" fontId="19" fillId="22" borderId="17" xfId="0" applyFont="1" applyFill="1" applyBorder="1" applyAlignment="1">
      <alignment horizontal="center" vertical="center"/>
    </xf>
    <xf numFmtId="0" fontId="19" fillId="22" borderId="46" xfId="0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19" fillId="22" borderId="147" xfId="0" applyFont="1" applyFill="1" applyBorder="1" applyAlignment="1">
      <alignment horizontal="center" vertical="center"/>
    </xf>
    <xf numFmtId="0" fontId="19" fillId="22" borderId="1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9" fillId="0" borderId="10" xfId="0" applyNumberFormat="1" applyFont="1" applyBorder="1" applyAlignment="1">
      <alignment horizontal="right"/>
    </xf>
    <xf numFmtId="3" fontId="19" fillId="0" borderId="148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94" xfId="0" applyNumberFormat="1" applyFont="1" applyBorder="1" applyAlignment="1">
      <alignment horizontal="right"/>
    </xf>
    <xf numFmtId="3" fontId="19" fillId="0" borderId="96" xfId="0" applyNumberFormat="1" applyFont="1" applyBorder="1" applyAlignment="1">
      <alignment horizontal="right"/>
    </xf>
    <xf numFmtId="3" fontId="19" fillId="0" borderId="14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48" xfId="0" applyNumberFormat="1" applyFont="1" applyBorder="1" applyAlignment="1">
      <alignment horizontal="right"/>
    </xf>
    <xf numFmtId="167" fontId="13" fillId="0" borderId="0" xfId="60" applyNumberFormat="1" applyFont="1" applyAlignment="1">
      <alignment horizontal="center" vertical="center" wrapText="1"/>
      <protection/>
    </xf>
    <xf numFmtId="167" fontId="13" fillId="0" borderId="0" xfId="60" applyNumberFormat="1" applyAlignment="1">
      <alignment horizontal="center" vertical="center" wrapText="1"/>
      <protection/>
    </xf>
    <xf numFmtId="0" fontId="4" fillId="22" borderId="81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22" borderId="26" xfId="0" applyFont="1" applyFill="1" applyBorder="1" applyAlignment="1">
      <alignment horizontal="center" vertical="top" wrapText="1"/>
    </xf>
    <xf numFmtId="0" fontId="4" fillId="22" borderId="25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38" fillId="0" borderId="0" xfId="63" applyFont="1" applyAlignment="1" applyProtection="1">
      <alignment horizontal="center"/>
      <protection/>
    </xf>
    <xf numFmtId="0" fontId="13" fillId="0" borderId="150" xfId="63" applyFont="1" applyBorder="1" applyAlignment="1" applyProtection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.a melléklet 7-2005 (II.18) rendelet" xfId="57"/>
    <cellStyle name="Normál_1.b melléklet 7-2005 (II.18) rendelet" xfId="58"/>
    <cellStyle name="Normál_11. sz. melléklet Hitelek 7-2005 (II.18) rendelet" xfId="59"/>
    <cellStyle name="Normál_12. sz. melléklet Többéves kihatás 7-2005 (II.18) rendelet" xfId="60"/>
    <cellStyle name="Normál_13. sz. melléklet Adott támogatás 7-2005 (II.18.) rendelet" xfId="61"/>
    <cellStyle name="Normál_7. sz. melléklet 7-2005 (II.18) rendelet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47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.140625" style="0" customWidth="1"/>
    <col min="2" max="2" width="47.57421875" style="0" customWidth="1"/>
    <col min="3" max="3" width="17.140625" style="0" customWidth="1"/>
    <col min="4" max="4" width="14.28125" style="0" customWidth="1"/>
  </cols>
  <sheetData>
    <row r="1" spans="1:4" ht="15" customHeight="1">
      <c r="A1" s="669" t="s">
        <v>169</v>
      </c>
      <c r="B1" s="669"/>
      <c r="C1" s="669"/>
      <c r="D1" s="669"/>
    </row>
    <row r="2" spans="1:4" ht="12" customHeight="1">
      <c r="A2" s="670" t="s">
        <v>622</v>
      </c>
      <c r="B2" s="670"/>
      <c r="C2" s="670"/>
      <c r="D2" s="670"/>
    </row>
    <row r="3" spans="1:4" ht="15" customHeight="1">
      <c r="A3" s="671" t="s">
        <v>337</v>
      </c>
      <c r="B3" s="672"/>
      <c r="C3" s="672"/>
      <c r="D3" s="672"/>
    </row>
    <row r="4" spans="1:4" ht="12.75" customHeight="1" thickBot="1">
      <c r="A4" s="311"/>
      <c r="B4" s="311"/>
      <c r="C4" s="311"/>
      <c r="D4" s="311" t="s">
        <v>573</v>
      </c>
    </row>
    <row r="5" spans="1:4" ht="26.25" customHeight="1" thickTop="1">
      <c r="A5" s="308" t="s">
        <v>2</v>
      </c>
      <c r="B5" s="309" t="s">
        <v>3</v>
      </c>
      <c r="C5" s="310" t="s">
        <v>561</v>
      </c>
      <c r="D5" s="632" t="s">
        <v>562</v>
      </c>
    </row>
    <row r="6" spans="1:4" ht="15" customHeight="1">
      <c r="A6" s="54"/>
      <c r="B6" s="667" t="s">
        <v>4</v>
      </c>
      <c r="C6" s="667"/>
      <c r="D6" s="667"/>
    </row>
    <row r="7" spans="1:4" ht="15" customHeight="1">
      <c r="A7" s="139" t="s">
        <v>5</v>
      </c>
      <c r="B7" s="667" t="s">
        <v>6</v>
      </c>
      <c r="C7" s="667"/>
      <c r="D7" s="667"/>
    </row>
    <row r="8" spans="1:4" ht="15" customHeight="1">
      <c r="A8" s="138" t="s">
        <v>7</v>
      </c>
      <c r="B8" s="668" t="s">
        <v>8</v>
      </c>
      <c r="C8" s="668"/>
      <c r="D8" s="668"/>
    </row>
    <row r="9" spans="1:5" ht="15" customHeight="1">
      <c r="A9" s="138"/>
      <c r="B9" s="5" t="s">
        <v>9</v>
      </c>
      <c r="C9" s="57">
        <v>235612</v>
      </c>
      <c r="D9" s="57">
        <v>246612</v>
      </c>
      <c r="E9" s="356"/>
    </row>
    <row r="10" spans="1:6" ht="15" customHeight="1">
      <c r="A10" s="138"/>
      <c r="B10" s="5" t="s">
        <v>10</v>
      </c>
      <c r="C10" s="57">
        <f>'2sz melléklet'!C30</f>
        <v>562003</v>
      </c>
      <c r="D10" s="57">
        <f>'2sz melléklet'!D30</f>
        <v>558882</v>
      </c>
      <c r="F10" s="48"/>
    </row>
    <row r="11" spans="1:6" ht="15" customHeight="1">
      <c r="A11" s="138" t="s">
        <v>11</v>
      </c>
      <c r="B11" s="668" t="s">
        <v>12</v>
      </c>
      <c r="C11" s="668"/>
      <c r="D11" s="668"/>
      <c r="F11" s="48"/>
    </row>
    <row r="12" spans="1:6" ht="15" customHeight="1">
      <c r="A12" s="138"/>
      <c r="B12" s="5" t="s">
        <v>13</v>
      </c>
      <c r="C12" s="57">
        <v>449300</v>
      </c>
      <c r="D12" s="57">
        <v>457470</v>
      </c>
      <c r="F12" s="48"/>
    </row>
    <row r="13" spans="1:4" ht="15" customHeight="1">
      <c r="A13" s="138"/>
      <c r="B13" s="5" t="s">
        <v>14</v>
      </c>
      <c r="C13" s="57">
        <v>496875</v>
      </c>
      <c r="D13" s="57">
        <v>527537</v>
      </c>
    </row>
    <row r="14" spans="1:4" ht="17.25" customHeight="1">
      <c r="A14" s="138"/>
      <c r="B14" s="5" t="s">
        <v>15</v>
      </c>
      <c r="C14" s="57">
        <v>15500</v>
      </c>
      <c r="D14" s="57">
        <v>15500</v>
      </c>
    </row>
    <row r="15" spans="1:4" ht="15" customHeight="1">
      <c r="A15" s="138"/>
      <c r="B15" s="132" t="s">
        <v>259</v>
      </c>
      <c r="C15" s="74">
        <f>SUM(C12:C14)+C9+C10</f>
        <v>1759290</v>
      </c>
      <c r="D15" s="74">
        <f>SUM(D12:D14)+D9+D10</f>
        <v>1806001</v>
      </c>
    </row>
    <row r="16" spans="1:4" ht="12" customHeight="1">
      <c r="A16" s="139" t="s">
        <v>16</v>
      </c>
      <c r="B16" s="667" t="s">
        <v>17</v>
      </c>
      <c r="C16" s="667"/>
      <c r="D16" s="667"/>
    </row>
    <row r="17" spans="1:4" ht="15" customHeight="1">
      <c r="A17" s="138" t="s">
        <v>7</v>
      </c>
      <c r="B17" s="668" t="s">
        <v>18</v>
      </c>
      <c r="C17" s="668"/>
      <c r="D17" s="668"/>
    </row>
    <row r="18" spans="1:4" ht="15" customHeight="1">
      <c r="A18" s="138"/>
      <c r="B18" s="5" t="s">
        <v>19</v>
      </c>
      <c r="C18" s="57">
        <v>921088</v>
      </c>
      <c r="D18" s="57">
        <v>921088</v>
      </c>
    </row>
    <row r="19" spans="1:4" ht="15" customHeight="1">
      <c r="A19" s="138"/>
      <c r="B19" s="5" t="s">
        <v>20</v>
      </c>
      <c r="C19" s="57">
        <v>111495</v>
      </c>
      <c r="D19" s="57">
        <v>133726</v>
      </c>
    </row>
    <row r="20" spans="1:4" ht="15" customHeight="1">
      <c r="A20" s="138"/>
      <c r="B20" s="5" t="s">
        <v>21</v>
      </c>
      <c r="C20" s="57">
        <v>366462</v>
      </c>
      <c r="D20" s="57">
        <v>373563</v>
      </c>
    </row>
    <row r="21" spans="1:4" ht="15" customHeight="1">
      <c r="A21" s="138"/>
      <c r="B21" s="5" t="s">
        <v>327</v>
      </c>
      <c r="C21" s="57">
        <v>10864</v>
      </c>
      <c r="D21" s="57">
        <v>26948</v>
      </c>
    </row>
    <row r="22" spans="1:4" ht="15" customHeight="1">
      <c r="A22" s="138"/>
      <c r="B22" s="5" t="s">
        <v>326</v>
      </c>
      <c r="C22" s="57">
        <v>8400</v>
      </c>
      <c r="D22" s="57">
        <v>23400</v>
      </c>
    </row>
    <row r="23" spans="1:4" ht="12" customHeight="1">
      <c r="A23" s="138"/>
      <c r="B23" s="132" t="s">
        <v>258</v>
      </c>
      <c r="C23" s="74">
        <f>SUM(C18:C22)</f>
        <v>1418309</v>
      </c>
      <c r="D23" s="74">
        <f>SUM(D18:D22)</f>
        <v>1478725</v>
      </c>
    </row>
    <row r="24" spans="1:4" ht="15" customHeight="1">
      <c r="A24" s="139" t="s">
        <v>22</v>
      </c>
      <c r="B24" s="667" t="s">
        <v>23</v>
      </c>
      <c r="C24" s="667"/>
      <c r="D24" s="667"/>
    </row>
    <row r="25" spans="1:4" ht="15" customHeight="1">
      <c r="A25" s="138" t="s">
        <v>7</v>
      </c>
      <c r="B25" s="668" t="s">
        <v>218</v>
      </c>
      <c r="C25" s="668"/>
      <c r="D25" s="668"/>
    </row>
    <row r="26" spans="1:4" ht="15" customHeight="1">
      <c r="A26" s="138"/>
      <c r="B26" s="5" t="s">
        <v>24</v>
      </c>
      <c r="C26" s="57">
        <v>566024</v>
      </c>
      <c r="D26" s="57">
        <v>180873</v>
      </c>
    </row>
    <row r="27" spans="1:4" ht="15" customHeight="1">
      <c r="A27" s="138"/>
      <c r="B27" s="5" t="s">
        <v>10</v>
      </c>
      <c r="C27" s="57">
        <f>'2sz melléklet'!F30</f>
        <v>2000</v>
      </c>
      <c r="D27" s="57">
        <f>'2sz melléklet'!G30</f>
        <v>2000</v>
      </c>
    </row>
    <row r="28" spans="1:4" ht="15" customHeight="1">
      <c r="A28" s="138" t="s">
        <v>11</v>
      </c>
      <c r="B28" s="5" t="s">
        <v>25</v>
      </c>
      <c r="C28" s="57">
        <v>28000</v>
      </c>
      <c r="D28" s="57">
        <v>28000</v>
      </c>
    </row>
    <row r="29" spans="1:4" ht="15" customHeight="1">
      <c r="A29" s="138"/>
      <c r="B29" s="73" t="s">
        <v>23</v>
      </c>
      <c r="C29" s="74">
        <f>SUM(C26:C28)</f>
        <v>596024</v>
      </c>
      <c r="D29" s="74">
        <f>SUM(D26:D28)</f>
        <v>210873</v>
      </c>
    </row>
    <row r="30" spans="1:4" ht="15" customHeight="1">
      <c r="A30" s="139" t="s">
        <v>26</v>
      </c>
      <c r="B30" s="667" t="s">
        <v>27</v>
      </c>
      <c r="C30" s="667"/>
      <c r="D30" s="667"/>
    </row>
    <row r="31" spans="1:4" ht="15" customHeight="1">
      <c r="A31" s="138" t="s">
        <v>7</v>
      </c>
      <c r="B31" s="5" t="s">
        <v>28</v>
      </c>
      <c r="C31" s="673"/>
      <c r="D31" s="673"/>
    </row>
    <row r="32" spans="1:5" ht="27.75" customHeight="1">
      <c r="A32" s="674"/>
      <c r="B32" s="5" t="s">
        <v>522</v>
      </c>
      <c r="C32" s="133">
        <v>1358545</v>
      </c>
      <c r="D32" s="133">
        <v>1378545</v>
      </c>
      <c r="E32" s="48"/>
    </row>
    <row r="33" spans="1:4" ht="15" customHeight="1">
      <c r="A33" s="674"/>
      <c r="B33" s="5" t="s">
        <v>29</v>
      </c>
      <c r="C33" s="305">
        <v>290889</v>
      </c>
      <c r="D33" s="305">
        <v>294106</v>
      </c>
    </row>
    <row r="34" spans="1:4" ht="15" customHeight="1">
      <c r="A34" s="674"/>
      <c r="B34" s="5" t="s">
        <v>30</v>
      </c>
      <c r="C34" s="57">
        <f>'2sz melléklet'!I30-'1.szmelléklet bevétel'!C32</f>
        <v>197600</v>
      </c>
      <c r="D34" s="57">
        <f>'2sz melléklet'!J30-'1.szmelléklet bevétel'!D32</f>
        <v>407131</v>
      </c>
    </row>
    <row r="35" spans="1:4" ht="15" customHeight="1">
      <c r="A35" s="138" t="s">
        <v>11</v>
      </c>
      <c r="B35" s="668" t="s">
        <v>31</v>
      </c>
      <c r="C35" s="668"/>
      <c r="D35" s="668"/>
    </row>
    <row r="36" spans="1:4" ht="15" customHeight="1">
      <c r="A36" s="674"/>
      <c r="B36" s="5" t="s">
        <v>29</v>
      </c>
      <c r="C36" s="305">
        <v>2443350</v>
      </c>
      <c r="D36" s="305">
        <v>399171</v>
      </c>
    </row>
    <row r="37" spans="1:4" ht="15" customHeight="1">
      <c r="A37" s="674"/>
      <c r="B37" s="5" t="s">
        <v>30</v>
      </c>
      <c r="C37" s="133">
        <f>'2sz melléklet'!C60</f>
        <v>1409150</v>
      </c>
      <c r="D37" s="133">
        <f>'2sz melléklet'!D60</f>
        <v>1413928</v>
      </c>
    </row>
    <row r="38" spans="1:4" ht="15" customHeight="1">
      <c r="A38" s="674"/>
      <c r="B38" s="132" t="s">
        <v>260</v>
      </c>
      <c r="C38" s="74">
        <f>SUM(C32:C37)</f>
        <v>5699534</v>
      </c>
      <c r="D38" s="74">
        <f>SUM(D32:D37)</f>
        <v>3892881</v>
      </c>
    </row>
    <row r="39" spans="1:4" ht="15" customHeight="1">
      <c r="A39" s="139" t="s">
        <v>32</v>
      </c>
      <c r="B39" s="20" t="s">
        <v>33</v>
      </c>
      <c r="C39" s="134">
        <v>16034</v>
      </c>
      <c r="D39" s="306">
        <v>16034</v>
      </c>
    </row>
    <row r="40" spans="1:4" ht="15" customHeight="1">
      <c r="A40" s="139" t="s">
        <v>34</v>
      </c>
      <c r="B40" s="667"/>
      <c r="C40" s="667"/>
      <c r="D40" s="667"/>
    </row>
    <row r="41" spans="1:4" ht="15" customHeight="1">
      <c r="A41" s="138" t="s">
        <v>7</v>
      </c>
      <c r="B41" s="5" t="s">
        <v>547</v>
      </c>
      <c r="C41" s="135">
        <v>550203</v>
      </c>
      <c r="D41" s="307">
        <v>359380</v>
      </c>
    </row>
    <row r="42" spans="1:4" ht="15" customHeight="1">
      <c r="A42" s="138"/>
      <c r="B42" s="132" t="s">
        <v>261</v>
      </c>
      <c r="C42" s="74">
        <f>SUM(C41:C41)</f>
        <v>550203</v>
      </c>
      <c r="D42" s="74">
        <f>SUM(D41:D41)</f>
        <v>359380</v>
      </c>
    </row>
    <row r="43" spans="1:4" ht="15" customHeight="1">
      <c r="A43" s="139" t="s">
        <v>36</v>
      </c>
      <c r="B43" s="667" t="s">
        <v>37</v>
      </c>
      <c r="C43" s="667"/>
      <c r="D43" s="667"/>
    </row>
    <row r="44" spans="1:4" ht="15" customHeight="1">
      <c r="A44" s="138" t="s">
        <v>7</v>
      </c>
      <c r="B44" s="5" t="s">
        <v>38</v>
      </c>
      <c r="C44" s="57">
        <v>1201424</v>
      </c>
      <c r="D44" s="57">
        <v>730838</v>
      </c>
    </row>
    <row r="45" spans="1:4" ht="15" customHeight="1">
      <c r="A45" s="352"/>
      <c r="B45" s="353"/>
      <c r="C45" s="66"/>
      <c r="D45" s="66"/>
    </row>
    <row r="46" spans="1:4" ht="15" customHeight="1" thickBot="1">
      <c r="A46" s="55"/>
      <c r="B46" s="143" t="s">
        <v>277</v>
      </c>
      <c r="C46" s="56">
        <f>C15+C23+C29+C38+C39+C42+C44</f>
        <v>11240818</v>
      </c>
      <c r="D46" s="56">
        <f>D44+D42+D39+D38+D29+D23+D15</f>
        <v>8494732</v>
      </c>
    </row>
    <row r="47" spans="1:4" ht="13.5" thickTop="1">
      <c r="A47" s="8"/>
      <c r="B47" s="8"/>
      <c r="C47" s="8"/>
      <c r="D47" s="8"/>
    </row>
  </sheetData>
  <sheetProtection/>
  <mergeCells count="18">
    <mergeCell ref="A32:A34"/>
    <mergeCell ref="B30:D30"/>
    <mergeCell ref="A36:A38"/>
    <mergeCell ref="B40:D40"/>
    <mergeCell ref="B43:D43"/>
    <mergeCell ref="B35:D35"/>
    <mergeCell ref="B11:D11"/>
    <mergeCell ref="C31:D31"/>
    <mergeCell ref="B16:D16"/>
    <mergeCell ref="B17:D17"/>
    <mergeCell ref="B24:D24"/>
    <mergeCell ref="B25:D25"/>
    <mergeCell ref="B7:D7"/>
    <mergeCell ref="B8:D8"/>
    <mergeCell ref="A1:D1"/>
    <mergeCell ref="A2:D2"/>
    <mergeCell ref="A3:D3"/>
    <mergeCell ref="B6:D6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3"/>
  <sheetViews>
    <sheetView zoomScalePageLayoutView="0" workbookViewId="0" topLeftCell="A13">
      <selection activeCell="A2" sqref="A2:D2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8.8515625" style="0" customWidth="1"/>
    <col min="4" max="4" width="9.57421875" style="0" customWidth="1"/>
    <col min="5" max="5" width="9.00390625" style="0" customWidth="1"/>
    <col min="6" max="6" width="9.28125" style="0" customWidth="1"/>
    <col min="7" max="7" width="9.57421875" style="0" customWidth="1"/>
    <col min="8" max="8" width="10.140625" style="0" customWidth="1"/>
  </cols>
  <sheetData>
    <row r="1" spans="1:8" ht="12.75">
      <c r="A1" s="681" t="s">
        <v>528</v>
      </c>
      <c r="B1" s="681"/>
      <c r="C1" s="681"/>
      <c r="D1" s="681"/>
      <c r="E1" s="681"/>
      <c r="F1" s="681"/>
      <c r="G1" s="681"/>
      <c r="H1" s="681"/>
    </row>
    <row r="2" spans="1:8" ht="12.75">
      <c r="A2" s="452"/>
      <c r="B2" s="364"/>
      <c r="C2" s="364"/>
      <c r="D2" s="364"/>
      <c r="E2" s="364"/>
      <c r="F2" s="364"/>
      <c r="G2" s="364"/>
      <c r="H2" s="364"/>
    </row>
    <row r="3" spans="1:8" ht="12.75">
      <c r="A3" s="708" t="s">
        <v>631</v>
      </c>
      <c r="B3" s="708"/>
      <c r="C3" s="708"/>
      <c r="D3" s="708"/>
      <c r="E3" s="708"/>
      <c r="F3" s="708"/>
      <c r="G3" s="708"/>
      <c r="H3" s="708"/>
    </row>
    <row r="4" spans="1:8" ht="12.75">
      <c r="A4" s="708" t="s">
        <v>404</v>
      </c>
      <c r="B4" s="708"/>
      <c r="C4" s="708"/>
      <c r="D4" s="708"/>
      <c r="E4" s="708"/>
      <c r="F4" s="708"/>
      <c r="G4" s="708"/>
      <c r="H4" s="708"/>
    </row>
    <row r="5" spans="1:8" ht="12.75">
      <c r="A5" s="708" t="s">
        <v>405</v>
      </c>
      <c r="B5" s="708"/>
      <c r="C5" s="708"/>
      <c r="D5" s="708"/>
      <c r="E5" s="708"/>
      <c r="F5" s="708"/>
      <c r="G5" s="708"/>
      <c r="H5" s="708"/>
    </row>
    <row r="6" spans="1:8" ht="12.75">
      <c r="A6" s="708" t="s">
        <v>508</v>
      </c>
      <c r="B6" s="708"/>
      <c r="C6" s="708"/>
      <c r="D6" s="708"/>
      <c r="E6" s="708"/>
      <c r="F6" s="708"/>
      <c r="G6" s="708"/>
      <c r="H6" s="708"/>
    </row>
    <row r="7" spans="1:8" ht="13.5" thickBot="1">
      <c r="A7" s="712" t="s">
        <v>406</v>
      </c>
      <c r="B7" s="712"/>
      <c r="C7" s="712"/>
      <c r="D7" s="712"/>
      <c r="E7" s="712"/>
      <c r="F7" s="712"/>
      <c r="G7" s="712"/>
      <c r="H7" s="712"/>
    </row>
    <row r="8" spans="1:8" ht="30" customHeight="1">
      <c r="A8" s="279" t="s">
        <v>105</v>
      </c>
      <c r="B8" s="713" t="s">
        <v>407</v>
      </c>
      <c r="C8" s="279" t="s">
        <v>510</v>
      </c>
      <c r="D8" s="279" t="s">
        <v>510</v>
      </c>
      <c r="E8" s="279" t="s">
        <v>408</v>
      </c>
      <c r="F8" s="279" t="s">
        <v>408</v>
      </c>
      <c r="G8" s="279" t="s">
        <v>409</v>
      </c>
      <c r="H8" s="279" t="s">
        <v>409</v>
      </c>
    </row>
    <row r="9" spans="1:8" ht="41.25" customHeight="1" thickBot="1">
      <c r="A9" s="280" t="s">
        <v>410</v>
      </c>
      <c r="B9" s="714"/>
      <c r="C9" s="280" t="s">
        <v>637</v>
      </c>
      <c r="D9" s="280" t="s">
        <v>553</v>
      </c>
      <c r="E9" s="280" t="s">
        <v>551</v>
      </c>
      <c r="F9" s="280" t="s">
        <v>554</v>
      </c>
      <c r="G9" s="280" t="s">
        <v>552</v>
      </c>
      <c r="H9" s="280" t="s">
        <v>555</v>
      </c>
    </row>
    <row r="10" spans="1:8" ht="33.75" customHeight="1">
      <c r="A10" s="453" t="s">
        <v>7</v>
      </c>
      <c r="B10" s="454" t="s">
        <v>411</v>
      </c>
      <c r="C10" s="455">
        <v>45</v>
      </c>
      <c r="D10" s="455">
        <v>45</v>
      </c>
      <c r="E10" s="454">
        <v>41</v>
      </c>
      <c r="F10" s="454">
        <v>41</v>
      </c>
      <c r="G10" s="454">
        <v>4</v>
      </c>
      <c r="H10" s="454">
        <v>4</v>
      </c>
    </row>
    <row r="11" spans="1:8" ht="24.75" customHeight="1">
      <c r="A11" s="456" t="s">
        <v>11</v>
      </c>
      <c r="B11" s="14" t="s">
        <v>70</v>
      </c>
      <c r="C11" s="27">
        <v>114</v>
      </c>
      <c r="D11" s="27">
        <v>114</v>
      </c>
      <c r="E11" s="14">
        <v>111</v>
      </c>
      <c r="F11" s="14">
        <v>111</v>
      </c>
      <c r="G11" s="14">
        <v>3</v>
      </c>
      <c r="H11" s="14">
        <v>3</v>
      </c>
    </row>
    <row r="12" spans="1:8" ht="12.75">
      <c r="A12" s="715" t="s">
        <v>71</v>
      </c>
      <c r="B12" s="14" t="s">
        <v>412</v>
      </c>
      <c r="C12" s="27">
        <v>79</v>
      </c>
      <c r="D12" s="27">
        <v>79</v>
      </c>
      <c r="E12" s="14">
        <v>78</v>
      </c>
      <c r="F12" s="14">
        <v>78</v>
      </c>
      <c r="G12" s="14">
        <v>1</v>
      </c>
      <c r="H12" s="14">
        <v>1</v>
      </c>
    </row>
    <row r="13" spans="1:8" ht="12.75">
      <c r="A13" s="710"/>
      <c r="B13" s="14" t="s">
        <v>73</v>
      </c>
      <c r="C13" s="27">
        <v>15</v>
      </c>
      <c r="D13" s="27">
        <v>15</v>
      </c>
      <c r="E13" s="14">
        <v>14</v>
      </c>
      <c r="F13" s="14">
        <v>14</v>
      </c>
      <c r="G13" s="14">
        <v>1</v>
      </c>
      <c r="H13" s="14">
        <v>1</v>
      </c>
    </row>
    <row r="14" spans="1:8" ht="12.75">
      <c r="A14" s="710"/>
      <c r="B14" s="458" t="s">
        <v>413</v>
      </c>
      <c r="C14" s="27">
        <v>7</v>
      </c>
      <c r="D14" s="27">
        <v>7</v>
      </c>
      <c r="E14" s="458">
        <v>7</v>
      </c>
      <c r="F14" s="458">
        <v>7</v>
      </c>
      <c r="G14" s="458"/>
      <c r="H14" s="458"/>
    </row>
    <row r="15" spans="1:8" ht="12.75">
      <c r="A15" s="710"/>
      <c r="B15" s="459" t="s">
        <v>251</v>
      </c>
      <c r="C15" s="27">
        <v>45</v>
      </c>
      <c r="D15" s="27">
        <v>45</v>
      </c>
      <c r="E15" s="14">
        <v>45</v>
      </c>
      <c r="F15" s="14">
        <v>45</v>
      </c>
      <c r="G15" s="14"/>
      <c r="H15" s="14"/>
    </row>
    <row r="16" spans="1:8" ht="12.75">
      <c r="A16" s="711"/>
      <c r="B16" s="14" t="s">
        <v>414</v>
      </c>
      <c r="C16" s="27">
        <v>18</v>
      </c>
      <c r="D16" s="27">
        <v>18</v>
      </c>
      <c r="E16" s="14">
        <v>18</v>
      </c>
      <c r="F16" s="14">
        <v>18</v>
      </c>
      <c r="G16" s="14"/>
      <c r="H16" s="14"/>
    </row>
    <row r="17" spans="1:8" ht="12.75">
      <c r="A17" s="716" t="s">
        <v>74</v>
      </c>
      <c r="B17" s="14" t="s">
        <v>415</v>
      </c>
      <c r="C17" s="27">
        <v>65</v>
      </c>
      <c r="D17" s="27">
        <v>65</v>
      </c>
      <c r="E17" s="14">
        <v>62</v>
      </c>
      <c r="F17" s="14">
        <v>62</v>
      </c>
      <c r="G17" s="14">
        <v>3</v>
      </c>
      <c r="H17" s="14">
        <v>3</v>
      </c>
    </row>
    <row r="18" spans="1:8" ht="12.75">
      <c r="A18" s="716"/>
      <c r="B18" s="14" t="s">
        <v>416</v>
      </c>
      <c r="C18" s="27">
        <v>4</v>
      </c>
      <c r="D18" s="27">
        <v>4</v>
      </c>
      <c r="E18" s="14">
        <v>2</v>
      </c>
      <c r="F18" s="14">
        <v>2</v>
      </c>
      <c r="G18" s="14">
        <v>2</v>
      </c>
      <c r="H18" s="14">
        <v>2</v>
      </c>
    </row>
    <row r="19" spans="1:8" ht="25.5">
      <c r="A19" s="456" t="s">
        <v>75</v>
      </c>
      <c r="B19" s="14" t="s">
        <v>417</v>
      </c>
      <c r="C19" s="27">
        <v>42</v>
      </c>
      <c r="D19" s="27">
        <v>42</v>
      </c>
      <c r="E19" s="14">
        <v>42</v>
      </c>
      <c r="F19" s="14">
        <v>42</v>
      </c>
      <c r="G19" s="14"/>
      <c r="H19" s="14"/>
    </row>
    <row r="20" spans="1:8" ht="18" customHeight="1">
      <c r="A20" s="456" t="s">
        <v>76</v>
      </c>
      <c r="B20" s="14" t="s">
        <v>418</v>
      </c>
      <c r="C20" s="27"/>
      <c r="D20" s="27"/>
      <c r="E20" s="14"/>
      <c r="F20" s="14"/>
      <c r="G20" s="14"/>
      <c r="H20" s="14"/>
    </row>
    <row r="21" spans="1:8" ht="12.75">
      <c r="A21" s="456" t="s">
        <v>78</v>
      </c>
      <c r="B21" s="14" t="s">
        <v>79</v>
      </c>
      <c r="C21" s="27">
        <v>23</v>
      </c>
      <c r="D21" s="27">
        <v>23</v>
      </c>
      <c r="E21" s="14">
        <v>23</v>
      </c>
      <c r="F21" s="14">
        <v>23</v>
      </c>
      <c r="G21" s="14"/>
      <c r="H21" s="14"/>
    </row>
    <row r="22" spans="1:8" ht="12.75">
      <c r="A22" s="715" t="s">
        <v>80</v>
      </c>
      <c r="B22" s="14" t="s">
        <v>419</v>
      </c>
      <c r="C22" s="27">
        <v>10</v>
      </c>
      <c r="D22" s="27">
        <v>12</v>
      </c>
      <c r="E22" s="14">
        <v>7</v>
      </c>
      <c r="F22" s="14">
        <v>9</v>
      </c>
      <c r="G22" s="14">
        <v>3</v>
      </c>
      <c r="H22" s="14">
        <v>3</v>
      </c>
    </row>
    <row r="23" spans="1:8" ht="12.75">
      <c r="A23" s="710"/>
      <c r="B23" s="14" t="s">
        <v>420</v>
      </c>
      <c r="C23" s="27">
        <v>4</v>
      </c>
      <c r="D23" s="27">
        <v>4</v>
      </c>
      <c r="E23" s="14">
        <v>4</v>
      </c>
      <c r="F23" s="14">
        <v>4</v>
      </c>
      <c r="G23" s="14"/>
      <c r="H23" s="14"/>
    </row>
    <row r="24" spans="1:8" ht="12.75">
      <c r="A24" s="710"/>
      <c r="B24" s="459" t="s">
        <v>253</v>
      </c>
      <c r="C24" s="27">
        <v>8</v>
      </c>
      <c r="D24" s="27">
        <v>8</v>
      </c>
      <c r="E24" s="14">
        <v>7</v>
      </c>
      <c r="F24" s="14">
        <v>7</v>
      </c>
      <c r="G24" s="14">
        <v>1</v>
      </c>
      <c r="H24" s="14">
        <v>1</v>
      </c>
    </row>
    <row r="25" spans="1:8" ht="12.75">
      <c r="A25" s="711"/>
      <c r="B25" s="14" t="s">
        <v>84</v>
      </c>
      <c r="C25" s="27">
        <v>5</v>
      </c>
      <c r="D25" s="27">
        <v>5</v>
      </c>
      <c r="E25" s="14">
        <v>4</v>
      </c>
      <c r="F25" s="14">
        <v>4</v>
      </c>
      <c r="G25" s="14">
        <v>1</v>
      </c>
      <c r="H25" s="14">
        <v>1</v>
      </c>
    </row>
    <row r="26" spans="1:8" ht="25.5">
      <c r="A26" s="456" t="s">
        <v>83</v>
      </c>
      <c r="B26" s="14" t="s">
        <v>421</v>
      </c>
      <c r="C26" s="27">
        <v>65</v>
      </c>
      <c r="D26" s="27">
        <v>65</v>
      </c>
      <c r="E26" s="14">
        <v>65</v>
      </c>
      <c r="F26" s="14">
        <v>65</v>
      </c>
      <c r="G26" s="14"/>
      <c r="H26" s="14"/>
    </row>
    <row r="27" spans="1:8" ht="25.5">
      <c r="A27" s="456">
        <v>10</v>
      </c>
      <c r="B27" s="14" t="s">
        <v>422</v>
      </c>
      <c r="C27" s="27">
        <v>19</v>
      </c>
      <c r="D27" s="27">
        <v>29</v>
      </c>
      <c r="E27" s="14">
        <v>19</v>
      </c>
      <c r="F27" s="14">
        <v>29</v>
      </c>
      <c r="G27" s="14"/>
      <c r="H27" s="14"/>
    </row>
    <row r="28" spans="1:8" ht="18.75" customHeight="1">
      <c r="A28" s="457" t="s">
        <v>87</v>
      </c>
      <c r="B28" s="14" t="s">
        <v>423</v>
      </c>
      <c r="C28" s="27">
        <v>2</v>
      </c>
      <c r="D28" s="27">
        <v>2</v>
      </c>
      <c r="E28" s="14">
        <v>2</v>
      </c>
      <c r="F28" s="14">
        <v>2</v>
      </c>
      <c r="G28" s="14"/>
      <c r="H28" s="14"/>
    </row>
    <row r="29" spans="1:8" ht="25.5">
      <c r="A29" s="460" t="s">
        <v>424</v>
      </c>
      <c r="B29" s="14" t="s">
        <v>425</v>
      </c>
      <c r="C29" s="27">
        <v>413</v>
      </c>
      <c r="D29" s="27">
        <v>387</v>
      </c>
      <c r="E29" s="14">
        <v>413</v>
      </c>
      <c r="F29" s="14">
        <v>387</v>
      </c>
      <c r="G29" s="14"/>
      <c r="H29" s="14"/>
    </row>
    <row r="30" spans="1:8" ht="12.75">
      <c r="A30" s="461" t="s">
        <v>90</v>
      </c>
      <c r="B30" s="462" t="s">
        <v>168</v>
      </c>
      <c r="C30" s="463">
        <v>85</v>
      </c>
      <c r="D30" s="463">
        <v>87</v>
      </c>
      <c r="E30" s="462">
        <v>82</v>
      </c>
      <c r="F30" s="462">
        <v>84</v>
      </c>
      <c r="G30" s="462">
        <v>3</v>
      </c>
      <c r="H30" s="462">
        <v>3</v>
      </c>
    </row>
    <row r="31" spans="1:8" ht="38.25" customHeight="1" thickBot="1">
      <c r="A31" s="464" t="s">
        <v>161</v>
      </c>
      <c r="B31" s="465" t="s">
        <v>426</v>
      </c>
      <c r="C31" s="466">
        <v>1</v>
      </c>
      <c r="D31" s="466">
        <v>27</v>
      </c>
      <c r="E31" s="465"/>
      <c r="F31" s="465">
        <v>2</v>
      </c>
      <c r="G31" s="465">
        <v>1</v>
      </c>
      <c r="H31" s="465">
        <v>25</v>
      </c>
    </row>
    <row r="32" spans="1:8" ht="13.5" thickBot="1">
      <c r="A32" s="202"/>
      <c r="B32" s="467" t="s">
        <v>427</v>
      </c>
      <c r="C32" s="467">
        <f aca="true" t="shared" si="0" ref="C32:H32">C30+C29+C28+C27+C26+C25+C24+C23+C22+C21+C20+C19+C18+C17+C16+C15+C14+C13+C12+C11+C10+C31</f>
        <v>1069</v>
      </c>
      <c r="D32" s="467">
        <f t="shared" si="0"/>
        <v>1083</v>
      </c>
      <c r="E32" s="467">
        <f t="shared" si="0"/>
        <v>1046</v>
      </c>
      <c r="F32" s="467">
        <f t="shared" si="0"/>
        <v>1036</v>
      </c>
      <c r="G32" s="467">
        <f t="shared" si="0"/>
        <v>23</v>
      </c>
      <c r="H32" s="467">
        <f t="shared" si="0"/>
        <v>47</v>
      </c>
    </row>
    <row r="33" spans="1:8" ht="12.75">
      <c r="A33" s="35"/>
      <c r="B33" s="364"/>
      <c r="C33" s="364"/>
      <c r="D33" s="364"/>
      <c r="E33" s="364"/>
      <c r="F33" s="364"/>
      <c r="G33" s="364"/>
      <c r="H33" s="364"/>
    </row>
    <row r="34" spans="1:8" ht="12" customHeight="1">
      <c r="A34" s="717" t="s">
        <v>559</v>
      </c>
      <c r="B34" s="717"/>
      <c r="C34" s="717"/>
      <c r="D34" s="717"/>
      <c r="E34" s="717"/>
      <c r="F34" s="717"/>
      <c r="G34" s="717"/>
      <c r="H34" s="717"/>
    </row>
    <row r="35" spans="1:8" ht="12.75" hidden="1">
      <c r="A35" s="717"/>
      <c r="B35" s="717"/>
      <c r="C35" s="717"/>
      <c r="D35" s="717"/>
      <c r="E35" s="717"/>
      <c r="F35" s="717"/>
      <c r="G35" s="717"/>
      <c r="H35" s="717"/>
    </row>
    <row r="36" spans="1:8" ht="12.75">
      <c r="A36" s="468"/>
      <c r="B36" s="468"/>
      <c r="C36" s="468"/>
      <c r="D36" s="468"/>
      <c r="E36" s="468"/>
      <c r="F36" s="468"/>
      <c r="G36" s="468"/>
      <c r="H36" s="468"/>
    </row>
    <row r="37" spans="1:8" ht="13.5" thickBot="1">
      <c r="A37" s="35"/>
      <c r="B37" s="364"/>
      <c r="C37" s="364"/>
      <c r="D37" s="364"/>
      <c r="E37" s="364"/>
      <c r="F37" s="364"/>
      <c r="G37" s="364"/>
      <c r="H37" s="364"/>
    </row>
    <row r="38" spans="1:8" ht="13.5" thickBot="1">
      <c r="A38" s="469"/>
      <c r="B38" s="470" t="s">
        <v>428</v>
      </c>
      <c r="C38" s="180"/>
      <c r="G38" s="471"/>
      <c r="H38" s="471"/>
    </row>
    <row r="39" spans="1:8" ht="26.25" thickBot="1">
      <c r="A39" s="469"/>
      <c r="B39" s="472" t="s">
        <v>418</v>
      </c>
      <c r="C39" s="180"/>
      <c r="G39" s="471"/>
      <c r="H39" s="471"/>
    </row>
    <row r="40" spans="1:8" ht="26.25" thickBot="1">
      <c r="A40" s="469"/>
      <c r="B40" s="472" t="s">
        <v>422</v>
      </c>
      <c r="C40" s="180"/>
      <c r="G40" s="471"/>
      <c r="H40" s="471"/>
    </row>
    <row r="41" spans="1:8" ht="13.5" thickBot="1">
      <c r="A41" s="469"/>
      <c r="B41" s="610" t="s">
        <v>425</v>
      </c>
      <c r="C41" s="180"/>
      <c r="G41" s="471"/>
      <c r="H41" s="471"/>
    </row>
    <row r="42" spans="1:8" ht="13.5" thickBot="1">
      <c r="A42" s="469"/>
      <c r="B42" s="473" t="s">
        <v>168</v>
      </c>
      <c r="C42" s="180"/>
      <c r="G42" s="471"/>
      <c r="H42" s="471"/>
    </row>
    <row r="43" spans="2:8" ht="13.5" thickBot="1">
      <c r="B43" s="474" t="s">
        <v>89</v>
      </c>
      <c r="C43" s="180"/>
      <c r="G43" s="475"/>
      <c r="H43" s="475"/>
    </row>
  </sheetData>
  <sheetProtection/>
  <mergeCells count="13">
    <mergeCell ref="A22:A23"/>
    <mergeCell ref="A24:A25"/>
    <mergeCell ref="A17:A18"/>
    <mergeCell ref="A34:H35"/>
    <mergeCell ref="A1:H1"/>
    <mergeCell ref="A4:H4"/>
    <mergeCell ref="A5:H5"/>
    <mergeCell ref="A6:H6"/>
    <mergeCell ref="A15:A16"/>
    <mergeCell ref="A7:H7"/>
    <mergeCell ref="A3:H3"/>
    <mergeCell ref="B8:B9"/>
    <mergeCell ref="A12:A1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18" t="s">
        <v>369</v>
      </c>
      <c r="C1" s="718"/>
      <c r="D1" s="718"/>
      <c r="E1" s="718"/>
    </row>
    <row r="2" spans="2:5" ht="12.75">
      <c r="B2" s="708" t="s">
        <v>632</v>
      </c>
      <c r="C2" s="708"/>
      <c r="D2" s="708"/>
      <c r="E2" s="708"/>
    </row>
    <row r="3" spans="2:5" ht="12.75">
      <c r="B3" s="719" t="s">
        <v>370</v>
      </c>
      <c r="C3" s="720"/>
      <c r="D3" s="720"/>
      <c r="E3" s="720"/>
    </row>
    <row r="4" spans="2:5" ht="13.5" thickBot="1">
      <c r="B4" s="411"/>
      <c r="C4" s="412"/>
      <c r="D4" s="413" t="s">
        <v>371</v>
      </c>
      <c r="E4" s="414" t="s">
        <v>263</v>
      </c>
    </row>
    <row r="5" spans="1:5" ht="13.5" thickTop="1">
      <c r="A5" s="721" t="s">
        <v>372</v>
      </c>
      <c r="B5" s="723" t="s">
        <v>180</v>
      </c>
      <c r="C5" s="723" t="s">
        <v>373</v>
      </c>
      <c r="D5" s="723" t="s">
        <v>374</v>
      </c>
      <c r="E5" s="725"/>
    </row>
    <row r="6" spans="1:5" ht="12.75">
      <c r="A6" s="722"/>
      <c r="B6" s="724"/>
      <c r="C6" s="724"/>
      <c r="D6" s="724"/>
      <c r="E6" s="726"/>
    </row>
    <row r="7" spans="1:5" ht="25.5" customHeight="1">
      <c r="A7" s="415" t="s">
        <v>7</v>
      </c>
      <c r="B7" s="416" t="s">
        <v>375</v>
      </c>
      <c r="C7" s="417" t="s">
        <v>376</v>
      </c>
      <c r="D7" s="728">
        <v>500</v>
      </c>
      <c r="E7" s="729"/>
    </row>
    <row r="8" spans="1:6" ht="12.75">
      <c r="A8" s="415" t="s">
        <v>11</v>
      </c>
      <c r="B8" s="416" t="s">
        <v>377</v>
      </c>
      <c r="C8" s="417"/>
      <c r="D8" s="728">
        <f>E9+E10+E11+E12+E13+E14+E16+E17+E18+D19+D20+E21+E22</f>
        <v>231487</v>
      </c>
      <c r="E8" s="729"/>
      <c r="F8" s="48"/>
    </row>
    <row r="9" spans="1:5" ht="12.75">
      <c r="A9" s="415" t="s">
        <v>71</v>
      </c>
      <c r="B9" s="416"/>
      <c r="C9" s="418" t="s">
        <v>378</v>
      </c>
      <c r="D9" s="419"/>
      <c r="E9" s="420"/>
    </row>
    <row r="10" spans="1:5" ht="12.75">
      <c r="A10" s="415" t="s">
        <v>74</v>
      </c>
      <c r="B10" s="416"/>
      <c r="C10" s="418" t="s">
        <v>379</v>
      </c>
      <c r="D10" s="419"/>
      <c r="E10" s="420">
        <v>748</v>
      </c>
    </row>
    <row r="11" spans="1:5" ht="12.75" customHeight="1">
      <c r="A11" s="415" t="s">
        <v>75</v>
      </c>
      <c r="B11" s="416"/>
      <c r="C11" s="418" t="s">
        <v>535</v>
      </c>
      <c r="D11" s="419"/>
      <c r="E11" s="420">
        <v>132</v>
      </c>
    </row>
    <row r="12" spans="1:5" ht="12.75">
      <c r="A12" s="415" t="s">
        <v>76</v>
      </c>
      <c r="B12" s="416"/>
      <c r="C12" s="418" t="s">
        <v>380</v>
      </c>
      <c r="D12" s="419"/>
      <c r="E12" s="420">
        <v>229742</v>
      </c>
    </row>
    <row r="13" spans="1:5" ht="12.75">
      <c r="A13" s="415"/>
      <c r="B13" s="416"/>
      <c r="C13" s="418" t="s">
        <v>539</v>
      </c>
      <c r="D13" s="419"/>
      <c r="E13" s="420"/>
    </row>
    <row r="14" spans="1:5" ht="12.75">
      <c r="A14" s="415"/>
      <c r="B14" s="416"/>
      <c r="C14" s="418" t="s">
        <v>540</v>
      </c>
      <c r="D14" s="419"/>
      <c r="E14" s="420"/>
    </row>
    <row r="15" spans="1:5" ht="12.75">
      <c r="A15" s="415" t="s">
        <v>78</v>
      </c>
      <c r="B15" s="416"/>
      <c r="C15" s="418" t="s">
        <v>511</v>
      </c>
      <c r="D15" s="419"/>
      <c r="E15" s="420"/>
    </row>
    <row r="16" spans="1:5" ht="12.75">
      <c r="A16" s="415" t="s">
        <v>80</v>
      </c>
      <c r="B16" s="416"/>
      <c r="C16" s="418" t="s">
        <v>512</v>
      </c>
      <c r="D16" s="419"/>
      <c r="E16" s="420"/>
    </row>
    <row r="17" spans="1:5" ht="12.75">
      <c r="A17" s="415" t="s">
        <v>83</v>
      </c>
      <c r="B17" s="416"/>
      <c r="C17" s="418" t="s">
        <v>381</v>
      </c>
      <c r="D17" s="419"/>
      <c r="E17" s="420">
        <v>515</v>
      </c>
    </row>
    <row r="18" spans="1:5" ht="12.75">
      <c r="A18" s="415" t="s">
        <v>85</v>
      </c>
      <c r="B18" s="416"/>
      <c r="C18" s="418" t="s">
        <v>382</v>
      </c>
      <c r="D18" s="419"/>
      <c r="E18" s="420"/>
    </row>
    <row r="19" spans="1:5" ht="12.75">
      <c r="A19" s="421" t="s">
        <v>87</v>
      </c>
      <c r="B19" s="422"/>
      <c r="C19" s="423" t="s">
        <v>383</v>
      </c>
      <c r="D19" s="730"/>
      <c r="E19" s="731"/>
    </row>
    <row r="20" spans="1:5" ht="12.75">
      <c r="A20" s="421" t="s">
        <v>88</v>
      </c>
      <c r="B20" s="422"/>
      <c r="C20" s="423" t="s">
        <v>338</v>
      </c>
      <c r="D20" s="734">
        <v>350</v>
      </c>
      <c r="E20" s="735"/>
    </row>
    <row r="21" spans="1:5" ht="15" customHeight="1" thickBot="1">
      <c r="A21" s="618" t="s">
        <v>90</v>
      </c>
      <c r="B21" s="619"/>
      <c r="C21" s="614" t="s">
        <v>366</v>
      </c>
      <c r="D21" s="616"/>
      <c r="E21" s="617"/>
    </row>
    <row r="22" spans="1:5" ht="15" customHeight="1" thickBot="1">
      <c r="A22" s="620" t="s">
        <v>161</v>
      </c>
      <c r="B22" s="621"/>
      <c r="C22" s="613" t="s">
        <v>570</v>
      </c>
      <c r="D22" s="613"/>
      <c r="E22" s="615"/>
    </row>
    <row r="23" spans="1:5" ht="21" customHeight="1" thickBot="1" thickTop="1">
      <c r="A23" s="424" t="s">
        <v>83</v>
      </c>
      <c r="B23" s="425" t="s">
        <v>384</v>
      </c>
      <c r="C23" s="425"/>
      <c r="D23" s="732">
        <f>D7+D8</f>
        <v>231987</v>
      </c>
      <c r="E23" s="733"/>
    </row>
    <row r="24" spans="4:5" ht="13.5" thickTop="1">
      <c r="D24" s="727"/>
      <c r="E24" s="727"/>
    </row>
    <row r="33" ht="12.75">
      <c r="B33" s="365"/>
    </row>
    <row r="39" spans="2:4" ht="12.75">
      <c r="B39" s="366"/>
      <c r="C39" s="367"/>
      <c r="D39" s="3"/>
    </row>
    <row r="40" spans="2:4" ht="12.75">
      <c r="B40" s="117"/>
      <c r="C40" s="367"/>
      <c r="D40" s="29"/>
    </row>
    <row r="41" spans="2:4" ht="12.75">
      <c r="B41" s="117"/>
      <c r="C41" s="367"/>
      <c r="D41" s="29"/>
    </row>
    <row r="42" spans="2:4" ht="12.75">
      <c r="B42" s="368"/>
      <c r="C42" s="367"/>
      <c r="D42" s="369"/>
    </row>
    <row r="44" ht="12.75">
      <c r="D44" s="354"/>
    </row>
  </sheetData>
  <sheetProtection/>
  <mergeCells count="13">
    <mergeCell ref="D24:E24"/>
    <mergeCell ref="D8:E8"/>
    <mergeCell ref="D7:E7"/>
    <mergeCell ref="D19:E19"/>
    <mergeCell ref="D23:E23"/>
    <mergeCell ref="D20:E20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5.7109375" style="427" customWidth="1"/>
    <col min="2" max="2" width="23.00390625" style="426" customWidth="1"/>
    <col min="3" max="3" width="11.57421875" style="426" customWidth="1"/>
    <col min="4" max="4" width="10.00390625" style="426" customWidth="1"/>
    <col min="5" max="5" width="9.140625" style="426" customWidth="1"/>
    <col min="6" max="6" width="9.28125" style="426" customWidth="1"/>
    <col min="7" max="7" width="9.7109375" style="426" customWidth="1"/>
    <col min="8" max="8" width="12.140625" style="426" customWidth="1"/>
    <col min="9" max="16384" width="8.00390625" style="426" customWidth="1"/>
  </cols>
  <sheetData>
    <row r="1" spans="1:8" ht="12.75" customHeight="1">
      <c r="A1" s="718" t="s">
        <v>385</v>
      </c>
      <c r="B1" s="718"/>
      <c r="C1" s="718"/>
      <c r="D1" s="718"/>
      <c r="E1" s="718"/>
      <c r="F1" s="718"/>
      <c r="G1" s="718"/>
      <c r="H1" s="718"/>
    </row>
    <row r="2" spans="1:8" ht="12.75">
      <c r="A2" s="708" t="s">
        <v>633</v>
      </c>
      <c r="B2" s="708"/>
      <c r="C2" s="708"/>
      <c r="D2" s="708"/>
      <c r="E2" s="708"/>
      <c r="F2" s="708"/>
      <c r="G2" s="708"/>
      <c r="H2" s="708"/>
    </row>
    <row r="3" spans="1:8" ht="12.75">
      <c r="A3" s="736" t="s">
        <v>386</v>
      </c>
      <c r="B3" s="737"/>
      <c r="C3" s="737"/>
      <c r="D3" s="737"/>
      <c r="E3" s="737"/>
      <c r="F3" s="737"/>
      <c r="G3" s="737"/>
      <c r="H3" s="737"/>
    </row>
    <row r="4" spans="1:8" ht="12.75">
      <c r="A4" s="736" t="s">
        <v>387</v>
      </c>
      <c r="B4" s="737"/>
      <c r="C4" s="737"/>
      <c r="D4" s="737"/>
      <c r="E4" s="737"/>
      <c r="F4" s="737"/>
      <c r="G4" s="737"/>
      <c r="H4" s="737"/>
    </row>
    <row r="5" ht="15" thickBot="1">
      <c r="H5" s="428" t="s">
        <v>388</v>
      </c>
    </row>
    <row r="6" spans="1:8" s="435" customFormat="1" ht="12.75" customHeight="1">
      <c r="A6" s="429"/>
      <c r="B6" s="430" t="s">
        <v>389</v>
      </c>
      <c r="C6" s="431" t="s">
        <v>390</v>
      </c>
      <c r="D6" s="432" t="s">
        <v>391</v>
      </c>
      <c r="E6" s="433"/>
      <c r="F6" s="433"/>
      <c r="G6" s="434"/>
      <c r="H6" s="430" t="s">
        <v>392</v>
      </c>
    </row>
    <row r="7" spans="1:8" s="443" customFormat="1" ht="15" customHeight="1" thickBot="1">
      <c r="A7" s="436" t="s">
        <v>67</v>
      </c>
      <c r="B7" s="437" t="s">
        <v>393</v>
      </c>
      <c r="C7" s="438" t="s">
        <v>394</v>
      </c>
      <c r="D7" s="439">
        <v>2010</v>
      </c>
      <c r="E7" s="440">
        <v>2011</v>
      </c>
      <c r="F7" s="440">
        <v>2012</v>
      </c>
      <c r="G7" s="441" t="s">
        <v>513</v>
      </c>
      <c r="H7" s="442" t="s">
        <v>395</v>
      </c>
    </row>
    <row r="8" spans="1:19" ht="27" customHeight="1" thickBot="1">
      <c r="A8" s="444"/>
      <c r="B8" s="554" t="s">
        <v>396</v>
      </c>
      <c r="C8" s="555"/>
      <c r="H8" s="556"/>
      <c r="J8" s="446"/>
      <c r="K8" s="446"/>
      <c r="N8" s="446"/>
      <c r="O8" s="446"/>
      <c r="R8" s="446"/>
      <c r="S8" s="446"/>
    </row>
    <row r="9" spans="1:8" ht="18" customHeight="1">
      <c r="A9" s="553" t="s">
        <v>7</v>
      </c>
      <c r="B9" s="557" t="s">
        <v>397</v>
      </c>
      <c r="C9" s="558">
        <v>2003</v>
      </c>
      <c r="D9" s="559">
        <v>11600</v>
      </c>
      <c r="E9" s="559">
        <v>11100</v>
      </c>
      <c r="F9" s="559">
        <v>10600</v>
      </c>
      <c r="G9" s="559">
        <v>29300</v>
      </c>
      <c r="H9" s="560">
        <f aca="true" t="shared" si="0" ref="H9:H19">D9+E9+F9+G9</f>
        <v>62600</v>
      </c>
    </row>
    <row r="10" spans="1:8" ht="18" customHeight="1">
      <c r="A10" s="553" t="s">
        <v>11</v>
      </c>
      <c r="B10" s="451" t="s">
        <v>398</v>
      </c>
      <c r="C10" s="447">
        <v>2007</v>
      </c>
      <c r="D10" s="448">
        <v>775</v>
      </c>
      <c r="E10" s="448"/>
      <c r="F10" s="448"/>
      <c r="G10" s="448"/>
      <c r="H10" s="449">
        <f t="shared" si="0"/>
        <v>775</v>
      </c>
    </row>
    <row r="11" spans="1:8" ht="18" customHeight="1">
      <c r="A11" s="553" t="s">
        <v>71</v>
      </c>
      <c r="B11" s="451" t="s">
        <v>399</v>
      </c>
      <c r="C11" s="447">
        <v>2004</v>
      </c>
      <c r="D11" s="448">
        <v>163</v>
      </c>
      <c r="E11" s="448"/>
      <c r="F11" s="448"/>
      <c r="G11" s="448"/>
      <c r="H11" s="449">
        <f t="shared" si="0"/>
        <v>163</v>
      </c>
    </row>
    <row r="12" spans="1:8" ht="18" customHeight="1">
      <c r="A12" s="553" t="s">
        <v>74</v>
      </c>
      <c r="B12" s="451" t="s">
        <v>400</v>
      </c>
      <c r="C12" s="447">
        <v>2006</v>
      </c>
      <c r="D12" s="448">
        <v>784</v>
      </c>
      <c r="E12" s="448">
        <v>523</v>
      </c>
      <c r="F12" s="448"/>
      <c r="G12" s="448"/>
      <c r="H12" s="449">
        <f t="shared" si="0"/>
        <v>1307</v>
      </c>
    </row>
    <row r="13" spans="1:8" ht="18" customHeight="1">
      <c r="A13" s="553" t="s">
        <v>75</v>
      </c>
      <c r="B13" s="451" t="s">
        <v>401</v>
      </c>
      <c r="C13" s="447">
        <v>2006</v>
      </c>
      <c r="D13" s="448">
        <v>1012</v>
      </c>
      <c r="E13" s="448">
        <v>1012</v>
      </c>
      <c r="F13" s="448">
        <v>1012</v>
      </c>
      <c r="G13" s="448">
        <v>1012</v>
      </c>
      <c r="H13" s="449">
        <f t="shared" si="0"/>
        <v>4048</v>
      </c>
    </row>
    <row r="14" spans="1:8" ht="18" customHeight="1">
      <c r="A14" s="450" t="s">
        <v>76</v>
      </c>
      <c r="B14" s="451" t="s">
        <v>402</v>
      </c>
      <c r="C14" s="447">
        <v>2007</v>
      </c>
      <c r="D14" s="448">
        <v>69518</v>
      </c>
      <c r="E14" s="448">
        <v>69777</v>
      </c>
      <c r="F14" s="448">
        <v>69777</v>
      </c>
      <c r="G14" s="448">
        <v>1046658</v>
      </c>
      <c r="H14" s="449">
        <f t="shared" si="0"/>
        <v>1255730</v>
      </c>
    </row>
    <row r="15" spans="1:8" ht="18" customHeight="1">
      <c r="A15" s="450" t="s">
        <v>78</v>
      </c>
      <c r="B15" s="451" t="s">
        <v>402</v>
      </c>
      <c r="C15" s="447">
        <v>2009</v>
      </c>
      <c r="D15" s="448">
        <v>16612</v>
      </c>
      <c r="E15" s="448">
        <v>16412</v>
      </c>
      <c r="F15" s="448">
        <v>16412</v>
      </c>
      <c r="G15" s="448">
        <v>59764</v>
      </c>
      <c r="H15" s="449">
        <f t="shared" si="0"/>
        <v>109200</v>
      </c>
    </row>
    <row r="16" spans="1:8" ht="18" customHeight="1">
      <c r="A16" s="450" t="s">
        <v>80</v>
      </c>
      <c r="B16" s="451" t="s">
        <v>514</v>
      </c>
      <c r="C16" s="447">
        <v>2009</v>
      </c>
      <c r="D16" s="448">
        <v>1560</v>
      </c>
      <c r="E16" s="448">
        <v>1560</v>
      </c>
      <c r="F16" s="448">
        <v>7402</v>
      </c>
      <c r="G16" s="448">
        <v>275158</v>
      </c>
      <c r="H16" s="449">
        <f t="shared" si="0"/>
        <v>285680</v>
      </c>
    </row>
    <row r="17" spans="1:8" ht="18" customHeight="1">
      <c r="A17" s="450" t="s">
        <v>83</v>
      </c>
      <c r="B17" s="451" t="s">
        <v>515</v>
      </c>
      <c r="C17" s="447">
        <v>2007</v>
      </c>
      <c r="D17" s="448">
        <v>43391</v>
      </c>
      <c r="E17" s="448">
        <v>44364</v>
      </c>
      <c r="F17" s="448">
        <v>45364</v>
      </c>
      <c r="G17" s="448">
        <v>755846</v>
      </c>
      <c r="H17" s="449">
        <f t="shared" si="0"/>
        <v>888965</v>
      </c>
    </row>
    <row r="18" spans="1:8" ht="18" customHeight="1">
      <c r="A18" s="450" t="s">
        <v>85</v>
      </c>
      <c r="B18" s="451" t="s">
        <v>516</v>
      </c>
      <c r="C18" s="447">
        <v>2007</v>
      </c>
      <c r="D18" s="448">
        <v>43038</v>
      </c>
      <c r="E18" s="448">
        <v>44098</v>
      </c>
      <c r="F18" s="448">
        <v>45098</v>
      </c>
      <c r="G18" s="448">
        <v>751473</v>
      </c>
      <c r="H18" s="449">
        <f t="shared" si="0"/>
        <v>883707</v>
      </c>
    </row>
    <row r="19" spans="1:8" ht="18" customHeight="1" thickBot="1">
      <c r="A19" s="561" t="s">
        <v>87</v>
      </c>
      <c r="B19" s="549" t="s">
        <v>517</v>
      </c>
      <c r="C19" s="550">
        <v>2009</v>
      </c>
      <c r="D19" s="551">
        <v>39439</v>
      </c>
      <c r="E19" s="551">
        <v>39439</v>
      </c>
      <c r="F19" s="551">
        <v>39439</v>
      </c>
      <c r="G19" s="551">
        <v>1753823</v>
      </c>
      <c r="H19" s="552">
        <f t="shared" si="0"/>
        <v>1872140</v>
      </c>
    </row>
    <row r="20" spans="1:8" ht="17.25" customHeight="1" thickBot="1">
      <c r="A20" s="444"/>
      <c r="B20" s="562" t="s">
        <v>403</v>
      </c>
      <c r="C20" s="445"/>
      <c r="D20" s="563">
        <f>SUM(D9:D19)</f>
        <v>227892</v>
      </c>
      <c r="E20" s="563">
        <f>SUM(E9:E19)</f>
        <v>228285</v>
      </c>
      <c r="F20" s="563">
        <f>SUM(F9:F19)</f>
        <v>235104</v>
      </c>
      <c r="G20" s="563">
        <f>SUM(G9:G19)</f>
        <v>4673034</v>
      </c>
      <c r="H20" s="564">
        <f>SUM(H9:H19)</f>
        <v>5364315</v>
      </c>
    </row>
    <row r="21" ht="12.75"/>
    <row r="22" ht="12.75"/>
    <row r="23" ht="12.75"/>
    <row r="24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orkbookViewId="0" topLeftCell="A1">
      <selection activeCell="A2" sqref="A2:D2"/>
    </sheetView>
  </sheetViews>
  <sheetFormatPr defaultColWidth="9.140625" defaultRowHeight="12.75"/>
  <cols>
    <col min="1" max="1" width="44.140625" style="0" customWidth="1"/>
    <col min="2" max="2" width="17.57421875" style="0" customWidth="1"/>
    <col min="3" max="3" width="15.28125" style="0" customWidth="1"/>
    <col min="4" max="4" width="11.8515625" style="0" customWidth="1"/>
  </cols>
  <sheetData>
    <row r="1" spans="1:4" ht="15.75">
      <c r="A1" s="669" t="s">
        <v>507</v>
      </c>
      <c r="B1" s="669"/>
      <c r="C1" s="669"/>
      <c r="D1" s="177"/>
    </row>
    <row r="2" spans="1:4" ht="15.75">
      <c r="A2" s="670" t="s">
        <v>634</v>
      </c>
      <c r="B2" s="727"/>
      <c r="C2" s="727"/>
      <c r="D2" s="177"/>
    </row>
    <row r="3" spans="1:4" ht="15.75">
      <c r="A3" s="670" t="s">
        <v>316</v>
      </c>
      <c r="B3" s="670"/>
      <c r="C3" s="670"/>
      <c r="D3" s="178"/>
    </row>
    <row r="4" spans="1:4" ht="21" customHeight="1" thickBot="1">
      <c r="A4" s="670" t="s">
        <v>577</v>
      </c>
      <c r="B4" s="670"/>
      <c r="C4" s="670"/>
      <c r="D4" s="178"/>
    </row>
    <row r="5" spans="1:3" ht="15" customHeight="1">
      <c r="A5" s="740" t="s">
        <v>3</v>
      </c>
      <c r="B5" s="738" t="s">
        <v>334</v>
      </c>
      <c r="C5" s="738" t="s">
        <v>564</v>
      </c>
    </row>
    <row r="6" spans="1:3" ht="15" customHeight="1">
      <c r="A6" s="741"/>
      <c r="B6" s="739"/>
      <c r="C6" s="739"/>
    </row>
    <row r="7" spans="1:3" ht="15" customHeight="1">
      <c r="A7" s="742" t="s">
        <v>4</v>
      </c>
      <c r="B7" s="667"/>
      <c r="C7" s="667"/>
    </row>
    <row r="8" spans="1:4" ht="15" customHeight="1">
      <c r="A8" s="291" t="s">
        <v>264</v>
      </c>
      <c r="B8" s="542">
        <v>555</v>
      </c>
      <c r="C8" s="542"/>
      <c r="D8" s="349"/>
    </row>
    <row r="9" spans="1:3" ht="15" customHeight="1">
      <c r="A9" s="291" t="s">
        <v>265</v>
      </c>
      <c r="B9" s="542">
        <v>640</v>
      </c>
      <c r="C9" s="542">
        <v>585</v>
      </c>
    </row>
    <row r="10" spans="1:3" ht="15" customHeight="1">
      <c r="A10" s="291" t="s">
        <v>281</v>
      </c>
      <c r="B10" s="542"/>
      <c r="C10" s="542">
        <v>610</v>
      </c>
    </row>
    <row r="11" spans="1:3" ht="15" customHeight="1">
      <c r="A11" s="293" t="s">
        <v>95</v>
      </c>
      <c r="B11" s="543">
        <f>SUM(B8:B9)</f>
        <v>1195</v>
      </c>
      <c r="C11" s="543">
        <f>SUM(C8:C10)</f>
        <v>1195</v>
      </c>
    </row>
    <row r="12" spans="1:3" ht="15" customHeight="1">
      <c r="A12" s="744"/>
      <c r="B12" s="673"/>
      <c r="C12" s="673"/>
    </row>
    <row r="13" spans="1:3" ht="15" customHeight="1">
      <c r="A13" s="742" t="s">
        <v>39</v>
      </c>
      <c r="B13" s="667"/>
      <c r="C13" s="667"/>
    </row>
    <row r="14" spans="1:3" ht="15" customHeight="1">
      <c r="A14" s="294" t="s">
        <v>96</v>
      </c>
      <c r="B14" s="544">
        <v>500</v>
      </c>
      <c r="C14" s="544">
        <v>225</v>
      </c>
    </row>
    <row r="15" spans="1:3" ht="15" customHeight="1">
      <c r="A15" s="294" t="s">
        <v>273</v>
      </c>
      <c r="B15" s="545">
        <v>135</v>
      </c>
      <c r="C15" s="545">
        <v>60</v>
      </c>
    </row>
    <row r="16" spans="1:3" ht="15" customHeight="1">
      <c r="A16" s="291" t="s">
        <v>266</v>
      </c>
      <c r="B16" s="546">
        <f>B19+B20+B21+B22+B24+B23</f>
        <v>560</v>
      </c>
      <c r="C16" s="546">
        <f>C18+C19+C20+C21+C22+C23+C24</f>
        <v>910</v>
      </c>
    </row>
    <row r="17" spans="1:3" ht="15" customHeight="1">
      <c r="A17" s="291" t="s">
        <v>267</v>
      </c>
      <c r="B17" s="743"/>
      <c r="C17" s="743"/>
    </row>
    <row r="18" spans="1:3" ht="15" customHeight="1">
      <c r="A18" s="291" t="s">
        <v>300</v>
      </c>
      <c r="B18" s="409"/>
      <c r="C18" s="542">
        <v>60</v>
      </c>
    </row>
    <row r="19" spans="1:3" ht="27.75" customHeight="1">
      <c r="A19" s="295" t="s">
        <v>324</v>
      </c>
      <c r="B19" s="292">
        <v>20</v>
      </c>
      <c r="C19" s="292">
        <v>25</v>
      </c>
    </row>
    <row r="20" spans="1:3" ht="15" customHeight="1">
      <c r="A20" s="295" t="s">
        <v>268</v>
      </c>
      <c r="B20" s="292">
        <v>20</v>
      </c>
      <c r="C20" s="292">
        <v>20</v>
      </c>
    </row>
    <row r="21" spans="1:3" ht="15" customHeight="1">
      <c r="A21" s="295" t="s">
        <v>269</v>
      </c>
      <c r="B21" s="292">
        <v>20</v>
      </c>
      <c r="C21" s="292">
        <v>20</v>
      </c>
    </row>
    <row r="22" spans="1:3" ht="15" customHeight="1">
      <c r="A22" s="295" t="s">
        <v>124</v>
      </c>
      <c r="B22" s="292">
        <v>400</v>
      </c>
      <c r="C22" s="292">
        <v>555</v>
      </c>
    </row>
    <row r="23" spans="1:3" ht="15" customHeight="1">
      <c r="A23" s="295" t="s">
        <v>271</v>
      </c>
      <c r="B23" s="292">
        <v>50</v>
      </c>
      <c r="C23" s="292">
        <v>150</v>
      </c>
    </row>
    <row r="24" spans="1:3" ht="15" customHeight="1">
      <c r="A24" s="295" t="s">
        <v>282</v>
      </c>
      <c r="B24" s="292">
        <v>50</v>
      </c>
      <c r="C24" s="292">
        <v>80</v>
      </c>
    </row>
    <row r="25" spans="1:3" ht="15" customHeight="1">
      <c r="A25" s="295"/>
      <c r="B25" s="542"/>
      <c r="C25" s="542"/>
    </row>
    <row r="26" spans="1:3" ht="15" customHeight="1">
      <c r="A26" s="295"/>
      <c r="B26" s="542"/>
      <c r="C26" s="542"/>
    </row>
    <row r="27" spans="1:3" ht="15" customHeight="1">
      <c r="A27" s="744"/>
      <c r="B27" s="673"/>
      <c r="C27" s="673"/>
    </row>
    <row r="28" spans="1:3" ht="15" customHeight="1">
      <c r="A28" s="744"/>
      <c r="B28" s="673"/>
      <c r="C28" s="673"/>
    </row>
    <row r="29" spans="1:3" ht="15" customHeight="1" thickBot="1">
      <c r="A29" s="547" t="s">
        <v>272</v>
      </c>
      <c r="B29" s="548">
        <f>B16+B14+B15</f>
        <v>1195</v>
      </c>
      <c r="C29" s="548">
        <f>C16+C14+C15</f>
        <v>1195</v>
      </c>
    </row>
    <row r="30" spans="2:4" ht="12.75">
      <c r="B30" s="3"/>
      <c r="C30" s="3"/>
      <c r="D30" s="3"/>
    </row>
    <row r="31" ht="39.75" customHeight="1"/>
    <row r="32" ht="15" customHeight="1"/>
    <row r="33" ht="25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3" ht="42" customHeight="1"/>
    <row r="44" ht="42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6" ht="43.5" customHeight="1"/>
    <row r="57" ht="22.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3">
    <mergeCell ref="A7:C7"/>
    <mergeCell ref="B17:C17"/>
    <mergeCell ref="A27:C27"/>
    <mergeCell ref="A28:C28"/>
    <mergeCell ref="A12:C12"/>
    <mergeCell ref="A13:C13"/>
    <mergeCell ref="A1:C1"/>
    <mergeCell ref="A3:C3"/>
    <mergeCell ref="A4:C4"/>
    <mergeCell ref="B5:B6"/>
    <mergeCell ref="A5:A6"/>
    <mergeCell ref="C5:C6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pane xSplit="16560" topLeftCell="P1" activePane="topLeft" state="split"/>
      <selection pane="topLeft" activeCell="A2" sqref="A2:D2"/>
      <selection pane="topRight" activeCell="A2" sqref="A2:D2"/>
    </sheetView>
  </sheetViews>
  <sheetFormatPr defaultColWidth="8.00390625" defaultRowHeight="12.75"/>
  <cols>
    <col min="1" max="1" width="5.421875" style="480" customWidth="1"/>
    <col min="2" max="2" width="24.57421875" style="476" customWidth="1"/>
    <col min="3" max="3" width="7.140625" style="476" customWidth="1"/>
    <col min="4" max="4" width="7.421875" style="476" customWidth="1"/>
    <col min="5" max="5" width="8.57421875" style="476" customWidth="1"/>
    <col min="6" max="6" width="9.421875" style="476" customWidth="1"/>
    <col min="7" max="7" width="7.421875" style="476" customWidth="1"/>
    <col min="8" max="8" width="8.8515625" style="476" customWidth="1"/>
    <col min="9" max="9" width="8.00390625" style="476" customWidth="1"/>
    <col min="10" max="10" width="7.421875" style="476" customWidth="1"/>
    <col min="11" max="11" width="9.140625" style="476" customWidth="1"/>
    <col min="12" max="12" width="8.140625" style="476" customWidth="1"/>
    <col min="13" max="13" width="9.421875" style="476" customWidth="1"/>
    <col min="14" max="14" width="8.7109375" style="476" customWidth="1"/>
    <col min="15" max="15" width="10.140625" style="480" customWidth="1"/>
    <col min="16" max="16" width="14.140625" style="476" customWidth="1"/>
    <col min="17" max="25" width="8.00390625" style="476" customWidth="1"/>
    <col min="26" max="26" width="10.140625" style="476" bestFit="1" customWidth="1"/>
    <col min="27" max="16384" width="8.00390625" style="476" customWidth="1"/>
  </cols>
  <sheetData>
    <row r="1" spans="1:15" ht="15.75">
      <c r="A1" s="745" t="s">
        <v>429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2.75" customHeight="1">
      <c r="A2" s="708" t="s">
        <v>635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2.75" customHeight="1" thickBot="1">
      <c r="A3" s="746" t="s">
        <v>575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</row>
    <row r="4" spans="1:15" s="480" customFormat="1" ht="26.25" customHeight="1" thickTop="1">
      <c r="A4" s="477" t="s">
        <v>368</v>
      </c>
      <c r="B4" s="478" t="s">
        <v>180</v>
      </c>
      <c r="C4" s="478" t="s">
        <v>430</v>
      </c>
      <c r="D4" s="478" t="s">
        <v>431</v>
      </c>
      <c r="E4" s="478" t="s">
        <v>432</v>
      </c>
      <c r="F4" s="478" t="s">
        <v>433</v>
      </c>
      <c r="G4" s="478" t="s">
        <v>434</v>
      </c>
      <c r="H4" s="478" t="s">
        <v>435</v>
      </c>
      <c r="I4" s="478" t="s">
        <v>436</v>
      </c>
      <c r="J4" s="478" t="s">
        <v>437</v>
      </c>
      <c r="K4" s="478" t="s">
        <v>438</v>
      </c>
      <c r="L4" s="478" t="s">
        <v>439</v>
      </c>
      <c r="M4" s="478" t="s">
        <v>440</v>
      </c>
      <c r="N4" s="478" t="s">
        <v>441</v>
      </c>
      <c r="O4" s="479" t="s">
        <v>89</v>
      </c>
    </row>
    <row r="5" spans="1:15" s="485" customFormat="1" ht="18" customHeight="1">
      <c r="A5" s="481" t="s">
        <v>7</v>
      </c>
      <c r="B5" s="482" t="s">
        <v>442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4">
        <f aca="true" t="shared" si="0" ref="O5:O29">SUM(C5:N5)</f>
        <v>0</v>
      </c>
    </row>
    <row r="6" spans="1:16" s="489" customFormat="1" ht="15.75">
      <c r="A6" s="481" t="s">
        <v>11</v>
      </c>
      <c r="B6" s="486" t="s">
        <v>6</v>
      </c>
      <c r="C6" s="487">
        <v>120500</v>
      </c>
      <c r="D6" s="487">
        <v>120000</v>
      </c>
      <c r="E6" s="487">
        <v>54790</v>
      </c>
      <c r="F6" s="487">
        <v>200000</v>
      </c>
      <c r="G6" s="487">
        <v>185000</v>
      </c>
      <c r="H6" s="487">
        <v>105000</v>
      </c>
      <c r="I6" s="487">
        <v>160000</v>
      </c>
      <c r="J6" s="487">
        <v>112000</v>
      </c>
      <c r="K6" s="487">
        <v>212000</v>
      </c>
      <c r="L6" s="487">
        <v>115000</v>
      </c>
      <c r="M6" s="487">
        <v>185000</v>
      </c>
      <c r="N6" s="487">
        <v>236711</v>
      </c>
      <c r="O6" s="484">
        <f t="shared" si="0"/>
        <v>1806001</v>
      </c>
      <c r="P6" s="488"/>
    </row>
    <row r="7" spans="1:16" s="489" customFormat="1" ht="15.75">
      <c r="A7" s="481" t="s">
        <v>71</v>
      </c>
      <c r="B7" s="486" t="s">
        <v>17</v>
      </c>
      <c r="C7" s="487">
        <v>110000</v>
      </c>
      <c r="D7" s="487">
        <v>110000</v>
      </c>
      <c r="E7" s="487">
        <v>110000</v>
      </c>
      <c r="F7" s="487">
        <v>110000</v>
      </c>
      <c r="G7" s="487">
        <v>112000</v>
      </c>
      <c r="H7" s="487">
        <v>186157</v>
      </c>
      <c r="I7" s="487">
        <v>112000</v>
      </c>
      <c r="J7" s="487">
        <v>112000</v>
      </c>
      <c r="K7" s="487">
        <v>112000</v>
      </c>
      <c r="L7" s="487">
        <v>134105</v>
      </c>
      <c r="M7" s="487">
        <v>112000</v>
      </c>
      <c r="N7" s="487">
        <v>158463</v>
      </c>
      <c r="O7" s="484">
        <f t="shared" si="0"/>
        <v>1478725</v>
      </c>
      <c r="P7" s="488"/>
    </row>
    <row r="8" spans="1:16" s="489" customFormat="1" ht="15.75">
      <c r="A8" s="481" t="s">
        <v>74</v>
      </c>
      <c r="B8" s="486" t="s">
        <v>443</v>
      </c>
      <c r="C8" s="487">
        <v>5000</v>
      </c>
      <c r="D8" s="487">
        <v>43000</v>
      </c>
      <c r="E8" s="487">
        <v>35000</v>
      </c>
      <c r="F8" s="487">
        <v>12600</v>
      </c>
      <c r="G8" s="487">
        <v>25000</v>
      </c>
      <c r="H8" s="487">
        <v>17000</v>
      </c>
      <c r="I8" s="487">
        <v>25000</v>
      </c>
      <c r="J8" s="487">
        <v>25000</v>
      </c>
      <c r="K8" s="487">
        <v>23273</v>
      </c>
      <c r="L8" s="487"/>
      <c r="M8" s="487"/>
      <c r="N8" s="487"/>
      <c r="O8" s="484">
        <f t="shared" si="0"/>
        <v>210873</v>
      </c>
      <c r="P8" s="488"/>
    </row>
    <row r="9" spans="1:16" s="489" customFormat="1" ht="15.75">
      <c r="A9" s="481" t="s">
        <v>75</v>
      </c>
      <c r="B9" s="486" t="s">
        <v>444</v>
      </c>
      <c r="C9" s="487">
        <v>170000</v>
      </c>
      <c r="D9" s="487">
        <v>140000</v>
      </c>
      <c r="E9" s="487">
        <v>140000</v>
      </c>
      <c r="F9" s="487">
        <v>158400</v>
      </c>
      <c r="G9" s="487">
        <v>158000</v>
      </c>
      <c r="H9" s="487">
        <v>192308</v>
      </c>
      <c r="I9" s="487">
        <v>150000</v>
      </c>
      <c r="J9" s="487">
        <v>170000</v>
      </c>
      <c r="K9" s="487">
        <v>100000</v>
      </c>
      <c r="L9" s="487">
        <v>202748</v>
      </c>
      <c r="M9" s="487">
        <v>248326</v>
      </c>
      <c r="N9" s="487">
        <v>250000</v>
      </c>
      <c r="O9" s="484">
        <f t="shared" si="0"/>
        <v>2079782</v>
      </c>
      <c r="P9" s="488"/>
    </row>
    <row r="10" spans="1:16" s="489" customFormat="1" ht="15.75">
      <c r="A10" s="481" t="s">
        <v>76</v>
      </c>
      <c r="B10" s="486" t="s">
        <v>445</v>
      </c>
      <c r="C10" s="487"/>
      <c r="D10" s="487"/>
      <c r="E10" s="487"/>
      <c r="F10" s="487">
        <v>300000</v>
      </c>
      <c r="G10" s="487">
        <v>243163</v>
      </c>
      <c r="H10" s="487"/>
      <c r="I10" s="487"/>
      <c r="J10" s="487">
        <v>250000</v>
      </c>
      <c r="K10" s="487">
        <v>400000</v>
      </c>
      <c r="L10" s="487"/>
      <c r="M10" s="487">
        <v>425936</v>
      </c>
      <c r="N10" s="487">
        <v>194000</v>
      </c>
      <c r="O10" s="484">
        <f t="shared" si="0"/>
        <v>1813099</v>
      </c>
      <c r="P10" s="488"/>
    </row>
    <row r="11" spans="1:16" s="489" customFormat="1" ht="15.75">
      <c r="A11" s="481" t="s">
        <v>78</v>
      </c>
      <c r="B11" s="486" t="s">
        <v>446</v>
      </c>
      <c r="C11" s="487">
        <v>1200</v>
      </c>
      <c r="D11" s="487">
        <v>1200</v>
      </c>
      <c r="E11" s="487">
        <v>1200</v>
      </c>
      <c r="F11" s="487">
        <v>1334</v>
      </c>
      <c r="G11" s="487">
        <v>1300</v>
      </c>
      <c r="H11" s="487">
        <v>1400</v>
      </c>
      <c r="I11" s="487">
        <v>1400</v>
      </c>
      <c r="J11" s="487">
        <v>1400</v>
      </c>
      <c r="K11" s="487">
        <v>1400</v>
      </c>
      <c r="L11" s="487">
        <v>1400</v>
      </c>
      <c r="M11" s="487">
        <v>1400</v>
      </c>
      <c r="N11" s="487">
        <v>1400</v>
      </c>
      <c r="O11" s="484">
        <f t="shared" si="0"/>
        <v>16034</v>
      </c>
      <c r="P11" s="488"/>
    </row>
    <row r="12" spans="1:16" s="489" customFormat="1" ht="15.75">
      <c r="A12" s="481">
        <v>8</v>
      </c>
      <c r="B12" s="486" t="s">
        <v>35</v>
      </c>
      <c r="C12" s="487"/>
      <c r="D12" s="487">
        <v>150000</v>
      </c>
      <c r="E12" s="487"/>
      <c r="F12" s="487"/>
      <c r="G12" s="487"/>
      <c r="H12" s="487">
        <v>154140</v>
      </c>
      <c r="I12" s="487"/>
      <c r="J12" s="487"/>
      <c r="K12" s="487">
        <v>55240</v>
      </c>
      <c r="L12" s="487"/>
      <c r="M12" s="487"/>
      <c r="N12" s="487"/>
      <c r="O12" s="484">
        <f t="shared" si="0"/>
        <v>359380</v>
      </c>
      <c r="P12" s="488"/>
    </row>
    <row r="13" spans="1:16" s="489" customFormat="1" ht="15.75">
      <c r="A13" s="481" t="s">
        <v>83</v>
      </c>
      <c r="B13" s="486" t="s">
        <v>447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4">
        <f t="shared" si="0"/>
        <v>0</v>
      </c>
      <c r="P13" s="488"/>
    </row>
    <row r="14" spans="1:16" s="489" customFormat="1" ht="16.5" thickBot="1">
      <c r="A14" s="481">
        <v>9</v>
      </c>
      <c r="B14" s="486" t="s">
        <v>448</v>
      </c>
      <c r="C14" s="487">
        <v>330000</v>
      </c>
      <c r="D14" s="487"/>
      <c r="E14" s="487">
        <v>141000</v>
      </c>
      <c r="F14" s="487"/>
      <c r="G14" s="487">
        <v>35949</v>
      </c>
      <c r="H14" s="487">
        <v>143889</v>
      </c>
      <c r="I14" s="487">
        <v>80000</v>
      </c>
      <c r="J14" s="487"/>
      <c r="K14" s="487"/>
      <c r="L14" s="487"/>
      <c r="M14" s="487"/>
      <c r="N14" s="487"/>
      <c r="O14" s="484">
        <f t="shared" si="0"/>
        <v>730838</v>
      </c>
      <c r="P14" s="488"/>
    </row>
    <row r="15" spans="1:16" s="485" customFormat="1" ht="20.25" customHeight="1" thickBot="1" thickTop="1">
      <c r="A15" s="490" t="s">
        <v>85</v>
      </c>
      <c r="B15" s="491" t="s">
        <v>449</v>
      </c>
      <c r="C15" s="492">
        <f aca="true" t="shared" si="1" ref="C15:N15">SUM(C6:C14)</f>
        <v>736700</v>
      </c>
      <c r="D15" s="492">
        <f t="shared" si="1"/>
        <v>564200</v>
      </c>
      <c r="E15" s="492">
        <f t="shared" si="1"/>
        <v>481990</v>
      </c>
      <c r="F15" s="492">
        <f t="shared" si="1"/>
        <v>782334</v>
      </c>
      <c r="G15" s="492">
        <f t="shared" si="1"/>
        <v>760412</v>
      </c>
      <c r="H15" s="492">
        <f t="shared" si="1"/>
        <v>799894</v>
      </c>
      <c r="I15" s="492">
        <f t="shared" si="1"/>
        <v>528400</v>
      </c>
      <c r="J15" s="492">
        <f t="shared" si="1"/>
        <v>670400</v>
      </c>
      <c r="K15" s="492">
        <f t="shared" si="1"/>
        <v>903913</v>
      </c>
      <c r="L15" s="492">
        <f t="shared" si="1"/>
        <v>453253</v>
      </c>
      <c r="M15" s="492">
        <f t="shared" si="1"/>
        <v>972662</v>
      </c>
      <c r="N15" s="492">
        <f t="shared" si="1"/>
        <v>840574</v>
      </c>
      <c r="O15" s="493">
        <f t="shared" si="0"/>
        <v>8494732</v>
      </c>
      <c r="P15" s="494"/>
    </row>
    <row r="16" spans="1:15" s="485" customFormat="1" ht="18.75" customHeight="1" thickTop="1">
      <c r="A16" s="481" t="s">
        <v>87</v>
      </c>
      <c r="B16" s="482" t="s">
        <v>39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>
        <f t="shared" si="0"/>
        <v>0</v>
      </c>
    </row>
    <row r="17" spans="1:16" s="489" customFormat="1" ht="15.75">
      <c r="A17" s="481" t="s">
        <v>88</v>
      </c>
      <c r="B17" s="486" t="s">
        <v>108</v>
      </c>
      <c r="C17" s="487">
        <v>212636</v>
      </c>
      <c r="D17" s="487">
        <v>212636</v>
      </c>
      <c r="E17" s="487">
        <v>212636</v>
      </c>
      <c r="F17" s="487">
        <v>212626</v>
      </c>
      <c r="G17" s="487">
        <v>212636</v>
      </c>
      <c r="H17" s="487">
        <v>213368</v>
      </c>
      <c r="I17" s="487">
        <v>192103</v>
      </c>
      <c r="J17" s="487">
        <v>191636</v>
      </c>
      <c r="K17" s="487">
        <v>191636</v>
      </c>
      <c r="L17" s="487">
        <v>201094</v>
      </c>
      <c r="M17" s="487">
        <v>191636</v>
      </c>
      <c r="N17" s="487">
        <v>209987</v>
      </c>
      <c r="O17" s="484">
        <f t="shared" si="0"/>
        <v>2454630</v>
      </c>
      <c r="P17" s="488"/>
    </row>
    <row r="18" spans="1:16" s="489" customFormat="1" ht="15.75">
      <c r="A18" s="481" t="s">
        <v>90</v>
      </c>
      <c r="B18" s="486" t="s">
        <v>450</v>
      </c>
      <c r="C18" s="487">
        <v>55744</v>
      </c>
      <c r="D18" s="487">
        <v>55744</v>
      </c>
      <c r="E18" s="487">
        <v>55744</v>
      </c>
      <c r="F18" s="487">
        <v>55744</v>
      </c>
      <c r="G18" s="487">
        <v>55744</v>
      </c>
      <c r="H18" s="487">
        <v>55744</v>
      </c>
      <c r="I18" s="487">
        <v>50268</v>
      </c>
      <c r="J18" s="487">
        <v>50144</v>
      </c>
      <c r="K18" s="487">
        <v>50144</v>
      </c>
      <c r="L18" s="487">
        <v>52555</v>
      </c>
      <c r="M18" s="487">
        <v>50144</v>
      </c>
      <c r="N18" s="487">
        <v>53991</v>
      </c>
      <c r="O18" s="484">
        <f t="shared" si="0"/>
        <v>641710</v>
      </c>
      <c r="P18" s="488"/>
    </row>
    <row r="19" spans="1:16" s="489" customFormat="1" ht="15.75">
      <c r="A19" s="481" t="s">
        <v>161</v>
      </c>
      <c r="B19" s="486" t="s">
        <v>111</v>
      </c>
      <c r="C19" s="487">
        <v>171640</v>
      </c>
      <c r="D19" s="487">
        <v>171640</v>
      </c>
      <c r="E19" s="487">
        <v>171640</v>
      </c>
      <c r="F19" s="487">
        <v>220500</v>
      </c>
      <c r="G19" s="487">
        <v>190500</v>
      </c>
      <c r="H19" s="487">
        <v>210500</v>
      </c>
      <c r="I19" s="487">
        <v>236893</v>
      </c>
      <c r="J19" s="487">
        <v>210496</v>
      </c>
      <c r="K19" s="487">
        <v>221300</v>
      </c>
      <c r="L19" s="487">
        <v>153905</v>
      </c>
      <c r="M19" s="487">
        <v>140000</v>
      </c>
      <c r="N19" s="487">
        <v>167550</v>
      </c>
      <c r="O19" s="484">
        <f t="shared" si="0"/>
        <v>2266564</v>
      </c>
      <c r="P19" s="488"/>
    </row>
    <row r="20" spans="1:16" s="489" customFormat="1" ht="15.75">
      <c r="A20" s="481" t="s">
        <v>162</v>
      </c>
      <c r="B20" s="486" t="s">
        <v>451</v>
      </c>
      <c r="C20" s="487">
        <v>25000</v>
      </c>
      <c r="D20" s="487">
        <v>19140</v>
      </c>
      <c r="E20" s="487">
        <v>25000</v>
      </c>
      <c r="F20" s="487">
        <v>25000</v>
      </c>
      <c r="G20" s="487">
        <v>13998</v>
      </c>
      <c r="H20" s="487">
        <v>21000</v>
      </c>
      <c r="I20" s="487">
        <v>32706</v>
      </c>
      <c r="J20" s="487">
        <v>20000</v>
      </c>
      <c r="K20" s="487">
        <v>20000</v>
      </c>
      <c r="L20" s="487">
        <v>7695</v>
      </c>
      <c r="M20" s="487">
        <v>20000</v>
      </c>
      <c r="N20" s="487">
        <v>20942</v>
      </c>
      <c r="O20" s="484">
        <f t="shared" si="0"/>
        <v>250481</v>
      </c>
      <c r="P20" s="488"/>
    </row>
    <row r="21" spans="1:16" s="489" customFormat="1" ht="15.75">
      <c r="A21" s="481" t="s">
        <v>163</v>
      </c>
      <c r="B21" s="486" t="s">
        <v>17</v>
      </c>
      <c r="C21" s="487">
        <v>11000</v>
      </c>
      <c r="D21" s="487">
        <v>11000</v>
      </c>
      <c r="E21" s="487">
        <v>11000</v>
      </c>
      <c r="F21" s="487">
        <v>11000</v>
      </c>
      <c r="G21" s="487">
        <v>11000</v>
      </c>
      <c r="H21" s="487">
        <v>11000</v>
      </c>
      <c r="I21" s="487">
        <v>11000</v>
      </c>
      <c r="J21" s="487">
        <v>11000</v>
      </c>
      <c r="K21" s="487">
        <v>11000</v>
      </c>
      <c r="L21" s="487">
        <v>11000</v>
      </c>
      <c r="M21" s="487">
        <v>11000</v>
      </c>
      <c r="N21" s="487">
        <v>12510</v>
      </c>
      <c r="O21" s="484">
        <f t="shared" si="0"/>
        <v>133510</v>
      </c>
      <c r="P21" s="488"/>
    </row>
    <row r="22" spans="1:16" s="489" customFormat="1" ht="15.75">
      <c r="A22" s="481" t="s">
        <v>165</v>
      </c>
      <c r="B22" s="486" t="s">
        <v>452</v>
      </c>
      <c r="C22" s="487">
        <v>300</v>
      </c>
      <c r="D22" s="487"/>
      <c r="E22" s="487">
        <v>400</v>
      </c>
      <c r="F22" s="487"/>
      <c r="G22" s="487"/>
      <c r="H22" s="487"/>
      <c r="I22" s="487"/>
      <c r="J22" s="487"/>
      <c r="K22" s="487">
        <v>9900</v>
      </c>
      <c r="L22" s="487">
        <v>2000</v>
      </c>
      <c r="M22" s="487">
        <v>695</v>
      </c>
      <c r="N22" s="487">
        <v>7072</v>
      </c>
      <c r="O22" s="484">
        <f t="shared" si="0"/>
        <v>20367</v>
      </c>
      <c r="P22" s="488"/>
    </row>
    <row r="23" spans="1:16" s="489" customFormat="1" ht="15.75">
      <c r="A23" s="481" t="s">
        <v>166</v>
      </c>
      <c r="B23" s="486" t="s">
        <v>453</v>
      </c>
      <c r="C23" s="487"/>
      <c r="D23" s="487">
        <v>8000</v>
      </c>
      <c r="E23" s="487"/>
      <c r="F23" s="487"/>
      <c r="G23" s="487">
        <v>11000</v>
      </c>
      <c r="H23" s="487"/>
      <c r="I23" s="487"/>
      <c r="J23" s="487">
        <v>694</v>
      </c>
      <c r="K23" s="487"/>
      <c r="L23" s="487"/>
      <c r="M23" s="487">
        <v>127537</v>
      </c>
      <c r="N23" s="487">
        <v>21600</v>
      </c>
      <c r="O23" s="484">
        <f t="shared" si="0"/>
        <v>168831</v>
      </c>
      <c r="P23" s="488"/>
    </row>
    <row r="24" spans="1:16" s="489" customFormat="1" ht="15.75">
      <c r="A24" s="481" t="s">
        <v>454</v>
      </c>
      <c r="B24" s="486" t="s">
        <v>455</v>
      </c>
      <c r="C24" s="487"/>
      <c r="D24" s="487">
        <v>95000</v>
      </c>
      <c r="E24" s="487"/>
      <c r="F24" s="487">
        <v>351726</v>
      </c>
      <c r="G24" s="487">
        <v>124000</v>
      </c>
      <c r="H24" s="487">
        <v>137716</v>
      </c>
      <c r="I24" s="487"/>
      <c r="J24" s="487">
        <v>107000</v>
      </c>
      <c r="K24" s="487">
        <v>553000</v>
      </c>
      <c r="L24" s="487">
        <v>4695</v>
      </c>
      <c r="M24" s="487">
        <v>485722</v>
      </c>
      <c r="N24" s="487">
        <v>219128</v>
      </c>
      <c r="O24" s="484">
        <f t="shared" si="0"/>
        <v>2077987</v>
      </c>
      <c r="P24" s="488"/>
    </row>
    <row r="25" spans="1:16" s="489" customFormat="1" ht="15.75">
      <c r="A25" s="481" t="s">
        <v>456</v>
      </c>
      <c r="B25" s="486" t="s">
        <v>457</v>
      </c>
      <c r="C25" s="487"/>
      <c r="D25" s="487"/>
      <c r="E25" s="487"/>
      <c r="F25" s="487"/>
      <c r="G25" s="487">
        <v>62017</v>
      </c>
      <c r="H25" s="487"/>
      <c r="I25" s="487"/>
      <c r="J25" s="487">
        <v>27650</v>
      </c>
      <c r="K25" s="487"/>
      <c r="L25" s="487"/>
      <c r="M25" s="487"/>
      <c r="N25" s="487">
        <v>7000</v>
      </c>
      <c r="O25" s="484">
        <f t="shared" si="0"/>
        <v>96667</v>
      </c>
      <c r="P25" s="488"/>
    </row>
    <row r="26" spans="1:16" s="489" customFormat="1" ht="15.75">
      <c r="A26" s="481" t="s">
        <v>458</v>
      </c>
      <c r="B26" s="486" t="s">
        <v>181</v>
      </c>
      <c r="C26" s="487">
        <v>32000</v>
      </c>
      <c r="D26" s="487">
        <v>32000</v>
      </c>
      <c r="E26" s="487">
        <v>32000</v>
      </c>
      <c r="F26" s="487">
        <v>30000</v>
      </c>
      <c r="G26" s="487">
        <v>30050</v>
      </c>
      <c r="H26" s="487"/>
      <c r="I26" s="487"/>
      <c r="J26" s="487"/>
      <c r="K26" s="487"/>
      <c r="L26" s="487">
        <v>26604</v>
      </c>
      <c r="M26" s="487">
        <v>15333</v>
      </c>
      <c r="N26" s="487">
        <v>34000</v>
      </c>
      <c r="O26" s="484">
        <f t="shared" si="0"/>
        <v>231987</v>
      </c>
      <c r="P26" s="488"/>
    </row>
    <row r="27" spans="1:16" s="489" customFormat="1" ht="15.75">
      <c r="A27" s="481" t="s">
        <v>459</v>
      </c>
      <c r="B27" s="486" t="s">
        <v>460</v>
      </c>
      <c r="C27" s="487">
        <v>590</v>
      </c>
      <c r="D27" s="487">
        <v>590</v>
      </c>
      <c r="E27" s="487">
        <v>590</v>
      </c>
      <c r="F27" s="487">
        <v>590</v>
      </c>
      <c r="G27" s="487">
        <v>590</v>
      </c>
      <c r="H27" s="487">
        <v>590</v>
      </c>
      <c r="I27" s="487">
        <v>590</v>
      </c>
      <c r="J27" s="487">
        <v>590</v>
      </c>
      <c r="K27" s="487">
        <v>590</v>
      </c>
      <c r="L27" s="487">
        <v>590</v>
      </c>
      <c r="M27" s="487">
        <v>590</v>
      </c>
      <c r="N27" s="487">
        <v>510</v>
      </c>
      <c r="O27" s="484">
        <f t="shared" si="0"/>
        <v>7000</v>
      </c>
      <c r="P27" s="488"/>
    </row>
    <row r="28" spans="1:16" s="489" customFormat="1" ht="15.75">
      <c r="A28" s="481">
        <v>23</v>
      </c>
      <c r="B28" s="486" t="s">
        <v>339</v>
      </c>
      <c r="C28" s="487"/>
      <c r="D28" s="487">
        <v>1000</v>
      </c>
      <c r="E28" s="487">
        <v>1000</v>
      </c>
      <c r="F28" s="487">
        <v>1000</v>
      </c>
      <c r="G28" s="487">
        <v>1000</v>
      </c>
      <c r="H28" s="487">
        <v>1000</v>
      </c>
      <c r="I28" s="487">
        <v>1000</v>
      </c>
      <c r="J28" s="487">
        <v>1000</v>
      </c>
      <c r="K28" s="487">
        <v>1000</v>
      </c>
      <c r="L28" s="487">
        <v>1000</v>
      </c>
      <c r="M28" s="487">
        <v>1000</v>
      </c>
      <c r="N28" s="487">
        <v>1000</v>
      </c>
      <c r="O28" s="484">
        <f t="shared" si="0"/>
        <v>11000</v>
      </c>
      <c r="P28" s="488"/>
    </row>
    <row r="29" spans="1:16" s="489" customFormat="1" ht="16.5" thickBot="1">
      <c r="A29" s="481">
        <v>24</v>
      </c>
      <c r="B29" s="486" t="s">
        <v>461</v>
      </c>
      <c r="C29" s="487"/>
      <c r="D29" s="487"/>
      <c r="E29" s="487">
        <v>33500</v>
      </c>
      <c r="F29" s="487"/>
      <c r="G29" s="487"/>
      <c r="H29" s="487">
        <v>33500</v>
      </c>
      <c r="I29" s="487"/>
      <c r="J29" s="487"/>
      <c r="K29" s="487">
        <v>33500</v>
      </c>
      <c r="L29" s="487"/>
      <c r="M29" s="487"/>
      <c r="N29" s="487">
        <v>33498</v>
      </c>
      <c r="O29" s="484">
        <f t="shared" si="0"/>
        <v>133998</v>
      </c>
      <c r="P29" s="488"/>
    </row>
    <row r="30" spans="1:16" s="485" customFormat="1" ht="20.25" customHeight="1" thickBot="1" thickTop="1">
      <c r="A30" s="495" t="s">
        <v>462</v>
      </c>
      <c r="B30" s="491" t="s">
        <v>463</v>
      </c>
      <c r="C30" s="492">
        <f aca="true" t="shared" si="2" ref="C30:N30">SUM(C17:C29)</f>
        <v>508910</v>
      </c>
      <c r="D30" s="492">
        <f t="shared" si="2"/>
        <v>606750</v>
      </c>
      <c r="E30" s="492">
        <f t="shared" si="2"/>
        <v>543510</v>
      </c>
      <c r="F30" s="492">
        <f t="shared" si="2"/>
        <v>908186</v>
      </c>
      <c r="G30" s="492">
        <f t="shared" si="2"/>
        <v>712535</v>
      </c>
      <c r="H30" s="492">
        <f t="shared" si="2"/>
        <v>684418</v>
      </c>
      <c r="I30" s="492">
        <f t="shared" si="2"/>
        <v>524560</v>
      </c>
      <c r="J30" s="492">
        <f t="shared" si="2"/>
        <v>620210</v>
      </c>
      <c r="K30" s="492">
        <f t="shared" si="2"/>
        <v>1092070</v>
      </c>
      <c r="L30" s="492">
        <f t="shared" si="2"/>
        <v>461138</v>
      </c>
      <c r="M30" s="492">
        <f t="shared" si="2"/>
        <v>1043657</v>
      </c>
      <c r="N30" s="492">
        <f t="shared" si="2"/>
        <v>788788</v>
      </c>
      <c r="O30" s="493">
        <f>SUM(C30:N30)</f>
        <v>8494732</v>
      </c>
      <c r="P30" s="496"/>
    </row>
    <row r="31" spans="1:15" ht="16.5" thickTop="1">
      <c r="A31" s="497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7"/>
    </row>
    <row r="32" ht="15.75">
      <c r="A32" s="497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37.421875" style="499" customWidth="1"/>
    <col min="2" max="4" width="11.00390625" style="499" customWidth="1"/>
    <col min="5" max="16384" width="8.00390625" style="499" customWidth="1"/>
  </cols>
  <sheetData>
    <row r="1" spans="1:6" ht="12.75">
      <c r="A1" s="681" t="s">
        <v>464</v>
      </c>
      <c r="B1" s="681"/>
      <c r="C1" s="681"/>
      <c r="D1" s="681"/>
      <c r="E1" s="34"/>
      <c r="F1" s="34"/>
    </row>
    <row r="2" spans="1:6" ht="12.75">
      <c r="A2" s="708" t="s">
        <v>636</v>
      </c>
      <c r="B2" s="708"/>
      <c r="C2" s="708"/>
      <c r="D2" s="708"/>
      <c r="E2" s="31"/>
      <c r="F2" s="31"/>
    </row>
    <row r="3" spans="1:6" ht="12.75">
      <c r="A3" s="708" t="s">
        <v>518</v>
      </c>
      <c r="B3" s="708"/>
      <c r="C3" s="708"/>
      <c r="D3" s="708"/>
      <c r="E3" s="31"/>
      <c r="F3" s="31"/>
    </row>
    <row r="4" spans="1:6" ht="12.75">
      <c r="A4" s="670" t="s">
        <v>465</v>
      </c>
      <c r="B4" s="670"/>
      <c r="C4" s="670"/>
      <c r="D4" s="670"/>
      <c r="E4" s="500"/>
      <c r="F4" s="500"/>
    </row>
    <row r="5" spans="1:6" s="503" customFormat="1" ht="21.75" customHeight="1" thickBot="1">
      <c r="A5" s="635"/>
      <c r="B5" s="636"/>
      <c r="C5" s="636"/>
      <c r="D5" s="637" t="s">
        <v>367</v>
      </c>
      <c r="E5" s="502"/>
      <c r="F5" s="502"/>
    </row>
    <row r="6" spans="1:4" s="507" customFormat="1" ht="15" thickBot="1">
      <c r="A6" s="504" t="s">
        <v>180</v>
      </c>
      <c r="B6" s="505" t="s">
        <v>519</v>
      </c>
      <c r="C6" s="505" t="s">
        <v>520</v>
      </c>
      <c r="D6" s="506" t="s">
        <v>521</v>
      </c>
    </row>
    <row r="7" spans="1:4" s="511" customFormat="1" ht="15" thickBot="1">
      <c r="A7" s="508" t="s">
        <v>467</v>
      </c>
      <c r="B7" s="509"/>
      <c r="C7" s="509"/>
      <c r="D7" s="510"/>
    </row>
    <row r="8" spans="1:4" s="515" customFormat="1" ht="43.5" customHeight="1">
      <c r="A8" s="512" t="s">
        <v>468</v>
      </c>
      <c r="B8" s="513">
        <f>'1.a.sz.mell működés mérleg'!C7</f>
        <v>655074</v>
      </c>
      <c r="C8" s="513">
        <v>650000</v>
      </c>
      <c r="D8" s="514">
        <v>652000</v>
      </c>
    </row>
    <row r="9" spans="1:4" s="515" customFormat="1" ht="38.25">
      <c r="A9" s="516" t="s">
        <v>469</v>
      </c>
      <c r="B9" s="517">
        <f>'1.a.sz.mell működés mérleg'!C8+'1.a.sz.mell működés mérleg'!C12</f>
        <v>946007</v>
      </c>
      <c r="C9" s="517">
        <v>910000</v>
      </c>
      <c r="D9" s="518">
        <v>914000</v>
      </c>
    </row>
    <row r="10" spans="1:4" s="515" customFormat="1" ht="38.25">
      <c r="A10" s="516" t="s">
        <v>470</v>
      </c>
      <c r="B10" s="517">
        <f>'1.a.sz.mell működés mérleg'!C10</f>
        <v>1424939</v>
      </c>
      <c r="C10" s="517">
        <v>1334000</v>
      </c>
      <c r="D10" s="518">
        <v>1340000</v>
      </c>
    </row>
    <row r="11" spans="1:4" s="515" customFormat="1" ht="15.75" customHeight="1">
      <c r="A11" s="516" t="s">
        <v>281</v>
      </c>
      <c r="B11" s="517">
        <f>'1.a.sz.mell működés mérleg'!C9</f>
        <v>2079782</v>
      </c>
      <c r="C11" s="517">
        <v>1800000</v>
      </c>
      <c r="D11" s="518">
        <v>1860000</v>
      </c>
    </row>
    <row r="12" spans="1:4" s="515" customFormat="1" ht="25.5">
      <c r="A12" s="516" t="s">
        <v>471</v>
      </c>
      <c r="B12" s="517"/>
      <c r="C12" s="517"/>
      <c r="D12" s="518"/>
    </row>
    <row r="13" spans="1:4" s="515" customFormat="1" ht="15.75" customHeight="1">
      <c r="A13" s="516" t="s">
        <v>472</v>
      </c>
      <c r="B13" s="517">
        <f>'1.a.sz.mell működés mérleg'!C13</f>
        <v>359380</v>
      </c>
      <c r="C13" s="517">
        <v>400000</v>
      </c>
      <c r="D13" s="518">
        <v>450000</v>
      </c>
    </row>
    <row r="14" spans="1:4" s="515" customFormat="1" ht="25.5">
      <c r="A14" s="516" t="s">
        <v>473</v>
      </c>
      <c r="B14" s="517"/>
      <c r="C14" s="517"/>
      <c r="D14" s="518"/>
    </row>
    <row r="15" spans="1:4" s="515" customFormat="1" ht="26.25" thickBot="1">
      <c r="A15" s="519" t="s">
        <v>474</v>
      </c>
      <c r="B15" s="520">
        <f>'1.a.sz.mell működés mérleg'!C11</f>
        <v>196330</v>
      </c>
      <c r="C15" s="520">
        <v>77285</v>
      </c>
      <c r="D15" s="521">
        <v>122104</v>
      </c>
    </row>
    <row r="16" spans="1:6" s="525" customFormat="1" ht="15.75" thickBot="1">
      <c r="A16" s="522" t="s">
        <v>475</v>
      </c>
      <c r="B16" s="523">
        <f>SUM(B8:B15)</f>
        <v>5661512</v>
      </c>
      <c r="C16" s="523">
        <f>SUM(C8:C15)</f>
        <v>5171285</v>
      </c>
      <c r="D16" s="524">
        <f>SUM(D8:D15)</f>
        <v>5338104</v>
      </c>
      <c r="F16" s="515"/>
    </row>
    <row r="17" spans="1:4" s="515" customFormat="1" ht="12.75">
      <c r="A17" s="512" t="s">
        <v>476</v>
      </c>
      <c r="B17" s="513">
        <f>'1.a.sz.mell működés mérleg'!F7</f>
        <v>2454630</v>
      </c>
      <c r="C17" s="513">
        <v>2320000</v>
      </c>
      <c r="D17" s="514">
        <v>2370000</v>
      </c>
    </row>
    <row r="18" spans="1:4" s="515" customFormat="1" ht="12.75">
      <c r="A18" s="516" t="s">
        <v>97</v>
      </c>
      <c r="B18" s="513">
        <f>'1.a.sz.mell működés mérleg'!F8</f>
        <v>641710</v>
      </c>
      <c r="C18" s="517">
        <v>590000</v>
      </c>
      <c r="D18" s="518">
        <v>590000</v>
      </c>
    </row>
    <row r="19" spans="1:4" s="515" customFormat="1" ht="25.5">
      <c r="A19" s="516" t="s">
        <v>477</v>
      </c>
      <c r="B19" s="513">
        <f>'1.a.sz.mell működés mérleg'!F9</f>
        <v>2152564</v>
      </c>
      <c r="C19" s="517">
        <v>2100000</v>
      </c>
      <c r="D19" s="518">
        <v>2100000</v>
      </c>
    </row>
    <row r="20" spans="1:4" s="515" customFormat="1" ht="25.5">
      <c r="A20" s="516" t="s">
        <v>478</v>
      </c>
      <c r="B20" s="517">
        <f>'1.a.sz.mell működés mérleg'!F12</f>
        <v>250481</v>
      </c>
      <c r="C20" s="517">
        <v>180000</v>
      </c>
      <c r="D20" s="518">
        <v>190000</v>
      </c>
    </row>
    <row r="21" spans="1:4" s="515" customFormat="1" ht="15.75" customHeight="1">
      <c r="A21" s="516" t="s">
        <v>452</v>
      </c>
      <c r="B21" s="517">
        <f>'1.a.sz.mell működés mérleg'!F10</f>
        <v>20367</v>
      </c>
      <c r="C21" s="517">
        <v>13000</v>
      </c>
      <c r="D21" s="518">
        <v>13000</v>
      </c>
    </row>
    <row r="22" spans="1:4" s="515" customFormat="1" ht="12.75">
      <c r="A22" s="516" t="s">
        <v>557</v>
      </c>
      <c r="B22" s="517">
        <f>'1.a.sz.mell működés mérleg'!F11</f>
        <v>133510</v>
      </c>
      <c r="C22" s="517">
        <v>135000</v>
      </c>
      <c r="D22" s="518">
        <v>135000</v>
      </c>
    </row>
    <row r="23" spans="1:4" s="515" customFormat="1" ht="14.25" customHeight="1">
      <c r="A23" s="516" t="s">
        <v>479</v>
      </c>
      <c r="B23" s="517">
        <f>'1.a.sz.mell működés mérleg'!F13</f>
        <v>0</v>
      </c>
      <c r="C23" s="517">
        <v>100000</v>
      </c>
      <c r="D23" s="518">
        <v>100000</v>
      </c>
    </row>
    <row r="24" spans="1:4" s="515" customFormat="1" ht="14.25" customHeight="1">
      <c r="A24" s="516" t="s">
        <v>480</v>
      </c>
      <c r="B24" s="517">
        <f>'1.a.sz.mell működés mérleg'!F14</f>
        <v>18281</v>
      </c>
      <c r="C24" s="517">
        <v>10000</v>
      </c>
      <c r="D24" s="518">
        <v>10000</v>
      </c>
    </row>
    <row r="25" spans="1:4" s="515" customFormat="1" ht="13.5" thickBot="1">
      <c r="A25" s="519" t="s">
        <v>481</v>
      </c>
      <c r="B25" s="520">
        <f>'1.a.sz.mell működés mérleg'!F15+'1.a.sz.mell működés mérleg'!F16</f>
        <v>1497</v>
      </c>
      <c r="C25" s="520"/>
      <c r="D25" s="521"/>
    </row>
    <row r="26" spans="1:4" s="515" customFormat="1" ht="13.5" thickBot="1">
      <c r="A26" s="526" t="s">
        <v>482</v>
      </c>
      <c r="B26" s="527"/>
      <c r="C26" s="527"/>
      <c r="D26" s="528"/>
    </row>
    <row r="27" spans="1:4" s="515" customFormat="1" ht="15.75" customHeight="1" thickBot="1">
      <c r="A27" s="529" t="s">
        <v>483</v>
      </c>
      <c r="B27" s="530">
        <f>SUM(B17:B26)</f>
        <v>5673040</v>
      </c>
      <c r="C27" s="530">
        <f>SUM(C17:C26)</f>
        <v>5448000</v>
      </c>
      <c r="D27" s="531">
        <f>SUM(D17:D25)</f>
        <v>5508000</v>
      </c>
    </row>
    <row r="28" spans="1:4" s="515" customFormat="1" ht="15.75" customHeight="1">
      <c r="A28" s="532"/>
      <c r="B28" s="533"/>
      <c r="C28" s="533"/>
      <c r="D28" s="533"/>
    </row>
    <row r="29" spans="1:4" s="515" customFormat="1" ht="15.75" customHeight="1">
      <c r="A29" s="532"/>
      <c r="B29" s="533"/>
      <c r="C29" s="533"/>
      <c r="D29" s="533"/>
    </row>
    <row r="30" spans="1:4" s="515" customFormat="1" ht="15.75" customHeight="1">
      <c r="A30" s="532"/>
      <c r="B30" s="533"/>
      <c r="C30" s="533"/>
      <c r="D30" s="533"/>
    </row>
    <row r="31" spans="1:4" s="535" customFormat="1" ht="20.25" customHeight="1">
      <c r="A31" s="534"/>
      <c r="B31" s="534"/>
      <c r="C31" s="534"/>
      <c r="D31" s="501"/>
    </row>
    <row r="32" spans="1:4" s="535" customFormat="1" ht="20.25" customHeight="1" thickBot="1">
      <c r="A32" s="534"/>
      <c r="B32" s="534"/>
      <c r="C32" s="534"/>
      <c r="D32" s="501" t="s">
        <v>367</v>
      </c>
    </row>
    <row r="33" spans="1:4" ht="28.5" customHeight="1" thickBot="1">
      <c r="A33" s="504" t="s">
        <v>180</v>
      </c>
      <c r="B33" s="505" t="s">
        <v>519</v>
      </c>
      <c r="C33" s="505" t="s">
        <v>466</v>
      </c>
      <c r="D33" s="506" t="s">
        <v>521</v>
      </c>
    </row>
    <row r="34" spans="1:4" s="507" customFormat="1" ht="15" thickBot="1">
      <c r="A34" s="508" t="s">
        <v>484</v>
      </c>
      <c r="B34" s="509"/>
      <c r="C34" s="509"/>
      <c r="D34" s="510"/>
    </row>
    <row r="35" spans="1:4" s="511" customFormat="1" ht="25.5">
      <c r="A35" s="536" t="s">
        <v>485</v>
      </c>
      <c r="B35" s="537">
        <f>'1.b.sz.mell felhalm mérleg'!C7</f>
        <v>210873</v>
      </c>
      <c r="C35" s="537">
        <v>600000</v>
      </c>
      <c r="D35" s="538">
        <v>500000</v>
      </c>
    </row>
    <row r="36" spans="1:4" s="515" customFormat="1" ht="12.75">
      <c r="A36" s="516" t="s">
        <v>486</v>
      </c>
      <c r="B36" s="517"/>
      <c r="C36" s="517"/>
      <c r="D36" s="518"/>
    </row>
    <row r="37" spans="1:4" s="515" customFormat="1" ht="12.75">
      <c r="A37" s="516" t="s">
        <v>487</v>
      </c>
      <c r="B37" s="517">
        <f>'1.b.sz.mell felhalm mérleg'!C10</f>
        <v>1813099</v>
      </c>
      <c r="C37" s="517">
        <v>2400000</v>
      </c>
      <c r="D37" s="518">
        <v>2400000</v>
      </c>
    </row>
    <row r="38" spans="1:4" s="515" customFormat="1" ht="15" customHeight="1">
      <c r="A38" s="516" t="s">
        <v>488</v>
      </c>
      <c r="B38" s="517">
        <f>'1.b.sz.mell felhalm mérleg'!C16</f>
        <v>165920</v>
      </c>
      <c r="C38" s="517">
        <v>97000</v>
      </c>
      <c r="D38" s="518">
        <v>97000</v>
      </c>
    </row>
    <row r="39" spans="1:4" s="515" customFormat="1" ht="27" customHeight="1">
      <c r="A39" s="516" t="s">
        <v>489</v>
      </c>
      <c r="B39" s="517">
        <f>'1.b.sz.mell felhalm mérleg'!C8</f>
        <v>53786</v>
      </c>
      <c r="C39" s="517"/>
      <c r="D39" s="518"/>
    </row>
    <row r="40" spans="1:4" s="515" customFormat="1" ht="12.75">
      <c r="A40" s="516" t="s">
        <v>490</v>
      </c>
      <c r="B40" s="517">
        <f>'1.b.sz.mell felhalm mérleg'!C15</f>
        <v>16034</v>
      </c>
      <c r="C40" s="517">
        <v>16000</v>
      </c>
      <c r="D40" s="518">
        <v>16000</v>
      </c>
    </row>
    <row r="41" spans="1:4" s="515" customFormat="1" ht="12.75">
      <c r="A41" s="516" t="s">
        <v>491</v>
      </c>
      <c r="B41" s="517"/>
      <c r="C41" s="517"/>
      <c r="D41" s="518"/>
    </row>
    <row r="42" spans="1:4" s="515" customFormat="1" ht="15" customHeight="1">
      <c r="A42" s="516" t="s">
        <v>492</v>
      </c>
      <c r="B42" s="517"/>
      <c r="C42" s="517"/>
      <c r="D42" s="518"/>
    </row>
    <row r="43" spans="1:4" s="515" customFormat="1" ht="15" customHeight="1" thickBot="1">
      <c r="A43" s="519" t="s">
        <v>493</v>
      </c>
      <c r="B43" s="520">
        <f>'1.b.sz.mell felhalm mérleg'!C14</f>
        <v>39000</v>
      </c>
      <c r="C43" s="520">
        <v>40000</v>
      </c>
      <c r="D43" s="521">
        <v>40000</v>
      </c>
    </row>
    <row r="44" spans="1:4" s="515" customFormat="1" ht="15" customHeight="1" thickBot="1">
      <c r="A44" s="519" t="s">
        <v>494</v>
      </c>
      <c r="B44" s="520">
        <f>'1.b.sz.mell felhalm mérleg'!C11</f>
        <v>534508</v>
      </c>
      <c r="C44" s="520"/>
      <c r="D44" s="521"/>
    </row>
    <row r="45" spans="1:4" s="515" customFormat="1" ht="13.5" thickBot="1">
      <c r="A45" s="522" t="s">
        <v>495</v>
      </c>
      <c r="B45" s="523">
        <f>SUM(B35:B44)</f>
        <v>2833220</v>
      </c>
      <c r="C45" s="523">
        <f>SUM(C35:C44)</f>
        <v>3153000</v>
      </c>
      <c r="D45" s="524">
        <f>SUM(D35:D44)</f>
        <v>3053000</v>
      </c>
    </row>
    <row r="46" spans="1:4" s="515" customFormat="1" ht="21" customHeight="1">
      <c r="A46" s="512" t="s">
        <v>496</v>
      </c>
      <c r="B46" s="513">
        <f>'1.b.sz.mell felhalm mérleg'!F7</f>
        <v>2077987</v>
      </c>
      <c r="C46" s="513">
        <v>2400000</v>
      </c>
      <c r="D46" s="514">
        <v>2400000</v>
      </c>
    </row>
    <row r="47" spans="1:4" s="515" customFormat="1" ht="12.75">
      <c r="A47" s="516" t="s">
        <v>497</v>
      </c>
      <c r="B47" s="517">
        <f>'1.b.sz.mell felhalm mérleg'!F9</f>
        <v>96667</v>
      </c>
      <c r="C47" s="517">
        <v>90000</v>
      </c>
      <c r="D47" s="518">
        <v>90000</v>
      </c>
    </row>
    <row r="48" spans="1:4" s="515" customFormat="1" ht="12.75">
      <c r="A48" s="516" t="s">
        <v>498</v>
      </c>
      <c r="B48" s="517">
        <f>'1.b.sz.mell felhalm mérleg'!F10</f>
        <v>7000</v>
      </c>
      <c r="C48" s="517">
        <v>7000</v>
      </c>
      <c r="D48" s="518">
        <v>7000</v>
      </c>
    </row>
    <row r="49" spans="1:4" s="515" customFormat="1" ht="12.75">
      <c r="A49" s="516" t="s">
        <v>499</v>
      </c>
      <c r="B49" s="517">
        <f>'1.b.sz.mell felhalm mérleg'!F8</f>
        <v>168831</v>
      </c>
      <c r="C49" s="517">
        <v>140000</v>
      </c>
      <c r="D49" s="518">
        <v>140000</v>
      </c>
    </row>
    <row r="50" spans="1:4" s="515" customFormat="1" ht="25.5">
      <c r="A50" s="516" t="s">
        <v>500</v>
      </c>
      <c r="B50" s="517">
        <f>'1.b.sz.mell felhalm mérleg'!F12</f>
        <v>11000</v>
      </c>
      <c r="C50" s="517">
        <v>11000</v>
      </c>
      <c r="D50" s="518">
        <v>11000</v>
      </c>
    </row>
    <row r="51" spans="1:4" s="515" customFormat="1" ht="12.75">
      <c r="A51" s="516" t="s">
        <v>501</v>
      </c>
      <c r="B51" s="517">
        <f>'1.b.sz.mell felhalm mérleg'!F13</f>
        <v>133998</v>
      </c>
      <c r="C51" s="517">
        <v>132988</v>
      </c>
      <c r="D51" s="518">
        <v>138425</v>
      </c>
    </row>
    <row r="52" spans="1:4" s="515" customFormat="1" ht="15" customHeight="1">
      <c r="A52" s="516" t="s">
        <v>502</v>
      </c>
      <c r="B52" s="517">
        <f>'1.b.sz.mell felhalm mérleg'!F14</f>
        <v>95719</v>
      </c>
      <c r="C52" s="517">
        <v>95297</v>
      </c>
      <c r="D52" s="518">
        <v>96679</v>
      </c>
    </row>
    <row r="53" spans="1:4" s="515" customFormat="1" ht="15" customHeight="1">
      <c r="A53" s="516" t="s">
        <v>503</v>
      </c>
      <c r="B53" s="517"/>
      <c r="C53" s="539"/>
      <c r="D53" s="540"/>
    </row>
    <row r="54" spans="1:4" s="515" customFormat="1" ht="13.5" thickBot="1">
      <c r="A54" s="519" t="s">
        <v>481</v>
      </c>
      <c r="B54" s="520">
        <f>'1.b.sz.mell felhalm mérleg'!F11</f>
        <v>230490</v>
      </c>
      <c r="C54" s="520"/>
      <c r="D54" s="521"/>
    </row>
    <row r="55" spans="1:4" s="515" customFormat="1" ht="30" customHeight="1" thickBot="1">
      <c r="A55" s="522" t="s">
        <v>504</v>
      </c>
      <c r="B55" s="523">
        <f>SUM(B46:B54)</f>
        <v>2821692</v>
      </c>
      <c r="C55" s="523">
        <f>SUM(C46:C54)</f>
        <v>2876285</v>
      </c>
      <c r="D55" s="524">
        <f>SUM(D46:D54)</f>
        <v>2883104</v>
      </c>
    </row>
    <row r="56" spans="1:4" s="511" customFormat="1" ht="15" customHeight="1" thickBot="1">
      <c r="A56" s="522" t="s">
        <v>505</v>
      </c>
      <c r="B56" s="523">
        <f>B16+B45</f>
        <v>8494732</v>
      </c>
      <c r="C56" s="523">
        <f>C16+C45</f>
        <v>8324285</v>
      </c>
      <c r="D56" s="523">
        <f>D16+D45</f>
        <v>8391104</v>
      </c>
    </row>
    <row r="57" spans="1:4" s="541" customFormat="1" ht="15" customHeight="1" thickBot="1">
      <c r="A57" s="529" t="s">
        <v>506</v>
      </c>
      <c r="B57" s="530">
        <f>B27+B55</f>
        <v>8494732</v>
      </c>
      <c r="C57" s="530">
        <f>C27+C55</f>
        <v>8324285</v>
      </c>
      <c r="D57" s="530">
        <f>D27+D55</f>
        <v>8391104</v>
      </c>
    </row>
    <row r="58" spans="1:4" s="541" customFormat="1" ht="15" customHeight="1">
      <c r="A58" s="499"/>
      <c r="B58" s="499"/>
      <c r="C58" s="499"/>
      <c r="D58" s="499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54"/>
  <sheetViews>
    <sheetView zoomScalePageLayoutView="0" workbookViewId="0" topLeftCell="A2">
      <selection activeCell="A2" sqref="A2:D2"/>
    </sheetView>
  </sheetViews>
  <sheetFormatPr defaultColWidth="9.140625" defaultRowHeight="12.75"/>
  <cols>
    <col min="1" max="1" width="4.140625" style="0" customWidth="1"/>
    <col min="2" max="2" width="41.57421875" style="0" customWidth="1"/>
    <col min="3" max="3" width="14.140625" style="0" customWidth="1"/>
    <col min="4" max="4" width="14.28125" style="0" customWidth="1"/>
    <col min="5" max="5" width="11.140625" style="0" customWidth="1"/>
    <col min="6" max="6" width="11.00390625" style="0" customWidth="1"/>
  </cols>
  <sheetData>
    <row r="1" spans="1:4" ht="12.75">
      <c r="A1" s="677" t="s">
        <v>509</v>
      </c>
      <c r="B1" s="672"/>
      <c r="C1" s="672"/>
      <c r="D1" s="672"/>
    </row>
    <row r="2" spans="1:4" ht="12.75">
      <c r="A2" s="670" t="s">
        <v>623</v>
      </c>
      <c r="B2" s="679"/>
      <c r="C2" s="679"/>
      <c r="D2" s="679"/>
    </row>
    <row r="3" spans="1:4" ht="13.5" thickBot="1">
      <c r="A3" s="675" t="s">
        <v>336</v>
      </c>
      <c r="B3" s="676"/>
      <c r="C3" s="676"/>
      <c r="D3" s="676"/>
    </row>
    <row r="4" spans="1:4" ht="12.75" customHeight="1" thickTop="1">
      <c r="A4" s="633"/>
      <c r="B4" s="634"/>
      <c r="C4" s="634"/>
      <c r="D4" s="634" t="s">
        <v>573</v>
      </c>
    </row>
    <row r="5" spans="1:4" ht="27.75" customHeight="1">
      <c r="A5" s="137" t="s">
        <v>67</v>
      </c>
      <c r="B5" s="304" t="s">
        <v>3</v>
      </c>
      <c r="C5" s="112" t="s">
        <v>563</v>
      </c>
      <c r="D5" s="112" t="s">
        <v>562</v>
      </c>
    </row>
    <row r="6" spans="1:4" ht="12" customHeight="1">
      <c r="A6" s="138"/>
      <c r="B6" s="667" t="s">
        <v>39</v>
      </c>
      <c r="C6" s="667"/>
      <c r="D6" s="667"/>
    </row>
    <row r="7" spans="1:4" ht="12" customHeight="1">
      <c r="A7" s="139" t="s">
        <v>7</v>
      </c>
      <c r="B7" s="20" t="s">
        <v>40</v>
      </c>
      <c r="C7" s="53">
        <f>C8+C9+C10+C11+C13+C14+C12</f>
        <v>5814454</v>
      </c>
      <c r="D7" s="53">
        <f>D8+D9+D10+D11+D13+D14+D12</f>
        <v>5811684</v>
      </c>
    </row>
    <row r="8" spans="1:4" ht="12" customHeight="1">
      <c r="A8" s="674" t="s">
        <v>44</v>
      </c>
      <c r="B8" s="5" t="s">
        <v>173</v>
      </c>
      <c r="C8" s="23">
        <f>'2sz melléklet'!C127</f>
        <v>2107246</v>
      </c>
      <c r="D8" s="23">
        <f>'2sz melléklet'!D127</f>
        <v>2123476</v>
      </c>
    </row>
    <row r="9" spans="1:4" ht="12" customHeight="1">
      <c r="A9" s="674"/>
      <c r="B9" s="5" t="s">
        <v>42</v>
      </c>
      <c r="C9" s="23">
        <f>'2sz melléklet'!F127</f>
        <v>555134</v>
      </c>
      <c r="D9" s="23">
        <f>'2sz melléklet'!G127</f>
        <v>558367</v>
      </c>
    </row>
    <row r="10" spans="1:4" ht="12" customHeight="1">
      <c r="A10" s="674"/>
      <c r="B10" s="5" t="s">
        <v>43</v>
      </c>
      <c r="C10" s="23">
        <f>'2sz melléklet'!I127</f>
        <v>1399177</v>
      </c>
      <c r="D10" s="23">
        <f>'2sz melléklet'!J127</f>
        <v>1581538</v>
      </c>
    </row>
    <row r="11" spans="1:4" ht="12" customHeight="1">
      <c r="A11" s="674"/>
      <c r="B11" s="5" t="s">
        <v>611</v>
      </c>
      <c r="C11" s="23">
        <f>'2sz melléklet'!F157-C12</f>
        <v>127537</v>
      </c>
      <c r="D11" s="23">
        <f>'2sz melléklet'!G157-D12</f>
        <v>127537</v>
      </c>
    </row>
    <row r="12" spans="1:4" ht="12" customHeight="1">
      <c r="A12" s="674"/>
      <c r="B12" s="5" t="s">
        <v>612</v>
      </c>
      <c r="C12" s="23">
        <v>6293</v>
      </c>
      <c r="D12" s="23">
        <v>7673</v>
      </c>
    </row>
    <row r="13" spans="1:4" ht="12" customHeight="1">
      <c r="A13" s="674"/>
      <c r="B13" s="5" t="s">
        <v>45</v>
      </c>
      <c r="C13" s="23">
        <f>'2sz melléklet'!C157</f>
        <v>15103</v>
      </c>
      <c r="D13" s="23">
        <f>'2sz melléklet'!D157</f>
        <v>20367</v>
      </c>
    </row>
    <row r="14" spans="1:4" ht="12" customHeight="1">
      <c r="A14" s="674"/>
      <c r="B14" s="5" t="s">
        <v>46</v>
      </c>
      <c r="C14" s="23">
        <f>C16+C15</f>
        <v>1603964</v>
      </c>
      <c r="D14" s="23">
        <f>D16+D15</f>
        <v>1392726</v>
      </c>
    </row>
    <row r="15" spans="1:4" ht="12" customHeight="1">
      <c r="A15" s="674"/>
      <c r="B15" s="5" t="s">
        <v>61</v>
      </c>
      <c r="C15" s="23">
        <f>'2sz melléklet'!I157</f>
        <v>1596164</v>
      </c>
      <c r="D15" s="23">
        <f>'2sz melléklet'!J157</f>
        <v>1377926</v>
      </c>
    </row>
    <row r="16" spans="1:4" ht="12" customHeight="1">
      <c r="A16" s="674"/>
      <c r="B16" s="5" t="s">
        <v>174</v>
      </c>
      <c r="C16" s="23">
        <f>'2sz melléklet'!C195</f>
        <v>7800</v>
      </c>
      <c r="D16" s="23">
        <f>'2sz melléklet'!D195</f>
        <v>14800</v>
      </c>
    </row>
    <row r="17" spans="1:4" ht="12" customHeight="1">
      <c r="A17" s="139" t="s">
        <v>11</v>
      </c>
      <c r="B17" s="20" t="s">
        <v>48</v>
      </c>
      <c r="C17" s="24">
        <f>C18+C19+C20+C21+C22+C23+C25+C28+C29+C30+C31+C32+C33</f>
        <v>5426364</v>
      </c>
      <c r="D17" s="24">
        <f>D18+D19+D20+D21+D22+D23+D25+D28+D29+D30+D31+D32+D33</f>
        <v>2683048</v>
      </c>
    </row>
    <row r="18" spans="1:4" ht="12" customHeight="1">
      <c r="A18" s="674"/>
      <c r="B18" s="5" t="s">
        <v>173</v>
      </c>
      <c r="C18" s="144">
        <f>'3asz melléklet polghiv (2)'!C11+'3sz melléklet polghiv'!C8</f>
        <v>329029</v>
      </c>
      <c r="D18" s="144">
        <f>'3asz melléklet polghiv (2)'!D11+'3sz melléklet polghiv'!D8</f>
        <v>331154</v>
      </c>
    </row>
    <row r="19" spans="1:4" ht="12" customHeight="1">
      <c r="A19" s="674"/>
      <c r="B19" s="5" t="s">
        <v>42</v>
      </c>
      <c r="C19" s="144">
        <f>'3asz melléklet polghiv (2)'!C12+'3sz melléklet polghiv'!C9</f>
        <v>82734</v>
      </c>
      <c r="D19" s="144">
        <f>'3asz melléklet polghiv (2)'!D12+'3sz melléklet polghiv'!D9</f>
        <v>83343</v>
      </c>
    </row>
    <row r="20" spans="1:4" ht="12" customHeight="1">
      <c r="A20" s="674"/>
      <c r="B20" s="5" t="s">
        <v>43</v>
      </c>
      <c r="C20" s="144">
        <f>'3asz melléklet polghiv (2)'!C13+'3sz melléklet polghiv'!C10</f>
        <v>816837</v>
      </c>
      <c r="D20" s="23">
        <f>'3sz melléklet polghiv'!D10+'3asz melléklet polghiv (2)'!D13</f>
        <v>685026</v>
      </c>
    </row>
    <row r="21" spans="1:6" ht="12" customHeight="1">
      <c r="A21" s="674"/>
      <c r="B21" s="5" t="s">
        <v>49</v>
      </c>
      <c r="C21" s="144">
        <v>243246</v>
      </c>
      <c r="D21" s="144">
        <f>'3sz melléklet polghiv'!D50</f>
        <v>242808</v>
      </c>
      <c r="F21" s="48"/>
    </row>
    <row r="22" spans="1:4" ht="12" customHeight="1">
      <c r="A22" s="674"/>
      <c r="B22" s="5" t="s">
        <v>558</v>
      </c>
      <c r="C22" s="144">
        <f>'3sz melléklet polghiv'!C91</f>
        <v>132103</v>
      </c>
      <c r="D22" s="144">
        <f>'3sz melléklet polghiv'!D91</f>
        <v>133510</v>
      </c>
    </row>
    <row r="23" spans="1:5" ht="12" customHeight="1">
      <c r="A23" s="674"/>
      <c r="B23" s="5" t="s">
        <v>63</v>
      </c>
      <c r="C23" s="144">
        <v>19694</v>
      </c>
      <c r="D23" s="144">
        <v>41294</v>
      </c>
      <c r="E23" s="355"/>
    </row>
    <row r="24" spans="1:4" ht="12" customHeight="1">
      <c r="A24" s="674"/>
      <c r="B24" s="296" t="s">
        <v>536</v>
      </c>
      <c r="C24" s="144">
        <v>3500</v>
      </c>
      <c r="D24" s="144">
        <v>3500</v>
      </c>
    </row>
    <row r="25" spans="1:4" ht="12" customHeight="1">
      <c r="A25" s="674"/>
      <c r="B25" s="5" t="s">
        <v>46</v>
      </c>
      <c r="C25" s="144">
        <f>C26+C27</f>
        <v>3105679</v>
      </c>
      <c r="D25" s="144">
        <f>D26+D27</f>
        <v>781928</v>
      </c>
    </row>
    <row r="26" spans="1:4" ht="12" customHeight="1">
      <c r="A26" s="674"/>
      <c r="B26" s="5" t="s">
        <v>62</v>
      </c>
      <c r="C26" s="144">
        <f>'4. számú melléklet (2)'!C17+'4. számú melléklet (2)'!C36+'4. számú melléklet (2)'!C76</f>
        <v>2985829</v>
      </c>
      <c r="D26" s="144">
        <f>'4. számú melléklet (2)'!D17+'4. számú melléklet (2)'!D36+'4. számú melléklet (2)'!D76</f>
        <v>700061</v>
      </c>
    </row>
    <row r="27" spans="1:4" ht="12" customHeight="1">
      <c r="A27" s="674"/>
      <c r="B27" s="5" t="s">
        <v>175</v>
      </c>
      <c r="C27" s="144">
        <f>'5.sz melléklet felújítás (2)'!C27</f>
        <v>119850</v>
      </c>
      <c r="D27" s="144">
        <f>'5.sz melléklet felújítás (2)'!D27</f>
        <v>81867</v>
      </c>
    </row>
    <row r="28" spans="1:4" ht="12" customHeight="1">
      <c r="A28" s="674"/>
      <c r="B28" s="6" t="s">
        <v>60</v>
      </c>
      <c r="C28" s="145">
        <v>500</v>
      </c>
      <c r="D28" s="145">
        <v>500</v>
      </c>
    </row>
    <row r="29" spans="1:4" ht="12" customHeight="1">
      <c r="A29" s="674"/>
      <c r="B29" s="6" t="s">
        <v>51</v>
      </c>
      <c r="C29" s="145">
        <v>246330</v>
      </c>
      <c r="D29" s="145">
        <f>'9.sz. melléklet ált. és céltar'!D8:E8</f>
        <v>231487</v>
      </c>
    </row>
    <row r="30" spans="1:4" ht="25.5" customHeight="1">
      <c r="A30" s="674"/>
      <c r="B30" s="30" t="s">
        <v>176</v>
      </c>
      <c r="C30" s="145">
        <v>7000</v>
      </c>
      <c r="D30" s="145">
        <v>7000</v>
      </c>
    </row>
    <row r="31" spans="1:4" ht="12" customHeight="1">
      <c r="A31" s="674"/>
      <c r="B31" s="6" t="s">
        <v>53</v>
      </c>
      <c r="C31" s="144">
        <v>298214</v>
      </c>
      <c r="D31" s="144"/>
    </row>
    <row r="32" spans="1:4" ht="12" customHeight="1">
      <c r="A32" s="674"/>
      <c r="B32" s="6" t="s">
        <v>262</v>
      </c>
      <c r="C32" s="144">
        <v>133998</v>
      </c>
      <c r="D32" s="144">
        <v>133998</v>
      </c>
    </row>
    <row r="33" spans="1:5" ht="12" customHeight="1">
      <c r="A33" s="138"/>
      <c r="B33" s="6" t="s">
        <v>308</v>
      </c>
      <c r="C33" s="144">
        <v>11000</v>
      </c>
      <c r="D33" s="144">
        <v>11000</v>
      </c>
      <c r="E33" s="355"/>
    </row>
    <row r="34" spans="1:6" ht="12" customHeight="1">
      <c r="A34" s="137"/>
      <c r="B34" s="7" t="s">
        <v>278</v>
      </c>
      <c r="C34" s="25">
        <f>C7+C17</f>
        <v>11240818</v>
      </c>
      <c r="D34" s="25">
        <f>D7+D17</f>
        <v>8494732</v>
      </c>
      <c r="F34" s="48"/>
    </row>
    <row r="35" spans="1:5" ht="12" customHeight="1">
      <c r="A35" s="138"/>
      <c r="B35" s="5"/>
      <c r="C35" s="23"/>
      <c r="D35" s="23"/>
      <c r="E35" s="48"/>
    </row>
    <row r="36" spans="1:7" ht="12" customHeight="1">
      <c r="A36" s="674"/>
      <c r="B36" s="5" t="s">
        <v>41</v>
      </c>
      <c r="C36" s="23">
        <f aca="true" t="shared" si="0" ref="C36:D38">C18+C8</f>
        <v>2436275</v>
      </c>
      <c r="D36" s="23">
        <f t="shared" si="0"/>
        <v>2454630</v>
      </c>
      <c r="G36" s="48"/>
    </row>
    <row r="37" spans="1:7" ht="12" customHeight="1">
      <c r="A37" s="674"/>
      <c r="B37" s="5" t="s">
        <v>54</v>
      </c>
      <c r="C37" s="23">
        <f t="shared" si="0"/>
        <v>637868</v>
      </c>
      <c r="D37" s="23">
        <f t="shared" si="0"/>
        <v>641710</v>
      </c>
      <c r="G37" s="48"/>
    </row>
    <row r="38" spans="1:7" ht="12" customHeight="1">
      <c r="A38" s="674"/>
      <c r="B38" s="5" t="s">
        <v>55</v>
      </c>
      <c r="C38" s="23">
        <f t="shared" si="0"/>
        <v>2216014</v>
      </c>
      <c r="D38" s="23">
        <f t="shared" si="0"/>
        <v>2266564</v>
      </c>
      <c r="G38" s="48"/>
    </row>
    <row r="39" spans="1:7" ht="12" customHeight="1">
      <c r="A39" s="674"/>
      <c r="B39" s="5" t="s">
        <v>56</v>
      </c>
      <c r="C39" s="23">
        <f>C21+C12</f>
        <v>249539</v>
      </c>
      <c r="D39" s="23">
        <f>D21+D12</f>
        <v>250481</v>
      </c>
      <c r="G39" s="48"/>
    </row>
    <row r="40" spans="1:7" ht="12" customHeight="1">
      <c r="A40" s="674"/>
      <c r="B40" s="5" t="s">
        <v>532</v>
      </c>
      <c r="C40" s="23">
        <f>C22</f>
        <v>132103</v>
      </c>
      <c r="D40" s="23">
        <f>D22</f>
        <v>133510</v>
      </c>
      <c r="G40" s="48"/>
    </row>
    <row r="41" spans="1:7" ht="12" customHeight="1">
      <c r="A41" s="674"/>
      <c r="B41" s="5" t="s">
        <v>57</v>
      </c>
      <c r="C41" s="23">
        <f>C13</f>
        <v>15103</v>
      </c>
      <c r="D41" s="23">
        <f>D13</f>
        <v>20367</v>
      </c>
      <c r="G41" s="48"/>
    </row>
    <row r="42" spans="1:7" ht="12" customHeight="1">
      <c r="A42" s="674"/>
      <c r="B42" s="5" t="s">
        <v>64</v>
      </c>
      <c r="C42" s="23">
        <f>C23+C11</f>
        <v>147231</v>
      </c>
      <c r="D42" s="23">
        <f>D23+D11</f>
        <v>168831</v>
      </c>
      <c r="G42" s="48"/>
    </row>
    <row r="43" spans="1:9" ht="12" customHeight="1">
      <c r="A43" s="674"/>
      <c r="B43" s="302" t="s">
        <v>320</v>
      </c>
      <c r="C43" s="23">
        <v>3500</v>
      </c>
      <c r="D43" s="23">
        <f>D24</f>
        <v>3500</v>
      </c>
      <c r="G43" s="48"/>
      <c r="I43" s="48"/>
    </row>
    <row r="44" spans="1:9" ht="12" customHeight="1">
      <c r="A44" s="674"/>
      <c r="B44" s="5" t="s">
        <v>58</v>
      </c>
      <c r="C44" s="23">
        <f aca="true" t="shared" si="1" ref="C44:D46">C25+C14</f>
        <v>4709643</v>
      </c>
      <c r="D44" s="23">
        <f t="shared" si="1"/>
        <v>2174654</v>
      </c>
      <c r="G44" s="48"/>
      <c r="I44" s="48"/>
    </row>
    <row r="45" spans="1:7" ht="12" customHeight="1">
      <c r="A45" s="674"/>
      <c r="B45" s="5" t="s">
        <v>59</v>
      </c>
      <c r="C45" s="23">
        <f t="shared" si="1"/>
        <v>4581993</v>
      </c>
      <c r="D45" s="23">
        <f t="shared" si="1"/>
        <v>2077987</v>
      </c>
      <c r="G45" s="48"/>
    </row>
    <row r="46" spans="1:7" ht="12" customHeight="1">
      <c r="A46" s="674"/>
      <c r="B46" s="5" t="s">
        <v>177</v>
      </c>
      <c r="C46" s="23">
        <f t="shared" si="1"/>
        <v>127650</v>
      </c>
      <c r="D46" s="23">
        <f t="shared" si="1"/>
        <v>96667</v>
      </c>
      <c r="G46" s="48"/>
    </row>
    <row r="47" spans="1:7" ht="12" customHeight="1">
      <c r="A47" s="674"/>
      <c r="B47" s="5" t="s">
        <v>50</v>
      </c>
      <c r="C47" s="23">
        <f aca="true" t="shared" si="2" ref="C47:D49">C28</f>
        <v>500</v>
      </c>
      <c r="D47" s="23">
        <f t="shared" si="2"/>
        <v>500</v>
      </c>
      <c r="F47" t="s">
        <v>610</v>
      </c>
      <c r="G47" s="48"/>
    </row>
    <row r="48" spans="1:7" ht="12" customHeight="1">
      <c r="A48" s="674"/>
      <c r="B48" s="5" t="s">
        <v>65</v>
      </c>
      <c r="C48" s="23">
        <f t="shared" si="2"/>
        <v>246330</v>
      </c>
      <c r="D48" s="23">
        <f t="shared" si="2"/>
        <v>231487</v>
      </c>
      <c r="G48" s="48"/>
    </row>
    <row r="49" spans="1:7" ht="12" customHeight="1">
      <c r="A49" s="674"/>
      <c r="B49" s="5" t="s">
        <v>52</v>
      </c>
      <c r="C49" s="23">
        <f t="shared" si="2"/>
        <v>7000</v>
      </c>
      <c r="D49" s="23">
        <f t="shared" si="2"/>
        <v>7000</v>
      </c>
      <c r="G49" s="48"/>
    </row>
    <row r="50" spans="1:7" ht="12" customHeight="1">
      <c r="A50" s="674"/>
      <c r="B50" s="5" t="s">
        <v>178</v>
      </c>
      <c r="C50" s="23">
        <f aca="true" t="shared" si="3" ref="C50:D52">C31</f>
        <v>298214</v>
      </c>
      <c r="D50" s="23">
        <f t="shared" si="3"/>
        <v>0</v>
      </c>
      <c r="G50" s="48"/>
    </row>
    <row r="51" spans="1:7" ht="12" customHeight="1">
      <c r="A51" s="674"/>
      <c r="B51" s="5" t="s">
        <v>47</v>
      </c>
      <c r="C51" s="23">
        <f t="shared" si="3"/>
        <v>133998</v>
      </c>
      <c r="D51" s="23">
        <f t="shared" si="3"/>
        <v>133998</v>
      </c>
      <c r="G51" s="48"/>
    </row>
    <row r="52" spans="1:7" ht="12" customHeight="1" thickBot="1">
      <c r="A52" s="678"/>
      <c r="B52" s="281" t="s">
        <v>308</v>
      </c>
      <c r="C52" s="140">
        <f t="shared" si="3"/>
        <v>11000</v>
      </c>
      <c r="D52" s="140">
        <f t="shared" si="3"/>
        <v>11000</v>
      </c>
      <c r="G52" s="48"/>
    </row>
    <row r="53" spans="1:5" ht="13.5" thickTop="1">
      <c r="A53" s="8"/>
      <c r="B53" s="8"/>
      <c r="C53" s="129"/>
      <c r="D53" s="128"/>
      <c r="E53" s="48"/>
    </row>
    <row r="54" ht="12.75">
      <c r="D54" s="48"/>
    </row>
  </sheetData>
  <sheetProtection/>
  <mergeCells count="7">
    <mergeCell ref="A3:D3"/>
    <mergeCell ref="A1:D1"/>
    <mergeCell ref="A36:A52"/>
    <mergeCell ref="A8:A16"/>
    <mergeCell ref="A18:A32"/>
    <mergeCell ref="B6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71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16.28125" style="41" customWidth="1"/>
    <col min="2" max="2" width="9.140625" style="36" customWidth="1"/>
    <col min="3" max="3" width="12.28125" style="36" customWidth="1"/>
    <col min="4" max="4" width="14.7109375" style="36" customWidth="1"/>
    <col min="5" max="5" width="11.140625" style="36" customWidth="1"/>
    <col min="6" max="6" width="13.421875" style="36" customWidth="1"/>
    <col min="7" max="7" width="10.28125" style="36" customWidth="1"/>
    <col min="8" max="8" width="24.421875" style="36" customWidth="1"/>
    <col min="9" max="11" width="11.00390625" style="36" customWidth="1"/>
    <col min="12" max="16384" width="8.00390625" style="36" customWidth="1"/>
  </cols>
  <sheetData>
    <row r="1" spans="1:9" ht="12.75">
      <c r="A1" s="681" t="s">
        <v>195</v>
      </c>
      <c r="B1" s="681"/>
      <c r="C1" s="681"/>
      <c r="D1" s="681"/>
      <c r="E1" s="681"/>
      <c r="F1" s="681"/>
      <c r="G1" s="681"/>
      <c r="H1" s="34"/>
      <c r="I1" s="34"/>
    </row>
    <row r="2" spans="1:9" ht="12.75">
      <c r="A2" s="670" t="s">
        <v>624</v>
      </c>
      <c r="B2" s="679"/>
      <c r="C2" s="679"/>
      <c r="D2" s="679"/>
      <c r="E2" s="410"/>
      <c r="F2" s="410"/>
      <c r="G2" s="410"/>
      <c r="H2" s="34"/>
      <c r="I2" s="34"/>
    </row>
    <row r="3" spans="1:7" ht="33.75" customHeight="1">
      <c r="A3" s="680" t="s">
        <v>335</v>
      </c>
      <c r="B3" s="680"/>
      <c r="C3" s="680"/>
      <c r="D3" s="680"/>
      <c r="E3" s="680"/>
      <c r="F3" s="680"/>
      <c r="G3" s="680"/>
    </row>
    <row r="4" spans="1:11" ht="19.5" customHeight="1">
      <c r="A4" s="75"/>
      <c r="B4" s="76"/>
      <c r="C4" s="76"/>
      <c r="D4" s="76"/>
      <c r="E4" s="76"/>
      <c r="F4" s="76"/>
      <c r="G4" s="76"/>
      <c r="H4" s="38"/>
      <c r="I4" s="38"/>
      <c r="J4" s="38"/>
      <c r="K4" s="38"/>
    </row>
    <row r="5" spans="1:11" ht="32.25" thickBot="1">
      <c r="A5" s="77" t="s">
        <v>4</v>
      </c>
      <c r="B5" s="78"/>
      <c r="C5" s="78"/>
      <c r="D5" s="79" t="s">
        <v>39</v>
      </c>
      <c r="E5" s="79"/>
      <c r="F5" s="80" t="s">
        <v>182</v>
      </c>
      <c r="G5" s="80"/>
      <c r="H5" s="124"/>
      <c r="K5" s="39"/>
    </row>
    <row r="6" spans="1:7" ht="24" customHeight="1" thickBot="1">
      <c r="A6" s="81" t="s">
        <v>180</v>
      </c>
      <c r="B6" s="82" t="s">
        <v>545</v>
      </c>
      <c r="C6" s="289" t="s">
        <v>548</v>
      </c>
      <c r="D6" s="320" t="s">
        <v>180</v>
      </c>
      <c r="E6" s="321" t="s">
        <v>549</v>
      </c>
      <c r="F6" s="321" t="s">
        <v>550</v>
      </c>
      <c r="G6" s="40"/>
    </row>
    <row r="7" spans="1:7" s="40" customFormat="1" ht="24.75" customHeight="1">
      <c r="A7" s="331" t="s">
        <v>183</v>
      </c>
      <c r="B7" s="332">
        <f>'1.szmelléklet bevétel'!C9+'1.szmelléklet bevétel'!C10-'1.b.sz.mell felhalm mérleg'!B16+'1.szmelléklet bevétel'!C14</f>
        <v>647195</v>
      </c>
      <c r="C7" s="332">
        <f>'1.szmelléklet bevétel'!D9+'1.szmelléklet bevétel'!D10+'1.szmelléklet bevétel'!D14+-'1.b.sz.mell felhalm mérleg'!C16</f>
        <v>655074</v>
      </c>
      <c r="D7" s="328" t="s">
        <v>108</v>
      </c>
      <c r="E7" s="84">
        <f>'1sz melléklet kiadás'!C36</f>
        <v>2436275</v>
      </c>
      <c r="F7" s="84">
        <f>'1sz melléklet kiadás'!D36</f>
        <v>2454630</v>
      </c>
      <c r="G7" s="124"/>
    </row>
    <row r="8" spans="1:7" ht="24.75" customHeight="1">
      <c r="A8" s="83" t="s">
        <v>184</v>
      </c>
      <c r="B8" s="84">
        <f>'1.szmelléklet bevétel'!C13</f>
        <v>496875</v>
      </c>
      <c r="C8" s="84">
        <f>'1.szmelléklet bevétel'!D13</f>
        <v>527537</v>
      </c>
      <c r="D8" s="328" t="s">
        <v>185</v>
      </c>
      <c r="E8" s="84">
        <f>'1sz melléklet kiadás'!C37</f>
        <v>637868</v>
      </c>
      <c r="F8" s="84">
        <f>'1sz melléklet kiadás'!D37</f>
        <v>641710</v>
      </c>
      <c r="G8" s="124"/>
    </row>
    <row r="9" spans="1:7" ht="24.75" customHeight="1">
      <c r="A9" s="83" t="s">
        <v>186</v>
      </c>
      <c r="B9" s="84">
        <f>'1.szmelléklet bevétel'!C32+'1.szmelléklet bevétel'!C33+'1.szmelléklet bevétel'!C34</f>
        <v>1847034</v>
      </c>
      <c r="C9" s="84">
        <f>'1.szmelléklet bevétel'!D32+'1.szmelléklet bevétel'!D33+'1.szmelléklet bevétel'!D34</f>
        <v>2079782</v>
      </c>
      <c r="D9" s="328" t="s">
        <v>111</v>
      </c>
      <c r="E9" s="84">
        <f>'1sz melléklet kiadás'!C38-'3sz melléklet polghiv'!C42</f>
        <v>2103839</v>
      </c>
      <c r="F9" s="84">
        <f>'1sz melléklet kiadás'!D38-'3sz melléklet polghiv'!D42</f>
        <v>2152564</v>
      </c>
      <c r="G9" s="124"/>
    </row>
    <row r="10" spans="1:7" ht="24.75" customHeight="1">
      <c r="A10" s="83" t="s">
        <v>187</v>
      </c>
      <c r="B10" s="84">
        <f>'1.szmelléklet bevétel'!C23-'1.b.sz.mell felhalm mérleg'!B8</f>
        <v>1407445</v>
      </c>
      <c r="C10" s="84">
        <f>'1.szmelléklet bevétel'!D23-'1.b.sz.mell felhalm mérleg'!C8</f>
        <v>1424939</v>
      </c>
      <c r="D10" s="328" t="s">
        <v>188</v>
      </c>
      <c r="E10" s="84">
        <f>'1sz melléklet kiadás'!C41</f>
        <v>15103</v>
      </c>
      <c r="F10" s="84">
        <f>'1sz melléklet kiadás'!D41</f>
        <v>20367</v>
      </c>
      <c r="G10" s="124"/>
    </row>
    <row r="11" spans="1:7" ht="24.75" customHeight="1">
      <c r="A11" s="83" t="s">
        <v>189</v>
      </c>
      <c r="B11" s="84">
        <f>'1.szmelléklet bevétel'!C44-'1.b.sz.mell felhalm mérleg'!B11</f>
        <v>196962</v>
      </c>
      <c r="C11" s="84">
        <f>'1.szmelléklet bevétel'!D44-'1.b.sz.mell felhalm mérleg'!C11</f>
        <v>196330</v>
      </c>
      <c r="D11" s="328" t="s">
        <v>533</v>
      </c>
      <c r="E11" s="84">
        <f>'1sz melléklet kiadás'!C40</f>
        <v>132103</v>
      </c>
      <c r="F11" s="84">
        <f>'1sz melléklet kiadás'!D40</f>
        <v>133510</v>
      </c>
      <c r="G11" s="37"/>
    </row>
    <row r="12" spans="1:7" ht="21" customHeight="1">
      <c r="A12" s="85" t="s">
        <v>190</v>
      </c>
      <c r="B12" s="84">
        <f>'1.szmelléklet bevétel'!C12-'1.b.sz.mell felhalm mérleg'!B14</f>
        <v>410300</v>
      </c>
      <c r="C12" s="84">
        <f>'1.szmelléklet bevétel'!D12-'1.b.sz.mell felhalm mérleg'!C14</f>
        <v>418470</v>
      </c>
      <c r="D12" s="328" t="s">
        <v>131</v>
      </c>
      <c r="E12" s="84">
        <f>'1sz melléklet kiadás'!C39</f>
        <v>249539</v>
      </c>
      <c r="F12" s="84">
        <f>'1sz melléklet kiadás'!D39</f>
        <v>250481</v>
      </c>
      <c r="G12" s="124"/>
    </row>
    <row r="13" spans="1:7" ht="32.25" customHeight="1">
      <c r="A13" s="85" t="s">
        <v>35</v>
      </c>
      <c r="B13" s="84">
        <f>'1.szmelléklet bevétel'!C41</f>
        <v>550203</v>
      </c>
      <c r="C13" s="84">
        <f>'1.szmelléklet bevétel'!D41</f>
        <v>359380</v>
      </c>
      <c r="D13" s="328" t="s">
        <v>321</v>
      </c>
      <c r="E13" s="84">
        <f>'1sz melléklet kiadás'!C50</f>
        <v>298214</v>
      </c>
      <c r="F13" s="84">
        <f>'1sz melléklet kiadás'!D50</f>
        <v>0</v>
      </c>
      <c r="G13" s="124"/>
    </row>
    <row r="14" spans="1:7" ht="40.5" customHeight="1">
      <c r="A14" s="350"/>
      <c r="B14" s="312"/>
      <c r="C14" s="312"/>
      <c r="D14" s="328" t="s">
        <v>275</v>
      </c>
      <c r="E14" s="84">
        <v>18281</v>
      </c>
      <c r="F14" s="84">
        <v>18281</v>
      </c>
      <c r="G14" s="124"/>
    </row>
    <row r="15" spans="1:7" ht="24.75" customHeight="1">
      <c r="A15" s="351"/>
      <c r="B15" s="86"/>
      <c r="C15" s="86"/>
      <c r="D15" s="328" t="s">
        <v>181</v>
      </c>
      <c r="E15" s="84">
        <v>500</v>
      </c>
      <c r="F15" s="84">
        <v>500</v>
      </c>
      <c r="G15" s="124"/>
    </row>
    <row r="16" spans="1:7" ht="24.75" customHeight="1">
      <c r="A16" s="85"/>
      <c r="B16" s="86"/>
      <c r="C16" s="86"/>
      <c r="D16" s="328" t="s">
        <v>191</v>
      </c>
      <c r="E16" s="84">
        <f>'1sz melléklet kiadás'!C48-'1.b.sz.mell felhalm mérleg'!E11</f>
        <v>171752</v>
      </c>
      <c r="F16" s="84">
        <f>'1sz melléklet kiadás'!D48-'1.b.sz.mell felhalm mérleg'!F11</f>
        <v>997</v>
      </c>
      <c r="G16" s="124"/>
    </row>
    <row r="17" spans="1:7" ht="24.75" customHeight="1">
      <c r="A17" s="85"/>
      <c r="B17" s="86"/>
      <c r="C17" s="86"/>
      <c r="D17" s="329"/>
      <c r="E17" s="86"/>
      <c r="F17" s="86"/>
      <c r="G17" s="124"/>
    </row>
    <row r="18" spans="1:7" ht="24.75" customHeight="1">
      <c r="A18" s="85"/>
      <c r="B18" s="86"/>
      <c r="C18" s="86"/>
      <c r="D18" s="329"/>
      <c r="E18" s="86"/>
      <c r="F18" s="86"/>
      <c r="G18" s="124"/>
    </row>
    <row r="19" spans="1:7" ht="18" customHeight="1">
      <c r="A19" s="85"/>
      <c r="B19" s="86"/>
      <c r="C19" s="86"/>
      <c r="D19" s="329"/>
      <c r="E19" s="86"/>
      <c r="F19" s="86"/>
      <c r="G19" s="124"/>
    </row>
    <row r="20" spans="1:7" ht="18" customHeight="1" thickBot="1">
      <c r="A20" s="333"/>
      <c r="B20" s="334"/>
      <c r="C20" s="334"/>
      <c r="D20" s="330"/>
      <c r="E20" s="87"/>
      <c r="F20" s="87"/>
      <c r="G20" s="124"/>
    </row>
    <row r="21" spans="1:7" ht="18" customHeight="1">
      <c r="A21" s="325" t="s">
        <v>192</v>
      </c>
      <c r="B21" s="326">
        <f>SUM(B7:B20)</f>
        <v>5556014</v>
      </c>
      <c r="C21" s="326">
        <f>SUM(C7:C20)</f>
        <v>5661512</v>
      </c>
      <c r="D21" s="327" t="s">
        <v>192</v>
      </c>
      <c r="E21" s="327">
        <f>SUM(E7:E20)</f>
        <v>6063474</v>
      </c>
      <c r="F21" s="327">
        <f>SUM(F7:F20)</f>
        <v>5673040</v>
      </c>
      <c r="G21" s="124"/>
    </row>
    <row r="22" spans="1:7" ht="18" customHeight="1" thickBot="1">
      <c r="A22" s="323" t="s">
        <v>193</v>
      </c>
      <c r="B22" s="322">
        <f>IF(((E21-B21)&gt;0),E21-B21,"----")</f>
        <v>507460</v>
      </c>
      <c r="C22" s="322">
        <f>IF(((F21-C21)&gt;0),F21-C21,"----")</f>
        <v>11528</v>
      </c>
      <c r="D22" s="324" t="s">
        <v>194</v>
      </c>
      <c r="E22" s="322" t="str">
        <f>IF(((B21-E21)&gt;0),B21-E21,"----")</f>
        <v>----</v>
      </c>
      <c r="F22" s="322" t="str">
        <f>IF(((C21-F21)&gt;0),C21-F21,"----")</f>
        <v>----</v>
      </c>
      <c r="G22" s="124"/>
    </row>
    <row r="23" spans="1:8" ht="18" customHeight="1">
      <c r="A23" s="125"/>
      <c r="B23" s="124"/>
      <c r="C23" s="124"/>
      <c r="D23" s="124"/>
      <c r="E23" s="124"/>
      <c r="F23" s="124"/>
      <c r="G23" s="124"/>
      <c r="H23" s="124"/>
    </row>
    <row r="24" spans="1:8" ht="12.75">
      <c r="A24" s="125"/>
      <c r="B24" s="124"/>
      <c r="C24" s="124"/>
      <c r="D24" s="124"/>
      <c r="E24" s="124"/>
      <c r="F24" s="124"/>
      <c r="G24" s="124"/>
      <c r="H24" s="124"/>
    </row>
    <row r="25" spans="1:8" ht="12.75">
      <c r="A25" s="125"/>
      <c r="B25" s="124"/>
      <c r="C25" s="124"/>
      <c r="D25" s="124"/>
      <c r="E25" s="124"/>
      <c r="F25" s="124"/>
      <c r="G25" s="124"/>
      <c r="H25" s="124"/>
    </row>
    <row r="26" spans="1:8" ht="12.75">
      <c r="A26" s="125"/>
      <c r="B26" s="124"/>
      <c r="C26" s="124"/>
      <c r="D26" s="124"/>
      <c r="E26" s="124"/>
      <c r="F26" s="124"/>
      <c r="G26" s="124"/>
      <c r="H26" s="124"/>
    </row>
    <row r="27" spans="1:8" ht="12.75">
      <c r="A27" s="125"/>
      <c r="B27" s="124"/>
      <c r="C27" s="124"/>
      <c r="D27" s="124"/>
      <c r="E27" s="124"/>
      <c r="F27" s="124"/>
      <c r="G27" s="124"/>
      <c r="H27" s="124"/>
    </row>
    <row r="28" spans="1:8" ht="12.75">
      <c r="A28" s="125"/>
      <c r="B28" s="124"/>
      <c r="C28" s="124"/>
      <c r="D28" s="124"/>
      <c r="E28" s="124"/>
      <c r="F28" s="124"/>
      <c r="G28" s="124"/>
      <c r="H28" s="124"/>
    </row>
    <row r="29" spans="1:8" ht="12.75">
      <c r="A29" s="125"/>
      <c r="B29" s="124"/>
      <c r="C29" s="124"/>
      <c r="D29" s="124"/>
      <c r="E29" s="124"/>
      <c r="F29" s="124"/>
      <c r="G29" s="124"/>
      <c r="H29" s="124"/>
    </row>
    <row r="30" spans="1:8" ht="12.75">
      <c r="A30" s="125"/>
      <c r="B30" s="124"/>
      <c r="C30" s="124"/>
      <c r="D30" s="124"/>
      <c r="E30" s="124"/>
      <c r="F30" s="124"/>
      <c r="G30" s="124"/>
      <c r="H30" s="124"/>
    </row>
    <row r="31" spans="1:8" ht="12.75">
      <c r="A31" s="125"/>
      <c r="B31" s="124"/>
      <c r="C31" s="124"/>
      <c r="D31" s="124"/>
      <c r="E31" s="124"/>
      <c r="F31" s="124"/>
      <c r="G31" s="124"/>
      <c r="H31" s="124"/>
    </row>
    <row r="32" spans="1:8" ht="12.75">
      <c r="A32" s="125"/>
      <c r="B32" s="124"/>
      <c r="C32" s="124"/>
      <c r="D32" s="124"/>
      <c r="E32" s="124"/>
      <c r="F32" s="124"/>
      <c r="G32" s="124"/>
      <c r="H32" s="124"/>
    </row>
    <row r="33" spans="1:8" ht="12.75">
      <c r="A33" s="125"/>
      <c r="B33" s="124"/>
      <c r="C33" s="124"/>
      <c r="D33" s="124"/>
      <c r="E33" s="124"/>
      <c r="F33" s="124"/>
      <c r="G33" s="124"/>
      <c r="H33" s="124"/>
    </row>
    <row r="34" spans="1:8" ht="12.75">
      <c r="A34" s="125"/>
      <c r="B34" s="124"/>
      <c r="C34" s="124"/>
      <c r="D34" s="124"/>
      <c r="E34" s="124"/>
      <c r="F34" s="124"/>
      <c r="G34" s="124"/>
      <c r="H34" s="124"/>
    </row>
    <row r="35" spans="1:8" ht="12.75">
      <c r="A35" s="125"/>
      <c r="B35" s="124"/>
      <c r="C35" s="124"/>
      <c r="D35" s="124"/>
      <c r="E35" s="124"/>
      <c r="F35" s="124"/>
      <c r="G35" s="124"/>
      <c r="H35" s="124"/>
    </row>
    <row r="36" spans="1:8" ht="12.75">
      <c r="A36" s="125"/>
      <c r="B36" s="124"/>
      <c r="C36" s="124"/>
      <c r="D36" s="124"/>
      <c r="E36" s="124"/>
      <c r="F36" s="124"/>
      <c r="G36" s="124"/>
      <c r="H36" s="124"/>
    </row>
    <row r="37" spans="1:8" ht="12.75">
      <c r="A37" s="125"/>
      <c r="B37" s="124"/>
      <c r="C37" s="124"/>
      <c r="D37" s="124"/>
      <c r="E37" s="124"/>
      <c r="F37" s="124"/>
      <c r="G37" s="124"/>
      <c r="H37" s="124"/>
    </row>
    <row r="38" spans="1:8" ht="12.75">
      <c r="A38" s="125"/>
      <c r="B38" s="124"/>
      <c r="C38" s="124"/>
      <c r="D38" s="124"/>
      <c r="E38" s="124"/>
      <c r="F38" s="124"/>
      <c r="G38" s="124"/>
      <c r="H38" s="124"/>
    </row>
    <row r="39" spans="1:8" ht="12.75">
      <c r="A39" s="125"/>
      <c r="B39" s="124"/>
      <c r="C39" s="124"/>
      <c r="D39" s="124"/>
      <c r="E39" s="124"/>
      <c r="F39" s="124"/>
      <c r="G39" s="124"/>
      <c r="H39" s="124"/>
    </row>
    <row r="40" spans="1:8" ht="12.75">
      <c r="A40" s="125"/>
      <c r="B40" s="124"/>
      <c r="C40" s="124"/>
      <c r="D40" s="124"/>
      <c r="E40" s="124"/>
      <c r="F40" s="124"/>
      <c r="G40" s="124"/>
      <c r="H40" s="124"/>
    </row>
    <row r="41" spans="1:8" ht="12.75">
      <c r="A41" s="125"/>
      <c r="B41" s="124"/>
      <c r="C41" s="124"/>
      <c r="D41" s="124"/>
      <c r="E41" s="124"/>
      <c r="F41" s="124"/>
      <c r="G41" s="124"/>
      <c r="H41" s="124"/>
    </row>
    <row r="42" spans="1:8" ht="12.75">
      <c r="A42" s="125"/>
      <c r="B42" s="124"/>
      <c r="C42" s="124"/>
      <c r="D42" s="124"/>
      <c r="E42" s="124"/>
      <c r="F42" s="124"/>
      <c r="G42" s="124"/>
      <c r="H42" s="124"/>
    </row>
    <row r="43" spans="1:8" ht="12.75">
      <c r="A43" s="125"/>
      <c r="B43" s="124"/>
      <c r="C43" s="124"/>
      <c r="D43" s="124"/>
      <c r="E43" s="124"/>
      <c r="F43" s="124"/>
      <c r="G43" s="124"/>
      <c r="H43" s="124"/>
    </row>
    <row r="44" spans="1:8" ht="12.75">
      <c r="A44" s="125"/>
      <c r="B44" s="124"/>
      <c r="C44" s="124"/>
      <c r="D44" s="124"/>
      <c r="E44" s="124"/>
      <c r="F44" s="124"/>
      <c r="G44" s="124"/>
      <c r="H44" s="124"/>
    </row>
    <row r="45" spans="1:8" ht="12.75">
      <c r="A45" s="125"/>
      <c r="B45" s="124"/>
      <c r="C45" s="124"/>
      <c r="D45" s="124"/>
      <c r="E45" s="124"/>
      <c r="F45" s="124"/>
      <c r="G45" s="124"/>
      <c r="H45" s="124"/>
    </row>
    <row r="46" spans="1:8" ht="12.75">
      <c r="A46" s="125"/>
      <c r="B46" s="124"/>
      <c r="C46" s="124"/>
      <c r="D46" s="124"/>
      <c r="E46" s="124"/>
      <c r="F46" s="124"/>
      <c r="G46" s="124"/>
      <c r="H46" s="124"/>
    </row>
    <row r="47" spans="1:8" ht="12.75">
      <c r="A47" s="125"/>
      <c r="B47" s="124"/>
      <c r="C47" s="124"/>
      <c r="D47" s="124"/>
      <c r="E47" s="124"/>
      <c r="F47" s="124"/>
      <c r="G47" s="124"/>
      <c r="H47" s="124"/>
    </row>
    <row r="48" spans="1:8" ht="12.75">
      <c r="A48" s="125"/>
      <c r="B48" s="124"/>
      <c r="C48" s="124"/>
      <c r="D48" s="124"/>
      <c r="E48" s="124"/>
      <c r="F48" s="124"/>
      <c r="G48" s="124"/>
      <c r="H48" s="124"/>
    </row>
    <row r="49" spans="1:8" ht="12.75">
      <c r="A49" s="125"/>
      <c r="B49" s="124"/>
      <c r="C49" s="124"/>
      <c r="D49" s="124"/>
      <c r="E49" s="124"/>
      <c r="F49" s="124"/>
      <c r="G49" s="124"/>
      <c r="H49" s="124"/>
    </row>
    <row r="50" spans="1:8" ht="12.75">
      <c r="A50" s="125"/>
      <c r="B50" s="124"/>
      <c r="C50" s="124"/>
      <c r="D50" s="124"/>
      <c r="E50" s="124"/>
      <c r="F50" s="124"/>
      <c r="G50" s="124"/>
      <c r="H50" s="124"/>
    </row>
    <row r="51" spans="1:8" ht="12.75">
      <c r="A51" s="125"/>
      <c r="B51" s="124"/>
      <c r="C51" s="124"/>
      <c r="D51" s="124"/>
      <c r="E51" s="124"/>
      <c r="F51" s="124"/>
      <c r="G51" s="124"/>
      <c r="H51" s="124"/>
    </row>
    <row r="52" spans="1:8" ht="12.75">
      <c r="A52" s="125"/>
      <c r="B52" s="124"/>
      <c r="C52" s="124"/>
      <c r="D52" s="124"/>
      <c r="E52" s="124"/>
      <c r="F52" s="124"/>
      <c r="G52" s="124"/>
      <c r="H52" s="124"/>
    </row>
    <row r="53" spans="1:8" ht="12.75">
      <c r="A53" s="125"/>
      <c r="B53" s="124"/>
      <c r="C53" s="124"/>
      <c r="D53" s="124"/>
      <c r="E53" s="124"/>
      <c r="F53" s="124"/>
      <c r="G53" s="124"/>
      <c r="H53" s="124"/>
    </row>
    <row r="54" spans="1:8" ht="12.75">
      <c r="A54" s="125"/>
      <c r="B54" s="124"/>
      <c r="C54" s="124"/>
      <c r="D54" s="124"/>
      <c r="E54" s="124"/>
      <c r="F54" s="124"/>
      <c r="G54" s="124"/>
      <c r="H54" s="124"/>
    </row>
    <row r="55" spans="1:8" ht="12.75">
      <c r="A55" s="125"/>
      <c r="B55" s="124"/>
      <c r="C55" s="124"/>
      <c r="D55" s="124"/>
      <c r="E55" s="124"/>
      <c r="F55" s="124"/>
      <c r="G55" s="124"/>
      <c r="H55" s="124"/>
    </row>
    <row r="56" spans="1:8" ht="12.75">
      <c r="A56" s="125"/>
      <c r="B56" s="124"/>
      <c r="C56" s="124"/>
      <c r="D56" s="124"/>
      <c r="E56" s="124"/>
      <c r="F56" s="124"/>
      <c r="G56" s="124"/>
      <c r="H56" s="124"/>
    </row>
    <row r="57" spans="1:8" ht="12.75">
      <c r="A57" s="125"/>
      <c r="B57" s="124"/>
      <c r="C57" s="124"/>
      <c r="D57" s="124"/>
      <c r="E57" s="124"/>
      <c r="F57" s="124"/>
      <c r="G57" s="124"/>
      <c r="H57" s="124"/>
    </row>
    <row r="58" spans="1:8" ht="12.75">
      <c r="A58" s="125"/>
      <c r="B58" s="124"/>
      <c r="C58" s="124"/>
      <c r="D58" s="124"/>
      <c r="E58" s="124"/>
      <c r="F58" s="124"/>
      <c r="G58" s="124"/>
      <c r="H58" s="124"/>
    </row>
    <row r="59" spans="1:8" ht="12.75">
      <c r="A59" s="125"/>
      <c r="B59" s="124"/>
      <c r="C59" s="124"/>
      <c r="D59" s="124"/>
      <c r="E59" s="124"/>
      <c r="F59" s="124"/>
      <c r="G59" s="124"/>
      <c r="H59" s="124"/>
    </row>
    <row r="60" spans="1:8" ht="12.75">
      <c r="A60" s="125"/>
      <c r="B60" s="124"/>
      <c r="C60" s="124"/>
      <c r="D60" s="124"/>
      <c r="E60" s="124"/>
      <c r="F60" s="124"/>
      <c r="G60" s="124"/>
      <c r="H60" s="124"/>
    </row>
    <row r="61" spans="1:8" ht="12.75">
      <c r="A61" s="125"/>
      <c r="B61" s="124"/>
      <c r="C61" s="124"/>
      <c r="D61" s="124"/>
      <c r="E61" s="124"/>
      <c r="F61" s="124"/>
      <c r="G61" s="124"/>
      <c r="H61" s="124"/>
    </row>
    <row r="62" spans="1:8" ht="12.75">
      <c r="A62" s="125"/>
      <c r="B62" s="124"/>
      <c r="C62" s="124"/>
      <c r="D62" s="124"/>
      <c r="E62" s="124"/>
      <c r="F62" s="124"/>
      <c r="G62" s="124"/>
      <c r="H62" s="124"/>
    </row>
    <row r="63" spans="1:8" ht="12.75">
      <c r="A63" s="125"/>
      <c r="B63" s="124"/>
      <c r="C63" s="124"/>
      <c r="D63" s="124"/>
      <c r="E63" s="124"/>
      <c r="F63" s="124"/>
      <c r="G63" s="124"/>
      <c r="H63" s="124"/>
    </row>
    <row r="64" spans="1:8" ht="12.75">
      <c r="A64" s="125"/>
      <c r="B64" s="124"/>
      <c r="C64" s="124"/>
      <c r="D64" s="124"/>
      <c r="E64" s="124"/>
      <c r="F64" s="124"/>
      <c r="G64" s="124"/>
      <c r="H64" s="124"/>
    </row>
    <row r="65" spans="1:8" ht="12.75">
      <c r="A65" s="125"/>
      <c r="B65" s="124"/>
      <c r="C65" s="124"/>
      <c r="D65" s="124"/>
      <c r="E65" s="124"/>
      <c r="F65" s="124"/>
      <c r="G65" s="124"/>
      <c r="H65" s="124"/>
    </row>
    <row r="66" spans="1:8" ht="12.75">
      <c r="A66" s="125"/>
      <c r="B66" s="124"/>
      <c r="C66" s="124"/>
      <c r="D66" s="124"/>
      <c r="E66" s="124"/>
      <c r="F66" s="124"/>
      <c r="G66" s="124"/>
      <c r="H66" s="124"/>
    </row>
    <row r="67" spans="1:8" ht="12.75">
      <c r="A67" s="125"/>
      <c r="B67" s="124"/>
      <c r="C67" s="124"/>
      <c r="D67" s="124"/>
      <c r="E67" s="124"/>
      <c r="F67" s="124"/>
      <c r="G67" s="124"/>
      <c r="H67" s="124"/>
    </row>
    <row r="68" spans="1:8" ht="12.75">
      <c r="A68" s="125"/>
      <c r="B68" s="124"/>
      <c r="C68" s="124"/>
      <c r="D68" s="124"/>
      <c r="E68" s="124"/>
      <c r="F68" s="124"/>
      <c r="G68" s="124"/>
      <c r="H68" s="124"/>
    </row>
    <row r="69" spans="1:8" ht="12.75">
      <c r="A69" s="125"/>
      <c r="B69" s="124"/>
      <c r="C69" s="124"/>
      <c r="D69" s="124"/>
      <c r="E69" s="124"/>
      <c r="F69" s="124"/>
      <c r="G69" s="124"/>
      <c r="H69" s="124"/>
    </row>
    <row r="70" spans="1:8" ht="12.75">
      <c r="A70" s="125"/>
      <c r="B70" s="124"/>
      <c r="C70" s="124"/>
      <c r="D70" s="124"/>
      <c r="E70" s="124"/>
      <c r="F70" s="124"/>
      <c r="G70" s="124"/>
      <c r="H70" s="124"/>
    </row>
    <row r="71" spans="1:8" ht="12.75">
      <c r="A71" s="125"/>
      <c r="B71" s="124"/>
      <c r="C71" s="124"/>
      <c r="D71" s="124"/>
      <c r="E71" s="124"/>
      <c r="F71" s="124"/>
      <c r="G71" s="124"/>
      <c r="H71" s="124"/>
    </row>
  </sheetData>
  <sheetProtection/>
  <mergeCells count="3">
    <mergeCell ref="A3:G3"/>
    <mergeCell ref="A1:G1"/>
    <mergeCell ref="A2:D2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59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22.421875" style="47" customWidth="1"/>
    <col min="2" max="2" width="12.421875" style="47" customWidth="1"/>
    <col min="3" max="3" width="10.57421875" style="42" customWidth="1"/>
    <col min="4" max="4" width="27.140625" style="42" customWidth="1"/>
    <col min="5" max="5" width="9.7109375" style="42" customWidth="1"/>
    <col min="6" max="6" width="10.57421875" style="42" customWidth="1"/>
    <col min="7" max="7" width="24.421875" style="42" customWidth="1"/>
    <col min="8" max="10" width="11.00390625" style="42" customWidth="1"/>
    <col min="11" max="16384" width="8.00390625" style="42" customWidth="1"/>
  </cols>
  <sheetData>
    <row r="1" spans="1:6" ht="12.75">
      <c r="A1" s="681" t="s">
        <v>210</v>
      </c>
      <c r="B1" s="681"/>
      <c r="C1" s="681"/>
      <c r="D1" s="681"/>
      <c r="E1" s="681"/>
      <c r="F1" s="681"/>
    </row>
    <row r="2" spans="1:6" ht="12.75">
      <c r="A2" s="670" t="s">
        <v>625</v>
      </c>
      <c r="B2" s="670"/>
      <c r="C2" s="670"/>
      <c r="D2" s="670"/>
      <c r="E2" s="670"/>
      <c r="F2" s="670"/>
    </row>
    <row r="3" spans="1:6" ht="33.75" customHeight="1">
      <c r="A3" s="682" t="s">
        <v>617</v>
      </c>
      <c r="B3" s="682"/>
      <c r="C3" s="682"/>
      <c r="D3" s="682"/>
      <c r="E3" s="682"/>
      <c r="F3" s="682"/>
    </row>
    <row r="4" spans="1:10" ht="19.5" customHeight="1">
      <c r="A4" s="88"/>
      <c r="B4" s="88"/>
      <c r="C4" s="89"/>
      <c r="D4" s="89"/>
      <c r="E4" s="89"/>
      <c r="F4" s="89"/>
      <c r="G4" s="44"/>
      <c r="H4" s="44"/>
      <c r="I4" s="44"/>
      <c r="J4" s="44"/>
    </row>
    <row r="5" spans="1:10" ht="16.5" thickBot="1">
      <c r="A5" s="90" t="s">
        <v>4</v>
      </c>
      <c r="B5" s="90"/>
      <c r="C5" s="91"/>
      <c r="D5" s="92" t="s">
        <v>39</v>
      </c>
      <c r="E5" s="92"/>
      <c r="F5" s="92" t="s">
        <v>576</v>
      </c>
      <c r="J5" s="45"/>
    </row>
    <row r="6" spans="1:7" ht="24" customHeight="1" thickBot="1">
      <c r="A6" s="93" t="s">
        <v>180</v>
      </c>
      <c r="B6" s="94" t="s">
        <v>334</v>
      </c>
      <c r="C6" s="94" t="s">
        <v>550</v>
      </c>
      <c r="D6" s="313" t="s">
        <v>180</v>
      </c>
      <c r="E6" s="314" t="s">
        <v>545</v>
      </c>
      <c r="F6" s="314" t="s">
        <v>560</v>
      </c>
      <c r="G6" s="46"/>
    </row>
    <row r="7" spans="1:7" s="46" customFormat="1" ht="24.75" customHeight="1">
      <c r="A7" s="95" t="s">
        <v>196</v>
      </c>
      <c r="B7" s="335">
        <f>'1.szmelléklet bevétel'!C29</f>
        <v>596024</v>
      </c>
      <c r="C7" s="335">
        <f>'1.szmelléklet bevétel'!D29</f>
        <v>210873</v>
      </c>
      <c r="D7" s="98" t="s">
        <v>197</v>
      </c>
      <c r="E7" s="97">
        <f>'1sz melléklet kiadás'!C45</f>
        <v>4581993</v>
      </c>
      <c r="F7" s="97">
        <f>'1sz melléklet kiadás'!D45</f>
        <v>2077987</v>
      </c>
      <c r="G7" s="42"/>
    </row>
    <row r="8" spans="1:6" ht="24.75" customHeight="1">
      <c r="A8" s="96" t="s">
        <v>198</v>
      </c>
      <c r="B8" s="97">
        <v>10864</v>
      </c>
      <c r="C8" s="315">
        <v>53786</v>
      </c>
      <c r="D8" s="98" t="s">
        <v>199</v>
      </c>
      <c r="E8" s="97">
        <f>'1sz melléklet kiadás'!C42</f>
        <v>147231</v>
      </c>
      <c r="F8" s="97">
        <f>'1sz melléklet kiadás'!D42</f>
        <v>168831</v>
      </c>
    </row>
    <row r="9" spans="1:6" ht="24.75" customHeight="1">
      <c r="A9" s="96" t="s">
        <v>200</v>
      </c>
      <c r="B9" s="97">
        <v>0</v>
      </c>
      <c r="C9" s="315"/>
      <c r="D9" s="98" t="s">
        <v>201</v>
      </c>
      <c r="E9" s="97">
        <f>'1sz melléklet kiadás'!C46</f>
        <v>127650</v>
      </c>
      <c r="F9" s="97">
        <f>'1sz melléklet kiadás'!D46</f>
        <v>96667</v>
      </c>
    </row>
    <row r="10" spans="1:6" ht="24.75" customHeight="1">
      <c r="A10" s="96" t="s">
        <v>202</v>
      </c>
      <c r="B10" s="97">
        <f>'1.szmelléklet bevétel'!C36+'1.szmelléklet bevétel'!C37</f>
        <v>3852500</v>
      </c>
      <c r="C10" s="97">
        <f>'1.szmelléklet bevétel'!D36+'1.szmelléklet bevétel'!D37</f>
        <v>1813099</v>
      </c>
      <c r="D10" s="98" t="s">
        <v>203</v>
      </c>
      <c r="E10" s="97">
        <f>'1sz melléklet kiadás'!C49</f>
        <v>7000</v>
      </c>
      <c r="F10" s="97">
        <f>'1sz melléklet kiadás'!D49</f>
        <v>7000</v>
      </c>
    </row>
    <row r="11" spans="1:7" ht="24.75" customHeight="1">
      <c r="A11" s="96" t="s">
        <v>189</v>
      </c>
      <c r="B11" s="97">
        <v>1004462</v>
      </c>
      <c r="C11" s="97">
        <v>534508</v>
      </c>
      <c r="D11" s="98" t="s">
        <v>204</v>
      </c>
      <c r="E11" s="97">
        <v>74578</v>
      </c>
      <c r="F11" s="97">
        <v>230490</v>
      </c>
      <c r="G11" s="43"/>
    </row>
    <row r="12" spans="1:6" ht="24.75" customHeight="1">
      <c r="A12" s="96" t="s">
        <v>205</v>
      </c>
      <c r="B12" s="97"/>
      <c r="C12" s="97"/>
      <c r="D12" s="99" t="s">
        <v>206</v>
      </c>
      <c r="E12" s="97">
        <f>'1sz melléklet kiadás'!C52</f>
        <v>11000</v>
      </c>
      <c r="F12" s="97">
        <f>'1sz melléklet kiadás'!D52</f>
        <v>11000</v>
      </c>
    </row>
    <row r="13" spans="1:9" ht="24.75" customHeight="1">
      <c r="A13" s="100" t="s">
        <v>325</v>
      </c>
      <c r="B13" s="97"/>
      <c r="C13" s="315"/>
      <c r="D13" s="98" t="s">
        <v>0</v>
      </c>
      <c r="E13" s="97">
        <f>'1sz melléklet kiadás'!C51</f>
        <v>133998</v>
      </c>
      <c r="F13" s="97">
        <f>'1sz melléklet kiadás'!D51</f>
        <v>133998</v>
      </c>
      <c r="I13" s="127"/>
    </row>
    <row r="14" spans="1:9" ht="24.75" customHeight="1">
      <c r="A14" s="100" t="s">
        <v>207</v>
      </c>
      <c r="B14" s="97">
        <v>39000</v>
      </c>
      <c r="C14" s="97">
        <v>39000</v>
      </c>
      <c r="D14" s="98" t="s">
        <v>1</v>
      </c>
      <c r="E14" s="97">
        <f>'3sz melléklet polghiv'!C42-'1.a.sz.mell működés mérleg'!E14</f>
        <v>93894</v>
      </c>
      <c r="F14" s="97">
        <f>'3sz melléklet polghiv'!D42-'1.a.sz.mell működés mérleg'!F14</f>
        <v>95719</v>
      </c>
      <c r="I14" s="127"/>
    </row>
    <row r="15" spans="1:6" ht="24.75" customHeight="1">
      <c r="A15" s="100" t="s">
        <v>208</v>
      </c>
      <c r="B15" s="97">
        <f>'1.szmelléklet bevétel'!C39</f>
        <v>16034</v>
      </c>
      <c r="C15" s="97">
        <f>'1.szmelléklet bevétel'!D39</f>
        <v>16034</v>
      </c>
      <c r="D15" s="99"/>
      <c r="E15" s="97"/>
      <c r="F15" s="97"/>
    </row>
    <row r="16" spans="1:6" ht="24.75" customHeight="1">
      <c r="A16" s="100" t="s">
        <v>209</v>
      </c>
      <c r="B16" s="97">
        <v>165920</v>
      </c>
      <c r="C16" s="97">
        <v>165920</v>
      </c>
      <c r="D16" s="99"/>
      <c r="E16" s="97"/>
      <c r="F16" s="97"/>
    </row>
    <row r="17" spans="1:6" ht="24.75" customHeight="1">
      <c r="A17" s="100"/>
      <c r="B17" s="101"/>
      <c r="C17" s="315"/>
      <c r="D17" s="99"/>
      <c r="E17" s="101"/>
      <c r="F17" s="101"/>
    </row>
    <row r="18" spans="1:6" ht="18" customHeight="1">
      <c r="A18" s="100"/>
      <c r="B18" s="101"/>
      <c r="C18" s="315"/>
      <c r="D18" s="99"/>
      <c r="E18" s="101"/>
      <c r="F18" s="101"/>
    </row>
    <row r="19" spans="1:6" ht="18" customHeight="1" thickBot="1">
      <c r="A19" s="336"/>
      <c r="B19" s="337"/>
      <c r="C19" s="338"/>
      <c r="D19" s="99"/>
      <c r="E19" s="101"/>
      <c r="F19" s="101"/>
    </row>
    <row r="20" spans="1:6" ht="18" customHeight="1" thickBot="1">
      <c r="A20" s="102" t="s">
        <v>192</v>
      </c>
      <c r="B20" s="290">
        <f>SUM(B7:B19)</f>
        <v>5684804</v>
      </c>
      <c r="C20" s="290">
        <f>SUM(C7:C19)</f>
        <v>2833220</v>
      </c>
      <c r="D20" s="316" t="s">
        <v>192</v>
      </c>
      <c r="E20" s="317">
        <f>SUM(E7:E19)</f>
        <v>5177344</v>
      </c>
      <c r="F20" s="317">
        <f>SUM(F7:F19)</f>
        <v>2821692</v>
      </c>
    </row>
    <row r="21" spans="1:6" ht="18" customHeight="1" thickBot="1">
      <c r="A21" s="103" t="s">
        <v>193</v>
      </c>
      <c r="B21" s="104" t="str">
        <f>IF(((E20-B20)&gt;0),E20-B20,"----")</f>
        <v>----</v>
      </c>
      <c r="C21" s="104" t="str">
        <f>IF(((F20-C20)&gt;0),F20-C20,"----")</f>
        <v>----</v>
      </c>
      <c r="D21" s="318" t="s">
        <v>194</v>
      </c>
      <c r="E21" s="319">
        <f>IF(((B20-E20)&gt;0),B20-E20,"----")</f>
        <v>507460</v>
      </c>
      <c r="F21" s="319">
        <f>IF(((C20-F20)&gt;0),C20-F20,"----")</f>
        <v>11528</v>
      </c>
    </row>
    <row r="22" spans="1:6" ht="18" customHeight="1">
      <c r="A22" s="126"/>
      <c r="B22" s="126"/>
      <c r="C22" s="127"/>
      <c r="D22" s="127"/>
      <c r="E22" s="127"/>
      <c r="F22" s="127"/>
    </row>
    <row r="23" spans="1:6" ht="12.75">
      <c r="A23" s="126"/>
      <c r="B23" s="126"/>
      <c r="C23" s="127"/>
      <c r="D23" s="127"/>
      <c r="E23" s="127"/>
      <c r="F23" s="127"/>
    </row>
    <row r="24" spans="1:6" ht="12.75">
      <c r="A24" s="126"/>
      <c r="B24" s="126"/>
      <c r="C24" s="127"/>
      <c r="D24" s="127"/>
      <c r="E24" s="127"/>
      <c r="F24" s="127"/>
    </row>
    <row r="25" spans="1:6" ht="12.75">
      <c r="A25" s="126"/>
      <c r="B25" s="126"/>
      <c r="C25" s="127"/>
      <c r="D25" s="127"/>
      <c r="E25" s="127"/>
      <c r="F25" s="127"/>
    </row>
    <row r="26" spans="1:6" ht="12.75">
      <c r="A26" s="126"/>
      <c r="B26" s="126"/>
      <c r="C26" s="127"/>
      <c r="D26" s="127"/>
      <c r="E26" s="127"/>
      <c r="F26" s="127"/>
    </row>
    <row r="27" spans="1:6" ht="12.75">
      <c r="A27" s="126"/>
      <c r="B27" s="126"/>
      <c r="C27" s="127"/>
      <c r="D27" s="127"/>
      <c r="E27" s="127"/>
      <c r="F27" s="127"/>
    </row>
    <row r="28" spans="1:6" ht="12.75">
      <c r="A28" s="126"/>
      <c r="B28" s="126"/>
      <c r="C28" s="127"/>
      <c r="D28" s="127"/>
      <c r="E28" s="127"/>
      <c r="F28" s="127"/>
    </row>
    <row r="29" spans="1:6" ht="12.75">
      <c r="A29" s="126"/>
      <c r="B29" s="126"/>
      <c r="C29" s="127"/>
      <c r="D29" s="127"/>
      <c r="E29" s="127"/>
      <c r="F29" s="127"/>
    </row>
    <row r="30" spans="1:6" ht="12.75">
      <c r="A30" s="126"/>
      <c r="B30" s="126"/>
      <c r="C30" s="127"/>
      <c r="D30" s="127"/>
      <c r="E30" s="127"/>
      <c r="F30" s="127"/>
    </row>
    <row r="31" spans="1:6" ht="12.75">
      <c r="A31" s="126"/>
      <c r="B31" s="126"/>
      <c r="C31" s="127"/>
      <c r="D31" s="127"/>
      <c r="E31" s="127"/>
      <c r="F31" s="127"/>
    </row>
    <row r="32" spans="1:6" ht="12.75">
      <c r="A32" s="126"/>
      <c r="B32" s="126"/>
      <c r="C32" s="127"/>
      <c r="D32" s="127"/>
      <c r="E32" s="127"/>
      <c r="F32" s="127"/>
    </row>
    <row r="33" spans="1:6" ht="12.75">
      <c r="A33" s="126"/>
      <c r="B33" s="126"/>
      <c r="C33" s="127"/>
      <c r="D33" s="127"/>
      <c r="E33" s="127"/>
      <c r="F33" s="127"/>
    </row>
    <row r="34" spans="1:6" ht="12.75">
      <c r="A34" s="126"/>
      <c r="B34" s="126"/>
      <c r="C34" s="127"/>
      <c r="D34" s="127"/>
      <c r="E34" s="127"/>
      <c r="F34" s="127"/>
    </row>
    <row r="35" spans="1:6" ht="12.75">
      <c r="A35" s="126"/>
      <c r="B35" s="126"/>
      <c r="C35" s="127"/>
      <c r="D35" s="127"/>
      <c r="E35" s="127"/>
      <c r="F35" s="127"/>
    </row>
    <row r="36" spans="1:6" ht="12.75">
      <c r="A36" s="126"/>
      <c r="B36" s="126"/>
      <c r="C36" s="127"/>
      <c r="D36" s="127"/>
      <c r="E36" s="127"/>
      <c r="F36" s="127"/>
    </row>
    <row r="37" spans="1:6" ht="12.75">
      <c r="A37" s="126"/>
      <c r="B37" s="126"/>
      <c r="C37" s="127"/>
      <c r="D37" s="127"/>
      <c r="E37" s="127"/>
      <c r="F37" s="127"/>
    </row>
    <row r="38" spans="1:6" ht="12.75">
      <c r="A38" s="126"/>
      <c r="B38" s="126"/>
      <c r="C38" s="127"/>
      <c r="D38" s="127"/>
      <c r="E38" s="127"/>
      <c r="F38" s="127"/>
    </row>
    <row r="39" spans="1:6" ht="12.75">
      <c r="A39" s="126"/>
      <c r="B39" s="126"/>
      <c r="C39" s="127"/>
      <c r="D39" s="127"/>
      <c r="E39" s="127"/>
      <c r="F39" s="127"/>
    </row>
    <row r="40" spans="1:6" ht="12.75">
      <c r="A40" s="126"/>
      <c r="B40" s="126"/>
      <c r="C40" s="127"/>
      <c r="D40" s="127"/>
      <c r="E40" s="127"/>
      <c r="F40" s="127"/>
    </row>
    <row r="41" spans="1:6" ht="12.75">
      <c r="A41" s="126"/>
      <c r="B41" s="126"/>
      <c r="C41" s="127"/>
      <c r="D41" s="127"/>
      <c r="E41" s="127"/>
      <c r="F41" s="127"/>
    </row>
    <row r="42" spans="1:6" ht="12.75">
      <c r="A42" s="126"/>
      <c r="B42" s="126"/>
      <c r="C42" s="127"/>
      <c r="D42" s="127"/>
      <c r="E42" s="127"/>
      <c r="F42" s="127"/>
    </row>
    <row r="43" spans="1:6" ht="12.75">
      <c r="A43" s="126"/>
      <c r="B43" s="126"/>
      <c r="C43" s="127"/>
      <c r="D43" s="127"/>
      <c r="E43" s="127"/>
      <c r="F43" s="127"/>
    </row>
    <row r="44" spans="1:6" ht="12.75">
      <c r="A44" s="126"/>
      <c r="B44" s="126"/>
      <c r="C44" s="127"/>
      <c r="D44" s="127"/>
      <c r="E44" s="127"/>
      <c r="F44" s="127"/>
    </row>
    <row r="45" spans="1:6" ht="12.75">
      <c r="A45" s="126"/>
      <c r="B45" s="126"/>
      <c r="C45" s="127"/>
      <c r="D45" s="127"/>
      <c r="E45" s="127"/>
      <c r="F45" s="127"/>
    </row>
    <row r="46" spans="1:6" ht="12.75">
      <c r="A46" s="126"/>
      <c r="B46" s="126"/>
      <c r="C46" s="127"/>
      <c r="D46" s="127"/>
      <c r="E46" s="127"/>
      <c r="F46" s="127"/>
    </row>
    <row r="47" spans="1:6" ht="12.75">
      <c r="A47" s="126"/>
      <c r="B47" s="126"/>
      <c r="C47" s="127"/>
      <c r="D47" s="127"/>
      <c r="E47" s="127"/>
      <c r="F47" s="127"/>
    </row>
    <row r="48" spans="1:6" ht="12.75">
      <c r="A48" s="126"/>
      <c r="B48" s="126"/>
      <c r="C48" s="127"/>
      <c r="D48" s="127"/>
      <c r="E48" s="127"/>
      <c r="F48" s="127"/>
    </row>
    <row r="49" spans="1:6" ht="12.75">
      <c r="A49" s="126"/>
      <c r="B49" s="126"/>
      <c r="C49" s="127"/>
      <c r="D49" s="127"/>
      <c r="E49" s="127"/>
      <c r="F49" s="127"/>
    </row>
    <row r="50" spans="1:6" ht="12.75">
      <c r="A50" s="126"/>
      <c r="B50" s="126"/>
      <c r="C50" s="127"/>
      <c r="D50" s="127"/>
      <c r="E50" s="127"/>
      <c r="F50" s="127"/>
    </row>
    <row r="51" spans="1:6" ht="12.75">
      <c r="A51" s="126"/>
      <c r="B51" s="126"/>
      <c r="C51" s="127"/>
      <c r="D51" s="127"/>
      <c r="E51" s="127"/>
      <c r="F51" s="127"/>
    </row>
    <row r="52" spans="1:6" ht="12.75">
      <c r="A52" s="126"/>
      <c r="B52" s="126"/>
      <c r="C52" s="127"/>
      <c r="D52" s="127"/>
      <c r="E52" s="127"/>
      <c r="F52" s="127"/>
    </row>
    <row r="53" spans="1:6" ht="12.75">
      <c r="A53" s="126"/>
      <c r="B53" s="126"/>
      <c r="C53" s="127"/>
      <c r="D53" s="127"/>
      <c r="E53" s="127"/>
      <c r="F53" s="127"/>
    </row>
    <row r="54" spans="1:6" ht="12.75">
      <c r="A54" s="126"/>
      <c r="B54" s="126"/>
      <c r="C54" s="127"/>
      <c r="D54" s="127"/>
      <c r="E54" s="127"/>
      <c r="F54" s="127"/>
    </row>
    <row r="55" spans="1:6" ht="12.75">
      <c r="A55" s="126"/>
      <c r="B55" s="126"/>
      <c r="C55" s="127"/>
      <c r="D55" s="127"/>
      <c r="E55" s="127"/>
      <c r="F55" s="127"/>
    </row>
    <row r="56" spans="1:6" ht="12.75">
      <c r="A56" s="126"/>
      <c r="B56" s="126"/>
      <c r="C56" s="127"/>
      <c r="D56" s="127"/>
      <c r="E56" s="127"/>
      <c r="F56" s="127"/>
    </row>
    <row r="57" spans="1:6" ht="12.75">
      <c r="A57" s="126"/>
      <c r="B57" s="126"/>
      <c r="C57" s="127"/>
      <c r="D57" s="127"/>
      <c r="E57" s="127"/>
      <c r="F57" s="127"/>
    </row>
    <row r="58" spans="1:6" ht="12.75">
      <c r="A58" s="126"/>
      <c r="B58" s="126"/>
      <c r="C58" s="127"/>
      <c r="D58" s="127"/>
      <c r="E58" s="127"/>
      <c r="F58" s="127"/>
    </row>
    <row r="59" spans="1:6" ht="12.75">
      <c r="A59" s="126"/>
      <c r="B59" s="126"/>
      <c r="C59" s="127"/>
      <c r="D59" s="127"/>
      <c r="E59" s="127"/>
      <c r="F59" s="127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98"/>
  <sheetViews>
    <sheetView zoomScale="130" zoomScaleNormal="130" zoomScalePageLayoutView="0" workbookViewId="0" topLeftCell="A1">
      <selection activeCell="A2" sqref="A2:D2"/>
    </sheetView>
  </sheetViews>
  <sheetFormatPr defaultColWidth="9.140625" defaultRowHeight="12.75"/>
  <cols>
    <col min="1" max="1" width="5.140625" style="0" customWidth="1"/>
    <col min="2" max="2" width="29.7109375" style="0" customWidth="1"/>
    <col min="3" max="3" width="16.00390625" style="0" customWidth="1"/>
    <col min="4" max="4" width="13.28125" style="0" customWidth="1"/>
    <col min="5" max="5" width="11.140625" style="0" hidden="1" customWidth="1"/>
    <col min="6" max="6" width="13.7109375" style="0" customWidth="1"/>
    <col min="7" max="7" width="13.28125" style="0" customWidth="1"/>
    <col min="8" max="8" width="10.57421875" style="0" hidden="1" customWidth="1"/>
    <col min="9" max="9" width="12.57421875" style="0" customWidth="1"/>
    <col min="10" max="10" width="12.8515625" style="0" customWidth="1"/>
  </cols>
  <sheetData>
    <row r="1" spans="1:10" ht="13.5" thickTop="1">
      <c r="A1" s="148"/>
      <c r="B1" s="655" t="s">
        <v>170</v>
      </c>
      <c r="C1" s="655"/>
      <c r="D1" s="655"/>
      <c r="E1" s="655"/>
      <c r="F1" s="655"/>
      <c r="G1" s="655"/>
      <c r="H1" s="655"/>
      <c r="I1" s="655"/>
      <c r="J1" s="638"/>
    </row>
    <row r="2" spans="1:10" ht="13.5" thickBot="1">
      <c r="A2" s="644" t="s">
        <v>626</v>
      </c>
      <c r="B2" s="645"/>
      <c r="C2" s="645"/>
      <c r="D2" s="645"/>
      <c r="E2" s="645"/>
      <c r="F2" s="645"/>
      <c r="G2" s="645"/>
      <c r="H2" s="645"/>
      <c r="I2" s="645"/>
      <c r="J2" s="646"/>
    </row>
    <row r="3" spans="1:10" ht="14.25" customHeight="1" thickBot="1" thickTop="1">
      <c r="A3" s="639" t="s">
        <v>330</v>
      </c>
      <c r="B3" s="640"/>
      <c r="C3" s="640"/>
      <c r="D3" s="640"/>
      <c r="E3" s="640"/>
      <c r="F3" s="640"/>
      <c r="G3" s="640"/>
      <c r="H3" s="640"/>
      <c r="I3" s="641"/>
      <c r="J3" s="642"/>
    </row>
    <row r="4" spans="1:10" ht="27.75" customHeight="1" thickBot="1" thickTop="1">
      <c r="A4" s="160"/>
      <c r="B4" s="581"/>
      <c r="C4" s="663" t="s">
        <v>6</v>
      </c>
      <c r="D4" s="664"/>
      <c r="E4" s="664"/>
      <c r="F4" s="663" t="s">
        <v>66</v>
      </c>
      <c r="G4" s="664"/>
      <c r="H4" s="660"/>
      <c r="I4" s="658" t="s">
        <v>224</v>
      </c>
      <c r="J4" s="658"/>
    </row>
    <row r="5" spans="1:10" ht="29.25" customHeight="1" thickBot="1">
      <c r="A5" s="159" t="s">
        <v>67</v>
      </c>
      <c r="B5" s="582" t="s">
        <v>68</v>
      </c>
      <c r="C5" s="588" t="s">
        <v>334</v>
      </c>
      <c r="D5" s="582" t="s">
        <v>543</v>
      </c>
      <c r="E5" s="592"/>
      <c r="F5" s="582" t="s">
        <v>334</v>
      </c>
      <c r="G5" s="582" t="s">
        <v>543</v>
      </c>
      <c r="H5" s="594"/>
      <c r="I5" s="582" t="s">
        <v>334</v>
      </c>
      <c r="J5" s="582" t="s">
        <v>543</v>
      </c>
    </row>
    <row r="6" spans="1:10" ht="17.25" customHeight="1" thickBot="1">
      <c r="A6" s="175" t="s">
        <v>7</v>
      </c>
      <c r="B6" s="583" t="s">
        <v>232</v>
      </c>
      <c r="C6" s="262">
        <v>34718</v>
      </c>
      <c r="D6" s="262">
        <v>28518</v>
      </c>
      <c r="E6" s="262"/>
      <c r="F6" s="578"/>
      <c r="G6" s="578"/>
      <c r="H6" s="595"/>
      <c r="I6" s="262"/>
      <c r="J6" s="262"/>
    </row>
    <row r="7" spans="1:10" ht="15" customHeight="1" thickBot="1">
      <c r="A7" s="175" t="s">
        <v>11</v>
      </c>
      <c r="B7" s="583" t="s">
        <v>70</v>
      </c>
      <c r="C7" s="579">
        <v>184456</v>
      </c>
      <c r="D7" s="579">
        <v>184456</v>
      </c>
      <c r="E7" s="579"/>
      <c r="F7" s="578">
        <v>2000</v>
      </c>
      <c r="G7" s="578">
        <v>2000</v>
      </c>
      <c r="H7" s="595"/>
      <c r="I7" s="262"/>
      <c r="J7" s="262"/>
    </row>
    <row r="8" spans="1:10" ht="15" customHeight="1" thickBot="1">
      <c r="A8" s="653" t="s">
        <v>71</v>
      </c>
      <c r="B8" s="583" t="s">
        <v>72</v>
      </c>
      <c r="C8" s="579">
        <v>3302</v>
      </c>
      <c r="D8" s="579">
        <v>6318</v>
      </c>
      <c r="E8" s="579"/>
      <c r="F8" s="578"/>
      <c r="G8" s="578"/>
      <c r="H8" s="595"/>
      <c r="I8" s="262"/>
      <c r="J8" s="262">
        <v>15676</v>
      </c>
    </row>
    <row r="9" spans="1:10" ht="15" customHeight="1" thickBot="1">
      <c r="A9" s="651"/>
      <c r="B9" s="583" t="s">
        <v>73</v>
      </c>
      <c r="C9" s="578">
        <v>2100</v>
      </c>
      <c r="D9" s="578">
        <v>2100</v>
      </c>
      <c r="E9" s="578"/>
      <c r="F9" s="578"/>
      <c r="G9" s="578"/>
      <c r="H9" s="595"/>
      <c r="I9" s="262"/>
      <c r="J9" s="262"/>
    </row>
    <row r="10" spans="1:10" ht="15" customHeight="1" thickBot="1">
      <c r="A10" s="651"/>
      <c r="B10" s="584" t="s">
        <v>217</v>
      </c>
      <c r="C10" s="578"/>
      <c r="D10" s="578">
        <v>130</v>
      </c>
      <c r="E10" s="578"/>
      <c r="F10" s="578"/>
      <c r="G10" s="578"/>
      <c r="H10" s="595"/>
      <c r="I10" s="262"/>
      <c r="J10" s="262">
        <v>200</v>
      </c>
    </row>
    <row r="11" spans="1:10" ht="15" customHeight="1" thickBot="1">
      <c r="A11" s="651"/>
      <c r="B11" s="583" t="s">
        <v>251</v>
      </c>
      <c r="C11" s="579">
        <v>100</v>
      </c>
      <c r="D11" s="579">
        <v>692</v>
      </c>
      <c r="E11" s="579"/>
      <c r="F11" s="578"/>
      <c r="G11" s="578"/>
      <c r="H11" s="595"/>
      <c r="I11" s="262"/>
      <c r="J11" s="262"/>
    </row>
    <row r="12" spans="1:10" ht="17.25" customHeight="1" thickBot="1">
      <c r="A12" s="652"/>
      <c r="B12" s="583" t="s">
        <v>229</v>
      </c>
      <c r="C12" s="578"/>
      <c r="D12" s="578">
        <v>95</v>
      </c>
      <c r="E12" s="578"/>
      <c r="F12" s="578"/>
      <c r="G12" s="578"/>
      <c r="H12" s="595"/>
      <c r="I12" s="262">
        <v>46667</v>
      </c>
      <c r="J12" s="262">
        <v>48872</v>
      </c>
    </row>
    <row r="13" spans="1:10" ht="17.25" customHeight="1" thickBot="1">
      <c r="A13" s="612"/>
      <c r="B13" s="583" t="s">
        <v>565</v>
      </c>
      <c r="C13" s="578">
        <v>2968</v>
      </c>
      <c r="D13" s="578">
        <v>2968</v>
      </c>
      <c r="E13" s="578"/>
      <c r="F13" s="578"/>
      <c r="G13" s="578"/>
      <c r="H13" s="595"/>
      <c r="I13" s="262"/>
      <c r="J13" s="262">
        <v>3986</v>
      </c>
    </row>
    <row r="14" spans="1:10" ht="17.25" customHeight="1" thickBot="1">
      <c r="A14" s="612"/>
      <c r="B14" s="583" t="s">
        <v>566</v>
      </c>
      <c r="C14" s="578"/>
      <c r="D14" s="578"/>
      <c r="E14" s="578"/>
      <c r="F14" s="578"/>
      <c r="G14" s="578"/>
      <c r="H14" s="595"/>
      <c r="I14" s="262"/>
      <c r="J14" s="262"/>
    </row>
    <row r="15" spans="1:10" ht="15" customHeight="1" thickBot="1">
      <c r="A15" s="654" t="s">
        <v>74</v>
      </c>
      <c r="B15" s="583" t="s">
        <v>567</v>
      </c>
      <c r="C15" s="579">
        <v>17051</v>
      </c>
      <c r="D15" s="579">
        <v>17051</v>
      </c>
      <c r="E15" s="579"/>
      <c r="F15" s="578"/>
      <c r="G15" s="578"/>
      <c r="H15" s="595"/>
      <c r="I15" s="262"/>
      <c r="J15" s="262"/>
    </row>
    <row r="16" spans="1:10" ht="15" customHeight="1" thickBot="1">
      <c r="A16" s="654"/>
      <c r="B16" s="584" t="s">
        <v>568</v>
      </c>
      <c r="C16" s="579"/>
      <c r="D16" s="579"/>
      <c r="E16" s="579"/>
      <c r="F16" s="578"/>
      <c r="G16" s="578"/>
      <c r="H16" s="595"/>
      <c r="I16" s="262"/>
      <c r="J16" s="262"/>
    </row>
    <row r="17" spans="1:10" ht="15" customHeight="1" thickBot="1">
      <c r="A17" s="175" t="s">
        <v>75</v>
      </c>
      <c r="B17" s="583" t="s">
        <v>230</v>
      </c>
      <c r="C17" s="579">
        <v>6000</v>
      </c>
      <c r="D17" s="579">
        <v>6000</v>
      </c>
      <c r="E17" s="579"/>
      <c r="F17" s="578"/>
      <c r="G17" s="578"/>
      <c r="H17" s="595"/>
      <c r="I17" s="262">
        <v>3405</v>
      </c>
      <c r="J17" s="262">
        <v>4240</v>
      </c>
    </row>
    <row r="18" spans="1:10" ht="15" customHeight="1" thickBot="1">
      <c r="A18" s="175" t="s">
        <v>76</v>
      </c>
      <c r="B18" s="583" t="s">
        <v>77</v>
      </c>
      <c r="C18" s="579"/>
      <c r="D18" s="579"/>
      <c r="E18" s="579"/>
      <c r="F18" s="578"/>
      <c r="G18" s="578"/>
      <c r="H18" s="595"/>
      <c r="I18" s="262"/>
      <c r="J18" s="262"/>
    </row>
    <row r="19" spans="1:10" ht="15" customHeight="1" thickBot="1">
      <c r="A19" s="175" t="s">
        <v>78</v>
      </c>
      <c r="B19" s="583" t="s">
        <v>79</v>
      </c>
      <c r="C19" s="579">
        <v>53287</v>
      </c>
      <c r="D19" s="579">
        <v>53287</v>
      </c>
      <c r="E19" s="579"/>
      <c r="F19" s="578"/>
      <c r="G19" s="578"/>
      <c r="H19" s="595"/>
      <c r="I19" s="262"/>
      <c r="J19" s="262"/>
    </row>
    <row r="20" spans="1:10" ht="15" customHeight="1" thickBot="1">
      <c r="A20" s="653" t="s">
        <v>80</v>
      </c>
      <c r="B20" s="583" t="s">
        <v>252</v>
      </c>
      <c r="C20" s="579">
        <v>4425</v>
      </c>
      <c r="D20" s="579">
        <v>4425</v>
      </c>
      <c r="E20" s="579"/>
      <c r="F20" s="578"/>
      <c r="G20" s="578"/>
      <c r="H20" s="595"/>
      <c r="I20" s="262">
        <v>30053</v>
      </c>
      <c r="J20" s="262">
        <v>30053</v>
      </c>
    </row>
    <row r="21" spans="1:10" ht="15" customHeight="1" thickBot="1">
      <c r="A21" s="651"/>
      <c r="B21" s="583" t="s">
        <v>82</v>
      </c>
      <c r="C21" s="578">
        <v>4520</v>
      </c>
      <c r="D21" s="578">
        <v>8766</v>
      </c>
      <c r="E21" s="578"/>
      <c r="F21" s="578"/>
      <c r="G21" s="578"/>
      <c r="H21" s="595"/>
      <c r="I21" s="262">
        <v>6620</v>
      </c>
      <c r="J21" s="262">
        <v>8249</v>
      </c>
    </row>
    <row r="22" spans="1:10" ht="15" customHeight="1" thickBot="1">
      <c r="A22" s="651"/>
      <c r="B22" s="583" t="s">
        <v>253</v>
      </c>
      <c r="C22" s="579">
        <v>2080</v>
      </c>
      <c r="D22" s="579">
        <v>2080</v>
      </c>
      <c r="E22" s="579"/>
      <c r="F22" s="578"/>
      <c r="G22" s="578"/>
      <c r="H22" s="595"/>
      <c r="I22" s="262">
        <v>19972</v>
      </c>
      <c r="J22" s="262">
        <v>19972</v>
      </c>
    </row>
    <row r="23" spans="1:10" ht="15" customHeight="1" thickBot="1">
      <c r="A23" s="652"/>
      <c r="B23" s="583" t="s">
        <v>84</v>
      </c>
      <c r="C23" s="578"/>
      <c r="D23" s="578"/>
      <c r="E23" s="578"/>
      <c r="F23" s="578"/>
      <c r="G23" s="578"/>
      <c r="H23" s="595"/>
      <c r="I23" s="262">
        <v>1558</v>
      </c>
      <c r="J23" s="262">
        <v>1558</v>
      </c>
    </row>
    <row r="24" spans="1:10" ht="15" customHeight="1" thickBot="1">
      <c r="A24" s="175" t="s">
        <v>83</v>
      </c>
      <c r="B24" s="583" t="s">
        <v>86</v>
      </c>
      <c r="C24" s="579">
        <v>3700</v>
      </c>
      <c r="D24" s="579">
        <v>3700</v>
      </c>
      <c r="E24" s="579"/>
      <c r="F24" s="578"/>
      <c r="G24" s="578"/>
      <c r="H24" s="595"/>
      <c r="I24" s="262"/>
      <c r="J24" s="262"/>
    </row>
    <row r="25" spans="1:10" ht="15" customHeight="1" thickBot="1">
      <c r="A25" s="175">
        <v>10</v>
      </c>
      <c r="B25" s="583" t="s">
        <v>276</v>
      </c>
      <c r="C25" s="579">
        <v>118296</v>
      </c>
      <c r="D25" s="579">
        <v>118296</v>
      </c>
      <c r="E25" s="579"/>
      <c r="F25" s="578"/>
      <c r="G25" s="578"/>
      <c r="H25" s="595"/>
      <c r="I25" s="262"/>
      <c r="J25" s="262"/>
    </row>
    <row r="26" spans="1:10" ht="15" customHeight="1" thickBot="1">
      <c r="A26" s="176" t="s">
        <v>87</v>
      </c>
      <c r="B26" s="583" t="s">
        <v>179</v>
      </c>
      <c r="C26" s="579"/>
      <c r="D26" s="579"/>
      <c r="E26" s="579"/>
      <c r="F26" s="578"/>
      <c r="G26" s="578"/>
      <c r="H26" s="596"/>
      <c r="I26" s="262">
        <v>1495</v>
      </c>
      <c r="J26" s="262">
        <v>1495</v>
      </c>
    </row>
    <row r="27" spans="1:10" ht="15" customHeight="1" thickBot="1">
      <c r="A27" s="602" t="s">
        <v>88</v>
      </c>
      <c r="B27" s="105" t="s">
        <v>556</v>
      </c>
      <c r="C27" s="579"/>
      <c r="D27" s="579"/>
      <c r="E27" s="579"/>
      <c r="F27" s="578"/>
      <c r="G27" s="578"/>
      <c r="H27" s="598"/>
      <c r="I27" s="262">
        <v>82830</v>
      </c>
      <c r="J27" s="262">
        <v>82830</v>
      </c>
    </row>
    <row r="28" spans="1:10" ht="15" customHeight="1" thickBot="1">
      <c r="A28" s="191"/>
      <c r="B28" s="585" t="s">
        <v>89</v>
      </c>
      <c r="C28" s="590">
        <f>SUM(C6:C27)</f>
        <v>437003</v>
      </c>
      <c r="D28" s="580">
        <f>SUM(D6:D27)</f>
        <v>438882</v>
      </c>
      <c r="E28" s="580">
        <f>SUM(E6:E26)</f>
        <v>0</v>
      </c>
      <c r="F28" s="580">
        <f>SUM(F6:F27)</f>
        <v>2000</v>
      </c>
      <c r="G28" s="580">
        <f>SUM(G6:G27)</f>
        <v>2000</v>
      </c>
      <c r="H28" s="597">
        <f>SUM(H6:H26)</f>
        <v>0</v>
      </c>
      <c r="I28" s="580">
        <f>SUM(I6:I27)</f>
        <v>192600</v>
      </c>
      <c r="J28" s="580">
        <f>SUM(J6:J27)</f>
        <v>217131</v>
      </c>
    </row>
    <row r="29" spans="1:10" ht="15" customHeight="1" thickBot="1">
      <c r="A29" s="192" t="s">
        <v>90</v>
      </c>
      <c r="B29" s="586" t="s">
        <v>91</v>
      </c>
      <c r="C29" s="589">
        <v>125000</v>
      </c>
      <c r="D29" s="579">
        <v>120000</v>
      </c>
      <c r="E29" s="579"/>
      <c r="F29" s="578"/>
      <c r="G29" s="578"/>
      <c r="H29" s="598"/>
      <c r="I29" s="262">
        <v>1363545</v>
      </c>
      <c r="J29" s="262">
        <v>1568545</v>
      </c>
    </row>
    <row r="30" spans="1:10" ht="13.5" thickBot="1">
      <c r="A30" s="152"/>
      <c r="B30" s="587" t="s">
        <v>92</v>
      </c>
      <c r="C30" s="591">
        <f aca="true" t="shared" si="0" ref="C30:H30">SUM(C28:C29)</f>
        <v>562003</v>
      </c>
      <c r="D30" s="593">
        <f t="shared" si="0"/>
        <v>558882</v>
      </c>
      <c r="E30" s="593">
        <f t="shared" si="0"/>
        <v>0</v>
      </c>
      <c r="F30" s="593">
        <f t="shared" si="0"/>
        <v>2000</v>
      </c>
      <c r="G30" s="593">
        <f t="shared" si="0"/>
        <v>2000</v>
      </c>
      <c r="H30" s="158">
        <f t="shared" si="0"/>
        <v>0</v>
      </c>
      <c r="I30" s="154">
        <f>I28+I29</f>
        <v>1556145</v>
      </c>
      <c r="J30" s="154">
        <f>J28+J29</f>
        <v>1785676</v>
      </c>
    </row>
    <row r="31" spans="1:10" ht="13.5" thickTop="1">
      <c r="A31" s="107"/>
      <c r="B31" s="10"/>
      <c r="C31" s="108"/>
      <c r="D31" s="108"/>
      <c r="E31" s="108"/>
      <c r="F31" s="108"/>
      <c r="G31" s="108"/>
      <c r="H31" s="108"/>
      <c r="I31" s="108"/>
      <c r="J31" s="108"/>
    </row>
    <row r="32" spans="1:10" ht="30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3.5" thickBot="1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31.5" customHeight="1" thickTop="1">
      <c r="A34" s="160"/>
      <c r="B34" s="198"/>
      <c r="C34" s="660" t="s">
        <v>231</v>
      </c>
      <c r="D34" s="660"/>
      <c r="E34" s="660"/>
      <c r="F34" s="659" t="s">
        <v>93</v>
      </c>
      <c r="G34" s="660"/>
      <c r="H34" s="660"/>
      <c r="I34" s="659" t="s">
        <v>94</v>
      </c>
      <c r="J34" s="661"/>
    </row>
    <row r="35" spans="1:10" ht="25.5">
      <c r="A35" s="159" t="s">
        <v>67</v>
      </c>
      <c r="B35" s="193" t="s">
        <v>68</v>
      </c>
      <c r="C35" s="156" t="s">
        <v>334</v>
      </c>
      <c r="D35" s="62" t="s">
        <v>543</v>
      </c>
      <c r="E35" s="62"/>
      <c r="F35" s="62" t="s">
        <v>334</v>
      </c>
      <c r="G35" s="62" t="s">
        <v>543</v>
      </c>
      <c r="H35" s="62"/>
      <c r="I35" s="62" t="s">
        <v>334</v>
      </c>
      <c r="J35" s="62" t="s">
        <v>543</v>
      </c>
    </row>
    <row r="36" spans="1:11" ht="12.75">
      <c r="A36" s="175" t="s">
        <v>7</v>
      </c>
      <c r="B36" s="194" t="s">
        <v>69</v>
      </c>
      <c r="C36" s="57">
        <v>8000</v>
      </c>
      <c r="D36" s="57">
        <v>2000</v>
      </c>
      <c r="E36" s="57"/>
      <c r="F36" s="22">
        <v>189571</v>
      </c>
      <c r="G36" s="22">
        <v>189611</v>
      </c>
      <c r="H36" s="22"/>
      <c r="I36" s="340">
        <v>4199</v>
      </c>
      <c r="J36" s="340">
        <v>4199</v>
      </c>
      <c r="K36" s="48"/>
    </row>
    <row r="37" spans="1:11" ht="12.75">
      <c r="A37" s="175" t="s">
        <v>11</v>
      </c>
      <c r="B37" s="194" t="s">
        <v>70</v>
      </c>
      <c r="C37" s="23">
        <v>42000</v>
      </c>
      <c r="D37" s="23">
        <v>42000</v>
      </c>
      <c r="E37" s="23"/>
      <c r="F37" s="22">
        <v>353037</v>
      </c>
      <c r="G37" s="22">
        <v>353057</v>
      </c>
      <c r="H37" s="22"/>
      <c r="I37" s="340">
        <v>28074</v>
      </c>
      <c r="J37" s="340">
        <v>28074</v>
      </c>
      <c r="K37" s="48"/>
    </row>
    <row r="38" spans="1:11" ht="12.75">
      <c r="A38" s="653" t="s">
        <v>71</v>
      </c>
      <c r="B38" s="194" t="s">
        <v>72</v>
      </c>
      <c r="C38" s="23"/>
      <c r="D38" s="23"/>
      <c r="E38" s="23"/>
      <c r="F38" s="22">
        <v>270350</v>
      </c>
      <c r="G38" s="22">
        <v>273159</v>
      </c>
      <c r="H38" s="22"/>
      <c r="I38" s="340">
        <v>7669</v>
      </c>
      <c r="J38" s="340">
        <v>7669</v>
      </c>
      <c r="K38" s="48"/>
    </row>
    <row r="39" spans="1:11" ht="12.75">
      <c r="A39" s="651"/>
      <c r="B39" s="194" t="s">
        <v>73</v>
      </c>
      <c r="C39" s="22"/>
      <c r="D39" s="22"/>
      <c r="E39" s="22"/>
      <c r="F39" s="22">
        <v>47485</v>
      </c>
      <c r="G39" s="22">
        <v>48211</v>
      </c>
      <c r="H39" s="22"/>
      <c r="I39" s="340">
        <v>1154</v>
      </c>
      <c r="J39" s="340">
        <v>1154</v>
      </c>
      <c r="K39" s="48"/>
    </row>
    <row r="40" spans="1:11" ht="12.75">
      <c r="A40" s="651"/>
      <c r="B40" s="195" t="s">
        <v>217</v>
      </c>
      <c r="C40" s="22"/>
      <c r="D40" s="22"/>
      <c r="E40" s="22"/>
      <c r="F40" s="22">
        <v>26877</v>
      </c>
      <c r="G40" s="22">
        <v>26877</v>
      </c>
      <c r="H40" s="22"/>
      <c r="I40" s="340">
        <v>397</v>
      </c>
      <c r="J40" s="340">
        <v>397</v>
      </c>
      <c r="K40" s="48"/>
    </row>
    <row r="41" spans="1:11" ht="12.75">
      <c r="A41" s="651"/>
      <c r="B41" s="194" t="s">
        <v>251</v>
      </c>
      <c r="C41" s="23"/>
      <c r="D41" s="23"/>
      <c r="E41" s="23"/>
      <c r="F41" s="22">
        <v>170678</v>
      </c>
      <c r="G41" s="22">
        <v>170898</v>
      </c>
      <c r="H41" s="22"/>
      <c r="I41" s="340">
        <v>4963</v>
      </c>
      <c r="J41" s="340">
        <v>4963</v>
      </c>
      <c r="K41" s="48"/>
    </row>
    <row r="42" spans="1:11" ht="12.75">
      <c r="A42" s="652"/>
      <c r="B42" s="194" t="s">
        <v>229</v>
      </c>
      <c r="C42" s="22"/>
      <c r="D42" s="22"/>
      <c r="E42" s="22"/>
      <c r="F42" s="22">
        <v>28617</v>
      </c>
      <c r="G42" s="22">
        <v>28657</v>
      </c>
      <c r="H42" s="22"/>
      <c r="I42" s="340">
        <v>1941</v>
      </c>
      <c r="J42" s="340">
        <v>1941</v>
      </c>
      <c r="K42" s="48"/>
    </row>
    <row r="43" spans="1:11" ht="12.75">
      <c r="A43" s="612"/>
      <c r="B43" s="194" t="s">
        <v>565</v>
      </c>
      <c r="C43" s="22"/>
      <c r="D43" s="22"/>
      <c r="E43" s="22"/>
      <c r="F43" s="22">
        <v>73398</v>
      </c>
      <c r="G43" s="22">
        <v>73748</v>
      </c>
      <c r="H43" s="22"/>
      <c r="I43" s="340">
        <v>7544</v>
      </c>
      <c r="J43" s="340">
        <v>7544</v>
      </c>
      <c r="K43" s="48"/>
    </row>
    <row r="44" spans="1:11" ht="12.75">
      <c r="A44" s="612"/>
      <c r="B44" s="194" t="s">
        <v>566</v>
      </c>
      <c r="C44" s="22"/>
      <c r="D44" s="22"/>
      <c r="E44" s="22"/>
      <c r="F44" s="22">
        <v>3382</v>
      </c>
      <c r="G44" s="22">
        <v>3382</v>
      </c>
      <c r="H44" s="22"/>
      <c r="I44" s="340"/>
      <c r="J44" s="340"/>
      <c r="K44" s="48"/>
    </row>
    <row r="45" spans="1:11" ht="12.75">
      <c r="A45" s="654" t="s">
        <v>74</v>
      </c>
      <c r="B45" s="194" t="s">
        <v>567</v>
      </c>
      <c r="C45" s="23"/>
      <c r="D45" s="23"/>
      <c r="E45" s="23"/>
      <c r="F45" s="22">
        <v>126464</v>
      </c>
      <c r="G45" s="22">
        <v>126464</v>
      </c>
      <c r="H45" s="22"/>
      <c r="I45" s="340">
        <v>519</v>
      </c>
      <c r="J45" s="340">
        <v>519</v>
      </c>
      <c r="K45" s="48"/>
    </row>
    <row r="46" spans="1:11" ht="12.75">
      <c r="A46" s="654"/>
      <c r="B46" s="195" t="s">
        <v>568</v>
      </c>
      <c r="C46" s="23"/>
      <c r="D46" s="23"/>
      <c r="E46" s="23"/>
      <c r="F46" s="22">
        <v>5641</v>
      </c>
      <c r="G46" s="22">
        <v>5641</v>
      </c>
      <c r="H46" s="22"/>
      <c r="I46" s="340"/>
      <c r="J46" s="340"/>
      <c r="K46" s="48"/>
    </row>
    <row r="47" spans="1:11" ht="12.75">
      <c r="A47" s="175" t="s">
        <v>75</v>
      </c>
      <c r="B47" s="194" t="s">
        <v>230</v>
      </c>
      <c r="C47" s="23">
        <v>7450</v>
      </c>
      <c r="D47" s="23">
        <v>7450</v>
      </c>
      <c r="E47" s="23"/>
      <c r="F47" s="22">
        <v>162826</v>
      </c>
      <c r="G47" s="22">
        <v>162846</v>
      </c>
      <c r="H47" s="22"/>
      <c r="I47" s="340">
        <v>110</v>
      </c>
      <c r="J47" s="340">
        <v>110</v>
      </c>
      <c r="K47" s="48"/>
    </row>
    <row r="48" spans="1:11" ht="12.75">
      <c r="A48" s="175" t="s">
        <v>76</v>
      </c>
      <c r="B48" s="194" t="s">
        <v>77</v>
      </c>
      <c r="C48" s="23"/>
      <c r="D48" s="23"/>
      <c r="E48" s="23"/>
      <c r="F48" s="22"/>
      <c r="G48" s="22"/>
      <c r="H48" s="22"/>
      <c r="I48" s="340"/>
      <c r="J48" s="340"/>
      <c r="K48" s="48"/>
    </row>
    <row r="49" spans="1:11" ht="12.75">
      <c r="A49" s="175" t="s">
        <v>78</v>
      </c>
      <c r="B49" s="194" t="s">
        <v>79</v>
      </c>
      <c r="C49" s="23"/>
      <c r="D49" s="23"/>
      <c r="E49" s="23"/>
      <c r="F49" s="22">
        <v>81560</v>
      </c>
      <c r="G49" s="22">
        <v>81560</v>
      </c>
      <c r="H49" s="22"/>
      <c r="I49" s="340">
        <v>64</v>
      </c>
      <c r="J49" s="340">
        <v>64</v>
      </c>
      <c r="K49" s="48"/>
    </row>
    <row r="50" spans="1:11" ht="12.75">
      <c r="A50" s="653" t="s">
        <v>80</v>
      </c>
      <c r="B50" s="194" t="s">
        <v>81</v>
      </c>
      <c r="C50" s="23"/>
      <c r="D50" s="23"/>
      <c r="E50" s="23"/>
      <c r="F50" s="22">
        <v>48574</v>
      </c>
      <c r="G50" s="22">
        <v>49380</v>
      </c>
      <c r="H50" s="22"/>
      <c r="I50" s="340"/>
      <c r="J50" s="340"/>
      <c r="K50" s="48"/>
    </row>
    <row r="51" spans="1:11" ht="12.75">
      <c r="A51" s="651"/>
      <c r="B51" s="194" t="s">
        <v>82</v>
      </c>
      <c r="C51" s="22"/>
      <c r="D51" s="22"/>
      <c r="E51" s="22"/>
      <c r="F51" s="22">
        <v>14078</v>
      </c>
      <c r="G51" s="22">
        <v>16769</v>
      </c>
      <c r="H51" s="22"/>
      <c r="I51" s="340"/>
      <c r="J51" s="340"/>
      <c r="K51" s="48"/>
    </row>
    <row r="52" spans="1:11" ht="12.75">
      <c r="A52" s="651"/>
      <c r="B52" s="194" t="s">
        <v>253</v>
      </c>
      <c r="C52" s="23"/>
      <c r="D52" s="23"/>
      <c r="E52" s="23"/>
      <c r="F52" s="22">
        <v>15362</v>
      </c>
      <c r="G52" s="22">
        <v>15432</v>
      </c>
      <c r="H52" s="22"/>
      <c r="I52" s="340">
        <v>308</v>
      </c>
      <c r="J52" s="340">
        <v>308</v>
      </c>
      <c r="K52" s="48"/>
    </row>
    <row r="53" spans="1:11" ht="15.75" customHeight="1">
      <c r="A53" s="652"/>
      <c r="B53" s="194" t="s">
        <v>84</v>
      </c>
      <c r="C53" s="22"/>
      <c r="D53" s="22"/>
      <c r="E53" s="22"/>
      <c r="F53" s="22">
        <v>13655</v>
      </c>
      <c r="G53" s="22">
        <v>13905</v>
      </c>
      <c r="H53" s="22"/>
      <c r="I53" s="340"/>
      <c r="J53" s="340"/>
      <c r="K53" s="48"/>
    </row>
    <row r="54" spans="1:11" ht="12.75">
      <c r="A54" s="175" t="s">
        <v>83</v>
      </c>
      <c r="B54" s="194" t="s">
        <v>86</v>
      </c>
      <c r="C54" s="23"/>
      <c r="D54" s="23"/>
      <c r="E54" s="23"/>
      <c r="F54" s="22">
        <v>251564</v>
      </c>
      <c r="G54" s="22">
        <v>251564</v>
      </c>
      <c r="H54" s="22"/>
      <c r="I54" s="340">
        <v>9801</v>
      </c>
      <c r="J54" s="340">
        <v>9801</v>
      </c>
      <c r="K54" s="48"/>
    </row>
    <row r="55" spans="1:11" s="8" customFormat="1" ht="12.75">
      <c r="A55" s="175">
        <v>10</v>
      </c>
      <c r="B55" s="194" t="s">
        <v>276</v>
      </c>
      <c r="C55" s="23">
        <v>2700</v>
      </c>
      <c r="D55" s="23">
        <v>2700</v>
      </c>
      <c r="E55" s="23"/>
      <c r="F55" s="22">
        <v>15740</v>
      </c>
      <c r="G55" s="22">
        <v>15740</v>
      </c>
      <c r="H55" s="22"/>
      <c r="I55" s="340">
        <v>6233</v>
      </c>
      <c r="J55" s="340">
        <v>6233</v>
      </c>
      <c r="K55" s="48"/>
    </row>
    <row r="56" spans="1:11" ht="12.75">
      <c r="A56" s="176" t="s">
        <v>87</v>
      </c>
      <c r="B56" s="196" t="s">
        <v>179</v>
      </c>
      <c r="C56" s="64">
        <v>475000</v>
      </c>
      <c r="D56" s="64">
        <v>475000</v>
      </c>
      <c r="E56" s="64"/>
      <c r="F56" s="65"/>
      <c r="G56" s="65"/>
      <c r="H56" s="65"/>
      <c r="I56" s="603">
        <v>665</v>
      </c>
      <c r="J56" s="603">
        <v>665</v>
      </c>
      <c r="K56" s="48"/>
    </row>
    <row r="57" spans="1:11" ht="12.75">
      <c r="A57" s="142" t="s">
        <v>88</v>
      </c>
      <c r="B57" s="105" t="s">
        <v>556</v>
      </c>
      <c r="C57" s="23">
        <v>74000</v>
      </c>
      <c r="D57" s="23">
        <v>84778</v>
      </c>
      <c r="E57" s="23"/>
      <c r="F57" s="22"/>
      <c r="G57" s="22"/>
      <c r="H57" s="22"/>
      <c r="I57" s="340">
        <v>56742</v>
      </c>
      <c r="J57" s="340">
        <v>56742</v>
      </c>
      <c r="K57" s="48"/>
    </row>
    <row r="58" spans="1:11" ht="13.5" thickBot="1">
      <c r="A58" s="604"/>
      <c r="B58" s="605" t="s">
        <v>89</v>
      </c>
      <c r="C58" s="606">
        <f aca="true" t="shared" si="1" ref="C58:J58">SUM(C36:C57)</f>
        <v>609150</v>
      </c>
      <c r="D58" s="606">
        <f t="shared" si="1"/>
        <v>613928</v>
      </c>
      <c r="E58" s="606">
        <f t="shared" si="1"/>
        <v>0</v>
      </c>
      <c r="F58" s="606">
        <f t="shared" si="1"/>
        <v>1898859</v>
      </c>
      <c r="G58" s="606">
        <f t="shared" si="1"/>
        <v>1906901</v>
      </c>
      <c r="H58" s="606">
        <f t="shared" si="1"/>
        <v>0</v>
      </c>
      <c r="I58" s="606">
        <f t="shared" si="1"/>
        <v>130383</v>
      </c>
      <c r="J58" s="606">
        <f t="shared" si="1"/>
        <v>130383</v>
      </c>
      <c r="K58" s="48"/>
    </row>
    <row r="59" spans="1:11" ht="13.5" thickBot="1">
      <c r="A59" s="348" t="s">
        <v>90</v>
      </c>
      <c r="B59" s="197" t="s">
        <v>91</v>
      </c>
      <c r="C59" s="157">
        <v>800000</v>
      </c>
      <c r="D59" s="69">
        <v>800000</v>
      </c>
      <c r="E59" s="69"/>
      <c r="F59" s="70">
        <v>244963</v>
      </c>
      <c r="G59" s="70">
        <v>2963</v>
      </c>
      <c r="H59" s="70"/>
      <c r="I59" s="190">
        <v>10951</v>
      </c>
      <c r="J59" s="71">
        <v>10951</v>
      </c>
      <c r="K59" s="48"/>
    </row>
    <row r="60" spans="1:11" ht="13.5" thickBot="1">
      <c r="A60" s="347"/>
      <c r="B60" s="153" t="s">
        <v>92</v>
      </c>
      <c r="C60" s="158">
        <f>SUM(C58:C59)</f>
        <v>1409150</v>
      </c>
      <c r="D60" s="154">
        <f>SUM(D58:D59)</f>
        <v>1413928</v>
      </c>
      <c r="E60" s="154">
        <f>SUM(E58:E59)</f>
        <v>0</v>
      </c>
      <c r="F60" s="154">
        <f>SUM(F58:F59)</f>
        <v>2143822</v>
      </c>
      <c r="G60" s="154">
        <f>SUM(G58:G59)</f>
        <v>1909864</v>
      </c>
      <c r="H60" s="154"/>
      <c r="I60" s="283">
        <f>SUM(I58:I59)</f>
        <v>141334</v>
      </c>
      <c r="J60" s="154">
        <f>SUM(J58:J59)</f>
        <v>141334</v>
      </c>
      <c r="K60" s="48"/>
    </row>
    <row r="61" spans="1:10" ht="16.5" thickTop="1">
      <c r="A61" s="9"/>
      <c r="B61" s="10"/>
      <c r="C61" s="11"/>
      <c r="D61" s="11"/>
      <c r="E61" s="11"/>
      <c r="F61" s="11"/>
      <c r="G61" s="11"/>
      <c r="H61" s="108"/>
      <c r="I61" s="11"/>
      <c r="J61" s="11"/>
    </row>
    <row r="62" spans="1:10" ht="15.75">
      <c r="A62" s="9"/>
      <c r="B62" s="10"/>
      <c r="C62" s="11"/>
      <c r="D62" s="11"/>
      <c r="E62" s="11"/>
      <c r="F62" s="11"/>
      <c r="G62" s="11"/>
      <c r="H62" s="11"/>
      <c r="I62" s="11"/>
      <c r="J62" s="11"/>
    </row>
    <row r="63" spans="1:10" ht="15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3.5" thickBot="1">
      <c r="A64" s="35"/>
      <c r="B64" s="35" t="s">
        <v>171</v>
      </c>
      <c r="C64" s="35"/>
      <c r="D64" s="35" t="s">
        <v>257</v>
      </c>
      <c r="E64" s="35"/>
      <c r="F64" s="35"/>
      <c r="G64" s="35"/>
      <c r="H64" s="35"/>
      <c r="I64" s="35"/>
      <c r="J64" s="35"/>
    </row>
    <row r="65" spans="1:6" ht="15.75" customHeight="1" thickTop="1">
      <c r="A65" s="155"/>
      <c r="B65" s="662" t="s">
        <v>95</v>
      </c>
      <c r="C65" s="662"/>
      <c r="D65" s="662"/>
      <c r="E65" s="662"/>
      <c r="F65" s="35"/>
    </row>
    <row r="66" spans="1:6" ht="25.5">
      <c r="A66" s="137" t="s">
        <v>67</v>
      </c>
      <c r="B66" s="62" t="s">
        <v>68</v>
      </c>
      <c r="C66" s="62" t="s">
        <v>334</v>
      </c>
      <c r="D66" s="62" t="s">
        <v>543</v>
      </c>
      <c r="E66" s="339"/>
      <c r="F66" s="35"/>
    </row>
    <row r="67" spans="1:6" ht="12.75">
      <c r="A67" s="142" t="s">
        <v>7</v>
      </c>
      <c r="B67" s="105" t="s">
        <v>69</v>
      </c>
      <c r="C67" s="22">
        <f aca="true" t="shared" si="2" ref="C67:C88">C6+F6+I6+C36+F36+I36</f>
        <v>236488</v>
      </c>
      <c r="D67" s="22">
        <f aca="true" t="shared" si="3" ref="D67:D88">D6+G6+J6+D36+G36+J36</f>
        <v>224328</v>
      </c>
      <c r="E67" s="22" t="e">
        <f>E6+H6+#REF!+E36+H36+#REF!</f>
        <v>#REF!</v>
      </c>
      <c r="F67" s="346"/>
    </row>
    <row r="68" spans="1:6" ht="12.75">
      <c r="A68" s="142" t="s">
        <v>11</v>
      </c>
      <c r="B68" s="105" t="s">
        <v>70</v>
      </c>
      <c r="C68" s="22">
        <f t="shared" si="2"/>
        <v>609567</v>
      </c>
      <c r="D68" s="22">
        <f t="shared" si="3"/>
        <v>609587</v>
      </c>
      <c r="E68" s="146"/>
      <c r="F68" s="346"/>
    </row>
    <row r="69" spans="1:6" ht="12.75">
      <c r="A69" s="666" t="s">
        <v>71</v>
      </c>
      <c r="B69" s="105" t="s">
        <v>72</v>
      </c>
      <c r="C69" s="22">
        <f t="shared" si="2"/>
        <v>281321</v>
      </c>
      <c r="D69" s="22">
        <f t="shared" si="3"/>
        <v>302822</v>
      </c>
      <c r="E69" s="146"/>
      <c r="F69" s="346"/>
    </row>
    <row r="70" spans="1:6" ht="12.75">
      <c r="A70" s="656"/>
      <c r="B70" s="105" t="s">
        <v>73</v>
      </c>
      <c r="C70" s="22">
        <f t="shared" si="2"/>
        <v>50739</v>
      </c>
      <c r="D70" s="22">
        <f t="shared" si="3"/>
        <v>51465</v>
      </c>
      <c r="E70" s="146"/>
      <c r="F70" s="346"/>
    </row>
    <row r="71" spans="1:6" ht="12.75">
      <c r="A71" s="656"/>
      <c r="B71" s="63" t="s">
        <v>217</v>
      </c>
      <c r="C71" s="22">
        <f t="shared" si="2"/>
        <v>27274</v>
      </c>
      <c r="D71" s="22">
        <f t="shared" si="3"/>
        <v>27604</v>
      </c>
      <c r="E71" s="146"/>
      <c r="F71" s="346"/>
    </row>
    <row r="72" spans="1:6" ht="12.75">
      <c r="A72" s="656"/>
      <c r="B72" s="105" t="s">
        <v>251</v>
      </c>
      <c r="C72" s="22">
        <f t="shared" si="2"/>
        <v>175741</v>
      </c>
      <c r="D72" s="22">
        <f t="shared" si="3"/>
        <v>176553</v>
      </c>
      <c r="E72" s="146"/>
      <c r="F72" s="346"/>
    </row>
    <row r="73" spans="1:6" ht="12.75">
      <c r="A73" s="657"/>
      <c r="B73" s="105" t="s">
        <v>229</v>
      </c>
      <c r="C73" s="22">
        <f t="shared" si="2"/>
        <v>77225</v>
      </c>
      <c r="D73" s="22">
        <f t="shared" si="3"/>
        <v>79565</v>
      </c>
      <c r="E73" s="146"/>
      <c r="F73" s="346"/>
    </row>
    <row r="74" spans="1:6" ht="12.75">
      <c r="A74" s="611"/>
      <c r="B74" s="105" t="s">
        <v>565</v>
      </c>
      <c r="C74" s="22">
        <f t="shared" si="2"/>
        <v>83910</v>
      </c>
      <c r="D74" s="22">
        <f t="shared" si="3"/>
        <v>88246</v>
      </c>
      <c r="E74" s="146"/>
      <c r="F74" s="346"/>
    </row>
    <row r="75" spans="1:6" ht="12.75">
      <c r="A75" s="611"/>
      <c r="B75" s="105" t="s">
        <v>566</v>
      </c>
      <c r="C75" s="22">
        <f t="shared" si="2"/>
        <v>3382</v>
      </c>
      <c r="D75" s="22">
        <f t="shared" si="3"/>
        <v>3382</v>
      </c>
      <c r="E75" s="146"/>
      <c r="F75" s="346"/>
    </row>
    <row r="76" spans="1:6" ht="12.75">
      <c r="A76" s="665" t="s">
        <v>74</v>
      </c>
      <c r="B76" s="105" t="s">
        <v>567</v>
      </c>
      <c r="C76" s="22">
        <f t="shared" si="2"/>
        <v>144034</v>
      </c>
      <c r="D76" s="22">
        <f t="shared" si="3"/>
        <v>144034</v>
      </c>
      <c r="E76" s="146"/>
      <c r="F76" s="346"/>
    </row>
    <row r="77" spans="1:6" ht="12.75">
      <c r="A77" s="665"/>
      <c r="B77" s="63" t="s">
        <v>569</v>
      </c>
      <c r="C77" s="22">
        <f t="shared" si="2"/>
        <v>5641</v>
      </c>
      <c r="D77" s="22">
        <f t="shared" si="3"/>
        <v>5641</v>
      </c>
      <c r="E77" s="146"/>
      <c r="F77" s="346"/>
    </row>
    <row r="78" spans="1:6" ht="12.75">
      <c r="A78" s="142" t="s">
        <v>75</v>
      </c>
      <c r="B78" s="105" t="s">
        <v>230</v>
      </c>
      <c r="C78" s="22">
        <f t="shared" si="2"/>
        <v>179791</v>
      </c>
      <c r="D78" s="22">
        <f t="shared" si="3"/>
        <v>180646</v>
      </c>
      <c r="E78" s="146"/>
      <c r="F78" s="346"/>
    </row>
    <row r="79" spans="1:6" ht="12.75">
      <c r="A79" s="142" t="s">
        <v>76</v>
      </c>
      <c r="B79" s="105" t="s">
        <v>77</v>
      </c>
      <c r="C79" s="22">
        <f t="shared" si="2"/>
        <v>0</v>
      </c>
      <c r="D79" s="22">
        <f t="shared" si="3"/>
        <v>0</v>
      </c>
      <c r="E79" s="146"/>
      <c r="F79" s="346"/>
    </row>
    <row r="80" spans="1:6" ht="12.75">
      <c r="A80" s="142" t="s">
        <v>78</v>
      </c>
      <c r="B80" s="105" t="s">
        <v>79</v>
      </c>
      <c r="C80" s="22">
        <f t="shared" si="2"/>
        <v>134911</v>
      </c>
      <c r="D80" s="22">
        <f t="shared" si="3"/>
        <v>134911</v>
      </c>
      <c r="E80" s="146"/>
      <c r="F80" s="346"/>
    </row>
    <row r="81" spans="1:6" ht="12.75">
      <c r="A81" s="666" t="s">
        <v>80</v>
      </c>
      <c r="B81" s="105" t="s">
        <v>81</v>
      </c>
      <c r="C81" s="22">
        <f t="shared" si="2"/>
        <v>83052</v>
      </c>
      <c r="D81" s="22">
        <f t="shared" si="3"/>
        <v>83858</v>
      </c>
      <c r="E81" s="146"/>
      <c r="F81" s="346"/>
    </row>
    <row r="82" spans="1:6" ht="12.75">
      <c r="A82" s="656"/>
      <c r="B82" s="105" t="s">
        <v>82</v>
      </c>
      <c r="C82" s="22">
        <f t="shared" si="2"/>
        <v>25218</v>
      </c>
      <c r="D82" s="22">
        <f t="shared" si="3"/>
        <v>33784</v>
      </c>
      <c r="E82" s="146"/>
      <c r="F82" s="346"/>
    </row>
    <row r="83" spans="1:6" ht="12.75">
      <c r="A83" s="656"/>
      <c r="B83" s="105" t="s">
        <v>253</v>
      </c>
      <c r="C83" s="22">
        <f t="shared" si="2"/>
        <v>37722</v>
      </c>
      <c r="D83" s="22">
        <f t="shared" si="3"/>
        <v>37792</v>
      </c>
      <c r="E83" s="146"/>
      <c r="F83" s="346"/>
    </row>
    <row r="84" spans="1:6" ht="16.5" customHeight="1">
      <c r="A84" s="657"/>
      <c r="B84" s="105" t="s">
        <v>84</v>
      </c>
      <c r="C84" s="22">
        <f t="shared" si="2"/>
        <v>15213</v>
      </c>
      <c r="D84" s="22">
        <f t="shared" si="3"/>
        <v>15463</v>
      </c>
      <c r="E84" s="146"/>
      <c r="F84" s="346"/>
    </row>
    <row r="85" spans="1:6" ht="12.75">
      <c r="A85" s="142" t="s">
        <v>83</v>
      </c>
      <c r="B85" s="105" t="s">
        <v>86</v>
      </c>
      <c r="C85" s="22">
        <f t="shared" si="2"/>
        <v>265065</v>
      </c>
      <c r="D85" s="22">
        <f t="shared" si="3"/>
        <v>265065</v>
      </c>
      <c r="E85" s="146"/>
      <c r="F85" s="346"/>
    </row>
    <row r="86" spans="1:6" s="8" customFormat="1" ht="12.75">
      <c r="A86" s="142">
        <v>10</v>
      </c>
      <c r="B86" s="105" t="s">
        <v>276</v>
      </c>
      <c r="C86" s="22">
        <f t="shared" si="2"/>
        <v>142969</v>
      </c>
      <c r="D86" s="22">
        <f t="shared" si="3"/>
        <v>142969</v>
      </c>
      <c r="E86" s="146"/>
      <c r="F86" s="346"/>
    </row>
    <row r="87" spans="1:6" ht="12.75">
      <c r="A87" s="141" t="s">
        <v>87</v>
      </c>
      <c r="B87" s="106" t="s">
        <v>179</v>
      </c>
      <c r="C87" s="65">
        <f t="shared" si="2"/>
        <v>477160</v>
      </c>
      <c r="D87" s="65">
        <f t="shared" si="3"/>
        <v>477160</v>
      </c>
      <c r="E87" s="147"/>
      <c r="F87" s="346"/>
    </row>
    <row r="88" spans="1:6" ht="13.5" thickBot="1">
      <c r="A88" s="601" t="s">
        <v>88</v>
      </c>
      <c r="B88" s="105" t="s">
        <v>556</v>
      </c>
      <c r="C88" s="65">
        <f t="shared" si="2"/>
        <v>213572</v>
      </c>
      <c r="D88" s="65">
        <f t="shared" si="3"/>
        <v>224350</v>
      </c>
      <c r="E88" s="131"/>
      <c r="F88" s="346"/>
    </row>
    <row r="89" spans="1:6" ht="13.5" thickBot="1">
      <c r="A89" s="150"/>
      <c r="B89" s="67" t="s">
        <v>89</v>
      </c>
      <c r="C89" s="72">
        <f>SUM(C67:C88)</f>
        <v>3269995</v>
      </c>
      <c r="D89" s="72">
        <f>SUM(D67:D88)</f>
        <v>3309225</v>
      </c>
      <c r="E89" s="278" t="e">
        <f>E28+H28+#REF!+E58+H58+#REF!</f>
        <v>#REF!</v>
      </c>
      <c r="F89" s="346"/>
    </row>
    <row r="90" spans="1:6" ht="12.75">
      <c r="A90" s="151" t="s">
        <v>90</v>
      </c>
      <c r="B90" s="284" t="s">
        <v>91</v>
      </c>
      <c r="C90" s="285">
        <f>C29+F29+I29+C59+F59+I59</f>
        <v>2544459</v>
      </c>
      <c r="D90" s="285">
        <f>D29+G29+J29+D59+G59+J59</f>
        <v>2502459</v>
      </c>
      <c r="E90" s="285" t="e">
        <f>E29+H29+#REF!+E59+H59+#REF!</f>
        <v>#REF!</v>
      </c>
      <c r="F90" s="346"/>
    </row>
    <row r="91" spans="1:6" ht="13.5" thickBot="1">
      <c r="A91" s="341"/>
      <c r="B91" s="286" t="s">
        <v>92</v>
      </c>
      <c r="C91" s="287">
        <f>C89+C90</f>
        <v>5814454</v>
      </c>
      <c r="D91" s="287">
        <f>D89+D90</f>
        <v>5811684</v>
      </c>
      <c r="E91" s="287" t="e">
        <f>SUM(E89:E90)</f>
        <v>#REF!</v>
      </c>
      <c r="F91" s="346"/>
    </row>
    <row r="92" spans="1:6" ht="13.5" thickTop="1">
      <c r="A92" s="35"/>
      <c r="B92" s="35"/>
      <c r="C92" s="35"/>
      <c r="D92" s="35"/>
      <c r="E92" s="35"/>
      <c r="F92" s="35"/>
    </row>
    <row r="93" spans="1:6" ht="12.75">
      <c r="A93" s="35"/>
      <c r="B93" s="35"/>
      <c r="C93" s="35"/>
      <c r="D93" s="35"/>
      <c r="E93" s="35"/>
      <c r="F93" s="35"/>
    </row>
    <row r="94" spans="1:6" ht="12.75">
      <c r="A94" s="35"/>
      <c r="B94" s="35"/>
      <c r="C94" s="35"/>
      <c r="D94" s="35"/>
      <c r="E94" s="35"/>
      <c r="F94" s="346"/>
    </row>
    <row r="95" spans="1:6" ht="12.75">
      <c r="A95" s="35"/>
      <c r="B95" s="35"/>
      <c r="C95" s="35"/>
      <c r="D95" s="35"/>
      <c r="E95" s="35"/>
      <c r="F95" s="346"/>
    </row>
    <row r="96" spans="1:10" ht="16.5" customHeight="1">
      <c r="A96" s="35"/>
      <c r="B96" s="35"/>
      <c r="C96" s="35"/>
      <c r="D96" s="35"/>
      <c r="E96" s="35"/>
      <c r="F96" s="35"/>
      <c r="G96" s="371"/>
      <c r="H96" s="371"/>
      <c r="I96" s="372"/>
      <c r="J96" s="35"/>
    </row>
    <row r="97" spans="1:10" ht="15.75" customHeight="1">
      <c r="A97" s="35"/>
      <c r="B97" s="35"/>
      <c r="C97" s="35"/>
      <c r="D97" s="35"/>
      <c r="E97" s="35"/>
      <c r="F97" s="35"/>
      <c r="G97" s="130"/>
      <c r="H97" s="130"/>
      <c r="I97" s="130"/>
      <c r="J97" s="35"/>
    </row>
    <row r="98" spans="1:10" ht="12.75">
      <c r="A98" s="35"/>
      <c r="B98" s="35"/>
      <c r="C98" s="35"/>
      <c r="D98" s="35"/>
      <c r="E98" s="35"/>
      <c r="F98" s="35"/>
      <c r="G98" s="130"/>
      <c r="H98" s="130"/>
      <c r="I98" s="130"/>
      <c r="J98" s="35"/>
    </row>
    <row r="99" spans="1:10" ht="12.75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3.5" thickBot="1">
      <c r="A100" s="35"/>
      <c r="B100" s="35" t="s">
        <v>39</v>
      </c>
      <c r="C100" s="35"/>
      <c r="D100" s="35"/>
      <c r="E100" s="35"/>
      <c r="F100" s="35"/>
      <c r="G100" s="35"/>
      <c r="H100" s="35"/>
      <c r="I100" s="35"/>
      <c r="J100" s="35"/>
    </row>
    <row r="101" spans="1:10" ht="15.75" customHeight="1" thickTop="1">
      <c r="A101" s="155"/>
      <c r="B101" s="161"/>
      <c r="C101" s="659" t="s">
        <v>96</v>
      </c>
      <c r="D101" s="660"/>
      <c r="E101" s="660"/>
      <c r="F101" s="659" t="s">
        <v>97</v>
      </c>
      <c r="G101" s="660"/>
      <c r="H101" s="660"/>
      <c r="I101" s="659" t="s">
        <v>98</v>
      </c>
      <c r="J101" s="661"/>
    </row>
    <row r="102" spans="1:10" ht="25.5">
      <c r="A102" s="149" t="s">
        <v>67</v>
      </c>
      <c r="B102" s="62" t="s">
        <v>68</v>
      </c>
      <c r="C102" s="62" t="s">
        <v>334</v>
      </c>
      <c r="D102" s="62" t="s">
        <v>543</v>
      </c>
      <c r="E102" s="62"/>
      <c r="F102" s="62" t="s">
        <v>334</v>
      </c>
      <c r="G102" s="62" t="s">
        <v>543</v>
      </c>
      <c r="H102" s="62"/>
      <c r="I102" s="62" t="s">
        <v>334</v>
      </c>
      <c r="J102" s="62" t="s">
        <v>543</v>
      </c>
    </row>
    <row r="103" spans="1:10" ht="12.75">
      <c r="A103" s="142" t="s">
        <v>7</v>
      </c>
      <c r="B103" s="105" t="s">
        <v>69</v>
      </c>
      <c r="C103" s="57">
        <v>124857</v>
      </c>
      <c r="D103" s="57">
        <v>126250</v>
      </c>
      <c r="E103" s="57"/>
      <c r="F103" s="22">
        <v>32542</v>
      </c>
      <c r="G103" s="22">
        <v>32542</v>
      </c>
      <c r="H103" s="22"/>
      <c r="I103" s="599">
        <v>66168</v>
      </c>
      <c r="J103" s="599">
        <v>54715</v>
      </c>
    </row>
    <row r="104" spans="1:10" ht="12.75">
      <c r="A104" s="142" t="s">
        <v>11</v>
      </c>
      <c r="B104" s="105" t="s">
        <v>70</v>
      </c>
      <c r="C104" s="23">
        <v>286384</v>
      </c>
      <c r="D104" s="23">
        <v>286384</v>
      </c>
      <c r="E104" s="23"/>
      <c r="F104" s="22">
        <v>71934</v>
      </c>
      <c r="G104" s="22">
        <v>71934</v>
      </c>
      <c r="H104" s="22"/>
      <c r="I104" s="599">
        <v>208499</v>
      </c>
      <c r="J104" s="599">
        <v>208519</v>
      </c>
    </row>
    <row r="105" spans="1:10" ht="12.75">
      <c r="A105" s="666" t="s">
        <v>71</v>
      </c>
      <c r="B105" s="105" t="s">
        <v>72</v>
      </c>
      <c r="C105" s="23">
        <v>190889</v>
      </c>
      <c r="D105" s="23">
        <v>193317</v>
      </c>
      <c r="E105" s="23"/>
      <c r="F105" s="22">
        <v>51555</v>
      </c>
      <c r="G105" s="22">
        <v>52211</v>
      </c>
      <c r="H105" s="22"/>
      <c r="I105" s="599">
        <v>32817</v>
      </c>
      <c r="J105" s="599">
        <v>45857</v>
      </c>
    </row>
    <row r="106" spans="1:10" ht="12.75">
      <c r="A106" s="656"/>
      <c r="B106" s="105" t="s">
        <v>73</v>
      </c>
      <c r="C106" s="22">
        <v>33667</v>
      </c>
      <c r="D106" s="22">
        <v>33667</v>
      </c>
      <c r="E106" s="22"/>
      <c r="F106" s="22">
        <v>9014</v>
      </c>
      <c r="G106" s="22">
        <v>9014</v>
      </c>
      <c r="H106" s="22"/>
      <c r="I106" s="599">
        <v>7958</v>
      </c>
      <c r="J106" s="599">
        <v>6568</v>
      </c>
    </row>
    <row r="107" spans="1:10" ht="12.75">
      <c r="A107" s="656"/>
      <c r="B107" s="63" t="s">
        <v>217</v>
      </c>
      <c r="C107" s="22">
        <v>18048</v>
      </c>
      <c r="D107" s="22">
        <v>17688</v>
      </c>
      <c r="E107" s="22"/>
      <c r="F107" s="22">
        <v>4938</v>
      </c>
      <c r="G107" s="22">
        <v>4938</v>
      </c>
      <c r="H107" s="22"/>
      <c r="I107" s="599">
        <v>3948</v>
      </c>
      <c r="J107" s="599">
        <v>4438</v>
      </c>
    </row>
    <row r="108" spans="1:10" ht="12.75">
      <c r="A108" s="656"/>
      <c r="B108" s="105" t="s">
        <v>251</v>
      </c>
      <c r="C108" s="23">
        <v>123742</v>
      </c>
      <c r="D108" s="23">
        <v>123742</v>
      </c>
      <c r="E108" s="23"/>
      <c r="F108" s="22">
        <v>33563</v>
      </c>
      <c r="G108" s="22">
        <v>33563</v>
      </c>
      <c r="H108" s="22"/>
      <c r="I108" s="599">
        <v>16432</v>
      </c>
      <c r="J108" s="599">
        <v>17044</v>
      </c>
    </row>
    <row r="109" spans="1:10" ht="12.75">
      <c r="A109" s="657"/>
      <c r="B109" s="105" t="s">
        <v>229</v>
      </c>
      <c r="C109" s="22">
        <v>50232</v>
      </c>
      <c r="D109" s="22">
        <v>52398</v>
      </c>
      <c r="E109" s="22"/>
      <c r="F109" s="22">
        <v>13727</v>
      </c>
      <c r="G109" s="22">
        <v>13766</v>
      </c>
      <c r="H109" s="22"/>
      <c r="I109" s="599">
        <v>13016</v>
      </c>
      <c r="J109" s="599">
        <v>13056</v>
      </c>
    </row>
    <row r="110" spans="1:10" ht="12.75">
      <c r="A110" s="611"/>
      <c r="B110" s="105" t="s">
        <v>565</v>
      </c>
      <c r="C110" s="22">
        <v>49736</v>
      </c>
      <c r="D110" s="22">
        <v>51701</v>
      </c>
      <c r="E110" s="22"/>
      <c r="F110" s="22">
        <v>12182</v>
      </c>
      <c r="G110" s="22">
        <v>12712</v>
      </c>
      <c r="H110" s="22"/>
      <c r="I110" s="599">
        <v>20204</v>
      </c>
      <c r="J110" s="599">
        <v>23833</v>
      </c>
    </row>
    <row r="111" spans="1:10" ht="12.75">
      <c r="A111" s="611"/>
      <c r="B111" s="105" t="s">
        <v>566</v>
      </c>
      <c r="C111" s="22">
        <v>2731</v>
      </c>
      <c r="D111" s="22">
        <v>2731</v>
      </c>
      <c r="E111" s="22"/>
      <c r="F111" s="22">
        <v>637</v>
      </c>
      <c r="G111" s="22">
        <v>637</v>
      </c>
      <c r="H111" s="22"/>
      <c r="I111" s="599">
        <v>14</v>
      </c>
      <c r="J111" s="599">
        <v>14</v>
      </c>
    </row>
    <row r="112" spans="1:10" ht="12.75">
      <c r="A112" s="665" t="s">
        <v>74</v>
      </c>
      <c r="B112" s="105" t="s">
        <v>567</v>
      </c>
      <c r="C112" s="23">
        <v>85377</v>
      </c>
      <c r="D112" s="23">
        <v>85377</v>
      </c>
      <c r="E112" s="23"/>
      <c r="F112" s="22">
        <v>22278</v>
      </c>
      <c r="G112" s="22">
        <v>22278</v>
      </c>
      <c r="H112" s="22"/>
      <c r="I112" s="599">
        <v>35042</v>
      </c>
      <c r="J112" s="599">
        <v>35042</v>
      </c>
    </row>
    <row r="113" spans="1:10" ht="12.75">
      <c r="A113" s="665"/>
      <c r="B113" s="63" t="s">
        <v>568</v>
      </c>
      <c r="C113" s="23">
        <v>4312</v>
      </c>
      <c r="D113" s="23">
        <v>4312</v>
      </c>
      <c r="E113" s="23"/>
      <c r="F113" s="22">
        <v>1167</v>
      </c>
      <c r="G113" s="22">
        <v>1167</v>
      </c>
      <c r="H113" s="22"/>
      <c r="I113" s="599">
        <v>162</v>
      </c>
      <c r="J113" s="599">
        <v>162</v>
      </c>
    </row>
    <row r="114" spans="1:10" ht="12.75">
      <c r="A114" s="142" t="s">
        <v>75</v>
      </c>
      <c r="B114" s="105" t="s">
        <v>230</v>
      </c>
      <c r="C114" s="23">
        <v>113500</v>
      </c>
      <c r="D114" s="23">
        <v>113500</v>
      </c>
      <c r="E114" s="23"/>
      <c r="F114" s="22">
        <v>29064</v>
      </c>
      <c r="G114" s="22">
        <v>29064</v>
      </c>
      <c r="H114" s="22"/>
      <c r="I114" s="599">
        <v>28469</v>
      </c>
      <c r="J114" s="599">
        <v>30024</v>
      </c>
    </row>
    <row r="115" spans="1:10" ht="12.75">
      <c r="A115" s="142" t="s">
        <v>76</v>
      </c>
      <c r="B115" s="105" t="s">
        <v>77</v>
      </c>
      <c r="C115" s="23"/>
      <c r="D115" s="23"/>
      <c r="E115" s="23"/>
      <c r="F115" s="22"/>
      <c r="G115" s="22"/>
      <c r="H115" s="22"/>
      <c r="I115" s="599"/>
      <c r="J115" s="599"/>
    </row>
    <row r="116" spans="1:10" ht="17.25" customHeight="1">
      <c r="A116" s="142" t="s">
        <v>78</v>
      </c>
      <c r="B116" s="105" t="s">
        <v>79</v>
      </c>
      <c r="C116" s="23">
        <v>39329</v>
      </c>
      <c r="D116" s="23">
        <v>39329</v>
      </c>
      <c r="E116" s="23"/>
      <c r="F116" s="22">
        <v>9593</v>
      </c>
      <c r="G116" s="22">
        <v>9593</v>
      </c>
      <c r="H116" s="22"/>
      <c r="I116" s="599">
        <v>71414</v>
      </c>
      <c r="J116" s="599">
        <v>71414</v>
      </c>
    </row>
    <row r="117" spans="1:10" ht="18" customHeight="1">
      <c r="A117" s="666" t="s">
        <v>80</v>
      </c>
      <c r="B117" s="105" t="s">
        <v>81</v>
      </c>
      <c r="C117" s="23">
        <v>24096</v>
      </c>
      <c r="D117" s="23">
        <v>24096</v>
      </c>
      <c r="E117" s="23"/>
      <c r="F117" s="22">
        <v>6041</v>
      </c>
      <c r="G117" s="22">
        <v>6041</v>
      </c>
      <c r="H117" s="22"/>
      <c r="I117" s="599">
        <v>44523</v>
      </c>
      <c r="J117" s="599">
        <v>45329</v>
      </c>
    </row>
    <row r="118" spans="1:10" ht="12.75">
      <c r="A118" s="656"/>
      <c r="B118" s="105" t="s">
        <v>82</v>
      </c>
      <c r="C118" s="22">
        <v>13018</v>
      </c>
      <c r="D118" s="22">
        <v>16656</v>
      </c>
      <c r="E118" s="22"/>
      <c r="F118" s="22">
        <v>3400</v>
      </c>
      <c r="G118" s="22">
        <v>4408</v>
      </c>
      <c r="H118" s="22"/>
      <c r="I118" s="599">
        <v>8800</v>
      </c>
      <c r="J118" s="599">
        <v>12720</v>
      </c>
    </row>
    <row r="119" spans="1:10" ht="12.75">
      <c r="A119" s="656"/>
      <c r="B119" s="105" t="s">
        <v>253</v>
      </c>
      <c r="C119" s="23">
        <v>15688</v>
      </c>
      <c r="D119" s="23">
        <v>15688</v>
      </c>
      <c r="E119" s="23"/>
      <c r="F119" s="22">
        <v>3953</v>
      </c>
      <c r="G119" s="22">
        <v>3953</v>
      </c>
      <c r="H119" s="22"/>
      <c r="I119" s="599">
        <v>15920</v>
      </c>
      <c r="J119" s="599">
        <v>15990</v>
      </c>
    </row>
    <row r="120" spans="1:10" ht="12.75">
      <c r="A120" s="657"/>
      <c r="B120" s="105" t="s">
        <v>84</v>
      </c>
      <c r="C120" s="22">
        <v>8451</v>
      </c>
      <c r="D120" s="22">
        <v>8451</v>
      </c>
      <c r="E120" s="22"/>
      <c r="F120" s="22">
        <v>2142</v>
      </c>
      <c r="G120" s="22">
        <v>2142</v>
      </c>
      <c r="H120" s="22"/>
      <c r="I120" s="599">
        <v>4620</v>
      </c>
      <c r="J120" s="599">
        <v>4870</v>
      </c>
    </row>
    <row r="121" spans="1:10" ht="12.75">
      <c r="A121" s="142" t="s">
        <v>83</v>
      </c>
      <c r="B121" s="105" t="s">
        <v>86</v>
      </c>
      <c r="C121" s="23">
        <v>183165</v>
      </c>
      <c r="D121" s="23">
        <v>183165</v>
      </c>
      <c r="E121" s="23"/>
      <c r="F121" s="22">
        <v>46448</v>
      </c>
      <c r="G121" s="22">
        <v>46448</v>
      </c>
      <c r="H121" s="22"/>
      <c r="I121" s="599">
        <v>35452</v>
      </c>
      <c r="J121" s="599">
        <v>35224</v>
      </c>
    </row>
    <row r="122" spans="1:10" ht="12.75">
      <c r="A122" s="142">
        <v>10</v>
      </c>
      <c r="B122" s="105" t="s">
        <v>276</v>
      </c>
      <c r="C122" s="23">
        <v>35801</v>
      </c>
      <c r="D122" s="23">
        <v>35801</v>
      </c>
      <c r="E122" s="23"/>
      <c r="F122" s="22">
        <v>8751</v>
      </c>
      <c r="G122" s="22">
        <v>8751</v>
      </c>
      <c r="H122" s="22"/>
      <c r="I122" s="599">
        <v>87448</v>
      </c>
      <c r="J122" s="599">
        <v>87448</v>
      </c>
    </row>
    <row r="123" spans="1:10" ht="13.5" thickBot="1">
      <c r="A123" s="141" t="s">
        <v>87</v>
      </c>
      <c r="B123" s="114" t="s">
        <v>179</v>
      </c>
      <c r="C123" s="64">
        <v>4430</v>
      </c>
      <c r="D123" s="64">
        <v>4430</v>
      </c>
      <c r="E123" s="61"/>
      <c r="F123" s="65">
        <v>1360</v>
      </c>
      <c r="G123" s="65">
        <v>1360</v>
      </c>
      <c r="H123" s="65"/>
      <c r="I123" s="600">
        <v>3620</v>
      </c>
      <c r="J123" s="600">
        <v>3620</v>
      </c>
    </row>
    <row r="124" spans="1:10" ht="13.5" thickBot="1">
      <c r="A124" s="601" t="s">
        <v>88</v>
      </c>
      <c r="B124" s="105" t="s">
        <v>556</v>
      </c>
      <c r="C124" s="61">
        <v>24740</v>
      </c>
      <c r="D124" s="61">
        <v>24740</v>
      </c>
      <c r="E124" s="608"/>
      <c r="F124" s="607">
        <v>6065</v>
      </c>
      <c r="G124" s="607">
        <v>6065</v>
      </c>
      <c r="H124" s="607"/>
      <c r="I124" s="609">
        <v>52025</v>
      </c>
      <c r="J124" s="609">
        <v>52025</v>
      </c>
    </row>
    <row r="125" spans="1:10" ht="13.5" thickBot="1">
      <c r="A125" s="150"/>
      <c r="B125" s="67" t="s">
        <v>89</v>
      </c>
      <c r="C125" s="72">
        <f aca="true" t="shared" si="4" ref="C125:J125">SUM(C103:C124)</f>
        <v>1432193</v>
      </c>
      <c r="D125" s="72">
        <f t="shared" si="4"/>
        <v>1443423</v>
      </c>
      <c r="E125" s="72">
        <f t="shared" si="4"/>
        <v>0</v>
      </c>
      <c r="F125" s="72">
        <f t="shared" si="4"/>
        <v>370354</v>
      </c>
      <c r="G125" s="72">
        <f t="shared" si="4"/>
        <v>372587</v>
      </c>
      <c r="H125" s="72">
        <f t="shared" si="4"/>
        <v>0</v>
      </c>
      <c r="I125" s="72">
        <f t="shared" si="4"/>
        <v>756551</v>
      </c>
      <c r="J125" s="72">
        <f t="shared" si="4"/>
        <v>767912</v>
      </c>
    </row>
    <row r="126" spans="1:10" ht="13.5" thickBot="1">
      <c r="A126" s="151" t="s">
        <v>90</v>
      </c>
      <c r="B126" s="68" t="s">
        <v>91</v>
      </c>
      <c r="C126" s="69">
        <v>675053</v>
      </c>
      <c r="D126" s="69">
        <v>680053</v>
      </c>
      <c r="E126" s="69"/>
      <c r="F126" s="70">
        <v>184780</v>
      </c>
      <c r="G126" s="70">
        <v>185780</v>
      </c>
      <c r="H126" s="70"/>
      <c r="I126" s="190">
        <v>642626</v>
      </c>
      <c r="J126" s="71">
        <v>813626</v>
      </c>
    </row>
    <row r="127" spans="1:10" ht="13.5" thickBot="1">
      <c r="A127" s="162"/>
      <c r="B127" s="163" t="s">
        <v>92</v>
      </c>
      <c r="C127" s="154">
        <f aca="true" t="shared" si="5" ref="C127:J127">SUM(C125:C126)</f>
        <v>2107246</v>
      </c>
      <c r="D127" s="154">
        <f t="shared" si="5"/>
        <v>2123476</v>
      </c>
      <c r="E127" s="154">
        <f t="shared" si="5"/>
        <v>0</v>
      </c>
      <c r="F127" s="154">
        <f t="shared" si="5"/>
        <v>555134</v>
      </c>
      <c r="G127" s="154">
        <f t="shared" si="5"/>
        <v>558367</v>
      </c>
      <c r="H127" s="154">
        <f t="shared" si="5"/>
        <v>0</v>
      </c>
      <c r="I127" s="154">
        <f t="shared" si="5"/>
        <v>1399177</v>
      </c>
      <c r="J127" s="154">
        <f t="shared" si="5"/>
        <v>1581538</v>
      </c>
    </row>
    <row r="128" spans="1:10" ht="13.5" thickTop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ht="13.5" thickBot="1">
      <c r="A130" s="35"/>
      <c r="B130" s="35" t="s">
        <v>39</v>
      </c>
      <c r="C130" s="35"/>
      <c r="D130" s="35"/>
      <c r="E130" s="35"/>
      <c r="F130" s="35"/>
      <c r="G130" s="35"/>
      <c r="H130" s="35"/>
      <c r="I130" s="35"/>
      <c r="J130" s="35"/>
    </row>
    <row r="131" spans="1:10" ht="15.75" customHeight="1" thickTop="1">
      <c r="A131" s="155"/>
      <c r="B131" s="161"/>
      <c r="C131" s="659" t="s">
        <v>99</v>
      </c>
      <c r="D131" s="660"/>
      <c r="E131" s="660"/>
      <c r="F131" s="659" t="s">
        <v>100</v>
      </c>
      <c r="G131" s="660"/>
      <c r="H131" s="660"/>
      <c r="I131" s="659" t="s">
        <v>101</v>
      </c>
      <c r="J131" s="661"/>
    </row>
    <row r="132" spans="1:10" ht="25.5">
      <c r="A132" s="149" t="s">
        <v>67</v>
      </c>
      <c r="B132" s="62" t="s">
        <v>68</v>
      </c>
      <c r="C132" s="62" t="s">
        <v>334</v>
      </c>
      <c r="D132" s="62" t="s">
        <v>544</v>
      </c>
      <c r="E132" s="62"/>
      <c r="F132" s="62" t="s">
        <v>334</v>
      </c>
      <c r="G132" s="62" t="s">
        <v>543</v>
      </c>
      <c r="H132" s="62"/>
      <c r="I132" s="62" t="s">
        <v>334</v>
      </c>
      <c r="J132" s="62" t="s">
        <v>543</v>
      </c>
    </row>
    <row r="133" spans="1:10" ht="12.75">
      <c r="A133" s="142" t="s">
        <v>7</v>
      </c>
      <c r="B133" s="105" t="s">
        <v>69</v>
      </c>
      <c r="C133" s="57">
        <v>1691</v>
      </c>
      <c r="D133" s="57">
        <v>1691</v>
      </c>
      <c r="E133" s="57"/>
      <c r="F133" s="22">
        <v>1230</v>
      </c>
      <c r="G133" s="146">
        <v>1230</v>
      </c>
      <c r="H133" s="22"/>
      <c r="I133" s="57">
        <v>2200</v>
      </c>
      <c r="J133" s="57">
        <v>100</v>
      </c>
    </row>
    <row r="134" spans="1:10" ht="12.75">
      <c r="A134" s="142" t="s">
        <v>11</v>
      </c>
      <c r="B134" s="105" t="s">
        <v>70</v>
      </c>
      <c r="C134" s="23">
        <v>4000</v>
      </c>
      <c r="D134" s="23">
        <v>4000</v>
      </c>
      <c r="E134" s="23"/>
      <c r="F134" s="22"/>
      <c r="G134" s="146"/>
      <c r="H134" s="22"/>
      <c r="I134" s="57">
        <v>38750</v>
      </c>
      <c r="J134" s="57">
        <v>38750</v>
      </c>
    </row>
    <row r="135" spans="1:10" ht="12.75">
      <c r="A135" s="666" t="s">
        <v>71</v>
      </c>
      <c r="B135" s="105" t="s">
        <v>72</v>
      </c>
      <c r="C135" s="22">
        <v>4560</v>
      </c>
      <c r="D135" s="22">
        <v>9459</v>
      </c>
      <c r="E135" s="23"/>
      <c r="F135" s="22"/>
      <c r="G135" s="146"/>
      <c r="H135" s="22"/>
      <c r="I135" s="57">
        <v>1500</v>
      </c>
      <c r="J135" s="57">
        <v>1978</v>
      </c>
    </row>
    <row r="136" spans="1:10" ht="12.75">
      <c r="A136" s="656"/>
      <c r="B136" s="105" t="s">
        <v>73</v>
      </c>
      <c r="C136" s="22">
        <v>100</v>
      </c>
      <c r="D136" s="22">
        <v>170</v>
      </c>
      <c r="E136" s="22"/>
      <c r="F136" s="22"/>
      <c r="G136" s="146">
        <v>1380</v>
      </c>
      <c r="H136" s="22"/>
      <c r="I136" s="57"/>
      <c r="J136" s="57">
        <v>666</v>
      </c>
    </row>
    <row r="137" spans="1:10" ht="12.75">
      <c r="A137" s="656"/>
      <c r="B137" s="63" t="s">
        <v>217</v>
      </c>
      <c r="C137" s="22">
        <v>340</v>
      </c>
      <c r="D137" s="22">
        <v>540</v>
      </c>
      <c r="E137" s="22"/>
      <c r="F137" s="22"/>
      <c r="G137" s="146"/>
      <c r="H137" s="22"/>
      <c r="I137" s="57"/>
      <c r="J137" s="57"/>
    </row>
    <row r="138" spans="1:10" ht="12.75">
      <c r="A138" s="656"/>
      <c r="B138" s="105" t="s">
        <v>251</v>
      </c>
      <c r="C138" s="22">
        <v>2004</v>
      </c>
      <c r="D138" s="22">
        <v>2004</v>
      </c>
      <c r="E138" s="23"/>
      <c r="F138" s="22"/>
      <c r="G138" s="146"/>
      <c r="H138" s="22"/>
      <c r="I138" s="57"/>
      <c r="J138" s="57">
        <v>200</v>
      </c>
    </row>
    <row r="139" spans="1:10" ht="12.75">
      <c r="A139" s="657"/>
      <c r="B139" s="105" t="s">
        <v>229</v>
      </c>
      <c r="C139" s="22"/>
      <c r="D139" s="22">
        <v>95</v>
      </c>
      <c r="E139" s="22"/>
      <c r="F139" s="22"/>
      <c r="G139" s="146"/>
      <c r="H139" s="22"/>
      <c r="I139" s="57">
        <v>250</v>
      </c>
      <c r="J139" s="57">
        <v>250</v>
      </c>
    </row>
    <row r="140" spans="1:10" ht="12.75">
      <c r="A140" s="611"/>
      <c r="B140" s="105" t="s">
        <v>565</v>
      </c>
      <c r="C140" s="22"/>
      <c r="D140" s="22"/>
      <c r="E140" s="22"/>
      <c r="F140" s="22"/>
      <c r="G140" s="146"/>
      <c r="H140" s="22"/>
      <c r="I140" s="57">
        <v>1788</v>
      </c>
      <c r="J140" s="57"/>
    </row>
    <row r="141" spans="1:10" ht="12.75">
      <c r="A141" s="611"/>
      <c r="B141" s="105" t="s">
        <v>566</v>
      </c>
      <c r="C141" s="22"/>
      <c r="D141" s="22"/>
      <c r="E141" s="22"/>
      <c r="F141" s="22"/>
      <c r="G141" s="146"/>
      <c r="H141" s="22"/>
      <c r="I141" s="57"/>
      <c r="J141" s="57"/>
    </row>
    <row r="142" spans="1:10" ht="12.75">
      <c r="A142" s="665" t="s">
        <v>74</v>
      </c>
      <c r="B142" s="105" t="s">
        <v>567</v>
      </c>
      <c r="C142" s="23"/>
      <c r="D142" s="23"/>
      <c r="E142" s="23"/>
      <c r="F142" s="22"/>
      <c r="G142" s="146"/>
      <c r="H142" s="22"/>
      <c r="I142" s="57">
        <v>1337</v>
      </c>
      <c r="J142" s="57">
        <v>1337</v>
      </c>
    </row>
    <row r="143" spans="1:10" ht="12.75">
      <c r="A143" s="665"/>
      <c r="B143" s="105" t="s">
        <v>568</v>
      </c>
      <c r="C143" s="23"/>
      <c r="D143" s="23"/>
      <c r="E143" s="23"/>
      <c r="F143" s="22"/>
      <c r="G143" s="146"/>
      <c r="H143" s="22"/>
      <c r="I143" s="57"/>
      <c r="J143" s="57"/>
    </row>
    <row r="144" spans="1:10" ht="12.75">
      <c r="A144" s="142" t="s">
        <v>75</v>
      </c>
      <c r="B144" s="105" t="s">
        <v>230</v>
      </c>
      <c r="C144" s="23">
        <v>2408</v>
      </c>
      <c r="D144" s="23">
        <v>2408</v>
      </c>
      <c r="E144" s="23"/>
      <c r="F144" s="22"/>
      <c r="G144" s="146"/>
      <c r="H144" s="22"/>
      <c r="I144" s="57">
        <v>6350</v>
      </c>
      <c r="J144" s="57">
        <v>5650</v>
      </c>
    </row>
    <row r="145" spans="1:10" ht="12.75">
      <c r="A145" s="142" t="s">
        <v>76</v>
      </c>
      <c r="B145" s="105" t="s">
        <v>77</v>
      </c>
      <c r="C145" s="23"/>
      <c r="D145" s="23"/>
      <c r="E145" s="23"/>
      <c r="F145" s="22"/>
      <c r="G145" s="146"/>
      <c r="H145" s="22"/>
      <c r="I145" s="57"/>
      <c r="J145" s="57"/>
    </row>
    <row r="146" spans="1:10" ht="15" customHeight="1">
      <c r="A146" s="142" t="s">
        <v>78</v>
      </c>
      <c r="B146" s="105" t="s">
        <v>79</v>
      </c>
      <c r="C146" s="23"/>
      <c r="D146" s="23"/>
      <c r="E146" s="23"/>
      <c r="F146" s="22"/>
      <c r="G146" s="146"/>
      <c r="H146" s="22"/>
      <c r="I146" s="57">
        <v>14575</v>
      </c>
      <c r="J146" s="57">
        <v>14575</v>
      </c>
    </row>
    <row r="147" spans="1:10" ht="12.75">
      <c r="A147" s="666" t="s">
        <v>80</v>
      </c>
      <c r="B147" s="105" t="s">
        <v>81</v>
      </c>
      <c r="C147" s="23"/>
      <c r="D147" s="23"/>
      <c r="E147" s="23"/>
      <c r="F147" s="22">
        <v>5858</v>
      </c>
      <c r="G147" s="146">
        <v>5858</v>
      </c>
      <c r="H147" s="22"/>
      <c r="I147" s="57">
        <v>2534</v>
      </c>
      <c r="J147" s="57">
        <v>2534</v>
      </c>
    </row>
    <row r="148" spans="1:10" ht="12.75">
      <c r="A148" s="656"/>
      <c r="B148" s="105" t="s">
        <v>82</v>
      </c>
      <c r="C148" s="22"/>
      <c r="D148" s="22"/>
      <c r="E148" s="22"/>
      <c r="F148" s="22"/>
      <c r="G148" s="146"/>
      <c r="H148" s="22"/>
      <c r="I148" s="57"/>
      <c r="J148" s="57"/>
    </row>
    <row r="149" spans="1:10" ht="12.75">
      <c r="A149" s="656"/>
      <c r="B149" s="105" t="s">
        <v>253</v>
      </c>
      <c r="C149" s="23"/>
      <c r="D149" s="23"/>
      <c r="E149" s="23"/>
      <c r="F149" s="22"/>
      <c r="G149" s="146"/>
      <c r="H149" s="22"/>
      <c r="I149" s="57">
        <v>2161</v>
      </c>
      <c r="J149" s="57">
        <v>2161</v>
      </c>
    </row>
    <row r="150" spans="1:10" ht="12.75">
      <c r="A150" s="657"/>
      <c r="B150" s="105" t="s">
        <v>84</v>
      </c>
      <c r="C150" s="22"/>
      <c r="D150" s="22"/>
      <c r="E150" s="22"/>
      <c r="F150" s="22"/>
      <c r="G150" s="146"/>
      <c r="H150" s="22"/>
      <c r="I150" s="57"/>
      <c r="J150" s="57"/>
    </row>
    <row r="151" spans="1:10" ht="12.75">
      <c r="A151" s="142" t="s">
        <v>83</v>
      </c>
      <c r="B151" s="105" t="s">
        <v>86</v>
      </c>
      <c r="C151" s="23"/>
      <c r="D151" s="23"/>
      <c r="E151" s="23"/>
      <c r="F151" s="22"/>
      <c r="G151" s="146"/>
      <c r="H151" s="22"/>
      <c r="I151" s="57"/>
      <c r="J151" s="57">
        <v>228</v>
      </c>
    </row>
    <row r="152" spans="1:10" ht="12.75">
      <c r="A152" s="142">
        <v>10</v>
      </c>
      <c r="B152" s="105" t="s">
        <v>276</v>
      </c>
      <c r="C152" s="23"/>
      <c r="D152" s="23"/>
      <c r="E152" s="23"/>
      <c r="F152" s="22"/>
      <c r="G152" s="146"/>
      <c r="H152" s="22"/>
      <c r="I152" s="57">
        <v>10969</v>
      </c>
      <c r="J152" s="57">
        <v>10969</v>
      </c>
    </row>
    <row r="153" spans="1:10" ht="13.5" thickBot="1">
      <c r="A153" s="141" t="s">
        <v>87</v>
      </c>
      <c r="B153" s="114" t="s">
        <v>179</v>
      </c>
      <c r="C153" s="64"/>
      <c r="D153" s="64"/>
      <c r="E153" s="64"/>
      <c r="F153" s="65"/>
      <c r="G153" s="147"/>
      <c r="H153" s="65"/>
      <c r="I153" s="66">
        <v>467750</v>
      </c>
      <c r="J153" s="66">
        <v>467750</v>
      </c>
    </row>
    <row r="154" spans="1:10" ht="13.5" thickBot="1">
      <c r="A154" s="601" t="s">
        <v>88</v>
      </c>
      <c r="B154" s="105" t="s">
        <v>556</v>
      </c>
      <c r="C154" s="61"/>
      <c r="D154" s="61"/>
      <c r="E154" s="61"/>
      <c r="F154" s="607">
        <v>126742</v>
      </c>
      <c r="G154" s="607">
        <v>126742</v>
      </c>
      <c r="H154" s="607"/>
      <c r="I154" s="609">
        <v>4000</v>
      </c>
      <c r="J154" s="609">
        <v>14778</v>
      </c>
    </row>
    <row r="155" spans="1:10" ht="13.5" thickBot="1">
      <c r="A155" s="150"/>
      <c r="B155" s="67" t="s">
        <v>89</v>
      </c>
      <c r="C155" s="72">
        <f aca="true" t="shared" si="6" ref="C155:J155">SUM(C133:C154)</f>
        <v>15103</v>
      </c>
      <c r="D155" s="72">
        <f t="shared" si="6"/>
        <v>20367</v>
      </c>
      <c r="E155" s="72">
        <f t="shared" si="6"/>
        <v>0</v>
      </c>
      <c r="F155" s="72">
        <f t="shared" si="6"/>
        <v>133830</v>
      </c>
      <c r="G155" s="72">
        <f t="shared" si="6"/>
        <v>135210</v>
      </c>
      <c r="H155" s="72">
        <f t="shared" si="6"/>
        <v>0</v>
      </c>
      <c r="I155" s="72">
        <f t="shared" si="6"/>
        <v>554164</v>
      </c>
      <c r="J155" s="72">
        <f t="shared" si="6"/>
        <v>561926</v>
      </c>
    </row>
    <row r="156" spans="1:10" ht="13.5" thickBot="1">
      <c r="A156" s="151" t="s">
        <v>90</v>
      </c>
      <c r="B156" s="68" t="s">
        <v>91</v>
      </c>
      <c r="C156" s="69"/>
      <c r="D156" s="69"/>
      <c r="E156" s="69"/>
      <c r="F156" s="70"/>
      <c r="G156" s="70"/>
      <c r="H156" s="70"/>
      <c r="I156" s="190">
        <v>1042000</v>
      </c>
      <c r="J156" s="71">
        <v>816000</v>
      </c>
    </row>
    <row r="157" spans="1:10" ht="13.5" thickBot="1">
      <c r="A157" s="162"/>
      <c r="B157" s="163" t="s">
        <v>92</v>
      </c>
      <c r="C157" s="154">
        <f aca="true" t="shared" si="7" ref="C157:J157">SUM(C155:C156)</f>
        <v>15103</v>
      </c>
      <c r="D157" s="154">
        <f t="shared" si="7"/>
        <v>20367</v>
      </c>
      <c r="E157" s="154">
        <f t="shared" si="7"/>
        <v>0</v>
      </c>
      <c r="F157" s="154">
        <f t="shared" si="7"/>
        <v>133830</v>
      </c>
      <c r="G157" s="154">
        <f t="shared" si="7"/>
        <v>135210</v>
      </c>
      <c r="H157" s="154">
        <f t="shared" si="7"/>
        <v>0</v>
      </c>
      <c r="I157" s="154">
        <f t="shared" si="7"/>
        <v>1596164</v>
      </c>
      <c r="J157" s="154">
        <f t="shared" si="7"/>
        <v>1377926</v>
      </c>
    </row>
    <row r="158" spans="1:10" ht="16.5" customHeight="1" thickTop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46"/>
    </row>
    <row r="165" spans="1:1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46"/>
    </row>
    <row r="166" spans="1:1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ht="13.5" thickBo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ht="13.5" thickTop="1">
      <c r="A168" s="164"/>
      <c r="B168" s="165" t="s">
        <v>39</v>
      </c>
      <c r="C168" s="648"/>
      <c r="D168" s="649"/>
      <c r="E168" s="649"/>
      <c r="F168" s="649"/>
      <c r="G168" s="649"/>
      <c r="H168" s="649"/>
      <c r="I168" s="650"/>
      <c r="J168" s="628"/>
    </row>
    <row r="169" spans="1:10" ht="15.75" customHeight="1">
      <c r="A169" s="166"/>
      <c r="B169" s="113"/>
      <c r="C169" s="683" t="s">
        <v>102</v>
      </c>
      <c r="D169" s="684"/>
      <c r="E169" s="684"/>
      <c r="F169" s="683" t="s">
        <v>103</v>
      </c>
      <c r="G169" s="684"/>
      <c r="H169" s="684"/>
      <c r="I169" s="647" t="s">
        <v>104</v>
      </c>
      <c r="J169" s="647"/>
    </row>
    <row r="170" spans="1:10" ht="25.5">
      <c r="A170" s="149" t="s">
        <v>67</v>
      </c>
      <c r="B170" s="62" t="s">
        <v>68</v>
      </c>
      <c r="C170" s="62" t="s">
        <v>334</v>
      </c>
      <c r="D170" s="62" t="s">
        <v>543</v>
      </c>
      <c r="E170" s="62"/>
      <c r="F170" s="62" t="s">
        <v>334</v>
      </c>
      <c r="G170" s="62" t="s">
        <v>543</v>
      </c>
      <c r="H170" s="339"/>
      <c r="I170" s="62" t="s">
        <v>331</v>
      </c>
      <c r="J170" s="62" t="s">
        <v>543</v>
      </c>
    </row>
    <row r="171" spans="1:10" ht="12.75">
      <c r="A171" s="142" t="s">
        <v>7</v>
      </c>
      <c r="B171" s="105" t="s">
        <v>69</v>
      </c>
      <c r="C171" s="57">
        <v>7800</v>
      </c>
      <c r="D171" s="57">
        <v>7800</v>
      </c>
      <c r="E171" s="57"/>
      <c r="F171" s="22"/>
      <c r="G171" s="57"/>
      <c r="H171" s="146">
        <v>0</v>
      </c>
      <c r="I171" s="57">
        <f aca="true" t="shared" si="8" ref="I171:I192">F171+C171+I133+F133+C133+I103+F103+C103</f>
        <v>236488</v>
      </c>
      <c r="J171" s="57">
        <f aca="true" t="shared" si="9" ref="J171:J192">G171+D171+J133+G133+D133+J103+G103+D103</f>
        <v>224328</v>
      </c>
    </row>
    <row r="172" spans="1:10" ht="12.75">
      <c r="A172" s="142" t="s">
        <v>11</v>
      </c>
      <c r="B172" s="105" t="s">
        <v>70</v>
      </c>
      <c r="C172" s="23"/>
      <c r="D172" s="23"/>
      <c r="E172" s="23"/>
      <c r="F172" s="22"/>
      <c r="G172" s="57"/>
      <c r="H172" s="146">
        <v>0</v>
      </c>
      <c r="I172" s="57">
        <f t="shared" si="8"/>
        <v>609567</v>
      </c>
      <c r="J172" s="57">
        <f t="shared" si="9"/>
        <v>609587</v>
      </c>
    </row>
    <row r="173" spans="1:10" ht="12.75">
      <c r="A173" s="666" t="s">
        <v>71</v>
      </c>
      <c r="B173" s="105" t="s">
        <v>72</v>
      </c>
      <c r="C173" s="23"/>
      <c r="D173" s="23"/>
      <c r="E173" s="23"/>
      <c r="F173" s="22"/>
      <c r="G173" s="57"/>
      <c r="H173" s="146">
        <v>0</v>
      </c>
      <c r="I173" s="57">
        <f t="shared" si="8"/>
        <v>281321</v>
      </c>
      <c r="J173" s="57">
        <f t="shared" si="9"/>
        <v>302822</v>
      </c>
    </row>
    <row r="174" spans="1:10" ht="12.75">
      <c r="A174" s="656"/>
      <c r="B174" s="105" t="s">
        <v>73</v>
      </c>
      <c r="C174" s="22"/>
      <c r="D174" s="22"/>
      <c r="E174" s="22"/>
      <c r="F174" s="22"/>
      <c r="G174" s="57"/>
      <c r="H174" s="146">
        <v>0</v>
      </c>
      <c r="I174" s="57">
        <f t="shared" si="8"/>
        <v>50739</v>
      </c>
      <c r="J174" s="57">
        <f t="shared" si="9"/>
        <v>51465</v>
      </c>
    </row>
    <row r="175" spans="1:10" ht="12.75">
      <c r="A175" s="656"/>
      <c r="B175" s="63" t="s">
        <v>217</v>
      </c>
      <c r="C175" s="22"/>
      <c r="D175" s="22"/>
      <c r="E175" s="22"/>
      <c r="F175" s="22"/>
      <c r="G175" s="57"/>
      <c r="H175" s="146">
        <v>0</v>
      </c>
      <c r="I175" s="57">
        <f t="shared" si="8"/>
        <v>27274</v>
      </c>
      <c r="J175" s="57">
        <f t="shared" si="9"/>
        <v>27604</v>
      </c>
    </row>
    <row r="176" spans="1:10" ht="12.75">
      <c r="A176" s="656"/>
      <c r="B176" s="105" t="s">
        <v>251</v>
      </c>
      <c r="C176" s="23"/>
      <c r="D176" s="23"/>
      <c r="E176" s="23"/>
      <c r="F176" s="22"/>
      <c r="G176" s="57"/>
      <c r="H176" s="146">
        <v>0</v>
      </c>
      <c r="I176" s="57">
        <f t="shared" si="8"/>
        <v>175741</v>
      </c>
      <c r="J176" s="57">
        <f t="shared" si="9"/>
        <v>176553</v>
      </c>
    </row>
    <row r="177" spans="1:10" ht="12.75">
      <c r="A177" s="657"/>
      <c r="B177" s="105" t="s">
        <v>229</v>
      </c>
      <c r="C177" s="22"/>
      <c r="D177" s="22"/>
      <c r="E177" s="22"/>
      <c r="F177" s="22"/>
      <c r="G177" s="57"/>
      <c r="H177" s="146">
        <v>0</v>
      </c>
      <c r="I177" s="57">
        <f t="shared" si="8"/>
        <v>77225</v>
      </c>
      <c r="J177" s="57">
        <f t="shared" si="9"/>
        <v>79565</v>
      </c>
    </row>
    <row r="178" spans="1:10" ht="12.75">
      <c r="A178" s="611"/>
      <c r="B178" s="105" t="s">
        <v>565</v>
      </c>
      <c r="C178" s="22"/>
      <c r="D178" s="22"/>
      <c r="E178" s="22"/>
      <c r="F178" s="22"/>
      <c r="G178" s="57"/>
      <c r="H178" s="146"/>
      <c r="I178" s="57">
        <f t="shared" si="8"/>
        <v>83910</v>
      </c>
      <c r="J178" s="57">
        <f t="shared" si="9"/>
        <v>88246</v>
      </c>
    </row>
    <row r="179" spans="1:10" ht="12.75">
      <c r="A179" s="611"/>
      <c r="B179" s="105" t="s">
        <v>566</v>
      </c>
      <c r="C179" s="22"/>
      <c r="D179" s="22"/>
      <c r="E179" s="22"/>
      <c r="F179" s="22"/>
      <c r="G179" s="57"/>
      <c r="H179" s="146"/>
      <c r="I179" s="57">
        <f t="shared" si="8"/>
        <v>3382</v>
      </c>
      <c r="J179" s="57">
        <f t="shared" si="9"/>
        <v>3382</v>
      </c>
    </row>
    <row r="180" spans="1:10" ht="12.75">
      <c r="A180" s="665" t="s">
        <v>74</v>
      </c>
      <c r="B180" s="105" t="s">
        <v>567</v>
      </c>
      <c r="C180" s="23"/>
      <c r="D180" s="23"/>
      <c r="E180" s="23"/>
      <c r="F180" s="22"/>
      <c r="G180" s="57"/>
      <c r="H180" s="146">
        <v>0</v>
      </c>
      <c r="I180" s="57">
        <f t="shared" si="8"/>
        <v>144034</v>
      </c>
      <c r="J180" s="57">
        <f t="shared" si="9"/>
        <v>144034</v>
      </c>
    </row>
    <row r="181" spans="1:10" ht="12.75">
      <c r="A181" s="665"/>
      <c r="B181" s="105" t="s">
        <v>568</v>
      </c>
      <c r="C181" s="23"/>
      <c r="D181" s="23"/>
      <c r="E181" s="23"/>
      <c r="F181" s="22"/>
      <c r="G181" s="57"/>
      <c r="H181" s="146">
        <v>0</v>
      </c>
      <c r="I181" s="57">
        <f t="shared" si="8"/>
        <v>5641</v>
      </c>
      <c r="J181" s="57">
        <f t="shared" si="9"/>
        <v>5641</v>
      </c>
    </row>
    <row r="182" spans="1:10" ht="12.75">
      <c r="A182" s="142" t="s">
        <v>75</v>
      </c>
      <c r="B182" s="105" t="s">
        <v>230</v>
      </c>
      <c r="C182" s="23"/>
      <c r="D182" s="23"/>
      <c r="E182" s="23"/>
      <c r="F182" s="22"/>
      <c r="G182" s="57"/>
      <c r="H182" s="146"/>
      <c r="I182" s="57">
        <f t="shared" si="8"/>
        <v>179791</v>
      </c>
      <c r="J182" s="57">
        <f t="shared" si="9"/>
        <v>180646</v>
      </c>
    </row>
    <row r="183" spans="1:10" ht="16.5" customHeight="1">
      <c r="A183" s="142" t="s">
        <v>76</v>
      </c>
      <c r="B183" s="105" t="s">
        <v>77</v>
      </c>
      <c r="C183" s="23"/>
      <c r="D183" s="23"/>
      <c r="E183" s="23"/>
      <c r="F183" s="22"/>
      <c r="G183" s="57"/>
      <c r="H183" s="146">
        <v>0</v>
      </c>
      <c r="I183" s="57">
        <f t="shared" si="8"/>
        <v>0</v>
      </c>
      <c r="J183" s="57">
        <f t="shared" si="9"/>
        <v>0</v>
      </c>
    </row>
    <row r="184" spans="1:10" ht="12.75">
      <c r="A184" s="142" t="s">
        <v>78</v>
      </c>
      <c r="B184" s="105" t="s">
        <v>79</v>
      </c>
      <c r="C184" s="23"/>
      <c r="D184" s="23"/>
      <c r="E184" s="23"/>
      <c r="F184" s="22"/>
      <c r="G184" s="57"/>
      <c r="H184" s="146">
        <v>0</v>
      </c>
      <c r="I184" s="57">
        <f t="shared" si="8"/>
        <v>134911</v>
      </c>
      <c r="J184" s="57">
        <f t="shared" si="9"/>
        <v>134911</v>
      </c>
    </row>
    <row r="185" spans="1:10" ht="12.75">
      <c r="A185" s="666" t="s">
        <v>80</v>
      </c>
      <c r="B185" s="105" t="s">
        <v>81</v>
      </c>
      <c r="C185" s="23"/>
      <c r="D185" s="23"/>
      <c r="E185" s="23"/>
      <c r="F185" s="22"/>
      <c r="G185" s="57"/>
      <c r="H185" s="146">
        <v>0</v>
      </c>
      <c r="I185" s="57">
        <f t="shared" si="8"/>
        <v>83052</v>
      </c>
      <c r="J185" s="57">
        <f t="shared" si="9"/>
        <v>83858</v>
      </c>
    </row>
    <row r="186" spans="1:10" ht="12.75">
      <c r="A186" s="656"/>
      <c r="B186" s="105" t="s">
        <v>82</v>
      </c>
      <c r="C186" s="22"/>
      <c r="D186" s="22"/>
      <c r="E186" s="22"/>
      <c r="F186" s="22"/>
      <c r="G186" s="57"/>
      <c r="H186" s="146">
        <v>0</v>
      </c>
      <c r="I186" s="57">
        <f t="shared" si="8"/>
        <v>25218</v>
      </c>
      <c r="J186" s="57">
        <f t="shared" si="9"/>
        <v>33784</v>
      </c>
    </row>
    <row r="187" spans="1:10" ht="12.75">
      <c r="A187" s="656"/>
      <c r="B187" s="105" t="s">
        <v>253</v>
      </c>
      <c r="C187" s="23"/>
      <c r="D187" s="23"/>
      <c r="E187" s="23"/>
      <c r="F187" s="22"/>
      <c r="G187" s="57"/>
      <c r="H187" s="146">
        <v>0</v>
      </c>
      <c r="I187" s="57">
        <f t="shared" si="8"/>
        <v>37722</v>
      </c>
      <c r="J187" s="57">
        <f t="shared" si="9"/>
        <v>37792</v>
      </c>
    </row>
    <row r="188" spans="1:10" ht="12.75">
      <c r="A188" s="657"/>
      <c r="B188" s="105" t="s">
        <v>84</v>
      </c>
      <c r="C188" s="22"/>
      <c r="D188" s="22"/>
      <c r="E188" s="22"/>
      <c r="F188" s="22"/>
      <c r="G188" s="57"/>
      <c r="H188" s="146">
        <v>0</v>
      </c>
      <c r="I188" s="57">
        <f t="shared" si="8"/>
        <v>15213</v>
      </c>
      <c r="J188" s="57">
        <f t="shared" si="9"/>
        <v>15463</v>
      </c>
    </row>
    <row r="189" spans="1:10" ht="12.75">
      <c r="A189" s="142" t="s">
        <v>83</v>
      </c>
      <c r="B189" s="105" t="s">
        <v>86</v>
      </c>
      <c r="C189" s="23"/>
      <c r="D189" s="23"/>
      <c r="E189" s="23"/>
      <c r="F189" s="22"/>
      <c r="G189" s="57"/>
      <c r="H189" s="146">
        <v>0</v>
      </c>
      <c r="I189" s="57">
        <f t="shared" si="8"/>
        <v>265065</v>
      </c>
      <c r="J189" s="57">
        <f t="shared" si="9"/>
        <v>265065</v>
      </c>
    </row>
    <row r="190" spans="1:10" ht="12.75">
      <c r="A190" s="142">
        <v>10</v>
      </c>
      <c r="B190" s="105" t="s">
        <v>276</v>
      </c>
      <c r="C190" s="23"/>
      <c r="D190" s="23"/>
      <c r="E190" s="23"/>
      <c r="F190" s="22"/>
      <c r="G190" s="57"/>
      <c r="H190" s="146">
        <v>0</v>
      </c>
      <c r="I190" s="57">
        <f t="shared" si="8"/>
        <v>142969</v>
      </c>
      <c r="J190" s="57">
        <f t="shared" si="9"/>
        <v>142969</v>
      </c>
    </row>
    <row r="191" spans="1:10" ht="12.75">
      <c r="A191" s="141" t="s">
        <v>87</v>
      </c>
      <c r="B191" s="106" t="s">
        <v>179</v>
      </c>
      <c r="C191" s="64"/>
      <c r="D191" s="64"/>
      <c r="E191" s="64"/>
      <c r="F191" s="65"/>
      <c r="G191" s="66"/>
      <c r="H191" s="147">
        <v>0</v>
      </c>
      <c r="I191" s="66">
        <f t="shared" si="8"/>
        <v>477160</v>
      </c>
      <c r="J191" s="66">
        <f t="shared" si="9"/>
        <v>477160</v>
      </c>
    </row>
    <row r="192" spans="1:10" ht="13.5" thickBot="1">
      <c r="A192" s="601" t="s">
        <v>88</v>
      </c>
      <c r="B192" s="105" t="s">
        <v>556</v>
      </c>
      <c r="C192" s="61"/>
      <c r="D192" s="61"/>
      <c r="E192" s="61"/>
      <c r="F192" s="607"/>
      <c r="G192" s="609"/>
      <c r="H192" s="607"/>
      <c r="I192" s="66">
        <f t="shared" si="8"/>
        <v>213572</v>
      </c>
      <c r="J192" s="66">
        <f t="shared" si="9"/>
        <v>224350</v>
      </c>
    </row>
    <row r="193" spans="1:10" ht="13.5" thickBot="1">
      <c r="A193" s="150"/>
      <c r="B193" s="67" t="s">
        <v>89</v>
      </c>
      <c r="C193" s="72">
        <f aca="true" t="shared" si="10" ref="C193:J193">SUM(C171:C192)</f>
        <v>7800</v>
      </c>
      <c r="D193" s="72">
        <f t="shared" si="10"/>
        <v>7800</v>
      </c>
      <c r="E193" s="72">
        <f t="shared" si="10"/>
        <v>0</v>
      </c>
      <c r="F193" s="72">
        <f t="shared" si="10"/>
        <v>0</v>
      </c>
      <c r="G193" s="72">
        <f t="shared" si="10"/>
        <v>0</v>
      </c>
      <c r="H193" s="72">
        <f t="shared" si="10"/>
        <v>0</v>
      </c>
      <c r="I193" s="72">
        <f t="shared" si="10"/>
        <v>3269995</v>
      </c>
      <c r="J193" s="72">
        <f t="shared" si="10"/>
        <v>3309225</v>
      </c>
    </row>
    <row r="194" spans="1:10" ht="13.5" thickBot="1">
      <c r="A194" s="151" t="s">
        <v>90</v>
      </c>
      <c r="B194" s="68" t="s">
        <v>91</v>
      </c>
      <c r="C194" s="69"/>
      <c r="D194" s="69">
        <v>7000</v>
      </c>
      <c r="E194" s="69"/>
      <c r="F194" s="70"/>
      <c r="G194" s="70"/>
      <c r="H194" s="131">
        <v>0</v>
      </c>
      <c r="I194" s="71">
        <f>F194+C194+I156+F156+C156+I126+F126+C126</f>
        <v>2544459</v>
      </c>
      <c r="J194" s="71">
        <f>G194+D194+J156+G156+D156+J126+G126+D126</f>
        <v>2502459</v>
      </c>
    </row>
    <row r="195" spans="1:10" ht="13.5" thickBot="1">
      <c r="A195" s="167"/>
      <c r="B195" s="153" t="s">
        <v>92</v>
      </c>
      <c r="C195" s="287">
        <f>SUM(C193:C194)</f>
        <v>7800</v>
      </c>
      <c r="D195" s="287">
        <f>SUM(D193:D194)</f>
        <v>14800</v>
      </c>
      <c r="E195" s="287">
        <f>SUM(E193:E194)</f>
        <v>0</v>
      </c>
      <c r="F195" s="287"/>
      <c r="G195" s="287"/>
      <c r="H195" s="287">
        <f>SUM(H193:H194)</f>
        <v>0</v>
      </c>
      <c r="I195" s="342">
        <f>SUM(I193:I194)</f>
        <v>5814454</v>
      </c>
      <c r="J195" s="342">
        <f>G195+D195+J157+G157+D157+J127+G127+D127</f>
        <v>5811684</v>
      </c>
    </row>
    <row r="196" ht="13.5" thickTop="1"/>
    <row r="198" ht="12.75">
      <c r="J198" s="48"/>
    </row>
  </sheetData>
  <sheetProtection/>
  <mergeCells count="50">
    <mergeCell ref="A149:A150"/>
    <mergeCell ref="A185:A186"/>
    <mergeCell ref="A187:A188"/>
    <mergeCell ref="A176:A177"/>
    <mergeCell ref="A173:A175"/>
    <mergeCell ref="A180:A181"/>
    <mergeCell ref="B1:J1"/>
    <mergeCell ref="A3:J3"/>
    <mergeCell ref="A81:A82"/>
    <mergeCell ref="A20:A21"/>
    <mergeCell ref="A22:A23"/>
    <mergeCell ref="A8:A10"/>
    <mergeCell ref="A69:A71"/>
    <mergeCell ref="A72:A73"/>
    <mergeCell ref="A15:A16"/>
    <mergeCell ref="A11:A12"/>
    <mergeCell ref="A41:A42"/>
    <mergeCell ref="A45:A46"/>
    <mergeCell ref="A38:A40"/>
    <mergeCell ref="C169:E169"/>
    <mergeCell ref="A119:A120"/>
    <mergeCell ref="A138:A139"/>
    <mergeCell ref="A112:A113"/>
    <mergeCell ref="A147:A148"/>
    <mergeCell ref="A105:A107"/>
    <mergeCell ref="A135:A137"/>
    <mergeCell ref="A83:A84"/>
    <mergeCell ref="A76:A77"/>
    <mergeCell ref="A52:A53"/>
    <mergeCell ref="A50:A51"/>
    <mergeCell ref="A142:A143"/>
    <mergeCell ref="A117:A118"/>
    <mergeCell ref="A2:J2"/>
    <mergeCell ref="I169:J169"/>
    <mergeCell ref="C168:I168"/>
    <mergeCell ref="F131:H131"/>
    <mergeCell ref="C131:E131"/>
    <mergeCell ref="I131:J131"/>
    <mergeCell ref="F101:H101"/>
    <mergeCell ref="I34:J34"/>
    <mergeCell ref="F169:H169"/>
    <mergeCell ref="A108:A109"/>
    <mergeCell ref="I4:J4"/>
    <mergeCell ref="C101:E101"/>
    <mergeCell ref="I101:J101"/>
    <mergeCell ref="B65:E65"/>
    <mergeCell ref="C34:E34"/>
    <mergeCell ref="C4:E4"/>
    <mergeCell ref="F4:H4"/>
    <mergeCell ref="F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&amp;C&amp;P. oldal</oddHeader>
  </headerFooter>
  <rowBreaks count="3" manualBreakCount="3">
    <brk id="62" max="10" man="1"/>
    <brk id="95" max="10" man="1"/>
    <brk id="12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3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15.57421875" style="0" customWidth="1"/>
    <col min="4" max="4" width="15.28125" style="0" customWidth="1"/>
    <col min="5" max="5" width="11.140625" style="0" hidden="1" customWidth="1"/>
    <col min="6" max="6" width="5.7109375" style="0" customWidth="1"/>
    <col min="7" max="7" width="12.00390625" style="0" hidden="1" customWidth="1"/>
    <col min="8" max="8" width="26.421875" style="0" customWidth="1"/>
  </cols>
  <sheetData>
    <row r="1" spans="1:5" ht="15.75">
      <c r="A1" s="643" t="s">
        <v>279</v>
      </c>
      <c r="B1" s="643"/>
      <c r="C1" s="643"/>
      <c r="D1" s="643"/>
      <c r="E1" s="301"/>
    </row>
    <row r="2" spans="1:11" ht="15.75">
      <c r="A2" s="399"/>
      <c r="B2" s="686" t="s">
        <v>627</v>
      </c>
      <c r="C2" s="686"/>
      <c r="D2" s="686"/>
      <c r="E2" s="367"/>
      <c r="F2" s="367"/>
      <c r="G2" s="367"/>
      <c r="H2" s="367"/>
      <c r="I2" s="367"/>
      <c r="J2" s="367"/>
      <c r="K2" s="367"/>
    </row>
    <row r="3" spans="1:5" ht="12.75">
      <c r="A3" s="298"/>
      <c r="B3" s="685" t="s">
        <v>314</v>
      </c>
      <c r="C3" s="685"/>
      <c r="D3" s="685"/>
      <c r="E3" s="685"/>
    </row>
    <row r="4" spans="1:5" ht="12.75">
      <c r="A4" s="298"/>
      <c r="B4" s="685" t="s">
        <v>315</v>
      </c>
      <c r="C4" s="685"/>
      <c r="D4" s="685"/>
      <c r="E4" s="685"/>
    </row>
    <row r="5" spans="1:5" ht="12.75">
      <c r="A5" s="298"/>
      <c r="B5" s="685" t="s">
        <v>328</v>
      </c>
      <c r="C5" s="685"/>
      <c r="D5" s="685"/>
      <c r="E5" s="685"/>
    </row>
    <row r="6" spans="1:5" ht="12.75">
      <c r="A6" s="298"/>
      <c r="B6" s="298"/>
      <c r="C6" s="298"/>
      <c r="D6" s="298"/>
      <c r="E6" s="298"/>
    </row>
    <row r="7" spans="1:5" ht="12.75">
      <c r="A7" s="297"/>
      <c r="B7" s="670"/>
      <c r="C7" s="679"/>
      <c r="D7" s="679"/>
      <c r="E7" s="679"/>
    </row>
    <row r="8" spans="1:5" ht="16.5" thickBot="1">
      <c r="A8" s="299"/>
      <c r="B8" s="299"/>
      <c r="C8" s="299"/>
      <c r="D8" s="299"/>
      <c r="E8" s="300"/>
    </row>
    <row r="9" spans="1:5" ht="31.5" customHeight="1" thickTop="1">
      <c r="A9" s="168" t="s">
        <v>105</v>
      </c>
      <c r="B9" s="689" t="s">
        <v>3</v>
      </c>
      <c r="C9" s="689" t="s">
        <v>545</v>
      </c>
      <c r="D9" s="689" t="s">
        <v>546</v>
      </c>
      <c r="E9" s="687"/>
    </row>
    <row r="10" spans="1:12" ht="36.75" customHeight="1" thickBot="1">
      <c r="A10" s="169" t="s">
        <v>106</v>
      </c>
      <c r="B10" s="690"/>
      <c r="C10" s="690"/>
      <c r="D10" s="690"/>
      <c r="E10" s="688"/>
      <c r="H10" s="3"/>
      <c r="I10" s="3"/>
      <c r="J10" s="3"/>
      <c r="K10" s="3"/>
      <c r="L10" s="3"/>
    </row>
    <row r="11" spans="1:12" ht="15" customHeight="1">
      <c r="A11" s="182" t="s">
        <v>107</v>
      </c>
      <c r="B11" s="183" t="s">
        <v>108</v>
      </c>
      <c r="C11" s="370"/>
      <c r="D11" s="186"/>
      <c r="E11" s="109"/>
      <c r="F11" s="4"/>
      <c r="H11" s="115"/>
      <c r="I11" s="60"/>
      <c r="J11" s="60"/>
      <c r="K11" s="60"/>
      <c r="L11" s="3"/>
    </row>
    <row r="12" spans="1:12" ht="15" customHeight="1">
      <c r="A12" s="184" t="s">
        <v>109</v>
      </c>
      <c r="B12" s="185" t="s">
        <v>110</v>
      </c>
      <c r="C12" s="186"/>
      <c r="D12" s="187"/>
      <c r="E12" s="109"/>
      <c r="F12" s="4"/>
      <c r="H12" s="115"/>
      <c r="I12" s="60"/>
      <c r="J12" s="60"/>
      <c r="K12" s="60"/>
      <c r="L12" s="3"/>
    </row>
    <row r="13" spans="1:12" ht="15" customHeight="1">
      <c r="A13" s="184" t="s">
        <v>22</v>
      </c>
      <c r="B13" s="185" t="s">
        <v>111</v>
      </c>
      <c r="C13" s="188">
        <f>C14+C15+C16+C17+C18+C19+C20+C21</f>
        <v>0</v>
      </c>
      <c r="D13" s="188"/>
      <c r="E13" s="26" t="e">
        <f>SUM(#REF!)</f>
        <v>#REF!</v>
      </c>
      <c r="F13" s="4"/>
      <c r="H13" s="115"/>
      <c r="I13" s="60"/>
      <c r="J13" s="60"/>
      <c r="K13" s="60"/>
      <c r="L13" s="3"/>
    </row>
    <row r="14" spans="1:12" ht="15" customHeight="1">
      <c r="A14" s="184"/>
      <c r="B14" s="185" t="s">
        <v>302</v>
      </c>
      <c r="C14" s="362"/>
      <c r="D14" s="251"/>
      <c r="E14" s="247"/>
      <c r="F14" s="4"/>
      <c r="H14" s="115"/>
      <c r="I14" s="60"/>
      <c r="J14" s="60"/>
      <c r="K14" s="60"/>
      <c r="L14" s="3"/>
    </row>
    <row r="15" spans="1:12" ht="15" customHeight="1">
      <c r="A15" s="184"/>
      <c r="B15" s="185" t="s">
        <v>304</v>
      </c>
      <c r="C15" s="362"/>
      <c r="D15" s="251"/>
      <c r="E15" s="247"/>
      <c r="F15" s="4"/>
      <c r="H15" s="115"/>
      <c r="I15" s="60"/>
      <c r="J15" s="60"/>
      <c r="K15" s="60"/>
      <c r="L15" s="3"/>
    </row>
    <row r="16" spans="1:12" ht="15" customHeight="1">
      <c r="A16" s="184"/>
      <c r="B16" s="185" t="s">
        <v>212</v>
      </c>
      <c r="C16" s="362"/>
      <c r="D16" s="251"/>
      <c r="E16" s="247"/>
      <c r="F16" s="4"/>
      <c r="H16" s="115"/>
      <c r="I16" s="60"/>
      <c r="J16" s="60"/>
      <c r="K16" s="60"/>
      <c r="L16" s="3"/>
    </row>
    <row r="17" spans="1:12" ht="15" customHeight="1">
      <c r="A17" s="184"/>
      <c r="B17" s="185" t="s">
        <v>303</v>
      </c>
      <c r="C17" s="362"/>
      <c r="D17" s="251"/>
      <c r="E17" s="247"/>
      <c r="F17" s="4"/>
      <c r="H17" s="115"/>
      <c r="I17" s="60"/>
      <c r="J17" s="60"/>
      <c r="K17" s="60"/>
      <c r="L17" s="3"/>
    </row>
    <row r="18" spans="1:12" ht="15" customHeight="1">
      <c r="A18" s="184"/>
      <c r="B18" s="185" t="s">
        <v>305</v>
      </c>
      <c r="C18" s="362"/>
      <c r="D18" s="251"/>
      <c r="E18" s="247"/>
      <c r="F18" s="4"/>
      <c r="H18" s="115"/>
      <c r="I18" s="60"/>
      <c r="J18" s="60"/>
      <c r="K18" s="60"/>
      <c r="L18" s="3"/>
    </row>
    <row r="19" spans="1:12" ht="15" customHeight="1">
      <c r="A19" s="184"/>
      <c r="B19" s="185" t="s">
        <v>306</v>
      </c>
      <c r="C19" s="361"/>
      <c r="D19" s="252"/>
      <c r="E19" s="26" t="e">
        <f>SUM(#REF!)</f>
        <v>#REF!</v>
      </c>
      <c r="F19" s="4"/>
      <c r="H19" s="115"/>
      <c r="I19" s="60"/>
      <c r="J19" s="60"/>
      <c r="K19" s="60"/>
      <c r="L19" s="3"/>
    </row>
    <row r="20" spans="1:12" ht="15" customHeight="1">
      <c r="A20" s="248"/>
      <c r="B20" s="249" t="s">
        <v>307</v>
      </c>
      <c r="C20" s="252"/>
      <c r="D20" s="252"/>
      <c r="E20" s="250"/>
      <c r="F20" s="4"/>
      <c r="H20" s="115"/>
      <c r="I20" s="60"/>
      <c r="J20" s="60"/>
      <c r="K20" s="60"/>
      <c r="L20" s="3"/>
    </row>
    <row r="21" spans="1:12" ht="15" customHeight="1" thickBot="1">
      <c r="A21" s="248"/>
      <c r="B21" s="249" t="s">
        <v>124</v>
      </c>
      <c r="C21" s="565"/>
      <c r="D21" s="565"/>
      <c r="E21" s="250"/>
      <c r="F21" s="4"/>
      <c r="H21" s="115"/>
      <c r="I21" s="60"/>
      <c r="J21" s="60"/>
      <c r="K21" s="60"/>
      <c r="L21" s="3"/>
    </row>
    <row r="22" spans="1:12" ht="15" customHeight="1" thickBot="1">
      <c r="A22" s="343"/>
      <c r="B22" s="344" t="s">
        <v>89</v>
      </c>
      <c r="C22" s="345">
        <f>SUM(C11:C13)</f>
        <v>0</v>
      </c>
      <c r="D22" s="345">
        <f>SUM(D11:D13)</f>
        <v>0</v>
      </c>
      <c r="E22" s="189" t="e">
        <f>SUM(E11:E13)</f>
        <v>#REF!</v>
      </c>
      <c r="F22" s="60"/>
      <c r="H22" s="115"/>
      <c r="I22" s="60"/>
      <c r="J22" s="60"/>
      <c r="K22" s="60"/>
      <c r="L22" s="3"/>
    </row>
    <row r="23" spans="1:12" ht="15" customHeight="1" thickTop="1">
      <c r="A23" s="118"/>
      <c r="B23" s="117"/>
      <c r="C23" s="29"/>
      <c r="D23" s="29"/>
      <c r="E23" s="29"/>
      <c r="H23" s="117"/>
      <c r="I23" s="29"/>
      <c r="J23" s="116"/>
      <c r="K23" s="29"/>
      <c r="L23" s="3"/>
    </row>
    <row r="24" spans="1:12" ht="15" customHeight="1">
      <c r="A24" s="118"/>
      <c r="B24" s="117"/>
      <c r="C24" s="29"/>
      <c r="D24" s="29"/>
      <c r="E24" s="29"/>
      <c r="H24" s="117"/>
      <c r="I24" s="29"/>
      <c r="J24" s="116"/>
      <c r="K24" s="29"/>
      <c r="L24" s="3"/>
    </row>
    <row r="25" spans="1:12" ht="15" customHeight="1">
      <c r="A25" s="1"/>
      <c r="B25" s="2"/>
      <c r="C25" s="2"/>
      <c r="D25" s="2"/>
      <c r="E25" s="29"/>
      <c r="H25" s="3"/>
      <c r="I25" s="3"/>
      <c r="J25" s="3"/>
      <c r="K25" s="3"/>
      <c r="L25" s="3"/>
    </row>
    <row r="26" spans="1:12" ht="15" customHeight="1">
      <c r="A26" s="1"/>
      <c r="B26" s="2"/>
      <c r="C26" s="19"/>
      <c r="D26" s="19"/>
      <c r="E26" s="21"/>
      <c r="F26" s="3"/>
      <c r="H26" s="3"/>
      <c r="I26" s="3"/>
      <c r="J26" s="3"/>
      <c r="K26" s="119"/>
      <c r="L26" s="3"/>
    </row>
    <row r="27" spans="1:12" ht="15" customHeight="1">
      <c r="A27" s="1"/>
      <c r="B27" s="120"/>
      <c r="C27" s="121"/>
      <c r="D27" s="121"/>
      <c r="E27" s="121"/>
      <c r="H27" s="3"/>
      <c r="I27" s="3"/>
      <c r="J27" s="3"/>
      <c r="K27" s="3"/>
      <c r="L27" s="3"/>
    </row>
    <row r="28" spans="1:12" ht="15" customHeight="1">
      <c r="A28" s="1"/>
      <c r="B28" s="121"/>
      <c r="C28" s="121"/>
      <c r="D28" s="121"/>
      <c r="E28" s="121"/>
      <c r="H28" s="3"/>
      <c r="I28" s="3"/>
      <c r="J28" s="3"/>
      <c r="K28" s="3"/>
      <c r="L28" s="3"/>
    </row>
    <row r="29" spans="1:12" ht="27" customHeight="1">
      <c r="A29" s="1"/>
      <c r="B29" s="121"/>
      <c r="C29" s="121"/>
      <c r="D29" s="121"/>
      <c r="E29" s="121"/>
      <c r="H29" s="3"/>
      <c r="I29" s="3"/>
      <c r="J29" s="3"/>
      <c r="K29" s="3"/>
      <c r="L29" s="3"/>
    </row>
    <row r="30" spans="1:12" ht="15" customHeight="1">
      <c r="A30" s="1"/>
      <c r="B30" s="121"/>
      <c r="C30" s="121"/>
      <c r="D30" s="121"/>
      <c r="E30" s="121"/>
      <c r="H30" s="3"/>
      <c r="I30" s="3"/>
      <c r="J30" s="3"/>
      <c r="K30" s="3"/>
      <c r="L30" s="3"/>
    </row>
    <row r="31" spans="1:12" ht="15" customHeight="1">
      <c r="A31" s="1"/>
      <c r="B31" s="121"/>
      <c r="C31" s="121"/>
      <c r="D31" s="121"/>
      <c r="E31" s="121"/>
      <c r="H31" s="3"/>
      <c r="I31" s="3"/>
      <c r="J31" s="3"/>
      <c r="K31" s="3"/>
      <c r="L31" s="3"/>
    </row>
    <row r="32" spans="1:12" ht="15" customHeight="1">
      <c r="A32" s="1"/>
      <c r="B32" s="121"/>
      <c r="C32" s="121"/>
      <c r="D32" s="121"/>
      <c r="E32" s="121"/>
      <c r="H32" s="3"/>
      <c r="I32" s="3"/>
      <c r="J32" s="3"/>
      <c r="K32" s="3"/>
      <c r="L32" s="3"/>
    </row>
    <row r="33" spans="1:12" ht="15" customHeight="1">
      <c r="A33" s="1"/>
      <c r="B33" s="121"/>
      <c r="C33" s="121"/>
      <c r="D33" s="121"/>
      <c r="E33" s="121"/>
      <c r="H33" s="3"/>
      <c r="I33" s="3"/>
      <c r="J33" s="3"/>
      <c r="K33" s="3"/>
      <c r="L33" s="3"/>
    </row>
    <row r="34" spans="1:12" ht="15" customHeight="1">
      <c r="A34" s="1"/>
      <c r="B34" s="122"/>
      <c r="C34" s="121"/>
      <c r="D34" s="121"/>
      <c r="E34" s="121"/>
      <c r="H34" s="3"/>
      <c r="I34" s="3"/>
      <c r="J34" s="3"/>
      <c r="K34" s="3"/>
      <c r="L34" s="3"/>
    </row>
    <row r="35" spans="2:12" ht="12.75">
      <c r="B35" s="121"/>
      <c r="C35" s="3"/>
      <c r="D35" s="3"/>
      <c r="E35" s="121"/>
      <c r="H35" s="3"/>
      <c r="I35" s="3"/>
      <c r="J35" s="3"/>
      <c r="K35" s="3"/>
      <c r="L35" s="3"/>
    </row>
    <row r="36" spans="2:12" ht="12.75">
      <c r="B36" s="121"/>
      <c r="C36" s="3"/>
      <c r="D36" s="3"/>
      <c r="E36" s="121"/>
      <c r="H36" s="3"/>
      <c r="I36" s="3"/>
      <c r="J36" s="3"/>
      <c r="K36" s="3"/>
      <c r="L36" s="3"/>
    </row>
    <row r="37" spans="2:12" ht="12.75">
      <c r="B37" s="121"/>
      <c r="C37" s="3"/>
      <c r="D37" s="3"/>
      <c r="E37" s="121"/>
      <c r="H37" s="3"/>
      <c r="I37" s="3"/>
      <c r="J37" s="3"/>
      <c r="K37" s="3"/>
      <c r="L37" s="3"/>
    </row>
    <row r="38" spans="2:12" ht="12.75">
      <c r="B38" s="121"/>
      <c r="C38" s="3"/>
      <c r="D38" s="3"/>
      <c r="E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H39" s="3"/>
      <c r="I39" s="3"/>
      <c r="J39" s="3"/>
      <c r="K39" s="3"/>
      <c r="L39" s="3"/>
    </row>
    <row r="40" spans="2:12" ht="12.75">
      <c r="B40" s="3"/>
      <c r="C40" s="3"/>
      <c r="D40" s="3"/>
      <c r="E40" s="3"/>
      <c r="H40" s="3"/>
      <c r="I40" s="3"/>
      <c r="J40" s="3"/>
      <c r="K40" s="3"/>
      <c r="L40" s="3"/>
    </row>
    <row r="41" spans="2:12" ht="12.75">
      <c r="B41" s="3"/>
      <c r="C41" s="3"/>
      <c r="D41" s="3"/>
      <c r="E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H42" s="3"/>
      <c r="I42" s="3"/>
      <c r="J42" s="3"/>
      <c r="K42" s="3"/>
      <c r="L42" s="3"/>
    </row>
    <row r="43" spans="2:12" ht="12.75">
      <c r="B43" s="3"/>
      <c r="C43" s="3"/>
      <c r="D43" s="3"/>
      <c r="E43" s="3"/>
      <c r="H43" s="3"/>
      <c r="I43" s="3"/>
      <c r="J43" s="3"/>
      <c r="K43" s="3"/>
      <c r="L43" s="3"/>
    </row>
    <row r="44" spans="2:12" ht="12.75">
      <c r="B44" s="121"/>
      <c r="C44" s="3"/>
      <c r="D44" s="3"/>
      <c r="E44" s="121"/>
      <c r="H44" s="3"/>
      <c r="I44" s="3"/>
      <c r="J44" s="3"/>
      <c r="K44" s="3"/>
      <c r="L44" s="3"/>
    </row>
    <row r="45" spans="2:12" ht="13.5">
      <c r="B45" s="122"/>
      <c r="C45" s="3"/>
      <c r="D45" s="3"/>
      <c r="E45" s="3"/>
      <c r="H45" s="3"/>
      <c r="I45" s="3"/>
      <c r="J45" s="3"/>
      <c r="K45" s="3"/>
      <c r="L45" s="3"/>
    </row>
    <row r="46" spans="2:12" ht="12.75">
      <c r="B46" s="121"/>
      <c r="C46" s="3"/>
      <c r="D46" s="3"/>
      <c r="E46" s="3"/>
      <c r="H46" s="3"/>
      <c r="I46" s="3"/>
      <c r="J46" s="3"/>
      <c r="K46" s="3"/>
      <c r="L46" s="3"/>
    </row>
    <row r="47" spans="2:12" ht="12.75">
      <c r="B47" s="3"/>
      <c r="C47" s="3"/>
      <c r="D47" s="3"/>
      <c r="E47" s="3"/>
      <c r="H47" s="3"/>
      <c r="I47" s="3"/>
      <c r="J47" s="3"/>
      <c r="K47" s="3"/>
      <c r="L47" s="3"/>
    </row>
    <row r="48" spans="2:12" ht="12.75">
      <c r="B48" s="3"/>
      <c r="C48" s="3"/>
      <c r="D48" s="3"/>
      <c r="E48" s="3"/>
      <c r="H48" s="3"/>
      <c r="I48" s="3"/>
      <c r="J48" s="3"/>
      <c r="K48" s="3"/>
      <c r="L48" s="3"/>
    </row>
    <row r="49" spans="2:12" ht="12.75">
      <c r="B49" s="3"/>
      <c r="C49" s="3"/>
      <c r="D49" s="3"/>
      <c r="E49" s="3"/>
      <c r="H49" s="3"/>
      <c r="I49" s="3"/>
      <c r="J49" s="3"/>
      <c r="K49" s="3"/>
      <c r="L49" s="3"/>
    </row>
    <row r="50" spans="2:12" ht="12.75">
      <c r="B50" s="3"/>
      <c r="C50" s="3"/>
      <c r="D50" s="3"/>
      <c r="E50" s="3"/>
      <c r="H50" s="3"/>
      <c r="I50" s="3"/>
      <c r="J50" s="3"/>
      <c r="K50" s="3"/>
      <c r="L50" s="3"/>
    </row>
    <row r="51" spans="2:12" ht="12.75">
      <c r="B51" s="3"/>
      <c r="C51" s="3"/>
      <c r="D51" s="3"/>
      <c r="E51" s="3"/>
      <c r="H51" s="3"/>
      <c r="I51" s="3"/>
      <c r="J51" s="3"/>
      <c r="K51" s="3"/>
      <c r="L51" s="3"/>
    </row>
    <row r="52" spans="2:12" ht="12.75">
      <c r="B52" s="3"/>
      <c r="C52" s="3"/>
      <c r="D52" s="3"/>
      <c r="E52" s="3"/>
      <c r="H52" s="3"/>
      <c r="I52" s="3"/>
      <c r="J52" s="3"/>
      <c r="K52" s="3"/>
      <c r="L52" s="3"/>
    </row>
    <row r="53" spans="2:12" ht="12.75">
      <c r="B53" s="3"/>
      <c r="C53" s="3"/>
      <c r="D53" s="3"/>
      <c r="E53" s="3"/>
      <c r="H53" s="3"/>
      <c r="I53" s="3"/>
      <c r="J53" s="3"/>
      <c r="K53" s="3"/>
      <c r="L53" s="3"/>
    </row>
    <row r="54" spans="2:12" ht="12.75">
      <c r="B54" s="3"/>
      <c r="C54" s="3"/>
      <c r="D54" s="3"/>
      <c r="E54" s="3"/>
      <c r="H54" s="3"/>
      <c r="I54" s="3"/>
      <c r="J54" s="3"/>
      <c r="K54" s="3"/>
      <c r="L54" s="3"/>
    </row>
    <row r="55" spans="2:12" ht="12.75">
      <c r="B55" s="3"/>
      <c r="C55" s="3"/>
      <c r="D55" s="3"/>
      <c r="E55" s="3"/>
      <c r="H55" s="3"/>
      <c r="I55" s="3"/>
      <c r="J55" s="3"/>
      <c r="K55" s="3"/>
      <c r="L55" s="3"/>
    </row>
    <row r="56" spans="2:12" ht="12.75">
      <c r="B56" s="3"/>
      <c r="C56" s="3"/>
      <c r="D56" s="3"/>
      <c r="E56" s="3"/>
      <c r="H56" s="3"/>
      <c r="I56" s="3"/>
      <c r="J56" s="3"/>
      <c r="K56" s="3"/>
      <c r="L56" s="3"/>
    </row>
    <row r="57" spans="2:12" ht="13.5">
      <c r="B57" s="122"/>
      <c r="C57" s="3"/>
      <c r="D57" s="3"/>
      <c r="E57" s="3"/>
      <c r="H57" s="3"/>
      <c r="I57" s="3"/>
      <c r="J57" s="3"/>
      <c r="K57" s="3"/>
      <c r="L57" s="3"/>
    </row>
    <row r="58" spans="2:12" ht="12.75">
      <c r="B58" s="3"/>
      <c r="C58" s="3"/>
      <c r="D58" s="3"/>
      <c r="E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H59" s="3"/>
      <c r="I59" s="3"/>
      <c r="J59" s="3"/>
      <c r="K59" s="3"/>
      <c r="L59" s="3"/>
    </row>
    <row r="60" spans="2:12" ht="12.75">
      <c r="B60" s="3"/>
      <c r="C60" s="3"/>
      <c r="D60" s="3"/>
      <c r="E60" s="3"/>
      <c r="H60" s="3"/>
      <c r="I60" s="3"/>
      <c r="J60" s="3"/>
      <c r="K60" s="3"/>
      <c r="L60" s="3"/>
    </row>
    <row r="61" spans="2:12" ht="13.5">
      <c r="B61" s="123"/>
      <c r="C61" s="3"/>
      <c r="D61" s="3"/>
      <c r="E61" s="3"/>
      <c r="H61" s="3"/>
      <c r="I61" s="3"/>
      <c r="J61" s="3"/>
      <c r="K61" s="3"/>
      <c r="L61" s="3"/>
    </row>
    <row r="62" spans="2:12" ht="12.75">
      <c r="B62" s="3"/>
      <c r="C62" s="3"/>
      <c r="D62" s="3"/>
      <c r="E62" s="3"/>
      <c r="H62" s="3"/>
      <c r="I62" s="3"/>
      <c r="J62" s="3"/>
      <c r="K62" s="3"/>
      <c r="L62" s="3"/>
    </row>
    <row r="63" spans="2:12" ht="12.75">
      <c r="B63" s="3"/>
      <c r="C63" s="3"/>
      <c r="D63" s="3"/>
      <c r="E63" s="3"/>
      <c r="H63" s="3"/>
      <c r="I63" s="3"/>
      <c r="J63" s="3"/>
      <c r="K63" s="3"/>
      <c r="L63" s="3"/>
    </row>
    <row r="64" spans="2:12" ht="12.75">
      <c r="B64" s="3"/>
      <c r="C64" s="3"/>
      <c r="D64" s="3"/>
      <c r="E64" s="3"/>
      <c r="H64" s="3"/>
      <c r="I64" s="3"/>
      <c r="J64" s="3"/>
      <c r="K64" s="3"/>
      <c r="L64" s="3"/>
    </row>
    <row r="65" spans="2:12" ht="12.75">
      <c r="B65" s="3"/>
      <c r="C65" s="3"/>
      <c r="D65" s="3"/>
      <c r="E65" s="3"/>
      <c r="H65" s="3"/>
      <c r="I65" s="3"/>
      <c r="J65" s="3"/>
      <c r="K65" s="3"/>
      <c r="L65" s="3"/>
    </row>
    <row r="66" spans="2:12" ht="12.75">
      <c r="B66" s="3"/>
      <c r="C66" s="3"/>
      <c r="D66" s="3"/>
      <c r="E66" s="3"/>
      <c r="H66" s="3"/>
      <c r="I66" s="3"/>
      <c r="J66" s="3"/>
      <c r="K66" s="3"/>
      <c r="L66" s="3"/>
    </row>
    <row r="67" spans="2:12" ht="12.75">
      <c r="B67" s="3"/>
      <c r="C67" s="3"/>
      <c r="D67" s="3"/>
      <c r="E67" s="3"/>
      <c r="H67" s="3"/>
      <c r="I67" s="3"/>
      <c r="J67" s="3"/>
      <c r="K67" s="3"/>
      <c r="L67" s="3"/>
    </row>
    <row r="68" spans="2:12" ht="12.75">
      <c r="B68" s="3"/>
      <c r="C68" s="3"/>
      <c r="D68" s="3"/>
      <c r="E68" s="3"/>
      <c r="H68" s="3"/>
      <c r="I68" s="3"/>
      <c r="J68" s="3"/>
      <c r="K68" s="3"/>
      <c r="L68" s="3"/>
    </row>
    <row r="69" spans="2:12" ht="12.75">
      <c r="B69" s="3"/>
      <c r="C69" s="3"/>
      <c r="D69" s="3"/>
      <c r="E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H72" s="3"/>
      <c r="I72" s="3"/>
      <c r="J72" s="3"/>
      <c r="K72" s="3"/>
      <c r="L72" s="3"/>
    </row>
    <row r="73" spans="2:12" ht="12.75">
      <c r="B73" s="3"/>
      <c r="C73" s="3"/>
      <c r="D73" s="3"/>
      <c r="E73" s="3"/>
      <c r="H73" s="3"/>
      <c r="I73" s="3"/>
      <c r="J73" s="3"/>
      <c r="K73" s="3"/>
      <c r="L73" s="3"/>
    </row>
    <row r="74" spans="2:12" ht="12.75">
      <c r="B74" s="3"/>
      <c r="C74" s="3"/>
      <c r="D74" s="3"/>
      <c r="E74" s="3"/>
      <c r="H74" s="3"/>
      <c r="I74" s="3"/>
      <c r="J74" s="3"/>
      <c r="K74" s="3"/>
      <c r="L74" s="3"/>
    </row>
    <row r="75" spans="2:12" ht="12.75">
      <c r="B75" s="3"/>
      <c r="C75" s="3"/>
      <c r="D75" s="3"/>
      <c r="E75" s="3"/>
      <c r="H75" s="3"/>
      <c r="I75" s="3"/>
      <c r="J75" s="3"/>
      <c r="K75" s="3"/>
      <c r="L75" s="3"/>
    </row>
    <row r="76" spans="2:12" ht="12.75">
      <c r="B76" s="3"/>
      <c r="C76" s="3"/>
      <c r="D76" s="3"/>
      <c r="E76" s="3"/>
      <c r="H76" s="3"/>
      <c r="I76" s="3"/>
      <c r="J76" s="3"/>
      <c r="K76" s="3"/>
      <c r="L76" s="3"/>
    </row>
    <row r="77" spans="2:12" ht="12.75">
      <c r="B77" s="3"/>
      <c r="C77" s="3"/>
      <c r="D77" s="3"/>
      <c r="E77" s="3"/>
      <c r="H77" s="3"/>
      <c r="I77" s="3"/>
      <c r="J77" s="3"/>
      <c r="K77" s="3"/>
      <c r="L77" s="3"/>
    </row>
    <row r="78" spans="2:12" ht="12.75">
      <c r="B78" s="3"/>
      <c r="C78" s="3"/>
      <c r="D78" s="3"/>
      <c r="E78" s="3"/>
      <c r="H78" s="3"/>
      <c r="I78" s="3"/>
      <c r="J78" s="3"/>
      <c r="K78" s="3"/>
      <c r="L78" s="3"/>
    </row>
    <row r="79" spans="2:12" ht="12.75">
      <c r="B79" s="3"/>
      <c r="C79" s="3"/>
      <c r="D79" s="3"/>
      <c r="E79" s="3"/>
      <c r="H79" s="3"/>
      <c r="I79" s="3"/>
      <c r="J79" s="3"/>
      <c r="K79" s="3"/>
      <c r="L79" s="3"/>
    </row>
    <row r="80" spans="2:12" ht="12.75">
      <c r="B80" s="3"/>
      <c r="C80" s="3"/>
      <c r="D80" s="3"/>
      <c r="E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H84" s="3"/>
      <c r="I84" s="3"/>
      <c r="J84" s="3"/>
      <c r="K84" s="3"/>
      <c r="L84" s="3"/>
    </row>
    <row r="85" spans="2:12" ht="12.75">
      <c r="B85" s="3"/>
      <c r="C85" s="3"/>
      <c r="D85" s="3"/>
      <c r="E85" s="3"/>
      <c r="H85" s="3"/>
      <c r="I85" s="3"/>
      <c r="J85" s="3"/>
      <c r="K85" s="3"/>
      <c r="L85" s="3"/>
    </row>
    <row r="86" spans="2:12" ht="12.75">
      <c r="B86" s="3"/>
      <c r="C86" s="3"/>
      <c r="D86" s="3"/>
      <c r="E86" s="3"/>
      <c r="H86" s="3"/>
      <c r="I86" s="3"/>
      <c r="J86" s="3"/>
      <c r="K86" s="3"/>
      <c r="L86" s="3"/>
    </row>
    <row r="87" spans="2:12" ht="12.75">
      <c r="B87" s="3"/>
      <c r="C87" s="3"/>
      <c r="D87" s="3"/>
      <c r="E87" s="3"/>
      <c r="H87" s="3"/>
      <c r="I87" s="3"/>
      <c r="J87" s="3"/>
      <c r="K87" s="3"/>
      <c r="L87" s="3"/>
    </row>
    <row r="88" spans="2:12" ht="12.75">
      <c r="B88" s="3"/>
      <c r="C88" s="3"/>
      <c r="D88" s="3"/>
      <c r="E88" s="3"/>
      <c r="H88" s="3"/>
      <c r="I88" s="3"/>
      <c r="J88" s="3"/>
      <c r="K88" s="3"/>
      <c r="L88" s="3"/>
    </row>
    <row r="89" spans="2:12" ht="12.75">
      <c r="B89" s="3"/>
      <c r="C89" s="3"/>
      <c r="D89" s="3"/>
      <c r="E89" s="3"/>
      <c r="H89" s="3"/>
      <c r="I89" s="3"/>
      <c r="J89" s="3"/>
      <c r="K89" s="3"/>
      <c r="L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</sheetData>
  <sheetProtection/>
  <mergeCells count="10">
    <mergeCell ref="E9:E10"/>
    <mergeCell ref="D9:D10"/>
    <mergeCell ref="C9:C10"/>
    <mergeCell ref="B9:B10"/>
    <mergeCell ref="A1:D1"/>
    <mergeCell ref="B7:E7"/>
    <mergeCell ref="B3:E3"/>
    <mergeCell ref="B4:E4"/>
    <mergeCell ref="B5:E5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1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7109375" style="0" customWidth="1"/>
    <col min="2" max="2" width="39.8515625" style="0" customWidth="1"/>
    <col min="3" max="3" width="16.8515625" style="0" customWidth="1"/>
    <col min="4" max="4" width="19.28125" style="0" customWidth="1"/>
  </cols>
  <sheetData>
    <row r="1" spans="1:4" ht="15.75">
      <c r="A1" s="691" t="s">
        <v>572</v>
      </c>
      <c r="B1" s="691"/>
      <c r="C1" s="691"/>
      <c r="D1" s="691"/>
    </row>
    <row r="2" spans="1:4" ht="12.75">
      <c r="A2" s="686" t="s">
        <v>628</v>
      </c>
      <c r="B2" s="679"/>
      <c r="C2" s="679"/>
      <c r="D2" s="679"/>
    </row>
    <row r="3" spans="1:4" ht="12.75">
      <c r="A3" s="670" t="s">
        <v>571</v>
      </c>
      <c r="B3" s="670"/>
      <c r="C3" s="670"/>
      <c r="D3" s="670"/>
    </row>
    <row r="4" spans="1:4" ht="12.75">
      <c r="A4" s="686"/>
      <c r="B4" s="679"/>
      <c r="C4" s="679"/>
      <c r="D4" s="679"/>
    </row>
    <row r="5" spans="1:4" ht="16.5" thickBot="1">
      <c r="A5" s="299"/>
      <c r="B5" s="299"/>
      <c r="C5" s="299"/>
      <c r="D5" s="299" t="s">
        <v>573</v>
      </c>
    </row>
    <row r="6" spans="1:4" ht="31.5" customHeight="1" thickTop="1">
      <c r="A6" s="168" t="s">
        <v>105</v>
      </c>
      <c r="B6" s="689" t="s">
        <v>3</v>
      </c>
      <c r="C6" s="689" t="s">
        <v>334</v>
      </c>
      <c r="D6" s="692" t="s">
        <v>546</v>
      </c>
    </row>
    <row r="7" spans="1:4" ht="36.75" customHeight="1" thickBot="1">
      <c r="A7" s="169" t="s">
        <v>106</v>
      </c>
      <c r="B7" s="690"/>
      <c r="C7" s="690"/>
      <c r="D7" s="690"/>
    </row>
    <row r="8" spans="1:4" ht="15" customHeight="1">
      <c r="A8" s="170" t="s">
        <v>107</v>
      </c>
      <c r="B8" s="12" t="s">
        <v>108</v>
      </c>
      <c r="C8" s="186">
        <v>329029</v>
      </c>
      <c r="D8" s="186">
        <v>331154</v>
      </c>
    </row>
    <row r="9" spans="1:4" ht="15" customHeight="1">
      <c r="A9" s="171" t="s">
        <v>109</v>
      </c>
      <c r="B9" s="13" t="s">
        <v>110</v>
      </c>
      <c r="C9" s="187">
        <v>82734</v>
      </c>
      <c r="D9" s="187">
        <v>83343</v>
      </c>
    </row>
    <row r="10" spans="1:5" ht="15" customHeight="1">
      <c r="A10" s="171" t="s">
        <v>22</v>
      </c>
      <c r="B10" s="13" t="s">
        <v>111</v>
      </c>
      <c r="C10" s="26">
        <f>SUM(C12:C48)-C25-C32</f>
        <v>816837</v>
      </c>
      <c r="D10" s="26">
        <f>SUM(D12:D48)-D25-D32</f>
        <v>685026</v>
      </c>
      <c r="E10" s="575"/>
    </row>
    <row r="11" spans="1:4" ht="15" customHeight="1">
      <c r="A11" s="693"/>
      <c r="B11" s="14" t="s">
        <v>112</v>
      </c>
      <c r="C11" s="27"/>
      <c r="D11" s="28"/>
    </row>
    <row r="12" spans="1:6" ht="15" customHeight="1">
      <c r="A12" s="694"/>
      <c r="B12" s="15" t="s">
        <v>113</v>
      </c>
      <c r="C12" s="359">
        <v>87</v>
      </c>
      <c r="D12" s="359">
        <v>87</v>
      </c>
      <c r="E12" s="48" t="s">
        <v>621</v>
      </c>
      <c r="F12" s="48"/>
    </row>
    <row r="13" spans="1:6" ht="15" customHeight="1">
      <c r="A13" s="694"/>
      <c r="B13" s="15" t="s">
        <v>114</v>
      </c>
      <c r="C13" s="359">
        <v>5024</v>
      </c>
      <c r="D13" s="359">
        <v>6990</v>
      </c>
      <c r="E13" s="48"/>
      <c r="F13" s="48"/>
    </row>
    <row r="14" spans="1:6" ht="15" customHeight="1">
      <c r="A14" s="694"/>
      <c r="B14" s="15" t="s">
        <v>211</v>
      </c>
      <c r="C14" s="359">
        <v>873</v>
      </c>
      <c r="D14" s="359">
        <v>2020</v>
      </c>
      <c r="E14" s="48"/>
      <c r="F14" s="48"/>
    </row>
    <row r="15" spans="1:6" ht="15" customHeight="1">
      <c r="A15" s="694"/>
      <c r="B15" s="15" t="s">
        <v>212</v>
      </c>
      <c r="C15" s="359">
        <v>291</v>
      </c>
      <c r="D15" s="359">
        <v>450</v>
      </c>
      <c r="E15" s="48"/>
      <c r="F15" s="48"/>
    </row>
    <row r="16" spans="1:6" ht="15" customHeight="1">
      <c r="A16" s="694"/>
      <c r="B16" s="15" t="s">
        <v>213</v>
      </c>
      <c r="C16" s="359">
        <v>679</v>
      </c>
      <c r="D16" s="359">
        <v>1970</v>
      </c>
      <c r="E16" s="48"/>
      <c r="F16" s="48"/>
    </row>
    <row r="17" spans="1:6" ht="15" customHeight="1">
      <c r="A17" s="694"/>
      <c r="B17" s="15" t="s">
        <v>115</v>
      </c>
      <c r="C17" s="359">
        <v>3546</v>
      </c>
      <c r="D17" s="359">
        <v>3330</v>
      </c>
      <c r="E17" s="48"/>
      <c r="F17" s="48"/>
    </row>
    <row r="18" spans="1:6" ht="15" customHeight="1">
      <c r="A18" s="694"/>
      <c r="B18" s="15" t="s">
        <v>116</v>
      </c>
      <c r="C18" s="359">
        <v>3686</v>
      </c>
      <c r="D18" s="359">
        <v>9480</v>
      </c>
      <c r="E18" s="48"/>
      <c r="F18" s="48"/>
    </row>
    <row r="19" spans="1:6" ht="15" customHeight="1">
      <c r="A19" s="694"/>
      <c r="B19" s="15" t="s">
        <v>117</v>
      </c>
      <c r="C19" s="359">
        <v>388</v>
      </c>
      <c r="D19" s="359">
        <v>680</v>
      </c>
      <c r="E19" s="48"/>
      <c r="F19" s="48"/>
    </row>
    <row r="20" spans="1:6" ht="15" customHeight="1">
      <c r="A20" s="694"/>
      <c r="B20" s="15" t="s">
        <v>118</v>
      </c>
      <c r="C20" s="360">
        <v>1701</v>
      </c>
      <c r="D20" s="360">
        <v>4000</v>
      </c>
      <c r="E20" s="48"/>
      <c r="F20" s="48"/>
    </row>
    <row r="21" spans="1:6" ht="15" customHeight="1">
      <c r="A21" s="694"/>
      <c r="B21" s="15" t="s">
        <v>214</v>
      </c>
      <c r="C21" s="359">
        <v>2134</v>
      </c>
      <c r="D21" s="359">
        <v>5910</v>
      </c>
      <c r="E21" s="48"/>
      <c r="F21" s="48"/>
    </row>
    <row r="22" spans="1:6" ht="15" customHeight="1">
      <c r="A22" s="694"/>
      <c r="B22" s="15" t="s">
        <v>215</v>
      </c>
      <c r="C22" s="359">
        <v>679</v>
      </c>
      <c r="D22" s="359">
        <v>460</v>
      </c>
      <c r="E22" s="48"/>
      <c r="F22" s="48"/>
    </row>
    <row r="23" spans="1:6" ht="15" customHeight="1">
      <c r="A23" s="694"/>
      <c r="B23" s="15" t="s">
        <v>119</v>
      </c>
      <c r="C23" s="359">
        <v>55440</v>
      </c>
      <c r="D23" s="359">
        <v>57843</v>
      </c>
      <c r="E23" s="48"/>
      <c r="F23" s="48"/>
    </row>
    <row r="24" spans="1:6" ht="15" customHeight="1">
      <c r="A24" s="694"/>
      <c r="B24" s="15" t="s">
        <v>120</v>
      </c>
      <c r="C24" s="361">
        <v>116400</v>
      </c>
      <c r="D24" s="361">
        <v>93100</v>
      </c>
      <c r="E24" s="48"/>
      <c r="F24" s="48"/>
    </row>
    <row r="25" spans="1:6" ht="15" customHeight="1">
      <c r="A25" s="694"/>
      <c r="B25" s="15" t="s">
        <v>344</v>
      </c>
      <c r="C25" s="361">
        <v>67900</v>
      </c>
      <c r="D25" s="361">
        <v>46600</v>
      </c>
      <c r="E25" s="48"/>
      <c r="F25" s="48"/>
    </row>
    <row r="26" spans="1:6" ht="15" customHeight="1">
      <c r="A26" s="694"/>
      <c r="B26" s="15" t="s">
        <v>280</v>
      </c>
      <c r="C26" s="361">
        <v>4656</v>
      </c>
      <c r="D26" s="361">
        <v>4270</v>
      </c>
      <c r="E26" s="48"/>
      <c r="F26" s="48"/>
    </row>
    <row r="27" spans="1:6" ht="15" customHeight="1">
      <c r="A27" s="694"/>
      <c r="B27" s="15" t="s">
        <v>121</v>
      </c>
      <c r="C27" s="361">
        <v>3880</v>
      </c>
      <c r="D27" s="361">
        <v>5460</v>
      </c>
      <c r="E27" s="48"/>
      <c r="F27" s="48"/>
    </row>
    <row r="28" spans="1:6" ht="15" customHeight="1">
      <c r="A28" s="694"/>
      <c r="B28" s="15" t="s">
        <v>122</v>
      </c>
      <c r="C28" s="361">
        <v>25220</v>
      </c>
      <c r="D28" s="361">
        <v>18010</v>
      </c>
      <c r="E28" s="48"/>
      <c r="F28" s="48"/>
    </row>
    <row r="29" spans="1:6" ht="30.75" customHeight="1">
      <c r="A29" s="694"/>
      <c r="B29" s="15" t="s">
        <v>256</v>
      </c>
      <c r="C29" s="361">
        <v>45590</v>
      </c>
      <c r="D29" s="361">
        <v>36020</v>
      </c>
      <c r="E29" s="48"/>
      <c r="F29" s="48"/>
    </row>
    <row r="30" spans="1:6" ht="15" customHeight="1">
      <c r="A30" s="694"/>
      <c r="B30" s="15" t="s">
        <v>123</v>
      </c>
      <c r="C30" s="361">
        <v>281</v>
      </c>
      <c r="D30" s="361">
        <v>450</v>
      </c>
      <c r="E30" s="48"/>
      <c r="F30" s="48"/>
    </row>
    <row r="31" spans="1:6" ht="15" customHeight="1">
      <c r="A31" s="694"/>
      <c r="B31" s="15" t="s">
        <v>322</v>
      </c>
      <c r="C31" s="361">
        <v>12760</v>
      </c>
      <c r="D31" s="361">
        <v>2910</v>
      </c>
      <c r="E31" s="48"/>
      <c r="F31" s="48"/>
    </row>
    <row r="32" spans="1:6" ht="25.5" customHeight="1">
      <c r="A32" s="694"/>
      <c r="B32" s="577" t="s">
        <v>542</v>
      </c>
      <c r="C32" s="361">
        <v>5000</v>
      </c>
      <c r="D32" s="361"/>
      <c r="E32" s="48"/>
      <c r="F32" s="48"/>
    </row>
    <row r="33" spans="1:6" ht="26.25" customHeight="1">
      <c r="A33" s="694"/>
      <c r="B33" s="15" t="s">
        <v>323</v>
      </c>
      <c r="C33" s="361">
        <v>87310</v>
      </c>
      <c r="D33" s="361">
        <v>60320</v>
      </c>
      <c r="E33" s="48"/>
      <c r="F33" s="48"/>
    </row>
    <row r="34" spans="1:6" ht="15.75" customHeight="1">
      <c r="A34" s="694"/>
      <c r="B34" s="15" t="s">
        <v>529</v>
      </c>
      <c r="C34" s="361">
        <v>9700</v>
      </c>
      <c r="D34" s="361">
        <v>16070</v>
      </c>
      <c r="E34" s="48"/>
      <c r="F34" s="48"/>
    </row>
    <row r="35" spans="1:6" ht="15" customHeight="1">
      <c r="A35" s="694"/>
      <c r="B35" s="15" t="s">
        <v>124</v>
      </c>
      <c r="C35" s="361">
        <v>2934</v>
      </c>
      <c r="D35" s="361">
        <v>3150</v>
      </c>
      <c r="E35" s="48"/>
      <c r="F35" s="48"/>
    </row>
    <row r="36" spans="1:6" ht="15" customHeight="1">
      <c r="A36" s="694"/>
      <c r="B36" s="15" t="s">
        <v>125</v>
      </c>
      <c r="C36" s="361">
        <v>2910</v>
      </c>
      <c r="D36" s="361">
        <v>1230</v>
      </c>
      <c r="E36" s="48"/>
      <c r="F36" s="48"/>
    </row>
    <row r="37" spans="1:6" ht="19.5" customHeight="1">
      <c r="A37" s="694"/>
      <c r="B37" s="15" t="s">
        <v>270</v>
      </c>
      <c r="C37" s="361">
        <v>1642</v>
      </c>
      <c r="D37" s="361">
        <v>1810</v>
      </c>
      <c r="E37" s="48"/>
      <c r="F37" s="48"/>
    </row>
    <row r="38" spans="1:6" ht="15" customHeight="1">
      <c r="A38" s="694"/>
      <c r="B38" s="15" t="s">
        <v>126</v>
      </c>
      <c r="C38" s="252">
        <v>3880</v>
      </c>
      <c r="D38" s="252">
        <v>4370</v>
      </c>
      <c r="E38" s="48"/>
      <c r="F38" s="48"/>
    </row>
    <row r="39" spans="1:6" ht="15" customHeight="1">
      <c r="A39" s="694"/>
      <c r="B39" s="15" t="s">
        <v>127</v>
      </c>
      <c r="C39" s="566">
        <v>93091</v>
      </c>
      <c r="D39" s="566">
        <v>71190</v>
      </c>
      <c r="E39" s="48"/>
      <c r="F39" s="48"/>
    </row>
    <row r="40" spans="1:6" ht="15" customHeight="1">
      <c r="A40" s="694"/>
      <c r="B40" s="15" t="s">
        <v>221</v>
      </c>
      <c r="C40" s="252">
        <v>19260</v>
      </c>
      <c r="D40" s="252">
        <v>19260</v>
      </c>
      <c r="E40" s="48"/>
      <c r="F40" s="48"/>
    </row>
    <row r="41" spans="1:6" ht="15" customHeight="1">
      <c r="A41" s="694"/>
      <c r="B41" s="15" t="s">
        <v>216</v>
      </c>
      <c r="C41" s="361">
        <v>121250</v>
      </c>
      <c r="D41" s="361">
        <v>59576</v>
      </c>
      <c r="E41" s="48"/>
      <c r="F41" s="48"/>
    </row>
    <row r="42" spans="1:6" ht="15" customHeight="1" thickBot="1">
      <c r="A42" s="694"/>
      <c r="B42" s="631" t="s">
        <v>128</v>
      </c>
      <c r="C42" s="565">
        <v>112175</v>
      </c>
      <c r="D42" s="565">
        <v>114000</v>
      </c>
      <c r="E42" s="48"/>
      <c r="F42" s="48"/>
    </row>
    <row r="43" spans="1:6" ht="29.25" customHeight="1">
      <c r="A43" s="694"/>
      <c r="B43" s="629" t="s">
        <v>332</v>
      </c>
      <c r="C43" s="630">
        <v>8730</v>
      </c>
      <c r="D43" s="630">
        <v>9370</v>
      </c>
      <c r="E43" s="48"/>
      <c r="F43" s="48"/>
    </row>
    <row r="44" spans="1:6" ht="15" customHeight="1">
      <c r="A44" s="694"/>
      <c r="B44" s="15" t="s">
        <v>219</v>
      </c>
      <c r="C44" s="361">
        <v>9700</v>
      </c>
      <c r="D44" s="361">
        <v>8320</v>
      </c>
      <c r="E44" s="48"/>
      <c r="F44" s="48"/>
    </row>
    <row r="45" spans="1:6" ht="15" customHeight="1">
      <c r="A45" s="694"/>
      <c r="B45" s="15" t="s">
        <v>220</v>
      </c>
      <c r="C45" s="361">
        <v>3880</v>
      </c>
      <c r="D45" s="361">
        <v>4710</v>
      </c>
      <c r="E45" s="48"/>
      <c r="F45" s="48"/>
    </row>
    <row r="46" spans="1:6" ht="27" customHeight="1">
      <c r="A46" s="694"/>
      <c r="B46" s="15" t="s">
        <v>225</v>
      </c>
      <c r="C46" s="361">
        <v>38800</v>
      </c>
      <c r="D46" s="361">
        <v>38800</v>
      </c>
      <c r="E46" s="48"/>
      <c r="F46" s="48"/>
    </row>
    <row r="47" spans="1:6" ht="15" customHeight="1">
      <c r="A47" s="694"/>
      <c r="B47" s="15" t="s">
        <v>130</v>
      </c>
      <c r="C47" s="361">
        <v>9044</v>
      </c>
      <c r="D47" s="361">
        <v>6740</v>
      </c>
      <c r="E47" s="48"/>
      <c r="F47" s="48"/>
    </row>
    <row r="48" spans="1:6" ht="15" customHeight="1">
      <c r="A48" s="695"/>
      <c r="B48" s="15" t="s">
        <v>284</v>
      </c>
      <c r="C48" s="358">
        <v>9216</v>
      </c>
      <c r="D48" s="358">
        <v>12670</v>
      </c>
      <c r="E48" s="48"/>
      <c r="F48" s="48"/>
    </row>
    <row r="49" spans="1:6" ht="15" customHeight="1">
      <c r="A49" s="303"/>
      <c r="B49" s="15"/>
      <c r="C49" s="358"/>
      <c r="D49" s="358"/>
      <c r="E49" s="48"/>
      <c r="F49" s="48"/>
    </row>
    <row r="50" spans="1:6" ht="15" customHeight="1">
      <c r="A50" s="171" t="s">
        <v>26</v>
      </c>
      <c r="B50" s="16" t="s">
        <v>131</v>
      </c>
      <c r="C50" s="58">
        <f>C53+C59+C60+C61+C63+C65+C66+C67+C68+C69+C70</f>
        <v>243246</v>
      </c>
      <c r="D50" s="58">
        <f>D53+D59+D60+D61+D63+D65+D66+D67+D68+D69+D70</f>
        <v>242808</v>
      </c>
      <c r="E50" s="574"/>
      <c r="F50" s="48"/>
    </row>
    <row r="51" spans="1:6" ht="15" customHeight="1">
      <c r="A51" s="693"/>
      <c r="B51" s="17" t="s">
        <v>132</v>
      </c>
      <c r="C51" s="27"/>
      <c r="D51" s="27"/>
      <c r="E51" s="48"/>
      <c r="F51" s="48"/>
    </row>
    <row r="52" spans="1:6" ht="15" customHeight="1">
      <c r="A52" s="694"/>
      <c r="B52" s="14" t="s">
        <v>286</v>
      </c>
      <c r="C52" s="27"/>
      <c r="D52" s="27"/>
      <c r="E52" s="48"/>
      <c r="F52" s="48"/>
    </row>
    <row r="53" spans="1:6" ht="15" customHeight="1">
      <c r="A53" s="694"/>
      <c r="B53" s="18" t="s">
        <v>133</v>
      </c>
      <c r="C53" s="253">
        <f>C54+C55+C56+C57</f>
        <v>2256</v>
      </c>
      <c r="D53" s="253">
        <f>D54+D55+D56+D57+D58</f>
        <v>2556</v>
      </c>
      <c r="E53" s="48"/>
      <c r="F53" s="48"/>
    </row>
    <row r="54" spans="1:6" ht="15" customHeight="1">
      <c r="A54" s="694"/>
      <c r="B54" s="15" t="s">
        <v>134</v>
      </c>
      <c r="C54" s="361">
        <v>194</v>
      </c>
      <c r="D54" s="361">
        <v>194</v>
      </c>
      <c r="E54" s="48"/>
      <c r="F54" s="48"/>
    </row>
    <row r="55" spans="1:6" ht="15" customHeight="1">
      <c r="A55" s="694"/>
      <c r="B55" s="15" t="s">
        <v>274</v>
      </c>
      <c r="C55" s="361">
        <v>200</v>
      </c>
      <c r="D55" s="361">
        <v>200</v>
      </c>
      <c r="E55" s="48"/>
      <c r="F55" s="48"/>
    </row>
    <row r="56" spans="1:6" ht="15" customHeight="1">
      <c r="A56" s="694"/>
      <c r="B56" s="15" t="s">
        <v>226</v>
      </c>
      <c r="C56" s="361">
        <v>1583</v>
      </c>
      <c r="D56" s="361">
        <v>1583</v>
      </c>
      <c r="E56" s="48"/>
      <c r="F56" s="48"/>
    </row>
    <row r="57" spans="1:6" ht="15" customHeight="1">
      <c r="A57" s="694"/>
      <c r="B57" s="15" t="s">
        <v>222</v>
      </c>
      <c r="C57" s="361">
        <v>279</v>
      </c>
      <c r="D57" s="361">
        <v>279</v>
      </c>
      <c r="E57" s="48"/>
      <c r="F57" s="48"/>
    </row>
    <row r="58" spans="1:6" ht="15" customHeight="1">
      <c r="A58" s="694"/>
      <c r="B58" s="15" t="s">
        <v>620</v>
      </c>
      <c r="C58" s="361"/>
      <c r="D58" s="361">
        <v>300</v>
      </c>
      <c r="E58" s="48"/>
      <c r="F58" s="48"/>
    </row>
    <row r="59" spans="1:6" ht="15" customHeight="1">
      <c r="A59" s="694"/>
      <c r="B59" s="15" t="s">
        <v>255</v>
      </c>
      <c r="C59" s="361">
        <v>2701</v>
      </c>
      <c r="D59" s="361">
        <v>2701</v>
      </c>
      <c r="E59" s="48"/>
      <c r="F59" s="48"/>
    </row>
    <row r="60" spans="1:6" ht="15" customHeight="1">
      <c r="A60" s="694"/>
      <c r="B60" s="15" t="s">
        <v>135</v>
      </c>
      <c r="C60" s="361">
        <v>1455</v>
      </c>
      <c r="D60" s="361">
        <v>1455</v>
      </c>
      <c r="E60" s="48"/>
      <c r="F60" s="48"/>
    </row>
    <row r="61" spans="1:6" ht="15" customHeight="1">
      <c r="A61" s="694"/>
      <c r="B61" s="15" t="s">
        <v>136</v>
      </c>
      <c r="C61" s="361">
        <v>3395</v>
      </c>
      <c r="D61" s="361">
        <v>3395</v>
      </c>
      <c r="E61" s="48"/>
      <c r="F61" s="48"/>
    </row>
    <row r="62" spans="1:6" ht="15" customHeight="1">
      <c r="A62" s="694"/>
      <c r="B62" s="15" t="s">
        <v>254</v>
      </c>
      <c r="C62" s="361">
        <v>3395</v>
      </c>
      <c r="D62" s="361">
        <v>3395</v>
      </c>
      <c r="E62" s="48"/>
      <c r="F62" s="48"/>
    </row>
    <row r="63" spans="1:6" ht="15" customHeight="1">
      <c r="A63" s="694"/>
      <c r="B63" s="15" t="s">
        <v>329</v>
      </c>
      <c r="C63" s="361">
        <v>2086</v>
      </c>
      <c r="D63" s="361">
        <v>2086</v>
      </c>
      <c r="E63" s="48"/>
      <c r="F63" s="48"/>
    </row>
    <row r="64" spans="1:6" ht="0.75" customHeight="1">
      <c r="A64" s="694"/>
      <c r="B64" s="15"/>
      <c r="C64" s="361"/>
      <c r="D64" s="361"/>
      <c r="E64" s="48"/>
      <c r="F64" s="48"/>
    </row>
    <row r="65" spans="1:6" ht="15" customHeight="1">
      <c r="A65" s="694"/>
      <c r="B65" s="15" t="s">
        <v>137</v>
      </c>
      <c r="C65" s="361">
        <v>272</v>
      </c>
      <c r="D65" s="361">
        <v>522</v>
      </c>
      <c r="E65" s="48"/>
      <c r="F65" s="48"/>
    </row>
    <row r="66" spans="1:6" ht="15" customHeight="1">
      <c r="A66" s="694"/>
      <c r="B66" s="15" t="s">
        <v>138</v>
      </c>
      <c r="C66" s="361">
        <v>388</v>
      </c>
      <c r="D66" s="361">
        <v>388</v>
      </c>
      <c r="E66" s="48"/>
      <c r="F66" s="48"/>
    </row>
    <row r="67" spans="1:6" ht="15" customHeight="1">
      <c r="A67" s="694"/>
      <c r="B67" s="15" t="s">
        <v>139</v>
      </c>
      <c r="C67" s="361">
        <v>3200</v>
      </c>
      <c r="D67" s="361">
        <v>3200</v>
      </c>
      <c r="E67" s="48"/>
      <c r="F67" s="48"/>
    </row>
    <row r="68" spans="1:6" ht="15" customHeight="1">
      <c r="A68" s="694"/>
      <c r="B68" s="15" t="s">
        <v>140</v>
      </c>
      <c r="C68" s="361">
        <v>187355</v>
      </c>
      <c r="D68" s="361">
        <v>187603</v>
      </c>
      <c r="E68" s="48"/>
      <c r="F68" s="48"/>
    </row>
    <row r="69" spans="1:6" ht="15" customHeight="1">
      <c r="A69" s="694"/>
      <c r="B69" s="15" t="s">
        <v>129</v>
      </c>
      <c r="C69" s="361">
        <v>3101</v>
      </c>
      <c r="D69" s="361">
        <v>1865</v>
      </c>
      <c r="E69" s="48"/>
      <c r="F69" s="48"/>
    </row>
    <row r="70" spans="1:6" ht="15" customHeight="1">
      <c r="A70" s="694"/>
      <c r="B70" s="18" t="s">
        <v>574</v>
      </c>
      <c r="C70" s="59">
        <f>SUM(C71:C89)</f>
        <v>37037</v>
      </c>
      <c r="D70" s="59">
        <f>SUM(D71:D90)</f>
        <v>37037</v>
      </c>
      <c r="E70" s="573"/>
      <c r="F70" s="48"/>
    </row>
    <row r="71" spans="1:6" ht="15" customHeight="1">
      <c r="A71" s="694"/>
      <c r="B71" s="14" t="s">
        <v>141</v>
      </c>
      <c r="C71" s="361">
        <v>6696</v>
      </c>
      <c r="D71" s="361">
        <v>6696</v>
      </c>
      <c r="E71" s="48"/>
      <c r="F71" s="48"/>
    </row>
    <row r="72" spans="1:6" ht="15" customHeight="1">
      <c r="A72" s="694"/>
      <c r="B72" s="14" t="s">
        <v>250</v>
      </c>
      <c r="C72" s="361">
        <v>1843</v>
      </c>
      <c r="D72" s="361">
        <v>1843</v>
      </c>
      <c r="E72" s="48"/>
      <c r="F72" s="48"/>
    </row>
    <row r="73" spans="1:6" ht="15" customHeight="1">
      <c r="A73" s="694"/>
      <c r="B73" s="14" t="s">
        <v>228</v>
      </c>
      <c r="C73" s="361">
        <v>97</v>
      </c>
      <c r="D73" s="361">
        <v>97</v>
      </c>
      <c r="E73" s="48"/>
      <c r="F73" s="48"/>
    </row>
    <row r="74" spans="1:6" ht="15" customHeight="1">
      <c r="A74" s="694"/>
      <c r="B74" s="14" t="s">
        <v>238</v>
      </c>
      <c r="C74" s="361"/>
      <c r="D74" s="361"/>
      <c r="E74" s="48"/>
      <c r="F74" s="48"/>
    </row>
    <row r="75" spans="1:6" ht="15" customHeight="1">
      <c r="A75" s="694"/>
      <c r="B75" s="15" t="s">
        <v>241</v>
      </c>
      <c r="C75" s="361">
        <v>3143</v>
      </c>
      <c r="D75" s="361">
        <v>3143</v>
      </c>
      <c r="E75" s="48"/>
      <c r="F75" s="48"/>
    </row>
    <row r="76" spans="1:6" ht="15" customHeight="1">
      <c r="A76" s="694"/>
      <c r="B76" s="15" t="s">
        <v>236</v>
      </c>
      <c r="C76" s="361">
        <v>14666</v>
      </c>
      <c r="D76" s="361">
        <v>14666</v>
      </c>
      <c r="E76" s="48"/>
      <c r="F76" s="48"/>
    </row>
    <row r="77" spans="1:6" ht="15" customHeight="1">
      <c r="A77" s="694"/>
      <c r="B77" s="15" t="s">
        <v>235</v>
      </c>
      <c r="C77" s="361">
        <v>3298</v>
      </c>
      <c r="D77" s="361">
        <v>3298</v>
      </c>
      <c r="E77" s="48"/>
      <c r="F77" s="48"/>
    </row>
    <row r="78" spans="1:6" ht="15" customHeight="1">
      <c r="A78" s="694"/>
      <c r="B78" s="15" t="s">
        <v>234</v>
      </c>
      <c r="C78" s="361">
        <v>708</v>
      </c>
      <c r="D78" s="361">
        <v>1108</v>
      </c>
      <c r="E78" s="48"/>
      <c r="F78" s="48"/>
    </row>
    <row r="79" spans="1:6" ht="15" customHeight="1">
      <c r="A79" s="694"/>
      <c r="B79" s="15" t="s">
        <v>333</v>
      </c>
      <c r="C79" s="361">
        <v>49</v>
      </c>
      <c r="D79" s="361">
        <v>49</v>
      </c>
      <c r="E79" s="48"/>
      <c r="F79" s="48"/>
    </row>
    <row r="80" spans="1:6" ht="15" customHeight="1">
      <c r="A80" s="694"/>
      <c r="B80" s="15" t="s">
        <v>242</v>
      </c>
      <c r="C80" s="361">
        <v>175</v>
      </c>
      <c r="D80" s="361">
        <v>175</v>
      </c>
      <c r="E80" s="48"/>
      <c r="F80" s="48"/>
    </row>
    <row r="81" spans="1:6" ht="15" customHeight="1">
      <c r="A81" s="694"/>
      <c r="B81" s="14" t="s">
        <v>233</v>
      </c>
      <c r="C81" s="361">
        <v>301</v>
      </c>
      <c r="D81" s="361">
        <v>301</v>
      </c>
      <c r="E81" s="48"/>
      <c r="F81" s="48"/>
    </row>
    <row r="82" spans="1:6" ht="15" customHeight="1">
      <c r="A82" s="694"/>
      <c r="B82" s="14" t="s">
        <v>243</v>
      </c>
      <c r="C82" s="361">
        <v>407</v>
      </c>
      <c r="D82" s="361">
        <v>407</v>
      </c>
      <c r="E82" s="48"/>
      <c r="F82" s="48"/>
    </row>
    <row r="83" spans="1:6" ht="15" customHeight="1">
      <c r="A83" s="694"/>
      <c r="B83" s="15" t="s">
        <v>244</v>
      </c>
      <c r="C83" s="361">
        <v>97</v>
      </c>
      <c r="D83" s="361">
        <v>97</v>
      </c>
      <c r="E83" s="48"/>
      <c r="F83" s="48"/>
    </row>
    <row r="84" spans="1:6" ht="15" customHeight="1">
      <c r="A84" s="694"/>
      <c r="B84" s="14" t="s">
        <v>154</v>
      </c>
      <c r="C84" s="361">
        <v>272</v>
      </c>
      <c r="D84" s="361">
        <v>272</v>
      </c>
      <c r="E84" s="48"/>
      <c r="F84" s="48"/>
    </row>
    <row r="85" spans="1:6" ht="15" customHeight="1">
      <c r="A85" s="694"/>
      <c r="B85" s="14" t="s">
        <v>155</v>
      </c>
      <c r="C85" s="361">
        <v>310</v>
      </c>
      <c r="D85" s="361">
        <v>310</v>
      </c>
      <c r="E85" s="48"/>
      <c r="F85" s="48"/>
    </row>
    <row r="86" spans="1:6" ht="15" customHeight="1">
      <c r="A86" s="694"/>
      <c r="B86" s="14" t="s">
        <v>239</v>
      </c>
      <c r="C86" s="361">
        <v>504</v>
      </c>
      <c r="D86" s="361">
        <v>504</v>
      </c>
      <c r="E86" s="48"/>
      <c r="F86" s="48"/>
    </row>
    <row r="87" spans="1:6" ht="15" customHeight="1">
      <c r="A87" s="694"/>
      <c r="B87" s="14" t="s">
        <v>156</v>
      </c>
      <c r="C87" s="361">
        <v>1348</v>
      </c>
      <c r="D87" s="361">
        <v>948</v>
      </c>
      <c r="E87" s="48"/>
      <c r="F87" s="48"/>
    </row>
    <row r="88" spans="1:6" ht="15" customHeight="1">
      <c r="A88" s="694"/>
      <c r="B88" s="14" t="s">
        <v>240</v>
      </c>
      <c r="C88" s="361">
        <v>2910</v>
      </c>
      <c r="D88" s="361">
        <v>2910</v>
      </c>
      <c r="E88" s="48"/>
      <c r="F88" s="48"/>
    </row>
    <row r="89" spans="1:6" ht="15" customHeight="1">
      <c r="A89" s="694"/>
      <c r="B89" s="14" t="s">
        <v>283</v>
      </c>
      <c r="C89" s="358">
        <v>213</v>
      </c>
      <c r="D89" s="358">
        <v>213</v>
      </c>
      <c r="E89" s="48"/>
      <c r="F89" s="48"/>
    </row>
    <row r="90" spans="1:5" ht="15" customHeight="1">
      <c r="A90" s="357"/>
      <c r="B90" s="14"/>
      <c r="C90" s="358"/>
      <c r="D90" s="358"/>
      <c r="E90" s="48"/>
    </row>
    <row r="91" spans="1:4" ht="15" customHeight="1">
      <c r="A91" s="171" t="s">
        <v>32</v>
      </c>
      <c r="B91" s="181" t="s">
        <v>533</v>
      </c>
      <c r="C91" s="26">
        <f>SUM(C92:C111)-C94-C93</f>
        <v>132103</v>
      </c>
      <c r="D91" s="26">
        <f>D92+D95+D96+D97+D98+D99+D100+D101+D102+D103+D104+D105+D106+D107+D108+D109+D110+D111</f>
        <v>133510</v>
      </c>
    </row>
    <row r="92" spans="1:4" ht="15" customHeight="1">
      <c r="A92" s="694"/>
      <c r="B92" s="15" t="s">
        <v>340</v>
      </c>
      <c r="C92" s="361">
        <v>67953</v>
      </c>
      <c r="D92" s="361">
        <v>74100</v>
      </c>
    </row>
    <row r="93" spans="1:4" ht="15" customHeight="1">
      <c r="A93" s="694"/>
      <c r="B93" s="15" t="s">
        <v>341</v>
      </c>
      <c r="C93" s="361">
        <v>56845</v>
      </c>
      <c r="D93" s="361">
        <v>61780</v>
      </c>
    </row>
    <row r="94" spans="1:4" ht="15" customHeight="1">
      <c r="A94" s="694"/>
      <c r="B94" s="15" t="s">
        <v>342</v>
      </c>
      <c r="C94" s="361">
        <v>11108</v>
      </c>
      <c r="D94" s="361">
        <v>12320</v>
      </c>
    </row>
    <row r="95" spans="1:4" ht="15" customHeight="1">
      <c r="A95" s="694"/>
      <c r="B95" s="15" t="s">
        <v>142</v>
      </c>
      <c r="C95" s="361">
        <v>6000</v>
      </c>
      <c r="D95" s="361">
        <v>6550</v>
      </c>
    </row>
    <row r="96" spans="1:4" ht="15" customHeight="1">
      <c r="A96" s="694"/>
      <c r="B96" s="15" t="s">
        <v>237</v>
      </c>
      <c r="C96" s="361">
        <v>300</v>
      </c>
      <c r="D96" s="361">
        <v>160</v>
      </c>
    </row>
    <row r="97" spans="1:4" ht="15" customHeight="1">
      <c r="A97" s="694"/>
      <c r="B97" s="15" t="s">
        <v>343</v>
      </c>
      <c r="C97" s="361">
        <v>6000</v>
      </c>
      <c r="D97" s="361">
        <v>5590</v>
      </c>
    </row>
    <row r="98" spans="1:4" ht="15" customHeight="1">
      <c r="A98" s="694"/>
      <c r="B98" s="15" t="s">
        <v>143</v>
      </c>
      <c r="C98" s="361">
        <v>450</v>
      </c>
      <c r="D98" s="361">
        <v>810</v>
      </c>
    </row>
    <row r="99" spans="1:4" ht="15" customHeight="1">
      <c r="A99" s="694"/>
      <c r="B99" s="15" t="s">
        <v>144</v>
      </c>
      <c r="C99" s="361">
        <v>2000</v>
      </c>
      <c r="D99" s="361">
        <v>820</v>
      </c>
    </row>
    <row r="100" spans="1:4" ht="15" customHeight="1">
      <c r="A100" s="694"/>
      <c r="B100" s="15" t="s">
        <v>145</v>
      </c>
      <c r="C100" s="361">
        <v>1200</v>
      </c>
      <c r="D100" s="361">
        <v>1430</v>
      </c>
    </row>
    <row r="101" spans="1:4" ht="15" customHeight="1">
      <c r="A101" s="694"/>
      <c r="B101" s="15" t="s">
        <v>146</v>
      </c>
      <c r="C101" s="361">
        <v>2000</v>
      </c>
      <c r="D101" s="361">
        <v>500</v>
      </c>
    </row>
    <row r="102" spans="1:4" ht="15" customHeight="1">
      <c r="A102" s="694"/>
      <c r="B102" s="15" t="s">
        <v>147</v>
      </c>
      <c r="C102" s="361">
        <v>1300</v>
      </c>
      <c r="D102" s="361">
        <v>1120</v>
      </c>
    </row>
    <row r="103" spans="1:4" ht="15" customHeight="1">
      <c r="A103" s="694"/>
      <c r="B103" s="15" t="s">
        <v>148</v>
      </c>
      <c r="C103" s="361">
        <v>4900</v>
      </c>
      <c r="D103" s="361">
        <v>5970</v>
      </c>
    </row>
    <row r="104" spans="1:4" ht="15" customHeight="1">
      <c r="A104" s="694"/>
      <c r="B104" s="15" t="s">
        <v>149</v>
      </c>
      <c r="C104" s="361">
        <v>15500</v>
      </c>
      <c r="D104" s="361">
        <v>13000</v>
      </c>
    </row>
    <row r="105" spans="1:4" ht="15" customHeight="1">
      <c r="A105" s="694"/>
      <c r="B105" s="15" t="s">
        <v>150</v>
      </c>
      <c r="C105" s="361">
        <v>3100</v>
      </c>
      <c r="D105" s="361">
        <v>1740</v>
      </c>
    </row>
    <row r="106" spans="1:4" ht="15" customHeight="1">
      <c r="A106" s="694"/>
      <c r="B106" s="15" t="s">
        <v>151</v>
      </c>
      <c r="C106" s="361">
        <v>10000</v>
      </c>
      <c r="D106" s="361">
        <v>15720</v>
      </c>
    </row>
    <row r="107" spans="1:4" ht="15" customHeight="1">
      <c r="A107" s="694"/>
      <c r="B107" s="15" t="s">
        <v>152</v>
      </c>
      <c r="C107" s="362">
        <v>6000</v>
      </c>
      <c r="D107" s="362">
        <v>0</v>
      </c>
    </row>
    <row r="108" spans="1:4" ht="15" customHeight="1">
      <c r="A108" s="694"/>
      <c r="B108" s="15" t="s">
        <v>534</v>
      </c>
      <c r="C108" s="362">
        <v>4000</v>
      </c>
      <c r="D108" s="362">
        <v>4360</v>
      </c>
    </row>
    <row r="109" spans="1:4" ht="15" customHeight="1">
      <c r="A109" s="694"/>
      <c r="B109" s="15" t="s">
        <v>227</v>
      </c>
      <c r="C109" s="362">
        <v>200</v>
      </c>
      <c r="D109" s="362">
        <v>270</v>
      </c>
    </row>
    <row r="110" spans="1:4" ht="15" customHeight="1">
      <c r="A110" s="694"/>
      <c r="B110" s="199" t="s">
        <v>285</v>
      </c>
      <c r="C110" s="363">
        <v>200</v>
      </c>
      <c r="D110" s="363">
        <v>300</v>
      </c>
    </row>
    <row r="111" spans="1:6" ht="15" customHeight="1" thickBot="1">
      <c r="A111" s="696"/>
      <c r="B111" s="172" t="s">
        <v>153</v>
      </c>
      <c r="C111" s="288">
        <v>1000</v>
      </c>
      <c r="D111" s="288">
        <v>1070</v>
      </c>
      <c r="F111" s="48"/>
    </row>
    <row r="112" spans="1:5" ht="15" customHeight="1" thickTop="1">
      <c r="A112" s="118"/>
      <c r="B112" s="117"/>
      <c r="C112" s="29"/>
      <c r="D112" s="29"/>
      <c r="E112" s="48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</sheetData>
  <sheetProtection/>
  <mergeCells count="10">
    <mergeCell ref="A11:A48"/>
    <mergeCell ref="B6:B7"/>
    <mergeCell ref="A92:A111"/>
    <mergeCell ref="A51:A89"/>
    <mergeCell ref="A1:D1"/>
    <mergeCell ref="A4:D4"/>
    <mergeCell ref="A3:D3"/>
    <mergeCell ref="C6:C7"/>
    <mergeCell ref="D6:D7"/>
    <mergeCell ref="A2:D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99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5.57421875" style="0" customWidth="1"/>
    <col min="2" max="2" width="34.8515625" style="0" customWidth="1"/>
    <col min="3" max="3" width="11.28125" style="0" customWidth="1"/>
    <col min="4" max="4" width="9.8515625" style="0" customWidth="1"/>
    <col min="5" max="5" width="10.28125" style="0" customWidth="1"/>
    <col min="6" max="6" width="10.140625" style="0" customWidth="1"/>
    <col min="7" max="7" width="12.7109375" style="404" customWidth="1"/>
  </cols>
  <sheetData>
    <row r="1" spans="1:7" ht="12.75">
      <c r="A1" s="681" t="s">
        <v>172</v>
      </c>
      <c r="B1" s="681"/>
      <c r="C1" s="681"/>
      <c r="D1" s="681"/>
      <c r="E1" s="681"/>
      <c r="F1" s="681"/>
      <c r="G1" s="681"/>
    </row>
    <row r="2" spans="1:7" ht="12.75">
      <c r="A2" s="708" t="s">
        <v>629</v>
      </c>
      <c r="B2" s="708"/>
      <c r="C2" s="708"/>
      <c r="D2" s="708"/>
      <c r="E2" s="708"/>
      <c r="F2" s="708"/>
      <c r="G2" s="708"/>
    </row>
    <row r="3" spans="1:7" ht="12.75">
      <c r="A3" s="708" t="s">
        <v>345</v>
      </c>
      <c r="B3" s="708"/>
      <c r="C3" s="708"/>
      <c r="D3" s="708"/>
      <c r="E3" s="708"/>
      <c r="F3" s="708"/>
      <c r="G3" s="708"/>
    </row>
    <row r="4" spans="1:7" ht="13.5" thickBot="1">
      <c r="A4" s="675" t="s">
        <v>616</v>
      </c>
      <c r="B4" s="675"/>
      <c r="C4" s="675"/>
      <c r="D4" s="675"/>
      <c r="E4" s="675"/>
      <c r="F4" s="675"/>
      <c r="G4" s="675"/>
    </row>
    <row r="5" spans="1:7" ht="39.75" customHeight="1" thickBot="1" thickTop="1">
      <c r="A5" s="201" t="s">
        <v>157</v>
      </c>
      <c r="B5" s="49" t="s">
        <v>158</v>
      </c>
      <c r="C5" s="50" t="s">
        <v>545</v>
      </c>
      <c r="D5" s="50" t="s">
        <v>586</v>
      </c>
      <c r="E5" s="50" t="s">
        <v>530</v>
      </c>
      <c r="F5" s="50" t="s">
        <v>287</v>
      </c>
      <c r="G5" s="50" t="s">
        <v>288</v>
      </c>
    </row>
    <row r="6" spans="1:7" ht="15.75" customHeight="1" thickBot="1">
      <c r="A6" s="202"/>
      <c r="B6" s="203"/>
      <c r="C6" s="203"/>
      <c r="D6" s="203"/>
      <c r="E6" s="203"/>
      <c r="F6" s="203"/>
      <c r="G6" s="374"/>
    </row>
    <row r="7" spans="1:7" s="3" customFormat="1" ht="24.75" customHeight="1">
      <c r="A7" s="204" t="s">
        <v>5</v>
      </c>
      <c r="B7" s="702" t="s">
        <v>159</v>
      </c>
      <c r="C7" s="703"/>
      <c r="D7" s="703"/>
      <c r="E7" s="703"/>
      <c r="F7" s="703"/>
      <c r="G7" s="704"/>
    </row>
    <row r="8" spans="1:7" s="3" customFormat="1" ht="26.25" customHeight="1" thickBot="1">
      <c r="A8" s="254" t="s">
        <v>7</v>
      </c>
      <c r="B8" s="567" t="s">
        <v>289</v>
      </c>
      <c r="C8" s="568">
        <v>39734</v>
      </c>
      <c r="D8" s="568">
        <v>9186</v>
      </c>
      <c r="E8" s="568"/>
      <c r="F8" s="568">
        <v>9186</v>
      </c>
      <c r="G8" s="569" t="s">
        <v>347</v>
      </c>
    </row>
    <row r="9" spans="1:7" s="3" customFormat="1" ht="13.5" thickBot="1">
      <c r="A9" s="254" t="s">
        <v>11</v>
      </c>
      <c r="B9" s="255" t="s">
        <v>365</v>
      </c>
      <c r="C9" s="174">
        <v>34950</v>
      </c>
      <c r="D9" s="174">
        <v>34950</v>
      </c>
      <c r="E9" s="174">
        <v>8737</v>
      </c>
      <c r="F9" s="174">
        <v>26213</v>
      </c>
      <c r="G9" s="375" t="s">
        <v>537</v>
      </c>
    </row>
    <row r="10" spans="1:7" s="3" customFormat="1" ht="13.5" thickBot="1">
      <c r="A10" s="254" t="s">
        <v>71</v>
      </c>
      <c r="B10" s="255" t="s">
        <v>578</v>
      </c>
      <c r="C10" s="174"/>
      <c r="D10" s="174">
        <v>37253</v>
      </c>
      <c r="E10" s="174">
        <v>37253</v>
      </c>
      <c r="F10" s="174"/>
      <c r="G10" s="375"/>
    </row>
    <row r="11" spans="1:7" s="3" customFormat="1" ht="13.5" thickBot="1">
      <c r="A11" s="254" t="s">
        <v>74</v>
      </c>
      <c r="B11" s="255" t="s">
        <v>579</v>
      </c>
      <c r="C11" s="174"/>
      <c r="D11" s="174">
        <v>704</v>
      </c>
      <c r="E11" s="174">
        <v>704</v>
      </c>
      <c r="F11" s="174"/>
      <c r="G11" s="375"/>
    </row>
    <row r="12" spans="1:7" s="3" customFormat="1" ht="19.5" customHeight="1" thickBot="1">
      <c r="A12" s="254" t="s">
        <v>75</v>
      </c>
      <c r="B12" s="255" t="s">
        <v>580</v>
      </c>
      <c r="C12" s="174"/>
      <c r="D12" s="174">
        <v>50</v>
      </c>
      <c r="E12" s="174">
        <v>50</v>
      </c>
      <c r="F12" s="174"/>
      <c r="G12" s="375"/>
    </row>
    <row r="13" spans="1:7" s="3" customFormat="1" ht="26.25" thickBot="1">
      <c r="A13" s="254" t="s">
        <v>76</v>
      </c>
      <c r="B13" s="255" t="s">
        <v>581</v>
      </c>
      <c r="C13" s="174"/>
      <c r="D13" s="174">
        <v>50</v>
      </c>
      <c r="E13" s="174">
        <v>50</v>
      </c>
      <c r="F13" s="174"/>
      <c r="G13" s="375"/>
    </row>
    <row r="14" spans="1:7" s="3" customFormat="1" ht="26.25" thickBot="1">
      <c r="A14" s="254" t="s">
        <v>78</v>
      </c>
      <c r="B14" s="255" t="s">
        <v>582</v>
      </c>
      <c r="C14" s="174"/>
      <c r="D14" s="174">
        <v>50</v>
      </c>
      <c r="E14" s="174">
        <v>50</v>
      </c>
      <c r="F14" s="174"/>
      <c r="G14" s="375"/>
    </row>
    <row r="15" spans="1:7" s="3" customFormat="1" ht="13.5" thickBot="1">
      <c r="A15" s="254" t="s">
        <v>80</v>
      </c>
      <c r="B15" s="255" t="s">
        <v>584</v>
      </c>
      <c r="C15" s="174"/>
      <c r="D15" s="174">
        <v>50</v>
      </c>
      <c r="E15" s="174">
        <v>50</v>
      </c>
      <c r="F15" s="174"/>
      <c r="G15" s="375"/>
    </row>
    <row r="16" spans="1:7" s="3" customFormat="1" ht="13.5" thickBot="1">
      <c r="A16" s="254" t="s">
        <v>83</v>
      </c>
      <c r="B16" s="255" t="s">
        <v>583</v>
      </c>
      <c r="C16" s="174"/>
      <c r="D16" s="174">
        <v>50</v>
      </c>
      <c r="E16" s="174">
        <v>50</v>
      </c>
      <c r="F16" s="174"/>
      <c r="G16" s="375"/>
    </row>
    <row r="17" spans="1:7" s="3" customFormat="1" ht="16.5" thickBot="1">
      <c r="A17" s="256"/>
      <c r="B17" s="257" t="s">
        <v>89</v>
      </c>
      <c r="C17" s="225">
        <f>SUM(C8:C16)</f>
        <v>74684</v>
      </c>
      <c r="D17" s="225">
        <f>SUM(D8:D16)</f>
        <v>82343</v>
      </c>
      <c r="E17" s="225">
        <f>SUM(E8:E16)</f>
        <v>46944</v>
      </c>
      <c r="F17" s="225">
        <f>SUM(F8:F16)</f>
        <v>35399</v>
      </c>
      <c r="G17" s="376"/>
    </row>
    <row r="18" spans="1:7" ht="12.75">
      <c r="A18" s="206"/>
      <c r="B18" s="207"/>
      <c r="C18" s="207"/>
      <c r="D18" s="207"/>
      <c r="E18" s="207"/>
      <c r="F18" s="207"/>
      <c r="G18" s="377"/>
    </row>
    <row r="19" spans="1:7" ht="12.75">
      <c r="A19" s="206"/>
      <c r="B19" s="207"/>
      <c r="C19" s="408"/>
      <c r="D19" s="408"/>
      <c r="E19" s="207"/>
      <c r="F19" s="207"/>
      <c r="G19" s="377"/>
    </row>
    <row r="20" spans="1:7" ht="15" customHeight="1" thickBot="1">
      <c r="A20" s="208"/>
      <c r="B20" s="209"/>
      <c r="C20" s="210"/>
      <c r="D20" s="210"/>
      <c r="E20" s="210"/>
      <c r="F20" s="210"/>
      <c r="G20" s="378"/>
    </row>
    <row r="21" spans="1:7" ht="39.75" customHeight="1" thickBot="1">
      <c r="A21" s="211" t="s">
        <v>157</v>
      </c>
      <c r="B21" s="212" t="s">
        <v>158</v>
      </c>
      <c r="C21" s="50" t="s">
        <v>334</v>
      </c>
      <c r="D21" s="50" t="s">
        <v>587</v>
      </c>
      <c r="E21" s="50" t="s">
        <v>348</v>
      </c>
      <c r="F21" s="50" t="s">
        <v>287</v>
      </c>
      <c r="G21" s="50" t="s">
        <v>288</v>
      </c>
    </row>
    <row r="22" spans="1:7" ht="15" customHeight="1" thickBot="1">
      <c r="A22" s="213"/>
      <c r="B22" s="214"/>
      <c r="C22" s="214"/>
      <c r="D22" s="214"/>
      <c r="E22" s="214"/>
      <c r="F22" s="214"/>
      <c r="G22" s="374"/>
    </row>
    <row r="23" spans="1:7" ht="24.75" customHeight="1" thickBot="1">
      <c r="A23" s="215" t="s">
        <v>16</v>
      </c>
      <c r="B23" s="705" t="s">
        <v>160</v>
      </c>
      <c r="C23" s="706"/>
      <c r="D23" s="706"/>
      <c r="E23" s="706"/>
      <c r="F23" s="706"/>
      <c r="G23" s="707"/>
    </row>
    <row r="24" spans="1:7" ht="39.75" customHeight="1" thickBot="1">
      <c r="A24" s="216" t="s">
        <v>7</v>
      </c>
      <c r="B24" s="219" t="s">
        <v>290</v>
      </c>
      <c r="C24" s="258">
        <v>125</v>
      </c>
      <c r="D24" s="258">
        <v>979</v>
      </c>
      <c r="E24" s="258">
        <v>866</v>
      </c>
      <c r="F24" s="258">
        <v>113</v>
      </c>
      <c r="G24" s="379" t="s">
        <v>349</v>
      </c>
    </row>
    <row r="25" spans="1:8" ht="26.25" thickBot="1">
      <c r="A25" s="216" t="s">
        <v>11</v>
      </c>
      <c r="B25" s="238" t="s">
        <v>291</v>
      </c>
      <c r="C25" s="259">
        <v>2895</v>
      </c>
      <c r="D25" s="259">
        <v>2895</v>
      </c>
      <c r="E25" s="261">
        <v>1164</v>
      </c>
      <c r="F25" s="261">
        <v>1731</v>
      </c>
      <c r="G25" s="570" t="s">
        <v>317</v>
      </c>
      <c r="H25" s="571"/>
    </row>
    <row r="26" spans="1:8" ht="26.25" thickBot="1">
      <c r="A26" s="216" t="s">
        <v>71</v>
      </c>
      <c r="B26" s="238" t="s">
        <v>350</v>
      </c>
      <c r="C26" s="259">
        <v>13388</v>
      </c>
      <c r="D26" s="259"/>
      <c r="E26" s="261"/>
      <c r="F26" s="261"/>
      <c r="G26" s="570"/>
      <c r="H26" s="571"/>
    </row>
    <row r="27" spans="1:8" ht="13.5" thickBot="1">
      <c r="A27" s="572" t="s">
        <v>74</v>
      </c>
      <c r="B27" s="238" t="s">
        <v>312</v>
      </c>
      <c r="C27" s="259">
        <v>6054</v>
      </c>
      <c r="D27" s="259"/>
      <c r="E27" s="261"/>
      <c r="F27" s="261"/>
      <c r="G27" s="570"/>
      <c r="H27" s="571"/>
    </row>
    <row r="28" spans="1:8" ht="13.5" thickBot="1">
      <c r="A28" s="216" t="s">
        <v>75</v>
      </c>
      <c r="B28" s="238" t="s">
        <v>351</v>
      </c>
      <c r="C28" s="259">
        <v>8640</v>
      </c>
      <c r="D28" s="259"/>
      <c r="E28" s="261"/>
      <c r="F28" s="261"/>
      <c r="G28" s="570"/>
      <c r="H28" s="571"/>
    </row>
    <row r="29" spans="1:7" ht="13.5" thickBot="1">
      <c r="A29" s="216" t="s">
        <v>76</v>
      </c>
      <c r="B29" s="136" t="s">
        <v>352</v>
      </c>
      <c r="C29" s="262">
        <v>1683</v>
      </c>
      <c r="D29" s="262"/>
      <c r="E29" s="260"/>
      <c r="F29" s="260"/>
      <c r="G29" s="380"/>
    </row>
    <row r="30" spans="1:7" ht="26.25" thickBot="1">
      <c r="A30" s="216" t="s">
        <v>78</v>
      </c>
      <c r="B30" s="238" t="s">
        <v>292</v>
      </c>
      <c r="C30" s="261">
        <v>6299</v>
      </c>
      <c r="D30" s="261"/>
      <c r="E30" s="259"/>
      <c r="F30" s="259"/>
      <c r="G30" s="381"/>
    </row>
    <row r="31" spans="1:7" ht="13.5" thickBot="1">
      <c r="A31" s="216" t="s">
        <v>80</v>
      </c>
      <c r="B31" s="238" t="s">
        <v>523</v>
      </c>
      <c r="C31" s="261">
        <v>3000</v>
      </c>
      <c r="D31" s="261"/>
      <c r="E31" s="259"/>
      <c r="F31" s="259"/>
      <c r="G31" s="381"/>
    </row>
    <row r="32" spans="1:7" ht="39" thickBot="1">
      <c r="A32" s="216" t="s">
        <v>83</v>
      </c>
      <c r="B32" s="238" t="s">
        <v>526</v>
      </c>
      <c r="C32" s="261">
        <v>8427</v>
      </c>
      <c r="D32" s="261">
        <v>701</v>
      </c>
      <c r="E32" s="259">
        <v>701</v>
      </c>
      <c r="F32" s="259"/>
      <c r="G32" s="381" t="s">
        <v>531</v>
      </c>
    </row>
    <row r="33" spans="1:7" ht="26.25" thickBot="1">
      <c r="A33" s="216" t="s">
        <v>85</v>
      </c>
      <c r="B33" s="238" t="s">
        <v>588</v>
      </c>
      <c r="C33" s="261"/>
      <c r="D33" s="261">
        <v>87</v>
      </c>
      <c r="E33" s="259">
        <v>87</v>
      </c>
      <c r="F33" s="259"/>
      <c r="G33" s="381"/>
    </row>
    <row r="34" spans="1:7" ht="13.5" thickBot="1">
      <c r="A34" s="216" t="s">
        <v>87</v>
      </c>
      <c r="B34" s="238" t="s">
        <v>589</v>
      </c>
      <c r="C34" s="261"/>
      <c r="D34" s="261">
        <v>771</v>
      </c>
      <c r="E34" s="259">
        <v>771</v>
      </c>
      <c r="F34" s="259"/>
      <c r="G34" s="381"/>
    </row>
    <row r="35" spans="1:7" ht="13.5" thickBot="1">
      <c r="A35" s="216" t="s">
        <v>88</v>
      </c>
      <c r="B35" s="238" t="s">
        <v>590</v>
      </c>
      <c r="C35" s="261"/>
      <c r="D35" s="261">
        <v>850</v>
      </c>
      <c r="E35" s="259">
        <v>850</v>
      </c>
      <c r="F35" s="259"/>
      <c r="G35" s="381"/>
    </row>
    <row r="36" spans="1:7" ht="15" customHeight="1" thickBot="1">
      <c r="A36" s="224"/>
      <c r="B36" s="263" t="s">
        <v>89</v>
      </c>
      <c r="C36" s="264">
        <f>SUM(C24:C35)</f>
        <v>50511</v>
      </c>
      <c r="D36" s="264">
        <f>SUM(D24:D35)</f>
        <v>6283</v>
      </c>
      <c r="E36" s="264">
        <f>SUM(E24:E35)</f>
        <v>4439</v>
      </c>
      <c r="F36" s="264">
        <f>SUM(F24:F35)</f>
        <v>1844</v>
      </c>
      <c r="G36" s="382"/>
    </row>
    <row r="37" spans="1:7" ht="15" customHeight="1">
      <c r="A37" s="623"/>
      <c r="B37" s="624"/>
      <c r="C37" s="625"/>
      <c r="D37" s="625"/>
      <c r="E37" s="625"/>
      <c r="F37" s="625"/>
      <c r="G37" s="626"/>
    </row>
    <row r="38" spans="1:7" ht="15" customHeight="1">
      <c r="A38" s="623"/>
      <c r="B38" s="624"/>
      <c r="C38" s="625"/>
      <c r="D38" s="625"/>
      <c r="E38" s="625"/>
      <c r="F38" s="625"/>
      <c r="G38" s="626"/>
    </row>
    <row r="39" spans="1:7" ht="15" customHeight="1">
      <c r="A39" s="623"/>
      <c r="B39" s="624"/>
      <c r="C39" s="625"/>
      <c r="D39" s="625"/>
      <c r="E39" s="625"/>
      <c r="F39" s="625"/>
      <c r="G39" s="626"/>
    </row>
    <row r="40" spans="1:7" ht="15" customHeight="1">
      <c r="A40" s="623"/>
      <c r="B40" s="624"/>
      <c r="C40" s="625"/>
      <c r="D40" s="625"/>
      <c r="E40" s="625"/>
      <c r="F40" s="625"/>
      <c r="G40" s="626"/>
    </row>
    <row r="41" spans="1:7" ht="15" customHeight="1">
      <c r="A41" s="226"/>
      <c r="B41" s="227"/>
      <c r="C41" s="205"/>
      <c r="D41" s="205"/>
      <c r="E41" s="228"/>
      <c r="F41" s="228"/>
      <c r="G41" s="383"/>
    </row>
    <row r="42" spans="1:7" ht="15" customHeight="1">
      <c r="A42" s="226"/>
      <c r="B42" s="227"/>
      <c r="C42" s="205"/>
      <c r="D42" s="205"/>
      <c r="E42" s="228"/>
      <c r="F42" s="228"/>
      <c r="G42" s="383"/>
    </row>
    <row r="43" spans="1:7" ht="15" customHeight="1" thickBot="1">
      <c r="A43" s="230"/>
      <c r="B43" s="231"/>
      <c r="C43" s="232"/>
      <c r="D43" s="232"/>
      <c r="E43" s="232"/>
      <c r="F43" s="232"/>
      <c r="G43" s="378"/>
    </row>
    <row r="44" spans="1:7" ht="39.75" customHeight="1" thickBot="1">
      <c r="A44" s="211" t="s">
        <v>157</v>
      </c>
      <c r="B44" s="212" t="s">
        <v>158</v>
      </c>
      <c r="C44" s="50" t="s">
        <v>545</v>
      </c>
      <c r="D44" s="50" t="s">
        <v>586</v>
      </c>
      <c r="E44" s="50" t="s">
        <v>348</v>
      </c>
      <c r="F44" s="50" t="s">
        <v>287</v>
      </c>
      <c r="G44" s="50" t="s">
        <v>288</v>
      </c>
    </row>
    <row r="45" spans="1:7" ht="5.25" customHeight="1" thickBot="1">
      <c r="A45" s="233"/>
      <c r="B45" s="234"/>
      <c r="C45" s="33"/>
      <c r="D45" s="235"/>
      <c r="E45" s="235"/>
      <c r="F45" s="33"/>
      <c r="G45" s="374" t="s">
        <v>346</v>
      </c>
    </row>
    <row r="46" spans="1:7" ht="34.5" customHeight="1" thickBot="1">
      <c r="A46" s="236" t="s">
        <v>22</v>
      </c>
      <c r="B46" s="697" t="s">
        <v>164</v>
      </c>
      <c r="C46" s="698"/>
      <c r="D46" s="698"/>
      <c r="E46" s="698"/>
      <c r="F46" s="698"/>
      <c r="G46" s="699"/>
    </row>
    <row r="47" spans="1:7" s="2" customFormat="1" ht="39.75" customHeight="1" thickBot="1">
      <c r="A47" s="216" t="s">
        <v>7</v>
      </c>
      <c r="B47" s="373" t="s">
        <v>246</v>
      </c>
      <c r="C47" s="384">
        <v>246216</v>
      </c>
      <c r="D47" s="384">
        <v>246216</v>
      </c>
      <c r="E47" s="384">
        <v>123216</v>
      </c>
      <c r="F47" s="385">
        <v>123000</v>
      </c>
      <c r="G47" s="386" t="s">
        <v>353</v>
      </c>
    </row>
    <row r="48" spans="1:7" s="2" customFormat="1" ht="39.75" customHeight="1" thickBot="1">
      <c r="A48" s="216" t="s">
        <v>11</v>
      </c>
      <c r="B48" s="373" t="s">
        <v>354</v>
      </c>
      <c r="C48" s="384">
        <v>323059</v>
      </c>
      <c r="D48" s="384">
        <v>323059</v>
      </c>
      <c r="E48" s="384">
        <v>73290</v>
      </c>
      <c r="F48" s="385">
        <v>249769</v>
      </c>
      <c r="G48" s="386" t="s">
        <v>355</v>
      </c>
    </row>
    <row r="49" spans="1:7" ht="29.25" customHeight="1" thickBot="1">
      <c r="A49" s="216" t="s">
        <v>71</v>
      </c>
      <c r="B49" s="387" t="s">
        <v>309</v>
      </c>
      <c r="C49" s="174">
        <v>493046</v>
      </c>
      <c r="D49" s="174">
        <v>2300</v>
      </c>
      <c r="E49" s="174">
        <v>2300</v>
      </c>
      <c r="F49" s="259"/>
      <c r="G49" s="381"/>
    </row>
    <row r="50" spans="1:7" ht="22.5" customHeight="1" thickBot="1">
      <c r="A50" s="216" t="s">
        <v>74</v>
      </c>
      <c r="B50" s="388" t="s">
        <v>248</v>
      </c>
      <c r="C50" s="111">
        <v>5000</v>
      </c>
      <c r="D50" s="111"/>
      <c r="E50" s="111"/>
      <c r="F50" s="262"/>
      <c r="G50" s="389"/>
    </row>
    <row r="51" spans="1:7" ht="26.25" thickBot="1">
      <c r="A51" s="216" t="s">
        <v>75</v>
      </c>
      <c r="B51" s="200" t="s">
        <v>293</v>
      </c>
      <c r="C51" s="111">
        <v>386000</v>
      </c>
      <c r="D51" s="111"/>
      <c r="E51" s="111">
        <v>0</v>
      </c>
      <c r="F51" s="262"/>
      <c r="G51" s="389"/>
    </row>
    <row r="52" spans="1:7" ht="15.75" customHeight="1" thickBot="1">
      <c r="A52" s="216" t="s">
        <v>76</v>
      </c>
      <c r="B52" s="390" t="s">
        <v>356</v>
      </c>
      <c r="C52" s="179">
        <v>16144</v>
      </c>
      <c r="D52" s="179">
        <v>19912</v>
      </c>
      <c r="E52" s="179">
        <v>5468</v>
      </c>
      <c r="F52" s="258">
        <v>14444</v>
      </c>
      <c r="G52" s="391" t="s">
        <v>294</v>
      </c>
    </row>
    <row r="53" spans="1:7" ht="26.25" thickBot="1">
      <c r="A53" s="216" t="s">
        <v>78</v>
      </c>
      <c r="B53" s="200" t="s">
        <v>295</v>
      </c>
      <c r="C53" s="266">
        <v>644370</v>
      </c>
      <c r="D53" s="266">
        <v>16</v>
      </c>
      <c r="E53" s="179">
        <v>16</v>
      </c>
      <c r="F53" s="392"/>
      <c r="G53" s="391"/>
    </row>
    <row r="54" spans="1:7" ht="17.25" customHeight="1" thickBot="1">
      <c r="A54" s="700" t="s">
        <v>80</v>
      </c>
      <c r="B54" s="393" t="s">
        <v>168</v>
      </c>
      <c r="C54" s="267"/>
      <c r="D54" s="267"/>
      <c r="E54" s="267"/>
      <c r="F54" s="394"/>
      <c r="G54" s="395"/>
    </row>
    <row r="55" spans="1:7" ht="13.5" thickBot="1">
      <c r="A55" s="701"/>
      <c r="B55" s="173" t="s">
        <v>301</v>
      </c>
      <c r="C55" s="174">
        <v>3000</v>
      </c>
      <c r="D55" s="174">
        <v>615</v>
      </c>
      <c r="E55" s="111">
        <v>615</v>
      </c>
      <c r="F55" s="262"/>
      <c r="G55" s="396" t="s">
        <v>538</v>
      </c>
    </row>
    <row r="56" spans="1:7" ht="13.5" thickBot="1">
      <c r="A56" s="701"/>
      <c r="B56" s="397" t="s">
        <v>247</v>
      </c>
      <c r="C56" s="111">
        <v>2000</v>
      </c>
      <c r="D56" s="268"/>
      <c r="E56" s="268"/>
      <c r="F56" s="262"/>
      <c r="G56" s="389"/>
    </row>
    <row r="57" spans="1:7" ht="15" customHeight="1" thickBot="1">
      <c r="A57" s="221" t="s">
        <v>83</v>
      </c>
      <c r="B57" s="398" t="s">
        <v>296</v>
      </c>
      <c r="C57" s="111">
        <v>500</v>
      </c>
      <c r="D57" s="269"/>
      <c r="E57" s="269"/>
      <c r="F57" s="265"/>
      <c r="G57" s="400"/>
    </row>
    <row r="58" spans="1:7" ht="20.25" customHeight="1" thickBot="1">
      <c r="A58" s="221" t="s">
        <v>85</v>
      </c>
      <c r="B58" s="173" t="s">
        <v>223</v>
      </c>
      <c r="C58" s="111">
        <v>1000</v>
      </c>
      <c r="D58" s="111"/>
      <c r="E58" s="111"/>
      <c r="F58" s="401"/>
      <c r="G58" s="389"/>
    </row>
    <row r="59" spans="1:7" ht="15.75" customHeight="1" thickBot="1">
      <c r="A59" s="221" t="s">
        <v>87</v>
      </c>
      <c r="B59" s="173" t="s">
        <v>297</v>
      </c>
      <c r="C59" s="111">
        <v>1992</v>
      </c>
      <c r="D59" s="111"/>
      <c r="E59" s="111"/>
      <c r="F59" s="262"/>
      <c r="G59" s="402"/>
    </row>
    <row r="60" spans="1:7" ht="24.75" customHeight="1" thickBot="1">
      <c r="A60" s="221" t="s">
        <v>88</v>
      </c>
      <c r="B60" s="255" t="s">
        <v>310</v>
      </c>
      <c r="C60" s="174">
        <v>324</v>
      </c>
      <c r="D60" s="174">
        <v>337</v>
      </c>
      <c r="E60" s="174">
        <v>337</v>
      </c>
      <c r="F60" s="261"/>
      <c r="G60" s="381" t="s">
        <v>538</v>
      </c>
    </row>
    <row r="61" spans="1:7" ht="24.75" customHeight="1" thickBot="1">
      <c r="A61" s="221" t="s">
        <v>90</v>
      </c>
      <c r="B61" s="255" t="s">
        <v>357</v>
      </c>
      <c r="C61" s="174">
        <v>4000</v>
      </c>
      <c r="D61" s="174"/>
      <c r="E61" s="259"/>
      <c r="F61" s="261"/>
      <c r="G61" s="381"/>
    </row>
    <row r="62" spans="1:7" ht="24.75" customHeight="1" thickBot="1">
      <c r="A62" s="221" t="s">
        <v>161</v>
      </c>
      <c r="B62" s="255" t="s">
        <v>359</v>
      </c>
      <c r="C62" s="174">
        <v>25000</v>
      </c>
      <c r="D62" s="174"/>
      <c r="E62" s="174"/>
      <c r="F62" s="261"/>
      <c r="G62" s="381"/>
    </row>
    <row r="63" spans="1:7" ht="24.75" customHeight="1" thickBot="1">
      <c r="A63" s="221" t="s">
        <v>162</v>
      </c>
      <c r="B63" s="255" t="s">
        <v>524</v>
      </c>
      <c r="C63" s="174">
        <v>2420</v>
      </c>
      <c r="D63" s="174"/>
      <c r="E63" s="174"/>
      <c r="F63" s="261"/>
      <c r="G63" s="381"/>
    </row>
    <row r="64" spans="1:7" ht="24.75" customHeight="1" thickBot="1">
      <c r="A64" s="221" t="s">
        <v>163</v>
      </c>
      <c r="B64" s="255" t="s">
        <v>360</v>
      </c>
      <c r="C64" s="282">
        <v>6625</v>
      </c>
      <c r="D64" s="282">
        <v>1835</v>
      </c>
      <c r="E64" s="282">
        <v>367</v>
      </c>
      <c r="F64" s="261">
        <v>1468</v>
      </c>
      <c r="G64" s="381" t="s">
        <v>358</v>
      </c>
    </row>
    <row r="65" spans="1:7" ht="15" customHeight="1" thickBot="1">
      <c r="A65" s="221" t="s">
        <v>165</v>
      </c>
      <c r="B65" s="255" t="s">
        <v>361</v>
      </c>
      <c r="C65" s="282">
        <v>651870</v>
      </c>
      <c r="D65" s="282">
        <v>730</v>
      </c>
      <c r="E65" s="282">
        <v>730</v>
      </c>
      <c r="F65" s="261"/>
      <c r="G65" s="381"/>
    </row>
    <row r="66" spans="1:7" ht="24.75" customHeight="1" thickBot="1">
      <c r="A66" s="221" t="s">
        <v>166</v>
      </c>
      <c r="B66" s="255" t="s">
        <v>362</v>
      </c>
      <c r="C66" s="282">
        <v>45000</v>
      </c>
      <c r="D66" s="282">
        <v>4505</v>
      </c>
      <c r="E66" s="282">
        <v>4505</v>
      </c>
      <c r="F66" s="261"/>
      <c r="G66" s="381"/>
    </row>
    <row r="67" spans="1:7" ht="15" customHeight="1" thickBot="1">
      <c r="A67" s="221" t="s">
        <v>454</v>
      </c>
      <c r="B67" s="255" t="s">
        <v>319</v>
      </c>
      <c r="C67" s="282">
        <v>3068</v>
      </c>
      <c r="D67" s="282">
        <v>3068</v>
      </c>
      <c r="E67" s="282">
        <v>890</v>
      </c>
      <c r="F67" s="261">
        <v>2178</v>
      </c>
      <c r="G67" s="381" t="s">
        <v>317</v>
      </c>
    </row>
    <row r="68" spans="1:7" ht="15" customHeight="1" thickBot="1">
      <c r="A68" s="221" t="s">
        <v>456</v>
      </c>
      <c r="B68" s="255" t="s">
        <v>595</v>
      </c>
      <c r="C68" s="282"/>
      <c r="D68" s="282">
        <v>125</v>
      </c>
      <c r="E68" s="282">
        <v>125</v>
      </c>
      <c r="F68" s="627"/>
      <c r="G68" s="381"/>
    </row>
    <row r="69" spans="1:7" ht="15" customHeight="1" thickBot="1">
      <c r="A69" s="221" t="s">
        <v>458</v>
      </c>
      <c r="B69" s="255" t="s">
        <v>596</v>
      </c>
      <c r="C69" s="282"/>
      <c r="D69" s="282">
        <v>125</v>
      </c>
      <c r="E69" s="282">
        <v>125</v>
      </c>
      <c r="F69" s="627"/>
      <c r="G69" s="381"/>
    </row>
    <row r="70" spans="1:7" ht="15" customHeight="1" thickBot="1">
      <c r="A70" s="221" t="s">
        <v>459</v>
      </c>
      <c r="B70" s="255" t="s">
        <v>618</v>
      </c>
      <c r="C70" s="282"/>
      <c r="D70" s="282">
        <v>110</v>
      </c>
      <c r="E70" s="282">
        <v>110</v>
      </c>
      <c r="F70" s="627"/>
      <c r="G70" s="381"/>
    </row>
    <row r="71" spans="1:7" ht="15" customHeight="1" thickBot="1">
      <c r="A71" s="221" t="s">
        <v>462</v>
      </c>
      <c r="B71" s="255" t="s">
        <v>619</v>
      </c>
      <c r="C71" s="282"/>
      <c r="D71" s="282">
        <v>747</v>
      </c>
      <c r="E71" s="282">
        <v>747</v>
      </c>
      <c r="F71" s="627"/>
      <c r="G71" s="381"/>
    </row>
    <row r="72" spans="1:7" ht="24.75" customHeight="1" thickBot="1">
      <c r="A72" s="221" t="s">
        <v>591</v>
      </c>
      <c r="B72" s="255" t="s">
        <v>597</v>
      </c>
      <c r="C72" s="282"/>
      <c r="D72" s="282">
        <v>6454</v>
      </c>
      <c r="E72" s="282">
        <v>6454</v>
      </c>
      <c r="F72" s="627"/>
      <c r="G72" s="381"/>
    </row>
    <row r="73" spans="1:7" ht="15" customHeight="1" thickBot="1">
      <c r="A73" s="221" t="s">
        <v>592</v>
      </c>
      <c r="B73" s="255" t="s">
        <v>598</v>
      </c>
      <c r="C73" s="282"/>
      <c r="D73" s="282">
        <v>51</v>
      </c>
      <c r="E73" s="282">
        <v>51</v>
      </c>
      <c r="F73" s="627"/>
      <c r="G73" s="381"/>
    </row>
    <row r="74" spans="1:7" ht="15" customHeight="1" thickBot="1">
      <c r="A74" s="221" t="s">
        <v>593</v>
      </c>
      <c r="B74" s="255" t="s">
        <v>599</v>
      </c>
      <c r="C74" s="282"/>
      <c r="D74" s="282">
        <v>1040</v>
      </c>
      <c r="E74" s="282">
        <v>1040</v>
      </c>
      <c r="F74" s="627"/>
      <c r="G74" s="381"/>
    </row>
    <row r="75" spans="1:7" ht="15" customHeight="1" thickBot="1">
      <c r="A75" s="221" t="s">
        <v>594</v>
      </c>
      <c r="B75" s="255" t="s">
        <v>600</v>
      </c>
      <c r="C75" s="282"/>
      <c r="D75" s="282">
        <v>190</v>
      </c>
      <c r="E75" s="282">
        <v>190</v>
      </c>
      <c r="F75" s="627"/>
      <c r="G75" s="381"/>
    </row>
    <row r="76" spans="1:7" s="274" customFormat="1" ht="15.75" customHeight="1" thickBot="1">
      <c r="A76" s="270"/>
      <c r="B76" s="271" t="s">
        <v>89</v>
      </c>
      <c r="C76" s="272">
        <f>SUM(C47:C75)</f>
        <v>2860634</v>
      </c>
      <c r="D76" s="272">
        <f>SUM(D47:D75)</f>
        <v>611435</v>
      </c>
      <c r="E76" s="272">
        <f>SUM(E47:E75)</f>
        <v>220576</v>
      </c>
      <c r="F76" s="272">
        <f>SUM(F47:F75)</f>
        <v>390859</v>
      </c>
      <c r="G76" s="403"/>
    </row>
    <row r="77" spans="1:7" ht="16.5" customHeight="1">
      <c r="A77" s="226"/>
      <c r="B77" s="239"/>
      <c r="C77" s="240"/>
      <c r="D77" s="240"/>
      <c r="E77" s="240"/>
      <c r="F77" s="240"/>
      <c r="G77" s="383"/>
    </row>
    <row r="78" spans="1:7" ht="12.75" customHeight="1">
      <c r="A78" s="226"/>
      <c r="B78" s="239"/>
      <c r="C78" s="228"/>
      <c r="D78" s="228"/>
      <c r="E78" s="228"/>
      <c r="G78" s="383"/>
    </row>
    <row r="79" spans="6:7" ht="12.75">
      <c r="F79" s="228"/>
      <c r="G79" s="383"/>
    </row>
    <row r="80" spans="5:7" ht="17.25" customHeight="1">
      <c r="E80" s="48"/>
      <c r="F80" s="241"/>
      <c r="G80" s="383"/>
    </row>
    <row r="81" spans="6:7" ht="12.75">
      <c r="F81" s="241"/>
      <c r="G81" s="383"/>
    </row>
    <row r="82" spans="5:7" ht="15.75" customHeight="1">
      <c r="E82" s="48"/>
      <c r="F82" s="241"/>
      <c r="G82" s="383"/>
    </row>
    <row r="83" spans="5:7" ht="15.75" customHeight="1">
      <c r="E83" s="48"/>
      <c r="F83" s="241"/>
      <c r="G83" s="383"/>
    </row>
    <row r="84" spans="5:7" ht="15" customHeight="1">
      <c r="E84" s="48"/>
      <c r="F84" s="232"/>
      <c r="G84" s="378"/>
    </row>
    <row r="87" ht="12.75">
      <c r="E87" s="48"/>
    </row>
    <row r="88" ht="15" customHeight="1"/>
    <row r="89" ht="15" customHeight="1">
      <c r="E89" s="48"/>
    </row>
    <row r="90" spans="5:7" ht="15" customHeight="1">
      <c r="E90" s="48"/>
      <c r="F90" s="48"/>
      <c r="G90" s="576"/>
    </row>
    <row r="91" ht="15" customHeight="1"/>
    <row r="92" ht="15" customHeight="1">
      <c r="E92" s="48"/>
    </row>
    <row r="93" ht="15" customHeight="1"/>
    <row r="94" ht="30" customHeight="1"/>
    <row r="95" spans="5:6" ht="15" customHeight="1">
      <c r="E95" s="48"/>
      <c r="F95" s="48"/>
    </row>
    <row r="96" ht="15" customHeight="1">
      <c r="F96" s="48"/>
    </row>
    <row r="97" ht="15" customHeight="1">
      <c r="F97" s="218"/>
    </row>
    <row r="98" ht="15" customHeight="1">
      <c r="E98" s="48"/>
    </row>
    <row r="99" ht="15.75" customHeight="1">
      <c r="E99" s="48"/>
    </row>
    <row r="100" ht="15" customHeight="1"/>
    <row r="101" ht="15" customHeight="1"/>
    <row r="102" ht="15" customHeight="1"/>
    <row r="103" ht="15" customHeight="1"/>
    <row r="104" ht="30" customHeight="1"/>
    <row r="105" ht="15" customHeight="1"/>
    <row r="106" ht="15" customHeight="1"/>
    <row r="107" ht="15" customHeight="1"/>
    <row r="108" ht="40.5" customHeight="1"/>
    <row r="109" ht="15" customHeight="1"/>
    <row r="110" ht="41.2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21" customHeight="1"/>
    <row r="118" ht="15" customHeight="1"/>
    <row r="119" ht="13.5" customHeight="1"/>
    <row r="120" ht="12.75" customHeight="1"/>
    <row r="121" ht="15.75" customHeight="1"/>
    <row r="122" ht="40.5" customHeight="1"/>
    <row r="123" ht="15" customHeight="1"/>
    <row r="124" ht="41.2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30" customHeight="1"/>
    <row r="141" ht="30" customHeight="1"/>
    <row r="142" ht="30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8">
    <mergeCell ref="A1:G1"/>
    <mergeCell ref="A2:G2"/>
    <mergeCell ref="A3:G3"/>
    <mergeCell ref="A4:G4"/>
    <mergeCell ref="B46:G46"/>
    <mergeCell ref="A54:A56"/>
    <mergeCell ref="B7:G7"/>
    <mergeCell ref="B23:G2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77" max="255" man="1"/>
    <brk id="10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36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8.57421875" style="0" customWidth="1"/>
    <col min="4" max="4" width="9.7109375" style="0" customWidth="1"/>
    <col min="5" max="5" width="10.28125" style="0" customWidth="1"/>
    <col min="6" max="6" width="12.57421875" style="0" customWidth="1"/>
  </cols>
  <sheetData>
    <row r="1" spans="1:7" ht="12" customHeight="1">
      <c r="A1" s="681" t="s">
        <v>298</v>
      </c>
      <c r="B1" s="681"/>
      <c r="C1" s="681"/>
      <c r="D1" s="681"/>
      <c r="E1" s="681"/>
      <c r="F1" s="681"/>
      <c r="G1" s="681"/>
    </row>
    <row r="2" spans="1:7" ht="12" customHeight="1">
      <c r="A2" s="708" t="s">
        <v>630</v>
      </c>
      <c r="B2" s="708"/>
      <c r="C2" s="708"/>
      <c r="D2" s="708"/>
      <c r="E2" s="708"/>
      <c r="F2" s="708"/>
      <c r="G2" s="708"/>
    </row>
    <row r="3" spans="1:7" ht="12" customHeight="1">
      <c r="A3" s="708" t="s">
        <v>345</v>
      </c>
      <c r="B3" s="708"/>
      <c r="C3" s="708"/>
      <c r="D3" s="708"/>
      <c r="E3" s="708"/>
      <c r="F3" s="708"/>
      <c r="G3" s="708"/>
    </row>
    <row r="4" spans="1:7" ht="12" customHeight="1" thickBot="1">
      <c r="A4" s="675" t="s">
        <v>615</v>
      </c>
      <c r="B4" s="675"/>
      <c r="C4" s="675"/>
      <c r="D4" s="675"/>
      <c r="E4" s="675"/>
      <c r="F4" s="675"/>
      <c r="G4" s="675"/>
    </row>
    <row r="5" spans="1:7" ht="39.75" customHeight="1" thickBot="1" thickTop="1">
      <c r="A5" s="242" t="s">
        <v>157</v>
      </c>
      <c r="B5" s="243" t="s">
        <v>158</v>
      </c>
      <c r="C5" s="32" t="s">
        <v>613</v>
      </c>
      <c r="D5" s="622" t="s">
        <v>585</v>
      </c>
      <c r="E5" s="50" t="s">
        <v>614</v>
      </c>
      <c r="F5" s="32" t="s">
        <v>287</v>
      </c>
      <c r="G5" s="405" t="s">
        <v>288</v>
      </c>
    </row>
    <row r="6" spans="1:7" ht="15" customHeight="1" thickBot="1">
      <c r="A6" s="52"/>
      <c r="B6" s="51"/>
      <c r="C6" s="51"/>
      <c r="D6" s="51"/>
      <c r="E6" s="51"/>
      <c r="F6" s="51"/>
      <c r="G6" s="406"/>
    </row>
    <row r="7" spans="1:7" ht="24.75" customHeight="1" thickBot="1">
      <c r="A7" s="229" t="s">
        <v>541</v>
      </c>
      <c r="B7" s="709" t="s">
        <v>167</v>
      </c>
      <c r="C7" s="709"/>
      <c r="D7" s="709"/>
      <c r="E7" s="709"/>
      <c r="F7" s="709"/>
      <c r="G7" s="709"/>
    </row>
    <row r="8" spans="1:7" ht="26.25" thickBot="1">
      <c r="A8" s="244" t="s">
        <v>7</v>
      </c>
      <c r="B8" s="217" t="s">
        <v>299</v>
      </c>
      <c r="C8" s="237">
        <v>1875</v>
      </c>
      <c r="D8" s="237"/>
      <c r="E8" s="237"/>
      <c r="F8" s="237"/>
      <c r="G8" s="389"/>
    </row>
    <row r="9" spans="1:7" ht="26.25" thickBot="1">
      <c r="A9" s="275" t="s">
        <v>11</v>
      </c>
      <c r="B9" s="220" t="s">
        <v>249</v>
      </c>
      <c r="C9" s="223">
        <v>19975</v>
      </c>
      <c r="D9" s="223">
        <v>19975</v>
      </c>
      <c r="E9" s="223">
        <v>4994</v>
      </c>
      <c r="F9" s="223">
        <v>14981</v>
      </c>
      <c r="G9" s="381" t="s">
        <v>317</v>
      </c>
    </row>
    <row r="10" spans="1:7" ht="13.5" thickBot="1">
      <c r="A10" s="275" t="s">
        <v>71</v>
      </c>
      <c r="B10" s="220" t="s">
        <v>245</v>
      </c>
      <c r="C10" s="223">
        <v>42410</v>
      </c>
      <c r="D10" s="223"/>
      <c r="E10" s="223"/>
      <c r="F10" s="223"/>
      <c r="G10" s="381"/>
    </row>
    <row r="11" spans="1:7" ht="13.5" thickBot="1">
      <c r="A11" s="244" t="s">
        <v>74</v>
      </c>
      <c r="B11" s="245" t="s">
        <v>525</v>
      </c>
      <c r="C11" s="222">
        <v>2000</v>
      </c>
      <c r="D11" s="222"/>
      <c r="E11" s="222"/>
      <c r="F11" s="180"/>
      <c r="G11" s="380"/>
    </row>
    <row r="12" spans="1:7" ht="13.5" thickBot="1">
      <c r="A12" s="244" t="s">
        <v>75</v>
      </c>
      <c r="B12" s="245" t="s">
        <v>313</v>
      </c>
      <c r="C12" s="222">
        <v>12725</v>
      </c>
      <c r="D12" s="222">
        <v>12725</v>
      </c>
      <c r="E12" s="222">
        <v>2545</v>
      </c>
      <c r="F12" s="276">
        <v>10180</v>
      </c>
      <c r="G12" s="380" t="s">
        <v>311</v>
      </c>
    </row>
    <row r="13" spans="1:7" ht="13.5" thickBot="1">
      <c r="A13" s="244" t="s">
        <v>76</v>
      </c>
      <c r="B13" s="245" t="s">
        <v>363</v>
      </c>
      <c r="C13" s="222">
        <v>10625</v>
      </c>
      <c r="D13" s="222">
        <v>10625</v>
      </c>
      <c r="E13" s="222">
        <v>2125</v>
      </c>
      <c r="F13" s="260">
        <v>8500</v>
      </c>
      <c r="G13" s="244" t="s">
        <v>311</v>
      </c>
    </row>
    <row r="14" spans="1:7" ht="26.25" thickBot="1">
      <c r="A14" s="244" t="s">
        <v>78</v>
      </c>
      <c r="B14" s="245" t="s">
        <v>527</v>
      </c>
      <c r="C14" s="222">
        <v>25000</v>
      </c>
      <c r="D14" s="222">
        <v>150</v>
      </c>
      <c r="E14" s="222">
        <v>150</v>
      </c>
      <c r="F14" s="260"/>
      <c r="G14" s="244"/>
    </row>
    <row r="15" spans="1:7" ht="15" customHeight="1" thickBot="1">
      <c r="A15" s="244" t="s">
        <v>80</v>
      </c>
      <c r="B15" s="245" t="s">
        <v>364</v>
      </c>
      <c r="C15" s="222">
        <v>5240</v>
      </c>
      <c r="D15" s="222">
        <v>5240</v>
      </c>
      <c r="E15" s="222">
        <v>1310</v>
      </c>
      <c r="F15" s="277">
        <v>3930</v>
      </c>
      <c r="G15" s="380" t="s">
        <v>318</v>
      </c>
    </row>
    <row r="16" spans="1:7" ht="15" customHeight="1" thickBot="1">
      <c r="A16" s="244" t="s">
        <v>83</v>
      </c>
      <c r="B16" s="245" t="s">
        <v>601</v>
      </c>
      <c r="C16" s="222"/>
      <c r="D16" s="222">
        <v>6093</v>
      </c>
      <c r="E16" s="222">
        <v>1523</v>
      </c>
      <c r="F16" s="277">
        <v>4570</v>
      </c>
      <c r="G16" s="380" t="s">
        <v>318</v>
      </c>
    </row>
    <row r="17" spans="1:7" ht="15" customHeight="1" thickBot="1">
      <c r="A17" s="244" t="s">
        <v>85</v>
      </c>
      <c r="B17" s="245" t="s">
        <v>602</v>
      </c>
      <c r="C17" s="222"/>
      <c r="D17" s="222">
        <v>120</v>
      </c>
      <c r="E17" s="222">
        <v>120</v>
      </c>
      <c r="F17" s="277"/>
      <c r="G17" s="380"/>
    </row>
    <row r="18" spans="1:7" ht="15" customHeight="1" thickBot="1">
      <c r="A18" s="244" t="s">
        <v>87</v>
      </c>
      <c r="B18" s="245" t="s">
        <v>603</v>
      </c>
      <c r="C18" s="222"/>
      <c r="D18" s="222">
        <v>660</v>
      </c>
      <c r="E18" s="222">
        <v>660</v>
      </c>
      <c r="F18" s="277"/>
      <c r="G18" s="380"/>
    </row>
    <row r="19" spans="1:7" ht="15" customHeight="1" thickBot="1">
      <c r="A19" s="244" t="s">
        <v>88</v>
      </c>
      <c r="B19" s="245" t="s">
        <v>604</v>
      </c>
      <c r="C19" s="222"/>
      <c r="D19" s="222">
        <v>285</v>
      </c>
      <c r="E19" s="222">
        <v>285</v>
      </c>
      <c r="F19" s="277"/>
      <c r="G19" s="380"/>
    </row>
    <row r="20" spans="1:7" ht="15" customHeight="1" thickBot="1">
      <c r="A20" s="244" t="s">
        <v>90</v>
      </c>
      <c r="B20" s="245" t="s">
        <v>312</v>
      </c>
      <c r="C20" s="222"/>
      <c r="D20" s="222">
        <v>4800</v>
      </c>
      <c r="E20" s="222">
        <v>2400</v>
      </c>
      <c r="F20" s="277">
        <v>2400</v>
      </c>
      <c r="G20" s="380" t="s">
        <v>609</v>
      </c>
    </row>
    <row r="21" spans="1:7" ht="15" customHeight="1" thickBot="1">
      <c r="A21" s="244" t="s">
        <v>161</v>
      </c>
      <c r="B21" s="245" t="s">
        <v>352</v>
      </c>
      <c r="C21" s="222"/>
      <c r="D21" s="222">
        <v>1683</v>
      </c>
      <c r="E21" s="222">
        <v>898</v>
      </c>
      <c r="F21" s="277">
        <v>785</v>
      </c>
      <c r="G21" s="380" t="s">
        <v>609</v>
      </c>
    </row>
    <row r="22" spans="1:7" ht="15" customHeight="1" thickBot="1">
      <c r="A22" s="244" t="s">
        <v>162</v>
      </c>
      <c r="B22" s="245" t="s">
        <v>351</v>
      </c>
      <c r="C22" s="222"/>
      <c r="D22" s="222">
        <v>6820</v>
      </c>
      <c r="E22" s="222">
        <v>3410</v>
      </c>
      <c r="F22" s="277">
        <v>3410</v>
      </c>
      <c r="G22" s="380" t="s">
        <v>609</v>
      </c>
    </row>
    <row r="23" spans="1:7" ht="26.25" customHeight="1" thickBot="1">
      <c r="A23" s="244" t="s">
        <v>163</v>
      </c>
      <c r="B23" s="245" t="s">
        <v>605</v>
      </c>
      <c r="C23" s="222"/>
      <c r="D23" s="222">
        <v>10073</v>
      </c>
      <c r="E23" s="222">
        <v>5037</v>
      </c>
      <c r="F23" s="277">
        <v>5036</v>
      </c>
      <c r="G23" s="380" t="s">
        <v>609</v>
      </c>
    </row>
    <row r="24" spans="1:7" ht="15" customHeight="1" thickBot="1">
      <c r="A24" s="244" t="s">
        <v>165</v>
      </c>
      <c r="B24" s="245" t="s">
        <v>606</v>
      </c>
      <c r="C24" s="222"/>
      <c r="D24" s="222">
        <v>517</v>
      </c>
      <c r="E24" s="222">
        <v>517</v>
      </c>
      <c r="F24" s="277"/>
      <c r="G24" s="380"/>
    </row>
    <row r="25" spans="1:7" ht="15" customHeight="1" thickBot="1">
      <c r="A25" s="244" t="s">
        <v>166</v>
      </c>
      <c r="B25" s="245" t="s">
        <v>607</v>
      </c>
      <c r="C25" s="222"/>
      <c r="D25" s="222">
        <v>1584</v>
      </c>
      <c r="E25" s="222">
        <v>1584</v>
      </c>
      <c r="F25" s="277"/>
      <c r="G25" s="380"/>
    </row>
    <row r="26" spans="1:7" ht="15" customHeight="1" thickBot="1">
      <c r="A26" s="244" t="s">
        <v>454</v>
      </c>
      <c r="B26" s="245" t="s">
        <v>608</v>
      </c>
      <c r="C26" s="222"/>
      <c r="D26" s="222">
        <v>517</v>
      </c>
      <c r="E26" s="222">
        <v>517</v>
      </c>
      <c r="F26" s="277"/>
      <c r="G26" s="380"/>
    </row>
    <row r="27" spans="1:7" ht="16.5" thickBot="1">
      <c r="A27" s="110"/>
      <c r="B27" s="110" t="s">
        <v>89</v>
      </c>
      <c r="C27" s="273">
        <f>SUM(C8:C26)</f>
        <v>119850</v>
      </c>
      <c r="D27" s="273">
        <f>SUM(D8:D26)</f>
        <v>81867</v>
      </c>
      <c r="E27" s="246">
        <f>SUM(E8:E26)</f>
        <v>28075</v>
      </c>
      <c r="F27" s="246">
        <f>SUM(F8:F26)</f>
        <v>53792</v>
      </c>
      <c r="G27" s="407"/>
    </row>
    <row r="28" ht="12.75">
      <c r="A28" s="226"/>
    </row>
    <row r="30" ht="12.75">
      <c r="E30" s="218"/>
    </row>
    <row r="31" ht="12.75">
      <c r="E31" s="218"/>
    </row>
    <row r="32" ht="12.75">
      <c r="E32" s="218"/>
    </row>
    <row r="34" ht="12.75">
      <c r="E34" s="218"/>
    </row>
    <row r="36" ht="12.75">
      <c r="E36" s="218"/>
    </row>
  </sheetData>
  <sheetProtection/>
  <mergeCells count="5">
    <mergeCell ref="B7:G7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BaloghT</cp:lastModifiedBy>
  <cp:lastPrinted>2011-02-18T06:39:08Z</cp:lastPrinted>
  <dcterms:created xsi:type="dcterms:W3CDTF">2005-07-21T07:39:34Z</dcterms:created>
  <dcterms:modified xsi:type="dcterms:W3CDTF">2011-07-28T08:31:27Z</dcterms:modified>
  <cp:category/>
  <cp:version/>
  <cp:contentType/>
  <cp:contentStatus/>
</cp:coreProperties>
</file>