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41" windowWidth="15195" windowHeight="8700" tabRatio="597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6. sz. melléklet létszám" sheetId="10" r:id="rId10"/>
    <sheet name="9.sz. melléklet ált. és céltar" sheetId="11" r:id="rId11"/>
    <sheet name="10.sz.melléklet többéves ki (2)" sheetId="12" r:id="rId12"/>
    <sheet name="11. sz.melléklet kisebbség)" sheetId="13" r:id="rId13"/>
    <sheet name="12. sz.melléklet ütemterv" sheetId="14" r:id="rId14"/>
    <sheet name=" 13.sz. melléklet mérleg" sheetId="15" r:id="rId15"/>
  </sheets>
  <externalReferences>
    <externalReference r:id="rId18"/>
  </externalReferences>
  <definedNames>
    <definedName name="_xlnm.Print_Area" localSheetId="2">'1.a.sz.mell működés mérleg'!$A$1:$F$21</definedName>
    <definedName name="_xlnm.Print_Area" localSheetId="3">'1.b.sz.mell felhalm mérleg'!$A$1:$F$21</definedName>
    <definedName name="_xlnm.Print_Area" localSheetId="4">'2sz melléklet'!$A$1:$K$180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Cser</author>
  </authors>
  <commentList>
    <comment ref="E81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anyag: 4758 e
munkadíj: 1620 e</t>
        </r>
      </text>
    </comment>
    <comment ref="D63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  <comment ref="C63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</commentList>
</comments>
</file>

<file path=xl/sharedStrings.xml><?xml version="1.0" encoding="utf-8"?>
<sst xmlns="http://schemas.openxmlformats.org/spreadsheetml/2006/main" count="1157" uniqueCount="659">
  <si>
    <t>Felhalmozási célú hiteltörlesztés (tőke )</t>
  </si>
  <si>
    <t xml:space="preserve">Felhalmozási célú hiteltörlesztés (kamat) </t>
  </si>
  <si>
    <t>12.sz. melléklet</t>
  </si>
  <si>
    <t>Előirányzati ütemterv 2009.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</si>
  <si>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</si>
  <si>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</si>
  <si>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</si>
  <si>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</si>
  <si>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</si>
  <si>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</si>
  <si>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</si>
  <si>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</si>
  <si>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</si>
  <si>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</si>
  <si>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</si>
  <si>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</si>
  <si>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</si>
  <si>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</si>
  <si>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</si>
  <si>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</si>
  <si>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</si>
  <si>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</si>
  <si>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</si>
  <si>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</si>
  <si>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</si>
  <si>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</si>
  <si>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</si>
  <si>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</si>
  <si>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Beruházási kiadások</t>
  </si>
  <si>
    <t>Felújítási kiadások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</si>
  <si>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</si>
  <si>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</si>
  <si>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</si>
  <si>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</si>
  <si>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</si>
  <si>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</si>
  <si>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Marcali Városi Önkormányzat 2009.-20010.-2011. évi</t>
  </si>
  <si>
    <t>működési, fejlesztési bevételeinek és kiadásainak mérlegszerű bemutatása</t>
  </si>
  <si>
    <t>2009. évre</t>
  </si>
  <si>
    <t>20010. évre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</si>
  <si>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</si>
  <si>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</si>
  <si>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</si>
  <si>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</si>
  <si>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</si>
  <si>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</si>
  <si>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</si>
  <si>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</si>
  <si>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</si>
  <si>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</si>
  <si>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</si>
  <si>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</si>
  <si>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</si>
  <si>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</si>
  <si>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</si>
  <si>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</si>
  <si>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</si>
  <si>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</si>
  <si>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</si>
  <si>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</si>
  <si>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</si>
  <si>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</si>
  <si>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</si>
  <si>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</si>
  <si>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</si>
  <si>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</si>
  <si>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</si>
  <si>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</si>
  <si>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</si>
  <si>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</si>
  <si>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</si>
  <si>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</si>
  <si>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</si>
  <si>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</si>
  <si>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</si>
  <si>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</si>
  <si>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</si>
  <si>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</si>
  <si>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</si>
  <si>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</si>
  <si>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</si>
  <si>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</si>
  <si>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</si>
  <si>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</si>
  <si>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</si>
  <si>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</si>
  <si>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</si>
  <si>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</si>
  <si>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</si>
  <si>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</si>
  <si>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</si>
  <si>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</si>
  <si>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</si>
  <si>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</si>
  <si>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</si>
  <si>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</si>
  <si>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</si>
  <si>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</si>
  <si>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</si>
  <si>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</si>
  <si>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</si>
  <si>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</si>
  <si>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</si>
  <si>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</si>
  <si>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</si>
  <si>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</si>
  <si>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</si>
  <si>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</si>
  <si>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</si>
  <si>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</si>
  <si>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</si>
  <si>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</si>
  <si>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</si>
  <si>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</si>
  <si>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</si>
  <si>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</si>
  <si>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</si>
  <si>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</si>
  <si>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</si>
  <si>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</si>
  <si>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</si>
  <si>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</si>
  <si>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</si>
  <si>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</si>
  <si>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</si>
  <si>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</si>
  <si>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</si>
  <si>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</si>
  <si>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</si>
  <si>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</si>
  <si>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</si>
  <si>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</si>
  <si>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</si>
  <si>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</si>
  <si>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</si>
  <si>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</si>
  <si>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</si>
  <si>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</si>
  <si>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</si>
  <si>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</si>
  <si>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</si>
  <si>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</si>
  <si>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</si>
  <si>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</si>
  <si>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</si>
  <si>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</si>
  <si>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</si>
  <si>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</si>
  <si>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</si>
  <si>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</si>
  <si>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</si>
  <si>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</si>
  <si>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</si>
  <si>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</si>
  <si>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</si>
  <si>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</si>
  <si>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</si>
  <si>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</si>
  <si>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</si>
  <si>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</si>
  <si>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</si>
  <si>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</si>
  <si>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</si>
  <si>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</si>
  <si>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</si>
  <si>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</si>
  <si>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</si>
  <si>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</si>
  <si>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</si>
  <si>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</si>
  <si>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</si>
  <si>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</si>
  <si>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</si>
  <si>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</si>
  <si>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</si>
  <si>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</si>
  <si>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</si>
  <si>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</si>
  <si>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</si>
  <si>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</si>
  <si>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</si>
  <si>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</si>
  <si>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</si>
  <si>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</si>
  <si>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</si>
  <si>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</si>
  <si>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</si>
  <si>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</si>
  <si>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</si>
  <si>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</si>
  <si>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</si>
  <si>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</si>
  <si>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</si>
  <si>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</si>
  <si>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</si>
  <si>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</si>
  <si>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</si>
  <si>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</si>
  <si>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</si>
  <si>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</si>
  <si>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</si>
  <si>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</si>
  <si>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</si>
  <si>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</si>
  <si>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</si>
  <si>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</si>
  <si>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</si>
  <si>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</si>
  <si>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</si>
  <si>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</si>
  <si>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</si>
  <si>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</si>
  <si>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</si>
  <si>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</si>
  <si>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</si>
  <si>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</si>
  <si>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Közművelődési pályázatokra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</si>
  <si>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</si>
  <si>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</si>
  <si>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</si>
  <si>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</si>
  <si>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</si>
  <si>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</si>
  <si>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</si>
  <si>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</si>
  <si>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</si>
  <si>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</si>
  <si>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Területfejlesztési átadás</t>
  </si>
  <si>
    <t xml:space="preserve">                MVFC Labdarúgás</t>
  </si>
  <si>
    <t>Társadalmi és szoc. pol. juttatások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</si>
  <si>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</si>
  <si>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</si>
  <si>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</si>
  <si>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</si>
  <si>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</si>
  <si>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</si>
  <si>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</si>
  <si>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</si>
  <si>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</si>
  <si>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</si>
  <si>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</si>
  <si>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</si>
  <si>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</si>
  <si>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</si>
  <si>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</si>
  <si>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</si>
  <si>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</si>
  <si>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</si>
  <si>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</si>
  <si>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</si>
  <si>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</si>
  <si>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</si>
  <si>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</si>
  <si>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</si>
  <si>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</si>
  <si>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</si>
  <si>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</si>
  <si>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</si>
  <si>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</si>
  <si>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</si>
  <si>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</si>
  <si>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</si>
  <si>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ENERGIAELLÁTÁS RÉSZESEDÉS ÁTRUHÁZÁS</t>
  </si>
  <si>
    <t>1.sz. Melléklet</t>
  </si>
  <si>
    <t>2. sz. melléklet</t>
  </si>
  <si>
    <t>Bevételek:</t>
  </si>
  <si>
    <t>4 sz. Melléklet</t>
  </si>
  <si>
    <t>fejlesztési kiadásai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</si>
  <si>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</si>
  <si>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</si>
  <si>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</si>
  <si>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</si>
  <si>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</si>
  <si>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</si>
  <si>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</si>
  <si>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</si>
  <si>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</si>
  <si>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</si>
  <si>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</si>
  <si>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</si>
  <si>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</si>
  <si>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</si>
  <si>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</si>
  <si>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</si>
  <si>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</si>
  <si>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</si>
  <si>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</si>
  <si>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</si>
  <si>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</si>
  <si>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</si>
  <si>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</si>
  <si>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</si>
  <si>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</si>
  <si>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</si>
  <si>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</si>
  <si>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</si>
  <si>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</si>
  <si>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</si>
  <si>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</si>
  <si>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</si>
  <si>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</si>
  <si>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</si>
  <si>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</si>
  <si>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</si>
  <si>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</si>
  <si>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</si>
  <si>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</si>
  <si>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</si>
  <si>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</si>
  <si>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</si>
  <si>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</si>
  <si>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</si>
  <si>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</si>
  <si>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</si>
  <si>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</si>
  <si>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</si>
  <si>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</si>
  <si>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</si>
  <si>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</si>
  <si>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</si>
  <si>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</si>
  <si>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</si>
  <si>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</si>
  <si>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Me.:ezer Ft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</si>
  <si>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</si>
  <si>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</si>
  <si>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</si>
  <si>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Adósságcsökkentési támogatás</t>
  </si>
  <si>
    <t>Lakbértámogatás</t>
  </si>
  <si>
    <t>Dózsa György u. 13. parkoló építés</t>
  </si>
  <si>
    <t>Csibészke Grund felújítása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</si>
  <si>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</si>
  <si>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</si>
  <si>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</si>
  <si>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</si>
  <si>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</si>
  <si>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</si>
  <si>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</si>
  <si>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</si>
  <si>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</si>
  <si>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</si>
  <si>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</si>
  <si>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Utánpótlás Nev Kp.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</si>
  <si>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</si>
  <si>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</si>
  <si>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</si>
  <si>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</si>
  <si>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</si>
  <si>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Piac és Hársfa utca nyugati oldal járda tervezése és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</si>
  <si>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</si>
  <si>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</si>
  <si>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Műalkotás beszerzés városi galériába</t>
  </si>
  <si>
    <t>EU-s projektek előkészítése</t>
  </si>
  <si>
    <t>Kazinczy utca összekötése a Piac utcával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</si>
  <si>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</si>
  <si>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</si>
  <si>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</si>
  <si>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</si>
  <si>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</si>
  <si>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</si>
  <si>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</si>
  <si>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Hőszolgáltatás /Noszlopy, Mikszáth, Gimnázium , Óvoda /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</si>
  <si>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</si>
  <si>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</si>
  <si>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</si>
  <si>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</si>
  <si>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</si>
  <si>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</si>
  <si>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</si>
  <si>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</si>
  <si>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</si>
  <si>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</si>
  <si>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</si>
  <si>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</si>
  <si>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</si>
  <si>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</si>
  <si>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</si>
  <si>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</si>
  <si>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</si>
  <si>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</si>
  <si>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</si>
  <si>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</si>
  <si>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</si>
  <si>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</si>
  <si>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</si>
  <si>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Kiadások összesen:  /1-2/</t>
  </si>
  <si>
    <t>6. sz. Melléklet</t>
  </si>
  <si>
    <t>3/a. sz. Melléklet</t>
  </si>
  <si>
    <t>Szállítási szolgáltatás</t>
  </si>
  <si>
    <t>Működési célú pénzeszközátvétel</t>
  </si>
  <si>
    <t>Karbantartás, kisjavítás,szolgáltatás</t>
  </si>
  <si>
    <t>Marcali Városi Önkormányzat 2009.évi bevételeiről és kiadásairól</t>
  </si>
  <si>
    <t>I. Működési célú (folyó) bevételek, működési célú (folyó) kiadások mérlege
(Önkormányzati szinten 2009)</t>
  </si>
  <si>
    <t>II. Tőkejellegű bevételek és kiadások mérlege
(Önkormányzati szinten 2009)</t>
  </si>
  <si>
    <t>Vásárolt élelemezés</t>
  </si>
  <si>
    <t xml:space="preserve">Teljesítés </t>
  </si>
  <si>
    <t xml:space="preserve">                Lovas Szakosztály</t>
  </si>
  <si>
    <t xml:space="preserve">Egyéb dologi kiadás  </t>
  </si>
  <si>
    <t>Óvodáztatási támogatás</t>
  </si>
  <si>
    <t>PPP tanuszoda</t>
  </si>
  <si>
    <t>Marcali Városi Önkormányzat 2009. évi</t>
  </si>
  <si>
    <t>beruházási kiadásai</t>
  </si>
  <si>
    <t>Önkormány-zati forrás</t>
  </si>
  <si>
    <t>Külső forrás</t>
  </si>
  <si>
    <t>Külső forrás megnevezése</t>
  </si>
  <si>
    <t>Marcali város területének bel és csapadékvíz elvezetése</t>
  </si>
  <si>
    <t>DDOP 5.1.5 b</t>
  </si>
  <si>
    <t>Kisgombai u. szennyvíz</t>
  </si>
  <si>
    <t>TEKI 2008</t>
  </si>
  <si>
    <t>Szennyvízcsatlakozások kiépítése (Széchenyi u. 31., 33.)</t>
  </si>
  <si>
    <t>Települési bel- és külterületi vízrendezés</t>
  </si>
  <si>
    <t>DDOP 5.1.5.B</t>
  </si>
  <si>
    <t>Május 1. u. K-i oldal csapadékvíz-elvezetés</t>
  </si>
  <si>
    <t>Honvéd u. csapadékvíz-elvezetés tervezés</t>
  </si>
  <si>
    <t>Karikás F. u. - Hunyadi u. csapadékvíz-elvezetés tervezés</t>
  </si>
  <si>
    <t>Bartók B. u. 26-tól Kazinczy u. 26-ig árok betonburkolás</t>
  </si>
  <si>
    <t>Rózsa u. D-i oldal 4 db áteresz kiépítés</t>
  </si>
  <si>
    <t>Nagypincei u. szennyvízelvezetés</t>
  </si>
  <si>
    <t>Marcali - Boronka kerékpárút építése</t>
  </si>
  <si>
    <t>DDOP 5.1.1.</t>
  </si>
  <si>
    <t>68-as út Szigetvári – Széchenyi utcák lámpás csomópont kiépítése, Kossuth-Rákóczi utcák kereszteződésének szélesítése</t>
  </si>
  <si>
    <t>DDOP 5.1.3.c</t>
  </si>
  <si>
    <t>Épülő Tesco-nál gyalogos átkelőhely és fényjelző tervezése</t>
  </si>
  <si>
    <t>Gyóta autóbusz sziget öblözettel tervezés, kivitelezés</t>
  </si>
  <si>
    <t>Központi temetőben megközelítő út aszfaltozása a ravatalozóig</t>
  </si>
  <si>
    <t>Gábor Á. U. 2-4., Múzeum köz garázssor, Széchenyi u. 21-23.</t>
  </si>
  <si>
    <t>részvény átruházás</t>
  </si>
  <si>
    <t xml:space="preserve">Madách-Alkotmány u., Sport u. Széchenyi ltp., Kossuth L. u. </t>
  </si>
  <si>
    <t>Kisgombai u. hálózatbővítés, Boronka díszvilágítás, Boronka játszótér, Tavasz u. közvilágítás fejlesztés, Kossuth L. u. bővítés, Szabadság Park</t>
  </si>
  <si>
    <t xml:space="preserve">részvény átruházás </t>
  </si>
  <si>
    <t>DDOP 2.1.1.d</t>
  </si>
  <si>
    <t>DDOP 4.1.1.D</t>
  </si>
  <si>
    <t>DDOP 4.1.1.A</t>
  </si>
  <si>
    <t>Marcali, Nagyatád, Barcs, Kadarkút városokkal TISZK létrehozása</t>
  </si>
  <si>
    <t>TÁMOP 2.2.3</t>
  </si>
  <si>
    <t>Balatoni komplex turisztikai termékcsomagok kialakítása</t>
  </si>
  <si>
    <t>DDOP 2.1.1D</t>
  </si>
  <si>
    <t>Balatoni desztináció menedzsment szervezetek kialakítása</t>
  </si>
  <si>
    <t>85% DDOP 2.1.3C + partner önkormányzatok</t>
  </si>
  <si>
    <t>Intézményi akadálymentesítés</t>
  </si>
  <si>
    <t>DDOP 3.1.1</t>
  </si>
  <si>
    <t>Integrált kis- és mikrotérségi oktatási hálózatok és központjaik fejlesztése</t>
  </si>
  <si>
    <t>DDOP 3.1.2</t>
  </si>
  <si>
    <t>Táncsics utca szociális városrehabilitáció</t>
  </si>
  <si>
    <t>DDOP4.1.2.A</t>
  </si>
  <si>
    <t>Villamosenergi hálózatfejlesztés</t>
  </si>
  <si>
    <t>Pénzügyi nyilvántartó program</t>
  </si>
  <si>
    <t>ÁROP</t>
  </si>
  <si>
    <t>Környezetvédelmi-, hulladékgazdálkodási program, vízelhárítási terv felülvizsgálata</t>
  </si>
  <si>
    <t>Információs várostérkép</t>
  </si>
  <si>
    <t>Urnafal építés központi temetőben</t>
  </si>
  <si>
    <t>Kerítés és urnafal építése a gombai temetőben</t>
  </si>
  <si>
    <t>Marcali fürdőben strandröplabda pálya építése</t>
  </si>
  <si>
    <t>Marcali-Boronka közötti kerékpárút geodéziai bemérése</t>
  </si>
  <si>
    <t>Sportpálya villamos energia kiépítés</t>
  </si>
  <si>
    <t>5 sz. Melléklet</t>
  </si>
  <si>
    <t>TEUT</t>
  </si>
  <si>
    <t>Lenin u. 4. előtt járda felújítás</t>
  </si>
  <si>
    <t>Széchenyi 23-25 előtt zúzottköves út és parkoló felújítása, vízelvezetés</t>
  </si>
  <si>
    <t>Damjanich u. felújítása</t>
  </si>
  <si>
    <t>Móra F. u. aszfaltburkolatának felújítása a Széchenyi és a Marczali H. u. között</t>
  </si>
  <si>
    <t>Marcali Szakképző Iskola vis major helyreállítás</t>
  </si>
  <si>
    <t>Fakivágás a központi temetőben</t>
  </si>
  <si>
    <t>Fásítási koncepció készítése</t>
  </si>
  <si>
    <t>Udvari épület felújítása</t>
  </si>
  <si>
    <t>Nyomtatvány, irodaszer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</si>
  <si>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</si>
  <si>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</si>
  <si>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</si>
  <si>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</si>
  <si>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</si>
  <si>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</si>
  <si>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</si>
  <si>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</si>
  <si>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>Kötvénykibocsátás</t>
  </si>
  <si>
    <t>Kötvény</t>
  </si>
  <si>
    <t>Sport pályázat</t>
  </si>
  <si>
    <t xml:space="preserve">             Támogatási kölcsönök nyújtása</t>
  </si>
  <si>
    <t>Támogatási kölcsönök nyújtása</t>
  </si>
  <si>
    <t>Kölcsönök</t>
  </si>
  <si>
    <t>Közmű fejlesztési hozzájárulás</t>
  </si>
  <si>
    <t>Szigetvári utca keleti oldalán a külterület határától a Dózsa György utcáig osztott kerékpár és gyalogút építése</t>
  </si>
  <si>
    <t>DDOP</t>
  </si>
  <si>
    <t>Városközpont funkcióbővítő megújítása</t>
  </si>
  <si>
    <t>Mérnöki szoftvervásárlás</t>
  </si>
  <si>
    <t>Kistérségi iroda bútor beszerzés</t>
  </si>
  <si>
    <t>Barnamezős terület éves monitoring jelentés elkészíttetése</t>
  </si>
  <si>
    <t>Közösségi buszbeszerzés</t>
  </si>
  <si>
    <t>ÖM</t>
  </si>
  <si>
    <t>21.</t>
  </si>
  <si>
    <t>Kisfaludy utca felújítása</t>
  </si>
  <si>
    <t>TRFC</t>
  </si>
  <si>
    <t>Bölcsőde épület felújítás</t>
  </si>
  <si>
    <t>Múzeum köz 12-18. panel homlokzat hőszigetelés</t>
  </si>
  <si>
    <t>ÖM, Társasház</t>
  </si>
  <si>
    <t>Mikszáth K. utcai Általános iskola épületfelújítás, lapostető szigetelés</t>
  </si>
  <si>
    <t>Polgármesteri Hivatal villamos energia hálózat felújítás</t>
  </si>
  <si>
    <t>Marcali Város Önkormányzat Polgármesteri Hivatalának</t>
  </si>
  <si>
    <t xml:space="preserve">Marcali, Barcs, Kadarkút, Nagyatád Szakképzés -szervezési Társulás </t>
  </si>
  <si>
    <t>mint részben önálló intézményének 2009. évi működési kiadásai</t>
  </si>
  <si>
    <r>
      <t xml:space="preserve">                   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</si>
  <si>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 xml:space="preserve"> Marcali Városi Önkormányzat Polgármesteri Hivatalának 2009. évi működési kiadásai</t>
  </si>
  <si>
    <t xml:space="preserve">                  Marcali Városi Cigány Kisebbségi Önkormányzat</t>
  </si>
  <si>
    <t xml:space="preserve">         2009. évi  bevételei és kiadásai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</si>
  <si>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</si>
  <si>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</si>
  <si>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</si>
  <si>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</si>
  <si>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</si>
  <si>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</si>
  <si>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</si>
  <si>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</si>
  <si>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</si>
  <si>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</si>
  <si>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</si>
  <si>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Szociális Bizottság rendelkezésére álló támogatás</t>
  </si>
  <si>
    <t>Kötvényből a következő év fejlesztéseihez felhasználható</t>
  </si>
  <si>
    <t>Hivatal kiadásaiból 4% csökkentés</t>
  </si>
  <si>
    <t>Intézmények kiadásaiból 4% csökkentés</t>
  </si>
  <si>
    <t xml:space="preserve">Oktatási pályázat </t>
  </si>
  <si>
    <t xml:space="preserve">Közműv. érdekeltség növelés </t>
  </si>
  <si>
    <t>Városi ünnepségek</t>
  </si>
  <si>
    <t>13.havi bér+járulék</t>
  </si>
  <si>
    <t>Összesen (1+2):</t>
  </si>
  <si>
    <t xml:space="preserve"> Ezer forintban !</t>
  </si>
  <si>
    <t>Sor-szám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</si>
  <si>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</si>
  <si>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</si>
  <si>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</si>
  <si>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</si>
  <si>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</si>
  <si>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</si>
  <si>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</si>
  <si>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</si>
  <si>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</si>
  <si>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</si>
  <si>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</si>
  <si>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</si>
  <si>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</si>
  <si>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</si>
  <si>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</si>
  <si>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</si>
  <si>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</si>
  <si>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</si>
  <si>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</si>
  <si>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</si>
  <si>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</si>
  <si>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</si>
  <si>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</si>
  <si>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</si>
  <si>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</si>
  <si>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</si>
  <si>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</si>
  <si>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létszámke-ret ered.ei</t>
  </si>
  <si>
    <t>Berzsenyi Dániel Gimnázium</t>
  </si>
  <si>
    <t>Noszlopy G. Ált. iskola</t>
  </si>
  <si>
    <t>- Nemesvidi tagiskola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</si>
  <si>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</si>
  <si>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</si>
  <si>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</si>
  <si>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</si>
  <si>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</si>
  <si>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</si>
  <si>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</si>
  <si>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</si>
  <si>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</si>
  <si>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</si>
  <si>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</si>
  <si>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</si>
  <si>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</si>
  <si>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GAMESZ átlag</t>
  </si>
  <si>
    <t>2009. évi engedélyezett létszámáról</t>
  </si>
  <si>
    <t xml:space="preserve">      11. sz. Melléklet</t>
  </si>
  <si>
    <t xml:space="preserve">2009 évi kv. </t>
  </si>
  <si>
    <t>2012-</t>
  </si>
  <si>
    <t>Béke u. É.oldal, Marczali H.u. 6.sz.,  Templom u. csapadékvíz-elvezetés</t>
  </si>
  <si>
    <t>Fedett tanuszodához korlátok gyártása és elhelyezése</t>
  </si>
  <si>
    <t>Közterületi térfigyelő rendszer kiépítése</t>
  </si>
  <si>
    <t>A fenti létszámon túl az intézmények várhatóan az alábbiak szerint foglalkoztatnak közhasznú, közcélú munkásokat:</t>
  </si>
  <si>
    <t>2009. évi mód. előir.</t>
  </si>
  <si>
    <t xml:space="preserve">                                     Marcali Városi Önkormányzat Intézményeinek 2009. évi bevételeiről és kiadásairól                 Me: ezer Ft</t>
  </si>
  <si>
    <t>2009. évi  módosít. előir.</t>
  </si>
  <si>
    <t>2009. évi mód.előir.</t>
  </si>
  <si>
    <t>2009. évi mód előir.</t>
  </si>
  <si>
    <t>2009. évi mód.ei</t>
  </si>
  <si>
    <t>Me:ezer Ft</t>
  </si>
  <si>
    <t>Me.ezer Ft</t>
  </si>
  <si>
    <t>Me. Ezer Ft</t>
  </si>
  <si>
    <t>2009. évi  mód. előir.</t>
  </si>
  <si>
    <t>2009. évi mód.ei.</t>
  </si>
  <si>
    <t>2009. évi 
mód ei.</t>
  </si>
  <si>
    <t>foglalkoz-tatott  eredeti ei</t>
  </si>
  <si>
    <t>foglalkoz-tatott eredeti ei</t>
  </si>
  <si>
    <t>létszám-keret mód.ei</t>
  </si>
  <si>
    <t>foglalkoz-tatott mód. ei</t>
  </si>
  <si>
    <t>foglalkoz-tatott  mód.ei</t>
  </si>
  <si>
    <t>2009. évi  módosított ei.</t>
  </si>
  <si>
    <t>TEKI</t>
  </si>
  <si>
    <t>CÉDE</t>
  </si>
  <si>
    <t>Magyarország-Horvátország IPA Határon Átnyuló Együttmüködési Program</t>
  </si>
  <si>
    <t>IPA</t>
  </si>
  <si>
    <t>Berzsenyi játszótér felújítása</t>
  </si>
  <si>
    <t>Kert utca felújítása</t>
  </si>
  <si>
    <t>Szeged utca felújítása</t>
  </si>
  <si>
    <t>24.</t>
  </si>
  <si>
    <t>Közterületi térfigyelő rendszer bővítése</t>
  </si>
  <si>
    <t>25.</t>
  </si>
  <si>
    <t>Renault Kangoo vásárlás</t>
  </si>
  <si>
    <t>26.</t>
  </si>
  <si>
    <t>Hunyadi utca 1 ingatlan vásárlás</t>
  </si>
  <si>
    <t>27.</t>
  </si>
  <si>
    <t>Váczi utca 38. ingatlan vásárlás</t>
  </si>
  <si>
    <t xml:space="preserve">             Ebből:aktív korúak támogatása </t>
  </si>
  <si>
    <t xml:space="preserve">                          Ebböl: lakosságnak kamattámogatásra </t>
  </si>
  <si>
    <t xml:space="preserve">                          Ebböl: lakosságnak kamattámogatásra</t>
  </si>
  <si>
    <t>2009. évi   előirányzat</t>
  </si>
  <si>
    <t>2009 évi  előirányzat</t>
  </si>
  <si>
    <t>2009. évi  előirányzat</t>
  </si>
  <si>
    <t>2009. évi előirányzat</t>
  </si>
  <si>
    <t>2009 évi előirányzat</t>
  </si>
  <si>
    <t>Berzsenyi utca felújítása Lenin utcától Kazinczy utcáig</t>
  </si>
  <si>
    <t>Berzsenyi utca felújítása Kazinczy utcától Szcéchenyi utcáig</t>
  </si>
  <si>
    <t>Fürdő és Szabadidőközpont</t>
  </si>
  <si>
    <t xml:space="preserve">Felhalmozási célú támogatás </t>
  </si>
  <si>
    <t>Működési célú támogatás</t>
  </si>
  <si>
    <t>ebböl: ppp tanuszoda</t>
  </si>
  <si>
    <t>Pénzügyi szolgáltatás dija</t>
  </si>
  <si>
    <t>Református Egyház támogatása</t>
  </si>
  <si>
    <t xml:space="preserve">                Mikszáth DSE</t>
  </si>
  <si>
    <t xml:space="preserve">Egyéb műk. célú pe. átadás  </t>
  </si>
  <si>
    <t xml:space="preserve">                Roncsderby autósport  </t>
  </si>
  <si>
    <t>1.4 Helyi önkormányzatok fejlesztési feladatainak támogatása</t>
  </si>
  <si>
    <t>1.5 Müködésképtelen önkormányzatok egyéb támogatása</t>
  </si>
  <si>
    <t>Kompetencia alapú oktatással az oktatás jövőéért pályázat</t>
  </si>
  <si>
    <t>Park utcai Óvoda felújítása</t>
  </si>
  <si>
    <t>28.</t>
  </si>
  <si>
    <t>Tüzoltóság eszközbeszerzés</t>
  </si>
  <si>
    <t>29.</t>
  </si>
  <si>
    <t>Gépkocsi vásárlás / Egységes Pedagógiai Szolgálat</t>
  </si>
  <si>
    <t>OKM</t>
  </si>
  <si>
    <t xml:space="preserve">            Szivbetegekért Közalapítvány </t>
  </si>
  <si>
    <t>- Egységes Pedagógiai     Szolgálat</t>
  </si>
  <si>
    <t>PPP Tanuszoda</t>
  </si>
  <si>
    <t>2009. évi kv létszám-keret</t>
  </si>
  <si>
    <t>2009. évi kv. létszám-ker mód.ei.</t>
  </si>
  <si>
    <t>Egyéb befiz. kötelezettség</t>
  </si>
  <si>
    <t>Működési célra átadott pénzeszközök</t>
  </si>
  <si>
    <t xml:space="preserve">Ebböl: </t>
  </si>
  <si>
    <t>Mesztegnyői Romák Érdekképviselete</t>
  </si>
  <si>
    <t>a 33/2009.( XI.27.) számú rendelethez</t>
  </si>
  <si>
    <t>a 33/2009. (XI.27. ) számú rendelethez</t>
  </si>
  <si>
    <t>a 33/2009. ( XI.27. ) számú rendelethez</t>
  </si>
  <si>
    <t>a 33/2009.(XI.27.) számú rendelethez</t>
  </si>
  <si>
    <t>a 33/2009 ( XI.27. ) számú rendelethez</t>
  </si>
  <si>
    <t>a 33/2009. (XI.27.) számú rendelethez</t>
  </si>
  <si>
    <t>a 33/2009 (XI.27.) sz. rendelethez</t>
  </si>
  <si>
    <t>a 33/2009 (XI.27.) számú rendelethez</t>
  </si>
  <si>
    <t>a 33/2009. (XI.27.) sz. rendelethez</t>
  </si>
  <si>
    <t>a 33 /2009 (XI27..) számú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</si>
</sst>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0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sz val="11"/>
      <name val="Arial"/>
      <family val="2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ck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1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4" fillId="34" borderId="11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7" fontId="13" fillId="0" borderId="0" xfId="56" applyNumberFormat="1" applyAlignment="1">
      <alignment vertical="center" wrapText="1"/>
      <protection/>
    </xf>
    <xf numFmtId="167" fontId="15" fillId="0" borderId="0" xfId="56" applyNumberFormat="1" applyFont="1" applyAlignment="1">
      <alignment horizontal="centerContinuous" vertical="center" wrapText="1"/>
      <protection/>
    </xf>
    <xf numFmtId="167" fontId="13" fillId="0" borderId="0" xfId="56" applyNumberFormat="1" applyAlignment="1">
      <alignment horizontal="centerContinuous" vertical="center"/>
      <protection/>
    </xf>
    <xf numFmtId="167" fontId="14" fillId="0" borderId="0" xfId="56" applyNumberFormat="1" applyFont="1" applyAlignment="1">
      <alignment horizontal="right" vertical="center"/>
      <protection/>
    </xf>
    <xf numFmtId="167" fontId="16" fillId="0" borderId="0" xfId="56" applyNumberFormat="1" applyFont="1" applyAlignment="1">
      <alignment horizontal="center" vertical="center" wrapText="1"/>
      <protection/>
    </xf>
    <xf numFmtId="167" fontId="13" fillId="0" borderId="0" xfId="56" applyNumberFormat="1" applyAlignment="1">
      <alignment horizontal="center" vertical="center" wrapText="1"/>
      <protection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9" fontId="17" fillId="0" borderId="0" xfId="0" applyNumberFormat="1" applyFont="1" applyAlignment="1">
      <alignment/>
    </xf>
    <xf numFmtId="0" fontId="4" fillId="34" borderId="17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top" wrapText="1"/>
    </xf>
    <xf numFmtId="0" fontId="20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3" fontId="4" fillId="34" borderId="2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 vertical="top" wrapText="1"/>
    </xf>
    <xf numFmtId="0" fontId="4" fillId="34" borderId="11" xfId="0" applyFont="1" applyFill="1" applyBorder="1" applyAlignment="1">
      <alignment horizontal="center" wrapText="1"/>
    </xf>
    <xf numFmtId="49" fontId="1" fillId="0" borderId="11" xfId="0" applyNumberFormat="1" applyFont="1" applyBorder="1" applyAlignment="1" quotePrefix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22" fillId="0" borderId="0" xfId="56" applyNumberFormat="1" applyFont="1" applyAlignment="1">
      <alignment vertical="center" wrapText="1"/>
      <protection/>
    </xf>
    <xf numFmtId="167" fontId="2" fillId="34" borderId="30" xfId="56" applyNumberFormat="1" applyFont="1" applyFill="1" applyBorder="1" applyAlignment="1">
      <alignment horizontal="center" vertical="center" wrapText="1"/>
      <protection/>
    </xf>
    <xf numFmtId="167" fontId="4" fillId="34" borderId="25" xfId="56" applyNumberFormat="1" applyFont="1" applyFill="1" applyBorder="1" applyAlignment="1">
      <alignment horizontal="center" vertical="center" wrapText="1"/>
      <protection/>
    </xf>
    <xf numFmtId="167" fontId="1" fillId="0" borderId="31" xfId="56" applyNumberFormat="1" applyFont="1" applyBorder="1" applyAlignment="1">
      <alignment horizontal="left" vertical="center" wrapText="1"/>
      <protection/>
    </xf>
    <xf numFmtId="167" fontId="1" fillId="0" borderId="32" xfId="56" applyNumberFormat="1" applyFont="1" applyBorder="1" applyAlignment="1" applyProtection="1">
      <alignment horizontal="right" vertical="center" wrapText="1"/>
      <protection locked="0"/>
    </xf>
    <xf numFmtId="167" fontId="1" fillId="0" borderId="31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>
      <alignment horizontal="left" vertical="center" wrapText="1"/>
      <protection/>
    </xf>
    <xf numFmtId="167" fontId="1" fillId="0" borderId="11" xfId="56" applyNumberFormat="1" applyFont="1" applyBorder="1" applyAlignment="1" applyProtection="1">
      <alignment horizontal="right" vertical="center" wrapText="1"/>
      <protection locked="0"/>
    </xf>
    <xf numFmtId="167" fontId="1" fillId="0" borderId="33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 applyProtection="1">
      <alignment horizontal="left" vertical="center" wrapText="1"/>
      <protection locked="0"/>
    </xf>
    <xf numFmtId="167" fontId="1" fillId="0" borderId="11" xfId="56" applyNumberFormat="1" applyFont="1" applyBorder="1" applyAlignment="1" applyProtection="1">
      <alignment horizontal="center" vertical="center" wrapText="1"/>
      <protection locked="0"/>
    </xf>
    <xf numFmtId="167" fontId="1" fillId="0" borderId="34" xfId="56" applyNumberFormat="1" applyFont="1" applyBorder="1" applyAlignment="1" applyProtection="1">
      <alignment horizontal="center" vertical="center" wrapText="1"/>
      <protection locked="0"/>
    </xf>
    <xf numFmtId="167" fontId="1" fillId="0" borderId="33" xfId="56" applyNumberFormat="1" applyFont="1" applyBorder="1" applyAlignment="1" applyProtection="1">
      <alignment vertical="center" wrapText="1"/>
      <protection locked="0"/>
    </xf>
    <xf numFmtId="167" fontId="1" fillId="0" borderId="35" xfId="56" applyNumberFormat="1" applyFont="1" applyBorder="1" applyAlignment="1" applyProtection="1">
      <alignment horizontal="left" vertical="center" wrapText="1"/>
      <protection locked="0"/>
    </xf>
    <xf numFmtId="167" fontId="1" fillId="0" borderId="24" xfId="56" applyNumberFormat="1" applyFont="1" applyBorder="1" applyAlignment="1" applyProtection="1">
      <alignment horizontal="center" vertical="center" wrapText="1"/>
      <protection locked="0"/>
    </xf>
    <xf numFmtId="167" fontId="4" fillId="0" borderId="30" xfId="56" applyNumberFormat="1" applyFont="1" applyBorder="1" applyAlignment="1">
      <alignment horizontal="left" vertical="center" wrapText="1"/>
      <protection/>
    </xf>
    <xf numFmtId="167" fontId="4" fillId="0" borderId="25" xfId="56" applyNumberFormat="1" applyFont="1" applyBorder="1" applyAlignment="1">
      <alignment horizontal="center" vertical="center" wrapText="1"/>
      <protection/>
    </xf>
    <xf numFmtId="167" fontId="4" fillId="0" borderId="30" xfId="56" applyNumberFormat="1" applyFont="1" applyBorder="1" applyAlignment="1">
      <alignment vertical="center" wrapText="1"/>
      <protection/>
    </xf>
    <xf numFmtId="167" fontId="23" fillId="0" borderId="36" xfId="56" applyNumberFormat="1" applyFont="1" applyBorder="1" applyAlignment="1">
      <alignment horizontal="left" vertical="center" wrapText="1"/>
      <protection/>
    </xf>
    <xf numFmtId="167" fontId="1" fillId="0" borderId="37" xfId="56" applyNumberFormat="1" applyFont="1" applyBorder="1" applyAlignment="1" applyProtection="1">
      <alignment horizontal="center" vertical="center" wrapText="1"/>
      <protection/>
    </xf>
    <xf numFmtId="167" fontId="23" fillId="0" borderId="36" xfId="56" applyNumberFormat="1" applyFont="1" applyBorder="1" applyAlignment="1">
      <alignment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2" fillId="0" borderId="0" xfId="57" applyNumberFormat="1" applyFont="1" applyAlignment="1">
      <alignment vertical="center" wrapText="1"/>
      <protection/>
    </xf>
    <xf numFmtId="167" fontId="2" fillId="34" borderId="30" xfId="57" applyNumberFormat="1" applyFont="1" applyFill="1" applyBorder="1" applyAlignment="1">
      <alignment horizontal="center" vertical="center" wrapText="1"/>
      <protection/>
    </xf>
    <xf numFmtId="167" fontId="4" fillId="34" borderId="25" xfId="57" applyNumberFormat="1" applyFont="1" applyFill="1" applyBorder="1" applyAlignment="1">
      <alignment horizontal="center" vertical="center" wrapText="1"/>
      <protection/>
    </xf>
    <xf numFmtId="167" fontId="1" fillId="0" borderId="33" xfId="57" applyNumberFormat="1" applyFont="1" applyBorder="1" applyAlignment="1" applyProtection="1">
      <alignment vertical="center" wrapText="1"/>
      <protection locked="0"/>
    </xf>
    <xf numFmtId="167" fontId="1" fillId="0" borderId="33" xfId="57" applyNumberFormat="1" applyFont="1" applyBorder="1" applyAlignment="1" applyProtection="1">
      <alignment horizontal="left" vertical="center" wrapText="1"/>
      <protection locked="0"/>
    </xf>
    <xf numFmtId="167" fontId="1" fillId="0" borderId="11" xfId="57" applyNumberFormat="1" applyFont="1" applyBorder="1" applyAlignment="1" applyProtection="1">
      <alignment horizontal="center" vertical="center" wrapText="1"/>
      <protection locked="0"/>
    </xf>
    <xf numFmtId="167" fontId="1" fillId="0" borderId="35" xfId="57" applyNumberFormat="1" applyFont="1" applyBorder="1" applyAlignment="1" applyProtection="1">
      <alignment horizontal="left" vertical="center" wrapText="1"/>
      <protection locked="0"/>
    </xf>
    <xf numFmtId="167" fontId="1" fillId="0" borderId="24" xfId="57" applyNumberFormat="1" applyFont="1" applyBorder="1" applyAlignment="1" applyProtection="1">
      <alignment horizontal="center" vertical="center" wrapText="1"/>
      <protection locked="0"/>
    </xf>
    <xf numFmtId="167" fontId="4" fillId="0" borderId="30" xfId="57" applyNumberFormat="1" applyFont="1" applyBorder="1" applyAlignment="1">
      <alignment horizontal="left" vertical="center" wrapText="1"/>
      <protection/>
    </xf>
    <xf numFmtId="167" fontId="4" fillId="0" borderId="30" xfId="57" applyNumberFormat="1" applyFont="1" applyBorder="1" applyAlignment="1">
      <alignment vertical="center" wrapText="1"/>
      <protection/>
    </xf>
    <xf numFmtId="167" fontId="23" fillId="0" borderId="36" xfId="57" applyNumberFormat="1" applyFont="1" applyBorder="1" applyAlignment="1">
      <alignment horizontal="left" vertical="center" wrapText="1"/>
      <protection/>
    </xf>
    <xf numFmtId="167" fontId="1" fillId="0" borderId="37" xfId="57" applyNumberFormat="1" applyFont="1" applyBorder="1" applyAlignment="1" applyProtection="1">
      <alignment horizontal="center" vertical="center" wrapText="1"/>
      <protection/>
    </xf>
    <xf numFmtId="167" fontId="23" fillId="0" borderId="36" xfId="57" applyNumberFormat="1" applyFont="1" applyBorder="1" applyAlignment="1">
      <alignment vertical="center" wrapText="1"/>
      <protection/>
    </xf>
    <xf numFmtId="49" fontId="1" fillId="0" borderId="11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34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7" fontId="13" fillId="0" borderId="0" xfId="56" applyNumberFormat="1" applyFont="1" applyAlignment="1">
      <alignment vertical="center" wrapText="1"/>
      <protection/>
    </xf>
    <xf numFmtId="167" fontId="13" fillId="0" borderId="0" xfId="56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8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3" fontId="1" fillId="0" borderId="39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4" fillId="34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1" fillId="0" borderId="0" xfId="0" applyFont="1" applyAlignment="1">
      <alignment vertical="distributed"/>
    </xf>
    <xf numFmtId="0" fontId="4" fillId="34" borderId="42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0" borderId="4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1" fillId="0" borderId="39" xfId="0" applyNumberFormat="1" applyFont="1" applyBorder="1" applyAlignment="1">
      <alignment horizontal="right" wrapText="1"/>
    </xf>
    <xf numFmtId="3" fontId="1" fillId="0" borderId="4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/>
    </xf>
    <xf numFmtId="0" fontId="2" fillId="34" borderId="19" xfId="0" applyFont="1" applyFill="1" applyBorder="1" applyAlignment="1">
      <alignment horizontal="center" vertical="top" wrapText="1"/>
    </xf>
    <xf numFmtId="0" fontId="4" fillId="34" borderId="47" xfId="0" applyFont="1" applyFill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4" fillId="0" borderId="51" xfId="0" applyFont="1" applyBorder="1" applyAlignment="1">
      <alignment vertical="top" wrapText="1"/>
    </xf>
    <xf numFmtId="3" fontId="4" fillId="0" borderId="52" xfId="0" applyNumberFormat="1" applyFont="1" applyBorder="1" applyAlignment="1">
      <alignment horizontal="right" wrapText="1"/>
    </xf>
    <xf numFmtId="0" fontId="3" fillId="0" borderId="43" xfId="0" applyFont="1" applyBorder="1" applyAlignment="1">
      <alignment vertical="top" wrapText="1"/>
    </xf>
    <xf numFmtId="0" fontId="4" fillId="34" borderId="53" xfId="0" applyFont="1" applyFill="1" applyBorder="1" applyAlignment="1">
      <alignment horizontal="center" wrapText="1"/>
    </xf>
    <xf numFmtId="3" fontId="4" fillId="0" borderId="54" xfId="0" applyNumberFormat="1" applyFont="1" applyBorder="1" applyAlignment="1">
      <alignment horizontal="right" vertical="top" wrapText="1"/>
    </xf>
    <xf numFmtId="3" fontId="1" fillId="0" borderId="55" xfId="0" applyNumberFormat="1" applyFont="1" applyBorder="1" applyAlignment="1">
      <alignment horizontal="right" vertical="top" wrapText="1"/>
    </xf>
    <xf numFmtId="3" fontId="4" fillId="0" borderId="56" xfId="0" applyNumberFormat="1" applyFont="1" applyBorder="1" applyAlignment="1">
      <alignment horizontal="right" wrapText="1"/>
    </xf>
    <xf numFmtId="0" fontId="2" fillId="34" borderId="57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1" fillId="0" borderId="60" xfId="0" applyFont="1" applyBorder="1" applyAlignment="1">
      <alignment wrapText="1"/>
    </xf>
    <xf numFmtId="0" fontId="4" fillId="0" borderId="52" xfId="0" applyFont="1" applyBorder="1" applyAlignment="1">
      <alignment vertical="top" wrapText="1"/>
    </xf>
    <xf numFmtId="0" fontId="1" fillId="0" borderId="43" xfId="0" applyFont="1" applyBorder="1" applyAlignment="1">
      <alignment/>
    </xf>
    <xf numFmtId="0" fontId="1" fillId="0" borderId="59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50" xfId="0" applyBorder="1" applyAlignment="1">
      <alignment/>
    </xf>
    <xf numFmtId="0" fontId="7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2" fillId="34" borderId="63" xfId="0" applyFont="1" applyFill="1" applyBorder="1" applyAlignment="1">
      <alignment horizontal="center" vertical="top" wrapText="1"/>
    </xf>
    <xf numFmtId="0" fontId="2" fillId="34" borderId="64" xfId="0" applyFont="1" applyFill="1" applyBorder="1" applyAlignment="1">
      <alignment horizontal="center" vertical="top" wrapText="1"/>
    </xf>
    <xf numFmtId="0" fontId="4" fillId="0" borderId="65" xfId="0" applyFont="1" applyBorder="1" applyAlignment="1">
      <alignment vertical="top" wrapText="1"/>
    </xf>
    <xf numFmtId="0" fontId="4" fillId="0" borderId="66" xfId="0" applyFont="1" applyBorder="1" applyAlignment="1">
      <alignment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49" xfId="0" applyFont="1" applyBorder="1" applyAlignment="1">
      <alignment horizontal="center" vertical="top" wrapText="1"/>
    </xf>
    <xf numFmtId="3" fontId="4" fillId="0" borderId="70" xfId="0" applyNumberFormat="1" applyFont="1" applyBorder="1" applyAlignment="1">
      <alignment horizontal="right" wrapText="1"/>
    </xf>
    <xf numFmtId="3" fontId="1" fillId="0" borderId="7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4" fillId="0" borderId="73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74" xfId="0" applyFont="1" applyBorder="1" applyAlignment="1">
      <alignment vertical="top" wrapText="1"/>
    </xf>
    <xf numFmtId="0" fontId="4" fillId="0" borderId="67" xfId="0" applyFont="1" applyBorder="1" applyAlignment="1">
      <alignment vertical="top" wrapText="1"/>
    </xf>
    <xf numFmtId="3" fontId="4" fillId="0" borderId="67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3" fontId="1" fillId="0" borderId="75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0" fontId="4" fillId="35" borderId="76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44" xfId="0" applyFont="1" applyBorder="1" applyAlignment="1">
      <alignment wrapText="1"/>
    </xf>
    <xf numFmtId="0" fontId="1" fillId="0" borderId="77" xfId="0" applyFont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49" fontId="1" fillId="0" borderId="33" xfId="0" applyNumberFormat="1" applyFont="1" applyBorder="1" applyAlignment="1">
      <alignment vertical="top" wrapText="1"/>
    </xf>
    <xf numFmtId="49" fontId="1" fillId="0" borderId="33" xfId="0" applyNumberFormat="1" applyFont="1" applyBorder="1" applyAlignment="1" quotePrefix="1">
      <alignment vertical="top" wrapText="1"/>
    </xf>
    <xf numFmtId="49" fontId="1" fillId="0" borderId="35" xfId="0" applyNumberFormat="1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4" fillId="0" borderId="80" xfId="0" applyNumberFormat="1" applyFont="1" applyBorder="1" applyAlignment="1">
      <alignment horizontal="right" vertical="top" wrapText="1"/>
    </xf>
    <xf numFmtId="3" fontId="4" fillId="0" borderId="81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wrapText="1"/>
    </xf>
    <xf numFmtId="3" fontId="1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vertical="center" wrapText="1"/>
    </xf>
    <xf numFmtId="3" fontId="1" fillId="0" borderId="84" xfId="0" applyNumberFormat="1" applyFont="1" applyBorder="1" applyAlignment="1">
      <alignment horizontal="right" vertical="center" wrapText="1"/>
    </xf>
    <xf numFmtId="3" fontId="1" fillId="0" borderId="85" xfId="0" applyNumberFormat="1" applyFont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right"/>
    </xf>
    <xf numFmtId="3" fontId="1" fillId="0" borderId="87" xfId="0" applyNumberFormat="1" applyFont="1" applyFill="1" applyBorder="1" applyAlignment="1">
      <alignment horizontal="right"/>
    </xf>
    <xf numFmtId="3" fontId="9" fillId="33" borderId="75" xfId="0" applyNumberFormat="1" applyFont="1" applyFill="1" applyBorder="1" applyAlignment="1">
      <alignment horizontal="right" vertical="top" wrapText="1"/>
    </xf>
    <xf numFmtId="3" fontId="9" fillId="0" borderId="75" xfId="0" applyNumberFormat="1" applyFont="1" applyBorder="1" applyAlignment="1">
      <alignment horizontal="right" vertical="top" wrapText="1"/>
    </xf>
    <xf numFmtId="3" fontId="1" fillId="0" borderId="75" xfId="0" applyNumberFormat="1" applyFont="1" applyFill="1" applyBorder="1" applyAlignment="1">
      <alignment horizontal="right" vertical="top" wrapText="1"/>
    </xf>
    <xf numFmtId="3" fontId="1" fillId="0" borderId="88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89" xfId="0" applyNumberFormat="1" applyFont="1" applyFill="1" applyBorder="1" applyAlignment="1">
      <alignment horizontal="right" vertical="top" wrapText="1"/>
    </xf>
    <xf numFmtId="3" fontId="4" fillId="0" borderId="75" xfId="0" applyNumberFormat="1" applyFont="1" applyFill="1" applyBorder="1" applyAlignment="1">
      <alignment horizontal="right" vertical="top" wrapText="1"/>
    </xf>
    <xf numFmtId="3" fontId="1" fillId="0" borderId="75" xfId="0" applyNumberFormat="1" applyFont="1" applyBorder="1" applyAlignment="1">
      <alignment horizontal="right"/>
    </xf>
    <xf numFmtId="14" fontId="2" fillId="0" borderId="90" xfId="0" applyNumberFormat="1" applyFont="1" applyFill="1" applyBorder="1" applyAlignment="1">
      <alignment horizontal="center" vertical="top" wrapText="1"/>
    </xf>
    <xf numFmtId="0" fontId="1" fillId="0" borderId="91" xfId="0" applyFont="1" applyBorder="1" applyAlignment="1">
      <alignment horizontal="left" vertical="top" wrapText="1"/>
    </xf>
    <xf numFmtId="3" fontId="1" fillId="0" borderId="92" xfId="0" applyNumberFormat="1" applyFont="1" applyFill="1" applyBorder="1" applyAlignment="1">
      <alignment horizontal="right" vertical="top" wrapText="1"/>
    </xf>
    <xf numFmtId="9" fontId="0" fillId="0" borderId="0" xfId="0" applyNumberFormat="1" applyBorder="1" applyAlignment="1">
      <alignment wrapText="1"/>
    </xf>
    <xf numFmtId="9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0" borderId="7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" fillId="0" borderId="93" xfId="0" applyFont="1" applyBorder="1" applyAlignment="1">
      <alignment horizontal="right" vertical="top" wrapText="1"/>
    </xf>
    <xf numFmtId="0" fontId="18" fillId="36" borderId="69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8" fillId="36" borderId="72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94" xfId="0" applyFont="1" applyBorder="1" applyAlignment="1">
      <alignment wrapText="1"/>
    </xf>
    <xf numFmtId="0" fontId="1" fillId="0" borderId="6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5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10" fontId="4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top" wrapText="1"/>
    </xf>
    <xf numFmtId="3" fontId="1" fillId="0" borderId="93" xfId="0" applyNumberFormat="1" applyFont="1" applyBorder="1" applyAlignment="1">
      <alignment vertical="center" wrapText="1"/>
    </xf>
    <xf numFmtId="0" fontId="1" fillId="0" borderId="93" xfId="0" applyFont="1" applyBorder="1" applyAlignment="1">
      <alignment horizontal="right" vertical="center" wrapText="1"/>
    </xf>
    <xf numFmtId="0" fontId="1" fillId="0" borderId="93" xfId="0" applyFont="1" applyBorder="1" applyAlignment="1">
      <alignment vertical="center" wrapText="1"/>
    </xf>
    <xf numFmtId="3" fontId="1" fillId="0" borderId="93" xfId="0" applyNumberFormat="1" applyFont="1" applyFill="1" applyBorder="1" applyAlignment="1">
      <alignment horizontal="right" vertical="center" wrapText="1"/>
    </xf>
    <xf numFmtId="3" fontId="2" fillId="34" borderId="9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18" fillId="36" borderId="72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93" xfId="0" applyFont="1" applyFill="1" applyBorder="1" applyAlignment="1">
      <alignment wrapText="1"/>
    </xf>
    <xf numFmtId="0" fontId="1" fillId="0" borderId="96" xfId="0" applyFont="1" applyFill="1" applyBorder="1" applyAlignment="1">
      <alignment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72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97" xfId="0" applyFont="1" applyBorder="1" applyAlignment="1">
      <alignment wrapText="1"/>
    </xf>
    <xf numFmtId="0" fontId="8" fillId="0" borderId="96" xfId="0" applyFont="1" applyBorder="1" applyAlignment="1">
      <alignment vertical="top" wrapText="1"/>
    </xf>
    <xf numFmtId="0" fontId="0" fillId="0" borderId="97" xfId="0" applyBorder="1" applyAlignment="1">
      <alignment horizontal="center" vertical="center"/>
    </xf>
    <xf numFmtId="0" fontId="1" fillId="0" borderId="97" xfId="0" applyFont="1" applyBorder="1" applyAlignment="1">
      <alignment vertical="top" wrapText="1"/>
    </xf>
    <xf numFmtId="0" fontId="1" fillId="0" borderId="9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0" fontId="4" fillId="34" borderId="9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vertical="top" wrapText="1"/>
    </xf>
    <xf numFmtId="10" fontId="4" fillId="34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3" fontId="4" fillId="0" borderId="13" xfId="0" applyNumberFormat="1" applyFont="1" applyFill="1" applyBorder="1" applyAlignment="1">
      <alignment horizontal="right" vertical="top" wrapText="1"/>
    </xf>
    <xf numFmtId="0" fontId="1" fillId="0" borderId="99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3" fontId="4" fillId="0" borderId="91" xfId="0" applyNumberFormat="1" applyFont="1" applyBorder="1" applyAlignment="1">
      <alignment horizontal="right" vertical="top" wrapText="1"/>
    </xf>
    <xf numFmtId="3" fontId="1" fillId="0" borderId="91" xfId="0" applyNumberFormat="1" applyFont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10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3" fontId="4" fillId="0" borderId="75" xfId="0" applyNumberFormat="1" applyFont="1" applyBorder="1" applyAlignment="1">
      <alignment horizontal="right" vertical="top" wrapText="1"/>
    </xf>
    <xf numFmtId="3" fontId="4" fillId="0" borderId="75" xfId="0" applyNumberFormat="1" applyFont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3" fontId="9" fillId="33" borderId="22" xfId="0" applyNumberFormat="1" applyFont="1" applyFill="1" applyBorder="1" applyAlignment="1">
      <alignment horizontal="right" vertical="top" wrapText="1"/>
    </xf>
    <xf numFmtId="3" fontId="1" fillId="0" borderId="10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1" fillId="0" borderId="101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vertical="top" wrapText="1"/>
    </xf>
    <xf numFmtId="3" fontId="1" fillId="0" borderId="72" xfId="0" applyNumberFormat="1" applyFont="1" applyFill="1" applyBorder="1" applyAlignment="1">
      <alignment horizontal="right"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10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4" borderId="9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10" fontId="4" fillId="34" borderId="17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0" fillId="0" borderId="87" xfId="0" applyBorder="1" applyAlignment="1">
      <alignment/>
    </xf>
    <xf numFmtId="176" fontId="1" fillId="0" borderId="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69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72" xfId="0" applyFont="1" applyFill="1" applyBorder="1" applyAlignment="1">
      <alignment vertical="center" wrapText="1"/>
    </xf>
    <xf numFmtId="0" fontId="2" fillId="34" borderId="9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97" xfId="0" applyNumberFormat="1" applyFont="1" applyBorder="1" applyAlignment="1">
      <alignment horizontal="right" vertical="center" wrapText="1"/>
    </xf>
    <xf numFmtId="3" fontId="1" fillId="0" borderId="102" xfId="0" applyNumberFormat="1" applyFont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 wrapText="1"/>
    </xf>
    <xf numFmtId="0" fontId="1" fillId="0" borderId="97" xfId="0" applyFont="1" applyBorder="1" applyAlignment="1">
      <alignment horizontal="center" vertical="center" wrapText="1"/>
    </xf>
    <xf numFmtId="3" fontId="1" fillId="0" borderId="90" xfId="0" applyNumberFormat="1" applyFont="1" applyBorder="1" applyAlignment="1">
      <alignment horizontal="right" vertical="center" wrapText="1"/>
    </xf>
    <xf numFmtId="3" fontId="1" fillId="0" borderId="97" xfId="0" applyNumberFormat="1" applyFont="1" applyBorder="1" applyAlignment="1">
      <alignment horizontal="right" vertical="center" wrapText="1"/>
    </xf>
    <xf numFmtId="3" fontId="1" fillId="0" borderId="54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28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3" fontId="2" fillId="34" borderId="95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10" fontId="23" fillId="34" borderId="10" xfId="0" applyNumberFormat="1" applyFont="1" applyFill="1" applyBorder="1" applyAlignment="1">
      <alignment horizontal="right" vertical="center" wrapText="1"/>
    </xf>
    <xf numFmtId="9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25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3" fontId="1" fillId="0" borderId="103" xfId="0" applyNumberFormat="1" applyFont="1" applyBorder="1" applyAlignment="1">
      <alignment horizontal="right" vertical="top" wrapText="1"/>
    </xf>
    <xf numFmtId="0" fontId="6" fillId="0" borderId="10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4" xfId="0" applyFont="1" applyBorder="1" applyAlignment="1">
      <alignment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13" fillId="0" borderId="0" xfId="60" applyFont="1" applyAlignment="1">
      <alignment horizontal="right" vertical="center" wrapText="1"/>
      <protection/>
    </xf>
    <xf numFmtId="0" fontId="13" fillId="0" borderId="0" xfId="60" applyFont="1" applyAlignment="1">
      <alignment vertical="center" wrapText="1"/>
      <protection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39" xfId="0" applyNumberFormat="1" applyFont="1" applyBorder="1" applyAlignment="1">
      <alignment horizontal="right"/>
    </xf>
    <xf numFmtId="3" fontId="0" fillId="0" borderId="105" xfId="0" applyNumberFormat="1" applyFont="1" applyBorder="1" applyAlignment="1">
      <alignment horizontal="right"/>
    </xf>
    <xf numFmtId="0" fontId="21" fillId="0" borderId="1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1" fillId="0" borderId="106" xfId="0" applyFont="1" applyBorder="1" applyAlignment="1">
      <alignment/>
    </xf>
    <xf numFmtId="0" fontId="21" fillId="0" borderId="76" xfId="0" applyFont="1" applyBorder="1" applyAlignment="1">
      <alignment/>
    </xf>
    <xf numFmtId="167" fontId="13" fillId="0" borderId="0" xfId="59" applyNumberFormat="1" applyAlignment="1">
      <alignment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167" fontId="14" fillId="0" borderId="0" xfId="59" applyNumberFormat="1" applyFont="1" applyAlignment="1">
      <alignment horizontal="right" vertical="center"/>
      <protection/>
    </xf>
    <xf numFmtId="167" fontId="32" fillId="0" borderId="94" xfId="59" applyNumberFormat="1" applyFont="1" applyBorder="1" applyAlignment="1">
      <alignment horizontal="center" vertical="center"/>
      <protection/>
    </xf>
    <xf numFmtId="167" fontId="32" fillId="0" borderId="69" xfId="59" applyNumberFormat="1" applyFont="1" applyBorder="1" applyAlignment="1">
      <alignment horizontal="center"/>
      <protection/>
    </xf>
    <xf numFmtId="167" fontId="32" fillId="0" borderId="107" xfId="59" applyNumberFormat="1" applyFont="1" applyBorder="1" applyAlignment="1">
      <alignment horizontal="center"/>
      <protection/>
    </xf>
    <xf numFmtId="167" fontId="15" fillId="0" borderId="108" xfId="59" applyNumberFormat="1" applyFont="1" applyBorder="1" applyAlignment="1">
      <alignment horizontal="centerContinuous" vertical="center"/>
      <protection/>
    </xf>
    <xf numFmtId="167" fontId="32" fillId="0" borderId="109" xfId="59" applyNumberFormat="1" applyFont="1" applyBorder="1" applyAlignment="1">
      <alignment horizontal="centerContinuous" vertical="center"/>
      <protection/>
    </xf>
    <xf numFmtId="167" fontId="32" fillId="0" borderId="12" xfId="59" applyNumberFormat="1" applyFont="1" applyBorder="1" applyAlignment="1">
      <alignment horizontal="centerContinuous" vertical="center"/>
      <protection/>
    </xf>
    <xf numFmtId="167" fontId="32" fillId="0" borderId="0" xfId="59" applyNumberFormat="1" applyFont="1" applyAlignment="1">
      <alignment vertical="center"/>
      <protection/>
    </xf>
    <xf numFmtId="167" fontId="16" fillId="0" borderId="72" xfId="59" applyNumberFormat="1" applyFont="1" applyBorder="1" applyAlignment="1">
      <alignment horizontal="center" vertical="center" wrapText="1"/>
      <protection/>
    </xf>
    <xf numFmtId="167" fontId="15" fillId="0" borderId="72" xfId="59" applyNumberFormat="1" applyFont="1" applyBorder="1" applyAlignment="1">
      <alignment horizontal="center" vertical="center"/>
      <protection/>
    </xf>
    <xf numFmtId="167" fontId="32" fillId="0" borderId="110" xfId="59" applyNumberFormat="1" applyFont="1" applyBorder="1" applyAlignment="1">
      <alignment horizontal="center" vertical="center" wrapText="1"/>
      <protection/>
    </xf>
    <xf numFmtId="167" fontId="32" fillId="0" borderId="101" xfId="59" applyNumberFormat="1" applyFont="1" applyBorder="1" applyAlignment="1">
      <alignment horizontal="center" vertical="center"/>
      <protection/>
    </xf>
    <xf numFmtId="167" fontId="32" fillId="0" borderId="111" xfId="59" applyNumberFormat="1" applyFont="1" applyBorder="1" applyAlignment="1">
      <alignment horizontal="center" vertical="center"/>
      <protection/>
    </xf>
    <xf numFmtId="167" fontId="32" fillId="0" borderId="112" xfId="59" applyNumberFormat="1" applyFont="1" applyBorder="1" applyAlignment="1">
      <alignment horizontal="center" vertical="center" wrapText="1"/>
      <protection/>
    </xf>
    <xf numFmtId="167" fontId="33" fillId="0" borderId="72" xfId="59" applyNumberFormat="1" applyFont="1" applyBorder="1" applyAlignment="1">
      <alignment horizontal="center"/>
      <protection/>
    </xf>
    <xf numFmtId="167" fontId="32" fillId="0" borderId="0" xfId="59" applyNumberFormat="1" applyFont="1" applyAlignment="1">
      <alignment horizontal="center" vertical="center"/>
      <protection/>
    </xf>
    <xf numFmtId="167" fontId="16" fillId="0" borderId="30" xfId="59" applyNumberFormat="1" applyFont="1" applyBorder="1" applyAlignment="1">
      <alignment horizontal="center" vertical="center" wrapText="1"/>
      <protection/>
    </xf>
    <xf numFmtId="167" fontId="16" fillId="0" borderId="25" xfId="59" applyNumberFormat="1" applyFont="1" applyBorder="1" applyAlignment="1" applyProtection="1">
      <alignment vertical="center" wrapText="1"/>
      <protection locked="0"/>
    </xf>
    <xf numFmtId="167" fontId="13" fillId="37" borderId="25" xfId="59" applyNumberFormat="1" applyFont="1" applyFill="1" applyBorder="1" applyAlignment="1" applyProtection="1">
      <alignment vertical="center" wrapText="1"/>
      <protection/>
    </xf>
    <xf numFmtId="167" fontId="13" fillId="0" borderId="25" xfId="59" applyNumberFormat="1" applyFont="1" applyBorder="1" applyAlignment="1" applyProtection="1">
      <alignment vertical="center" wrapText="1"/>
      <protection/>
    </xf>
    <xf numFmtId="167" fontId="13" fillId="0" borderId="113" xfId="59" applyNumberFormat="1" applyFont="1" applyBorder="1" applyAlignment="1">
      <alignment vertical="center" wrapText="1"/>
      <protection/>
    </xf>
    <xf numFmtId="167" fontId="13" fillId="0" borderId="0" xfId="59" applyNumberFormat="1" applyFont="1" applyAlignment="1">
      <alignment vertical="center" wrapText="1"/>
      <protection/>
    </xf>
    <xf numFmtId="167" fontId="16" fillId="0" borderId="33" xfId="59" applyNumberFormat="1" applyFont="1" applyBorder="1" applyAlignment="1">
      <alignment horizontal="center" vertical="center" wrapText="1"/>
      <protection/>
    </xf>
    <xf numFmtId="167" fontId="34" fillId="0" borderId="11" xfId="58" applyNumberFormat="1" applyFont="1" applyBorder="1" applyAlignment="1" applyProtection="1">
      <alignment vertical="center" wrapText="1"/>
      <protection locked="0"/>
    </xf>
    <xf numFmtId="168" fontId="13" fillId="0" borderId="11" xfId="58" applyNumberFormat="1" applyFont="1" applyBorder="1" applyAlignment="1" applyProtection="1">
      <alignment vertical="center" wrapText="1"/>
      <protection locked="0"/>
    </xf>
    <xf numFmtId="167" fontId="13" fillId="0" borderId="11" xfId="59" applyNumberFormat="1" applyFont="1" applyBorder="1" applyAlignment="1" applyProtection="1">
      <alignment vertical="center" wrapText="1"/>
      <protection locked="0"/>
    </xf>
    <xf numFmtId="167" fontId="13" fillId="0" borderId="34" xfId="59" applyNumberFormat="1" applyFont="1" applyBorder="1" applyAlignment="1">
      <alignment vertical="center" wrapText="1"/>
      <protection/>
    </xf>
    <xf numFmtId="167" fontId="16" fillId="0" borderId="114" xfId="59" applyNumberFormat="1" applyFont="1" applyBorder="1" applyAlignment="1">
      <alignment horizontal="center" vertical="center" wrapText="1"/>
      <protection/>
    </xf>
    <xf numFmtId="167" fontId="34" fillId="0" borderId="33" xfId="58" applyNumberFormat="1" applyFont="1" applyBorder="1" applyAlignment="1" applyProtection="1">
      <alignment vertical="center" wrapText="1"/>
      <protection locked="0"/>
    </xf>
    <xf numFmtId="167" fontId="34" fillId="0" borderId="115" xfId="58" applyNumberFormat="1" applyFont="1" applyBorder="1" applyAlignment="1" applyProtection="1">
      <alignment vertical="center" wrapText="1"/>
      <protection locked="0"/>
    </xf>
    <xf numFmtId="168" fontId="13" fillId="0" borderId="23" xfId="58" applyNumberFormat="1" applyFont="1" applyBorder="1" applyAlignment="1" applyProtection="1">
      <alignment vertical="center" wrapText="1"/>
      <protection locked="0"/>
    </xf>
    <xf numFmtId="167" fontId="13" fillId="0" borderId="23" xfId="59" applyNumberFormat="1" applyFont="1" applyBorder="1" applyAlignment="1" applyProtection="1">
      <alignment vertical="center" wrapText="1"/>
      <protection locked="0"/>
    </xf>
    <xf numFmtId="167" fontId="16" fillId="0" borderId="116" xfId="59" applyNumberFormat="1" applyFont="1" applyBorder="1" applyAlignment="1">
      <alignment horizontal="center" vertical="center" wrapText="1"/>
      <protection/>
    </xf>
    <xf numFmtId="167" fontId="32" fillId="0" borderId="10" xfId="59" applyNumberFormat="1" applyFont="1" applyBorder="1" applyAlignment="1">
      <alignment vertical="center" wrapText="1"/>
      <protection/>
    </xf>
    <xf numFmtId="167" fontId="13" fillId="37" borderId="41" xfId="59" applyNumberFormat="1" applyFont="1" applyFill="1" applyBorder="1" applyAlignment="1" applyProtection="1">
      <alignment vertical="center" wrapText="1"/>
      <protection/>
    </xf>
    <xf numFmtId="167" fontId="13" fillId="0" borderId="30" xfId="59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/>
    </xf>
    <xf numFmtId="0" fontId="4" fillId="34" borderId="69" xfId="0" applyFont="1" applyFill="1" applyBorder="1" applyAlignment="1">
      <alignment horizontal="center" vertical="top" wrapText="1"/>
    </xf>
    <xf numFmtId="0" fontId="4" fillId="34" borderId="72" xfId="0" applyFont="1" applyFill="1" applyBorder="1" applyAlignment="1">
      <alignment horizontal="center" vertical="top" wrapText="1"/>
    </xf>
    <xf numFmtId="0" fontId="1" fillId="0" borderId="1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100" xfId="0" applyFont="1" applyBorder="1" applyAlignment="1">
      <alignment horizontal="center" wrapText="1"/>
    </xf>
    <xf numFmtId="0" fontId="1" fillId="0" borderId="91" xfId="0" applyFont="1" applyBorder="1" applyAlignment="1">
      <alignment vertical="top" wrapText="1"/>
    </xf>
    <xf numFmtId="0" fontId="1" fillId="0" borderId="117" xfId="0" applyFont="1" applyBorder="1" applyAlignment="1">
      <alignment horizontal="center" wrapText="1"/>
    </xf>
    <xf numFmtId="0" fontId="1" fillId="0" borderId="103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3" fontId="4" fillId="0" borderId="9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indent="2"/>
    </xf>
    <xf numFmtId="0" fontId="1" fillId="0" borderId="116" xfId="0" applyFont="1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5" fillId="0" borderId="0" xfId="62" applyProtection="1">
      <alignment/>
      <protection locked="0"/>
    </xf>
    <xf numFmtId="0" fontId="16" fillId="0" borderId="118" xfId="62" applyFont="1" applyBorder="1" applyAlignment="1" applyProtection="1">
      <alignment horizontal="center" vertical="center" wrapText="1"/>
      <protection/>
    </xf>
    <xf numFmtId="0" fontId="16" fillId="0" borderId="119" xfId="62" applyFont="1" applyBorder="1" applyAlignment="1" applyProtection="1">
      <alignment horizontal="center" vertical="center"/>
      <protection/>
    </xf>
    <xf numFmtId="0" fontId="16" fillId="0" borderId="120" xfId="62" applyFont="1" applyBorder="1" applyAlignment="1" applyProtection="1">
      <alignment horizontal="center" vertical="center"/>
      <protection/>
    </xf>
    <xf numFmtId="0" fontId="35" fillId="0" borderId="0" xfId="62" applyProtection="1">
      <alignment/>
      <protection/>
    </xf>
    <xf numFmtId="0" fontId="13" fillId="0" borderId="121" xfId="62" applyFont="1" applyBorder="1" applyAlignment="1" applyProtection="1">
      <alignment horizontal="left" vertical="center"/>
      <protection/>
    </xf>
    <xf numFmtId="0" fontId="37" fillId="0" borderId="11" xfId="62" applyFont="1" applyBorder="1" applyAlignment="1" applyProtection="1">
      <alignment vertical="center"/>
      <protection/>
    </xf>
    <xf numFmtId="167" fontId="13" fillId="0" borderId="11" xfId="62" applyNumberFormat="1" applyFont="1" applyBorder="1" applyAlignment="1" applyProtection="1">
      <alignment vertical="center"/>
      <protection/>
    </xf>
    <xf numFmtId="167" fontId="13" fillId="0" borderId="122" xfId="62" applyNumberFormat="1" applyFont="1" applyBorder="1" applyAlignment="1" applyProtection="1">
      <alignment vertical="center"/>
      <protection/>
    </xf>
    <xf numFmtId="0" fontId="35" fillId="0" borderId="0" xfId="62" applyAlignment="1" applyProtection="1">
      <alignment vertical="center"/>
      <protection/>
    </xf>
    <xf numFmtId="0" fontId="13" fillId="0" borderId="11" xfId="62" applyFont="1" applyBorder="1" applyAlignment="1" applyProtection="1">
      <alignment vertical="center"/>
      <protection locked="0"/>
    </xf>
    <xf numFmtId="167" fontId="13" fillId="0" borderId="11" xfId="62" applyNumberFormat="1" applyFont="1" applyBorder="1" applyAlignment="1" applyProtection="1">
      <alignment vertical="center"/>
      <protection locked="0"/>
    </xf>
    <xf numFmtId="3" fontId="35" fillId="0" borderId="0" xfId="62" applyNumberFormat="1" applyAlignment="1" applyProtection="1">
      <alignment vertical="center"/>
      <protection locked="0"/>
    </xf>
    <xf numFmtId="0" fontId="35" fillId="0" borderId="0" xfId="62" applyAlignment="1" applyProtection="1">
      <alignment vertical="center"/>
      <protection locked="0"/>
    </xf>
    <xf numFmtId="0" fontId="13" fillId="0" borderId="123" xfId="62" applyFont="1" applyBorder="1" applyAlignment="1" applyProtection="1">
      <alignment horizontal="left" vertical="center"/>
      <protection/>
    </xf>
    <xf numFmtId="0" fontId="16" fillId="0" borderId="124" xfId="62" applyFont="1" applyBorder="1" applyAlignment="1" applyProtection="1">
      <alignment vertical="center"/>
      <protection/>
    </xf>
    <xf numFmtId="167" fontId="16" fillId="0" borderId="124" xfId="62" applyNumberFormat="1" applyFont="1" applyBorder="1" applyAlignment="1" applyProtection="1">
      <alignment vertical="center"/>
      <protection/>
    </xf>
    <xf numFmtId="167" fontId="16" fillId="0" borderId="125" xfId="62" applyNumberFormat="1" applyFont="1" applyBorder="1" applyAlignment="1" applyProtection="1">
      <alignment vertical="center"/>
      <protection/>
    </xf>
    <xf numFmtId="3" fontId="35" fillId="0" borderId="0" xfId="62" applyNumberFormat="1" applyAlignment="1" applyProtection="1">
      <alignment vertical="center"/>
      <protection/>
    </xf>
    <xf numFmtId="0" fontId="16" fillId="0" borderId="123" xfId="62" applyFont="1" applyBorder="1" applyAlignment="1" applyProtection="1">
      <alignment horizontal="left" vertical="center"/>
      <protection/>
    </xf>
    <xf numFmtId="167" fontId="35" fillId="0" borderId="0" xfId="62" applyNumberForma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13" fillId="0" borderId="0" xfId="62" applyFont="1" applyProtection="1">
      <alignment/>
      <protection locked="0"/>
    </xf>
    <xf numFmtId="0" fontId="13" fillId="0" borderId="0" xfId="61">
      <alignment/>
      <protection/>
    </xf>
    <xf numFmtId="167" fontId="38" fillId="0" borderId="0" xfId="61" applyNumberFormat="1" applyFont="1" applyAlignment="1">
      <alignment horizontal="center" vertical="center" wrapText="1"/>
      <protection/>
    </xf>
    <xf numFmtId="167" fontId="38" fillId="0" borderId="0" xfId="61" applyNumberFormat="1" applyFont="1" applyAlignment="1">
      <alignment vertical="center" wrapText="1"/>
      <protection/>
    </xf>
    <xf numFmtId="167" fontId="9" fillId="0" borderId="0" xfId="61" applyNumberFormat="1" applyFont="1" applyAlignment="1">
      <alignment horizontal="right"/>
      <protection/>
    </xf>
    <xf numFmtId="167" fontId="31" fillId="0" borderId="0" xfId="61" applyNumberFormat="1" applyFont="1" applyBorder="1" applyAlignment="1">
      <alignment vertical="center" wrapText="1"/>
      <protection/>
    </xf>
    <xf numFmtId="167" fontId="31" fillId="0" borderId="0" xfId="61" applyNumberFormat="1" applyFont="1" applyAlignment="1">
      <alignment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113" xfId="61" applyFont="1" applyBorder="1" applyAlignment="1">
      <alignment horizontal="center" vertical="center" wrapText="1"/>
      <protection/>
    </xf>
    <xf numFmtId="0" fontId="32" fillId="0" borderId="0" xfId="61" applyFont="1" applyAlignment="1">
      <alignment horizontal="center" vertical="center" wrapText="1"/>
      <protection/>
    </xf>
    <xf numFmtId="0" fontId="4" fillId="0" borderId="36" xfId="61" applyFont="1" applyBorder="1" applyAlignment="1">
      <alignment horizontal="centerContinuous" vertical="center" wrapText="1"/>
      <protection/>
    </xf>
    <xf numFmtId="0" fontId="4" fillId="0" borderId="37" xfId="61" applyFont="1" applyBorder="1" applyAlignment="1">
      <alignment horizontal="centerContinuous" vertical="center" wrapText="1"/>
      <protection/>
    </xf>
    <xf numFmtId="0" fontId="4" fillId="0" borderId="126" xfId="61" applyFont="1" applyBorder="1" applyAlignment="1">
      <alignment horizontal="centerContinuous" vertical="center" wrapText="1"/>
      <protection/>
    </xf>
    <xf numFmtId="0" fontId="32" fillId="0" borderId="0" xfId="61" applyFont="1" applyAlignment="1">
      <alignment vertical="center" wrapText="1"/>
      <protection/>
    </xf>
    <xf numFmtId="0" fontId="1" fillId="0" borderId="31" xfId="61" applyFont="1" applyBorder="1" applyAlignment="1">
      <alignment vertical="center" wrapText="1"/>
      <protection/>
    </xf>
    <xf numFmtId="167" fontId="1" fillId="0" borderId="32" xfId="61" applyNumberFormat="1" applyFont="1" applyBorder="1" applyAlignment="1" applyProtection="1">
      <alignment vertical="center" wrapText="1"/>
      <protection locked="0"/>
    </xf>
    <xf numFmtId="167" fontId="1" fillId="0" borderId="127" xfId="61" applyNumberFormat="1" applyFont="1" applyBorder="1" applyAlignment="1" applyProtection="1">
      <alignment vertical="center" wrapText="1"/>
      <protection locked="0"/>
    </xf>
    <xf numFmtId="0" fontId="13" fillId="0" borderId="0" xfId="61" applyAlignment="1">
      <alignment vertical="center" wrapText="1"/>
      <protection/>
    </xf>
    <xf numFmtId="0" fontId="1" fillId="0" borderId="33" xfId="61" applyFont="1" applyBorder="1" applyAlignment="1">
      <alignment vertical="center" wrapText="1"/>
      <protection/>
    </xf>
    <xf numFmtId="167" fontId="1" fillId="0" borderId="11" xfId="61" applyNumberFormat="1" applyFont="1" applyBorder="1" applyAlignment="1" applyProtection="1">
      <alignment vertical="center" wrapText="1"/>
      <protection locked="0"/>
    </xf>
    <xf numFmtId="167" fontId="1" fillId="0" borderId="34" xfId="61" applyNumberFormat="1" applyFont="1" applyBorder="1" applyAlignment="1" applyProtection="1">
      <alignment vertical="center" wrapText="1"/>
      <protection locked="0"/>
    </xf>
    <xf numFmtId="0" fontId="1" fillId="0" borderId="115" xfId="61" applyFont="1" applyBorder="1" applyAlignment="1">
      <alignment vertical="center" wrapText="1"/>
      <protection/>
    </xf>
    <xf numFmtId="167" fontId="1" fillId="0" borderId="23" xfId="61" applyNumberFormat="1" applyFont="1" applyBorder="1" applyAlignment="1" applyProtection="1">
      <alignment vertical="center" wrapText="1"/>
      <protection locked="0"/>
    </xf>
    <xf numFmtId="167" fontId="1" fillId="0" borderId="112" xfId="61" applyNumberFormat="1" applyFont="1" applyBorder="1" applyAlignment="1" applyProtection="1">
      <alignment vertical="center" wrapText="1"/>
      <protection locked="0"/>
    </xf>
    <xf numFmtId="0" fontId="4" fillId="0" borderId="115" xfId="61" applyFont="1" applyBorder="1" applyAlignment="1">
      <alignment vertical="center" wrapText="1"/>
      <protection/>
    </xf>
    <xf numFmtId="167" fontId="4" fillId="0" borderId="23" xfId="61" applyNumberFormat="1" applyFont="1" applyBorder="1" applyAlignment="1">
      <alignment vertical="center" wrapText="1"/>
      <protection/>
    </xf>
    <xf numFmtId="167" fontId="4" fillId="0" borderId="112" xfId="61" applyNumberFormat="1" applyFont="1" applyBorder="1" applyAlignment="1">
      <alignment vertical="center" wrapText="1"/>
      <protection/>
    </xf>
    <xf numFmtId="0" fontId="34" fillId="0" borderId="0" xfId="61" applyFont="1" applyAlignment="1">
      <alignment vertical="center" wrapText="1"/>
      <protection/>
    </xf>
    <xf numFmtId="0" fontId="4" fillId="0" borderId="36" xfId="61" applyFont="1" applyBorder="1" applyAlignment="1">
      <alignment vertical="center" wrapText="1"/>
      <protection/>
    </xf>
    <xf numFmtId="167" fontId="4" fillId="0" borderId="37" xfId="61" applyNumberFormat="1" applyFont="1" applyBorder="1" applyAlignment="1">
      <alignment vertical="center" wrapText="1"/>
      <protection/>
    </xf>
    <xf numFmtId="167" fontId="4" fillId="0" borderId="126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6" fillId="0" borderId="0" xfId="61" applyFont="1" applyAlignment="1">
      <alignment vertical="center" wrapText="1"/>
      <protection/>
    </xf>
    <xf numFmtId="0" fontId="1" fillId="0" borderId="128" xfId="61" applyFont="1" applyBorder="1" applyAlignment="1">
      <alignment vertical="center" wrapText="1"/>
      <protection/>
    </xf>
    <xf numFmtId="167" fontId="1" fillId="0" borderId="71" xfId="61" applyNumberFormat="1" applyFont="1" applyBorder="1" applyAlignment="1" applyProtection="1">
      <alignment vertical="center" wrapText="1"/>
      <protection locked="0"/>
    </xf>
    <xf numFmtId="167" fontId="1" fillId="0" borderId="129" xfId="61" applyNumberFormat="1" applyFont="1" applyBorder="1" applyAlignment="1" applyProtection="1">
      <alignment vertical="center" wrapText="1"/>
      <protection locked="0"/>
    </xf>
    <xf numFmtId="167" fontId="25" fillId="0" borderId="11" xfId="61" applyNumberFormat="1" applyFont="1" applyBorder="1" applyAlignment="1" applyProtection="1">
      <alignment vertical="center" wrapText="1"/>
      <protection locked="0"/>
    </xf>
    <xf numFmtId="167" fontId="25" fillId="0" borderId="34" xfId="61" applyNumberFormat="1" applyFont="1" applyBorder="1" applyAlignment="1" applyProtection="1">
      <alignment vertical="center" wrapText="1"/>
      <protection locked="0"/>
    </xf>
    <xf numFmtId="0" fontId="15" fillId="0" borderId="0" xfId="61" applyFont="1" applyAlignment="1">
      <alignment vertical="center" wrapText="1"/>
      <protection/>
    </xf>
    <xf numFmtId="0" fontId="13" fillId="0" borderId="130" xfId="62" applyFont="1" applyBorder="1" applyAlignment="1" applyProtection="1">
      <alignment horizontal="left" vertical="center"/>
      <protection/>
    </xf>
    <xf numFmtId="0" fontId="13" fillId="0" borderId="26" xfId="62" applyFont="1" applyBorder="1" applyAlignment="1" applyProtection="1">
      <alignment vertical="center"/>
      <protection locked="0"/>
    </xf>
    <xf numFmtId="167" fontId="13" fillId="0" borderId="26" xfId="62" applyNumberFormat="1" applyFont="1" applyBorder="1" applyAlignment="1" applyProtection="1">
      <alignment vertical="center"/>
      <protection locked="0"/>
    </xf>
    <xf numFmtId="167" fontId="13" fillId="0" borderId="131" xfId="62" applyNumberFormat="1" applyFont="1" applyBorder="1" applyAlignment="1" applyProtection="1">
      <alignment vertical="center"/>
      <protection/>
    </xf>
    <xf numFmtId="0" fontId="1" fillId="0" borderId="36" xfId="61" applyFont="1" applyBorder="1" applyAlignment="1">
      <alignment vertical="center" wrapText="1"/>
      <protection/>
    </xf>
    <xf numFmtId="167" fontId="1" fillId="0" borderId="37" xfId="61" applyNumberFormat="1" applyFont="1" applyBorder="1" applyAlignment="1" applyProtection="1">
      <alignment vertical="center" wrapText="1"/>
      <protection locked="0"/>
    </xf>
    <xf numFmtId="167" fontId="1" fillId="0" borderId="126" xfId="61" applyNumberFormat="1" applyFont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>
      <alignment vertical="top" wrapText="1"/>
    </xf>
    <xf numFmtId="3" fontId="1" fillId="0" borderId="95" xfId="0" applyNumberFormat="1" applyFont="1" applyFill="1" applyBorder="1" applyAlignment="1">
      <alignment horizontal="right" vertical="center" wrapText="1"/>
    </xf>
    <xf numFmtId="3" fontId="4" fillId="0" borderId="132" xfId="0" applyNumberFormat="1" applyFont="1" applyBorder="1" applyAlignment="1">
      <alignment horizontal="right" wrapText="1"/>
    </xf>
    <xf numFmtId="3" fontId="1" fillId="0" borderId="84" xfId="0" applyNumberFormat="1" applyFont="1" applyBorder="1" applyAlignment="1">
      <alignment horizontal="right" wrapText="1"/>
    </xf>
    <xf numFmtId="0" fontId="1" fillId="0" borderId="32" xfId="0" applyFont="1" applyBorder="1" applyAlignment="1">
      <alignment vertical="top" wrapText="1"/>
    </xf>
    <xf numFmtId="3" fontId="1" fillId="0" borderId="32" xfId="0" applyNumberFormat="1" applyFont="1" applyBorder="1" applyAlignment="1">
      <alignment horizontal="right" wrapText="1"/>
    </xf>
    <xf numFmtId="0" fontId="4" fillId="0" borderId="21" xfId="0" applyFont="1" applyBorder="1" applyAlignment="1">
      <alignment vertical="top" wrapText="1"/>
    </xf>
    <xf numFmtId="3" fontId="4" fillId="0" borderId="21" xfId="0" applyNumberFormat="1" applyFont="1" applyBorder="1" applyAlignment="1">
      <alignment horizontal="right" wrapText="1"/>
    </xf>
    <xf numFmtId="0" fontId="1" fillId="0" borderId="133" xfId="0" applyFont="1" applyBorder="1" applyAlignment="1">
      <alignment/>
    </xf>
    <xf numFmtId="0" fontId="4" fillId="0" borderId="39" xfId="0" applyFont="1" applyFill="1" applyBorder="1" applyAlignment="1">
      <alignment horizontal="center" wrapText="1"/>
    </xf>
    <xf numFmtId="3" fontId="4" fillId="0" borderId="52" xfId="0" applyNumberFormat="1" applyFont="1" applyBorder="1" applyAlignment="1">
      <alignment horizontal="right" vertical="center" wrapText="1"/>
    </xf>
    <xf numFmtId="3" fontId="1" fillId="0" borderId="134" xfId="0" applyNumberFormat="1" applyFont="1" applyBorder="1" applyAlignment="1">
      <alignment horizontal="right" vertical="top" wrapText="1"/>
    </xf>
    <xf numFmtId="0" fontId="4" fillId="34" borderId="93" xfId="0" applyFont="1" applyFill="1" applyBorder="1" applyAlignment="1">
      <alignment horizontal="center" vertical="center" wrapText="1"/>
    </xf>
    <xf numFmtId="0" fontId="1" fillId="0" borderId="135" xfId="0" applyFont="1" applyBorder="1" applyAlignment="1">
      <alignment/>
    </xf>
    <xf numFmtId="0" fontId="4" fillId="34" borderId="27" xfId="0" applyFont="1" applyFill="1" applyBorder="1" applyAlignment="1">
      <alignment horizontal="center" vertical="top" wrapText="1"/>
    </xf>
    <xf numFmtId="0" fontId="4" fillId="35" borderId="136" xfId="0" applyFont="1" applyFill="1" applyBorder="1" applyAlignment="1">
      <alignment horizontal="center" wrapText="1"/>
    </xf>
    <xf numFmtId="3" fontId="4" fillId="0" borderId="47" xfId="0" applyNumberFormat="1" applyFont="1" applyBorder="1" applyAlignment="1">
      <alignment/>
    </xf>
    <xf numFmtId="3" fontId="1" fillId="0" borderId="47" xfId="0" applyNumberFormat="1" applyFont="1" applyBorder="1" applyAlignment="1">
      <alignment horizontal="right" vertical="top" wrapText="1"/>
    </xf>
    <xf numFmtId="3" fontId="4" fillId="0" borderId="47" xfId="0" applyNumberFormat="1" applyFont="1" applyBorder="1" applyAlignment="1">
      <alignment horizontal="right" wrapText="1"/>
    </xf>
    <xf numFmtId="3" fontId="1" fillId="0" borderId="47" xfId="0" applyNumberFormat="1" applyFont="1" applyFill="1" applyBorder="1" applyAlignment="1">
      <alignment horizontal="right" vertical="top" wrapText="1"/>
    </xf>
    <xf numFmtId="3" fontId="1" fillId="0" borderId="84" xfId="0" applyNumberFormat="1" applyFont="1" applyBorder="1" applyAlignment="1">
      <alignment horizontal="right" vertical="top" wrapText="1"/>
    </xf>
    <xf numFmtId="3" fontId="1" fillId="0" borderId="137" xfId="0" applyNumberFormat="1" applyFont="1" applyBorder="1" applyAlignment="1">
      <alignment horizontal="right" vertical="top" wrapText="1"/>
    </xf>
    <xf numFmtId="0" fontId="1" fillId="0" borderId="138" xfId="0" applyFont="1" applyBorder="1" applyAlignment="1">
      <alignment horizontal="center"/>
    </xf>
    <xf numFmtId="0" fontId="1" fillId="0" borderId="84" xfId="0" applyFont="1" applyBorder="1" applyAlignment="1">
      <alignment/>
    </xf>
    <xf numFmtId="0" fontId="4" fillId="35" borderId="47" xfId="0" applyFont="1" applyFill="1" applyBorder="1" applyAlignment="1">
      <alignment horizont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4" fillId="34" borderId="137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horizontal="right" vertical="center"/>
    </xf>
    <xf numFmtId="167" fontId="4" fillId="34" borderId="54" xfId="56" applyNumberFormat="1" applyFont="1" applyFill="1" applyBorder="1" applyAlignment="1">
      <alignment horizontal="center" vertical="center" wrapText="1"/>
      <protection/>
    </xf>
    <xf numFmtId="167" fontId="1" fillId="0" borderId="53" xfId="56" applyNumberFormat="1" applyFont="1" applyBorder="1" applyAlignment="1" applyProtection="1">
      <alignment horizontal="center" vertical="center" wrapText="1"/>
      <protection locked="0"/>
    </xf>
    <xf numFmtId="167" fontId="1" fillId="0" borderId="139" xfId="56" applyNumberFormat="1" applyFont="1" applyBorder="1" applyAlignment="1" applyProtection="1">
      <alignment horizontal="center" vertical="center" wrapText="1"/>
      <protection locked="0"/>
    </xf>
    <xf numFmtId="167" fontId="4" fillId="0" borderId="96" xfId="56" applyNumberFormat="1" applyFont="1" applyBorder="1" applyAlignment="1">
      <alignment vertical="center" wrapText="1"/>
      <protection/>
    </xf>
    <xf numFmtId="167" fontId="1" fillId="0" borderId="140" xfId="56" applyNumberFormat="1" applyFont="1" applyBorder="1" applyAlignment="1" applyProtection="1">
      <alignment horizontal="right" vertical="center" wrapText="1"/>
      <protection locked="0"/>
    </xf>
    <xf numFmtId="167" fontId="1" fillId="0" borderId="39" xfId="56" applyNumberFormat="1" applyFont="1" applyBorder="1" applyAlignment="1" applyProtection="1">
      <alignment horizontal="right" vertical="center" wrapText="1"/>
      <protection locked="0"/>
    </xf>
    <xf numFmtId="167" fontId="1" fillId="0" borderId="39" xfId="56" applyNumberFormat="1" applyFont="1" applyBorder="1" applyAlignment="1" applyProtection="1">
      <alignment horizontal="center" vertical="center" wrapText="1"/>
      <protection locked="0"/>
    </xf>
    <xf numFmtId="167" fontId="1" fillId="0" borderId="40" xfId="56" applyNumberFormat="1" applyFont="1" applyBorder="1" applyAlignment="1" applyProtection="1">
      <alignment horizontal="center" vertical="center" wrapText="1"/>
      <protection locked="0"/>
    </xf>
    <xf numFmtId="167" fontId="1" fillId="0" borderId="113" xfId="56" applyNumberFormat="1" applyFont="1" applyBorder="1" applyAlignment="1" applyProtection="1">
      <alignment horizontal="center" vertical="center" wrapText="1"/>
      <protection/>
    </xf>
    <xf numFmtId="167" fontId="4" fillId="34" borderId="129" xfId="56" applyNumberFormat="1" applyFont="1" applyFill="1" applyBorder="1" applyAlignment="1">
      <alignment horizontal="center" vertical="center" wrapText="1"/>
      <protection/>
    </xf>
    <xf numFmtId="167" fontId="13" fillId="0" borderId="34" xfId="56" applyNumberFormat="1" applyBorder="1" applyAlignment="1">
      <alignment vertical="center" wrapText="1"/>
      <protection/>
    </xf>
    <xf numFmtId="167" fontId="4" fillId="34" borderId="141" xfId="56" applyNumberFormat="1" applyFont="1" applyFill="1" applyBorder="1" applyAlignment="1">
      <alignment horizontal="center" vertical="center" wrapText="1"/>
      <protection/>
    </xf>
    <xf numFmtId="167" fontId="13" fillId="0" borderId="112" xfId="56" applyNumberFormat="1" applyBorder="1" applyAlignment="1">
      <alignment vertical="center" wrapText="1"/>
      <protection/>
    </xf>
    <xf numFmtId="167" fontId="4" fillId="34" borderId="129" xfId="57" applyNumberFormat="1" applyFont="1" applyFill="1" applyBorder="1" applyAlignment="1">
      <alignment horizontal="center" vertical="center" wrapText="1"/>
      <protection/>
    </xf>
    <xf numFmtId="1" fontId="4" fillId="0" borderId="96" xfId="57" applyNumberFormat="1" applyFont="1" applyBorder="1" applyAlignment="1">
      <alignment vertical="center" wrapText="1"/>
      <protection/>
    </xf>
    <xf numFmtId="167" fontId="1" fillId="0" borderId="39" xfId="57" applyNumberFormat="1" applyFont="1" applyBorder="1" applyAlignment="1" applyProtection="1">
      <alignment horizontal="center" vertical="center" wrapText="1"/>
      <protection locked="0"/>
    </xf>
    <xf numFmtId="167" fontId="13" fillId="0" borderId="34" xfId="57" applyNumberFormat="1" applyBorder="1" applyAlignment="1">
      <alignment vertical="center" wrapText="1"/>
      <protection/>
    </xf>
    <xf numFmtId="167" fontId="13" fillId="0" borderId="142" xfId="57" applyNumberFormat="1" applyBorder="1" applyAlignment="1">
      <alignment vertical="center" wrapText="1"/>
      <protection/>
    </xf>
    <xf numFmtId="1" fontId="1" fillId="0" borderId="39" xfId="0" applyNumberFormat="1" applyFont="1" applyBorder="1" applyAlignment="1">
      <alignment horizontal="right" vertical="center" wrapText="1"/>
    </xf>
    <xf numFmtId="1" fontId="1" fillId="0" borderId="39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center" wrapText="1"/>
    </xf>
    <xf numFmtId="3" fontId="1" fillId="0" borderId="112" xfId="0" applyNumberFormat="1" applyFont="1" applyBorder="1" applyAlignment="1">
      <alignment horizontal="right" vertical="center" wrapText="1"/>
    </xf>
    <xf numFmtId="0" fontId="1" fillId="0" borderId="34" xfId="69" applyNumberFormat="1" applyFont="1" applyBorder="1" applyAlignment="1">
      <alignment horizontal="right" vertical="center" wrapText="1"/>
    </xf>
    <xf numFmtId="0" fontId="1" fillId="0" borderId="112" xfId="69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horizontal="right" vertical="center" wrapText="1"/>
    </xf>
    <xf numFmtId="0" fontId="4" fillId="34" borderId="33" xfId="0" applyFont="1" applyFill="1" applyBorder="1" applyAlignment="1">
      <alignment vertical="top" wrapText="1"/>
    </xf>
    <xf numFmtId="3" fontId="4" fillId="34" borderId="34" xfId="0" applyNumberFormat="1" applyFont="1" applyFill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top" wrapText="1"/>
    </xf>
    <xf numFmtId="1" fontId="1" fillId="0" borderId="34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 indent="3"/>
    </xf>
    <xf numFmtId="0" fontId="4" fillId="34" borderId="143" xfId="0" applyFont="1" applyFill="1" applyBorder="1" applyAlignment="1">
      <alignment vertical="top" wrapText="1"/>
    </xf>
    <xf numFmtId="3" fontId="4" fillId="34" borderId="144" xfId="0" applyNumberFormat="1" applyFont="1" applyFill="1" applyBorder="1" applyAlignment="1">
      <alignment horizontal="right" vertical="center" wrapText="1"/>
    </xf>
    <xf numFmtId="3" fontId="0" fillId="0" borderId="95" xfId="0" applyNumberForma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67" fontId="1" fillId="0" borderId="34" xfId="56" applyNumberFormat="1" applyFont="1" applyBorder="1" applyAlignment="1" applyProtection="1">
      <alignment horizontal="right" vertical="center" wrapText="1"/>
      <protection locked="0"/>
    </xf>
    <xf numFmtId="167" fontId="4" fillId="0" borderId="113" xfId="56" applyNumberFormat="1" applyFont="1" applyBorder="1" applyAlignment="1">
      <alignment vertical="center" wrapText="1"/>
      <protection/>
    </xf>
    <xf numFmtId="167" fontId="1" fillId="0" borderId="41" xfId="56" applyNumberFormat="1" applyFont="1" applyBorder="1" applyAlignment="1" applyProtection="1">
      <alignment horizontal="center" vertical="center" wrapText="1"/>
      <protection/>
    </xf>
    <xf numFmtId="1" fontId="4" fillId="0" borderId="113" xfId="57" applyNumberFormat="1" applyFont="1" applyBorder="1" applyAlignment="1">
      <alignment vertical="center" wrapText="1"/>
      <protection/>
    </xf>
    <xf numFmtId="0" fontId="6" fillId="0" borderId="145" xfId="0" applyFont="1" applyBorder="1" applyAlignment="1">
      <alignment horizontal="center"/>
    </xf>
    <xf numFmtId="0" fontId="7" fillId="0" borderId="146" xfId="0" applyFont="1" applyBorder="1" applyAlignment="1">
      <alignment/>
    </xf>
    <xf numFmtId="0" fontId="0" fillId="0" borderId="0" xfId="0" applyBorder="1" applyAlignment="1">
      <alignment/>
    </xf>
    <xf numFmtId="0" fontId="3" fillId="0" borderId="9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81" xfId="0" applyFont="1" applyBorder="1" applyAlignment="1">
      <alignment/>
    </xf>
    <xf numFmtId="3" fontId="1" fillId="0" borderId="87" xfId="0" applyNumberFormat="1" applyFont="1" applyBorder="1" applyAlignment="1">
      <alignment horizontal="right" vertical="top" wrapText="1"/>
    </xf>
    <xf numFmtId="0" fontId="3" fillId="0" borderId="147" xfId="0" applyFont="1" applyBorder="1" applyAlignment="1">
      <alignment/>
    </xf>
    <xf numFmtId="0" fontId="3" fillId="0" borderId="14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3" fontId="1" fillId="0" borderId="47" xfId="0" applyNumberFormat="1" applyFont="1" applyFill="1" applyBorder="1" applyAlignment="1">
      <alignment horizontal="right" wrapText="1"/>
    </xf>
    <xf numFmtId="0" fontId="1" fillId="0" borderId="149" xfId="0" applyFont="1" applyBorder="1" applyAlignment="1">
      <alignment horizontal="center" vertical="top" wrapText="1"/>
    </xf>
    <xf numFmtId="10" fontId="1" fillId="0" borderId="69" xfId="0" applyNumberFormat="1" applyFont="1" applyBorder="1" applyAlignment="1">
      <alignment vertical="center" wrapText="1"/>
    </xf>
    <xf numFmtId="10" fontId="1" fillId="0" borderId="69" xfId="0" applyNumberFormat="1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0" fontId="1" fillId="0" borderId="93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/>
    </xf>
    <xf numFmtId="10" fontId="1" fillId="0" borderId="17" xfId="0" applyNumberFormat="1" applyFont="1" applyFill="1" applyBorder="1" applyAlignment="1">
      <alignment horizontal="left" vertical="center" wrapText="1"/>
    </xf>
    <xf numFmtId="10" fontId="1" fillId="0" borderId="72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10" fontId="1" fillId="0" borderId="69" xfId="0" applyNumberFormat="1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left" vertical="center"/>
    </xf>
    <xf numFmtId="1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0" fontId="1" fillId="0" borderId="97" xfId="0" applyNumberFormat="1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left" vertical="center" wrapText="1"/>
    </xf>
    <xf numFmtId="10" fontId="1" fillId="0" borderId="113" xfId="0" applyNumberFormat="1" applyFont="1" applyFill="1" applyBorder="1" applyAlignment="1">
      <alignment horizontal="left" vertical="center" wrapText="1"/>
    </xf>
    <xf numFmtId="10" fontId="1" fillId="0" borderId="113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 wrapText="1"/>
    </xf>
    <xf numFmtId="0" fontId="21" fillId="0" borderId="45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4" xfId="0" applyNumberFormat="1" applyFon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167" fontId="34" fillId="0" borderId="101" xfId="58" applyNumberFormat="1" applyFont="1" applyBorder="1" applyAlignment="1" applyProtection="1">
      <alignment vertical="center" wrapText="1"/>
      <protection locked="0"/>
    </xf>
    <xf numFmtId="168" fontId="13" fillId="0" borderId="110" xfId="58" applyNumberFormat="1" applyFont="1" applyBorder="1" applyAlignment="1" applyProtection="1">
      <alignment vertical="center" wrapText="1"/>
      <protection locked="0"/>
    </xf>
    <xf numFmtId="167" fontId="13" fillId="0" borderId="150" xfId="59" applyNumberFormat="1" applyFont="1" applyBorder="1" applyAlignment="1" applyProtection="1">
      <alignment vertical="center" wrapText="1"/>
      <protection locked="0"/>
    </xf>
    <xf numFmtId="167" fontId="13" fillId="0" borderId="0" xfId="59" applyNumberFormat="1" applyFont="1" applyBorder="1" applyAlignment="1">
      <alignment vertical="center" wrapText="1"/>
      <protection/>
    </xf>
    <xf numFmtId="0" fontId="21" fillId="0" borderId="151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3" fontId="0" fillId="0" borderId="70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0" xfId="0" applyFont="1" applyBorder="1" applyAlignment="1">
      <alignment vertical="top" wrapText="1"/>
    </xf>
    <xf numFmtId="167" fontId="13" fillId="0" borderId="127" xfId="57" applyNumberFormat="1" applyBorder="1" applyAlignment="1">
      <alignment vertical="center" wrapText="1"/>
      <protection/>
    </xf>
    <xf numFmtId="167" fontId="13" fillId="0" borderId="112" xfId="57" applyNumberFormat="1" applyBorder="1" applyAlignment="1">
      <alignment vertical="center" wrapText="1"/>
      <protection/>
    </xf>
    <xf numFmtId="167" fontId="1" fillId="0" borderId="31" xfId="57" applyNumberFormat="1" applyFont="1" applyBorder="1" applyAlignment="1" applyProtection="1">
      <alignment vertical="center" wrapText="1"/>
      <protection locked="0"/>
    </xf>
    <xf numFmtId="167" fontId="1" fillId="0" borderId="30" xfId="57" applyNumberFormat="1" applyFont="1" applyBorder="1" applyAlignment="1">
      <alignment horizontal="left" vertical="center" wrapText="1"/>
      <protection/>
    </xf>
    <xf numFmtId="167" fontId="1" fillId="0" borderId="25" xfId="57" applyNumberFormat="1" applyFont="1" applyBorder="1" applyAlignment="1" applyProtection="1">
      <alignment horizontal="right" vertical="center" wrapText="1"/>
      <protection locked="0"/>
    </xf>
    <xf numFmtId="167" fontId="1" fillId="0" borderId="113" xfId="57" applyNumberFormat="1" applyFont="1" applyBorder="1" applyAlignment="1" applyProtection="1">
      <alignment horizontal="right" vertical="center" wrapText="1"/>
      <protection locked="0"/>
    </xf>
    <xf numFmtId="167" fontId="1" fillId="0" borderId="30" xfId="57" applyNumberFormat="1" applyFont="1" applyBorder="1" applyAlignment="1">
      <alignment vertical="center" wrapText="1"/>
      <protection/>
    </xf>
    <xf numFmtId="167" fontId="1" fillId="0" borderId="41" xfId="57" applyNumberFormat="1" applyFont="1" applyBorder="1" applyAlignment="1" applyProtection="1">
      <alignment horizontal="right" vertical="center" wrapText="1"/>
      <protection locked="0"/>
    </xf>
    <xf numFmtId="167" fontId="1" fillId="0" borderId="152" xfId="57" applyNumberFormat="1" applyFont="1" applyBorder="1" applyAlignment="1">
      <alignment horizontal="left" vertical="center" wrapText="1"/>
      <protection/>
    </xf>
    <xf numFmtId="167" fontId="1" fillId="0" borderId="26" xfId="57" applyNumberFormat="1" applyFont="1" applyBorder="1" applyAlignment="1" applyProtection="1">
      <alignment horizontal="right" vertical="center" wrapText="1"/>
      <protection locked="0"/>
    </xf>
    <xf numFmtId="167" fontId="1" fillId="0" borderId="78" xfId="57" applyNumberFormat="1" applyFont="1" applyBorder="1" applyAlignment="1">
      <alignment vertical="center" wrapText="1"/>
      <protection/>
    </xf>
    <xf numFmtId="167" fontId="1" fillId="0" borderId="107" xfId="57" applyNumberFormat="1" applyFont="1" applyBorder="1" applyAlignment="1" applyProtection="1">
      <alignment horizontal="right" vertical="center" wrapText="1"/>
      <protection locked="0"/>
    </xf>
    <xf numFmtId="167" fontId="1" fillId="0" borderId="153" xfId="57" applyNumberFormat="1" applyFont="1" applyBorder="1" applyAlignment="1" applyProtection="1">
      <alignment horizontal="right" vertical="center" wrapText="1"/>
      <protection locked="0"/>
    </xf>
    <xf numFmtId="167" fontId="13" fillId="0" borderId="113" xfId="57" applyNumberFormat="1" applyBorder="1" applyAlignment="1">
      <alignment vertical="center" wrapText="1"/>
      <protection/>
    </xf>
    <xf numFmtId="167" fontId="1" fillId="0" borderId="36" xfId="57" applyNumberFormat="1" applyFont="1" applyBorder="1" applyAlignment="1">
      <alignment horizontal="left" vertical="center" wrapText="1"/>
      <protection/>
    </xf>
    <xf numFmtId="167" fontId="1" fillId="0" borderId="37" xfId="57" applyNumberFormat="1" applyFont="1" applyBorder="1" applyAlignment="1" applyProtection="1">
      <alignment horizontal="right" vertical="center" wrapText="1"/>
      <protection locked="0"/>
    </xf>
    <xf numFmtId="167" fontId="1" fillId="0" borderId="126" xfId="57" applyNumberFormat="1" applyFont="1" applyBorder="1" applyAlignment="1" applyProtection="1">
      <alignment horizontal="right" vertical="center" wrapText="1"/>
      <protection locked="0"/>
    </xf>
    <xf numFmtId="167" fontId="1" fillId="0" borderId="36" xfId="57" applyNumberFormat="1" applyFont="1" applyBorder="1" applyAlignment="1">
      <alignment vertical="center" wrapText="1"/>
      <protection/>
    </xf>
    <xf numFmtId="167" fontId="1" fillId="0" borderId="110" xfId="57" applyNumberFormat="1" applyFont="1" applyBorder="1" applyAlignment="1" applyProtection="1">
      <alignment horizontal="right" vertical="center" wrapText="1"/>
      <protection locked="0"/>
    </xf>
    <xf numFmtId="167" fontId="1" fillId="0" borderId="31" xfId="57" applyNumberFormat="1" applyFont="1" applyBorder="1" applyAlignment="1" applyProtection="1">
      <alignment horizontal="left" vertical="center" wrapText="1"/>
      <protection locked="0"/>
    </xf>
    <xf numFmtId="167" fontId="1" fillId="0" borderId="30" xfId="57" applyNumberFormat="1" applyFont="1" applyBorder="1" applyAlignment="1" applyProtection="1">
      <alignment vertical="center" wrapText="1"/>
      <protection locked="0"/>
    </xf>
    <xf numFmtId="167" fontId="1" fillId="0" borderId="30" xfId="57" applyNumberFormat="1" applyFont="1" applyBorder="1" applyAlignment="1" applyProtection="1">
      <alignment horizontal="left" vertical="center" wrapText="1"/>
      <protection locked="0"/>
    </xf>
    <xf numFmtId="167" fontId="13" fillId="0" borderId="96" xfId="57" applyNumberFormat="1" applyBorder="1" applyAlignment="1">
      <alignment vertical="center" wrapText="1"/>
      <protection/>
    </xf>
    <xf numFmtId="167" fontId="1" fillId="0" borderId="78" xfId="57" applyNumberFormat="1" applyFont="1" applyBorder="1" applyAlignment="1" applyProtection="1">
      <alignment horizontal="left" vertical="center" wrapText="1"/>
      <protection locked="0"/>
    </xf>
    <xf numFmtId="167" fontId="1" fillId="0" borderId="38" xfId="57" applyNumberFormat="1" applyFont="1" applyBorder="1" applyAlignment="1" applyProtection="1">
      <alignment horizontal="right" vertical="center" wrapText="1"/>
      <protection locked="0"/>
    </xf>
    <xf numFmtId="167" fontId="1" fillId="0" borderId="154" xfId="57" applyNumberFormat="1" applyFont="1" applyBorder="1" applyAlignment="1" applyProtection="1">
      <alignment horizontal="right" vertical="center" wrapText="1"/>
      <protection locked="0"/>
    </xf>
    <xf numFmtId="167" fontId="1" fillId="0" borderId="32" xfId="57" applyNumberFormat="1" applyFont="1" applyBorder="1" applyAlignment="1" applyProtection="1">
      <alignment horizontal="center" vertical="center" wrapText="1"/>
      <protection locked="0"/>
    </xf>
    <xf numFmtId="167" fontId="1" fillId="0" borderId="140" xfId="57" applyNumberFormat="1" applyFont="1" applyBorder="1" applyAlignment="1" applyProtection="1">
      <alignment horizontal="center" vertical="center" wrapText="1"/>
      <protection locked="0"/>
    </xf>
    <xf numFmtId="167" fontId="1" fillId="0" borderId="25" xfId="57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0" xfId="0" applyFont="1" applyBorder="1" applyAlignment="1">
      <alignment wrapText="1" shrinkToFit="1"/>
    </xf>
    <xf numFmtId="3" fontId="4" fillId="34" borderId="47" xfId="0" applyNumberFormat="1" applyFont="1" applyFill="1" applyBorder="1" applyAlignment="1">
      <alignment horizontal="right" wrapText="1"/>
    </xf>
    <xf numFmtId="1" fontId="4" fillId="0" borderId="54" xfId="57" applyNumberFormat="1" applyFont="1" applyBorder="1" applyAlignment="1">
      <alignment horizontal="right" vertical="center" wrapText="1"/>
      <protection/>
    </xf>
    <xf numFmtId="1" fontId="4" fillId="0" borderId="150" xfId="57" applyNumberFormat="1" applyFont="1" applyBorder="1" applyAlignment="1">
      <alignment horizontal="right" vertical="center" wrapText="1"/>
      <protection/>
    </xf>
    <xf numFmtId="167" fontId="1" fillId="0" borderId="112" xfId="57" applyNumberFormat="1" applyFont="1" applyBorder="1" applyAlignment="1" applyProtection="1">
      <alignment horizontal="right" vertical="center" wrapText="1"/>
      <protection/>
    </xf>
    <xf numFmtId="167" fontId="1" fillId="0" borderId="111" xfId="57" applyNumberFormat="1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6" fillId="0" borderId="15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16" xfId="0" applyBorder="1" applyAlignment="1">
      <alignment/>
    </xf>
    <xf numFmtId="0" fontId="0" fillId="0" borderId="61" xfId="0" applyBorder="1" applyAlignment="1">
      <alignment/>
    </xf>
    <xf numFmtId="0" fontId="0" fillId="0" borderId="146" xfId="0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159" xfId="0" applyFont="1" applyBorder="1" applyAlignment="1">
      <alignment horizontal="center" vertical="top" wrapText="1"/>
    </xf>
    <xf numFmtId="0" fontId="1" fillId="0" borderId="151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6" fillId="0" borderId="160" xfId="0" applyFont="1" applyBorder="1" applyAlignment="1">
      <alignment horizontal="center" vertical="top" wrapText="1"/>
    </xf>
    <xf numFmtId="0" fontId="6" fillId="0" borderId="161" xfId="0" applyFont="1" applyBorder="1" applyAlignment="1">
      <alignment horizontal="center" vertical="top" wrapText="1"/>
    </xf>
    <xf numFmtId="0" fontId="6" fillId="0" borderId="16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167" fontId="1" fillId="0" borderId="0" xfId="56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64" xfId="0" applyFont="1" applyBorder="1" applyAlignment="1">
      <alignment horizontal="center"/>
    </xf>
    <xf numFmtId="0" fontId="4" fillId="0" borderId="160" xfId="0" applyFont="1" applyBorder="1" applyAlignment="1">
      <alignment horizontal="center" wrapText="1"/>
    </xf>
    <xf numFmtId="0" fontId="4" fillId="0" borderId="161" xfId="0" applyFont="1" applyBorder="1" applyAlignment="1">
      <alignment horizontal="center" wrapText="1"/>
    </xf>
    <xf numFmtId="0" fontId="4" fillId="0" borderId="16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13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1" fillId="0" borderId="160" xfId="0" applyFont="1" applyBorder="1" applyAlignment="1">
      <alignment horizontal="center"/>
    </xf>
    <xf numFmtId="0" fontId="1" fillId="0" borderId="161" xfId="0" applyFont="1" applyBorder="1" applyAlignment="1">
      <alignment horizontal="center"/>
    </xf>
    <xf numFmtId="0" fontId="1" fillId="0" borderId="16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167" xfId="0" applyFont="1" applyFill="1" applyBorder="1" applyAlignment="1">
      <alignment horizontal="center" vertical="top" wrapText="1"/>
    </xf>
    <xf numFmtId="0" fontId="2" fillId="34" borderId="7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4" borderId="97" xfId="0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3" fontId="1" fillId="0" borderId="92" xfId="0" applyNumberFormat="1" applyFont="1" applyBorder="1" applyAlignment="1">
      <alignment horizontal="right" vertical="top" wrapText="1"/>
    </xf>
    <xf numFmtId="3" fontId="1" fillId="0" borderId="89" xfId="0" applyNumberFormat="1" applyFont="1" applyBorder="1" applyAlignment="1">
      <alignment horizontal="right" vertical="top" wrapText="1"/>
    </xf>
    <xf numFmtId="0" fontId="2" fillId="0" borderId="87" xfId="0" applyFont="1" applyFill="1" applyBorder="1" applyAlignment="1">
      <alignment horizontal="center" vertical="top" wrapText="1"/>
    </xf>
    <xf numFmtId="0" fontId="2" fillId="0" borderId="101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155" xfId="0" applyFont="1" applyBorder="1" applyAlignment="1">
      <alignment/>
    </xf>
    <xf numFmtId="0" fontId="0" fillId="0" borderId="90" xfId="0" applyBorder="1" applyAlignment="1">
      <alignment/>
    </xf>
    <xf numFmtId="0" fontId="1" fillId="0" borderId="104" xfId="0" applyFont="1" applyBorder="1" applyAlignment="1">
      <alignment horizontal="center"/>
    </xf>
    <xf numFmtId="0" fontId="0" fillId="0" borderId="145" xfId="0" applyBorder="1" applyAlignment="1">
      <alignment/>
    </xf>
    <xf numFmtId="0" fontId="3" fillId="0" borderId="10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68" xfId="0" applyFont="1" applyBorder="1" applyAlignment="1">
      <alignment horizontal="center" vertical="top" wrapText="1"/>
    </xf>
    <xf numFmtId="0" fontId="1" fillId="0" borderId="99" xfId="0" applyFont="1" applyBorder="1" applyAlignment="1">
      <alignment horizontal="center" vertical="top" wrapText="1"/>
    </xf>
    <xf numFmtId="0" fontId="1" fillId="0" borderId="149" xfId="0" applyFont="1" applyBorder="1" applyAlignment="1">
      <alignment horizontal="center" vertical="top" wrapText="1"/>
    </xf>
    <xf numFmtId="3" fontId="1" fillId="0" borderId="69" xfId="0" applyNumberFormat="1" applyFont="1" applyBorder="1" applyAlignment="1">
      <alignment horizontal="right" vertical="center" wrapText="1"/>
    </xf>
    <xf numFmtId="3" fontId="0" fillId="0" borderId="72" xfId="0" applyNumberFormat="1" applyBorder="1" applyAlignment="1">
      <alignment horizontal="right" vertical="center" wrapText="1"/>
    </xf>
    <xf numFmtId="0" fontId="0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176" fontId="1" fillId="0" borderId="69" xfId="0" applyNumberFormat="1" applyFont="1" applyBorder="1" applyAlignment="1">
      <alignment wrapText="1"/>
    </xf>
    <xf numFmtId="0" fontId="0" fillId="0" borderId="97" xfId="0" applyBorder="1" applyAlignment="1">
      <alignment/>
    </xf>
    <xf numFmtId="0" fontId="0" fillId="0" borderId="72" xfId="0" applyBorder="1" applyAlignment="1">
      <alignment/>
    </xf>
    <xf numFmtId="3" fontId="1" fillId="0" borderId="69" xfId="0" applyNumberFormat="1" applyFont="1" applyBorder="1" applyAlignment="1">
      <alignment horizontal="right" vertical="center" wrapText="1"/>
    </xf>
    <xf numFmtId="3" fontId="0" fillId="0" borderId="97" xfId="0" applyNumberFormat="1" applyBorder="1" applyAlignment="1">
      <alignment horizontal="right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" fillId="0" borderId="69" xfId="0" applyFont="1" applyBorder="1" applyAlignment="1">
      <alignment wrapText="1"/>
    </xf>
    <xf numFmtId="0" fontId="0" fillId="0" borderId="72" xfId="0" applyBorder="1" applyAlignment="1">
      <alignment wrapText="1"/>
    </xf>
    <xf numFmtId="3" fontId="1" fillId="0" borderId="69" xfId="0" applyNumberFormat="1" applyFont="1" applyFill="1" applyBorder="1" applyAlignment="1">
      <alignment horizontal="right" vertical="center" wrapText="1"/>
    </xf>
    <xf numFmtId="10" fontId="1" fillId="0" borderId="69" xfId="0" applyNumberFormat="1" applyFont="1" applyFill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10" fontId="1" fillId="0" borderId="69" xfId="0" applyNumberFormat="1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0" fillId="0" borderId="97" xfId="0" applyBorder="1" applyAlignment="1">
      <alignment horizontal="center" vertical="center" wrapText="1"/>
    </xf>
    <xf numFmtId="0" fontId="1" fillId="0" borderId="69" xfId="0" applyFont="1" applyFill="1" applyBorder="1" applyAlignment="1">
      <alignment wrapText="1"/>
    </xf>
    <xf numFmtId="0" fontId="0" fillId="0" borderId="97" xfId="0" applyBorder="1" applyAlignment="1">
      <alignment wrapText="1"/>
    </xf>
    <xf numFmtId="0" fontId="1" fillId="0" borderId="69" xfId="0" applyFont="1" applyFill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9" fillId="36" borderId="95" xfId="0" applyFont="1" applyFill="1" applyBorder="1" applyAlignment="1">
      <alignment horizontal="center" vertical="center" wrapText="1"/>
    </xf>
    <xf numFmtId="0" fontId="19" fillId="36" borderId="9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95" xfId="0" applyFont="1" applyFill="1" applyBorder="1" applyAlignment="1">
      <alignment horizontal="center" vertical="center" wrapText="1"/>
    </xf>
    <xf numFmtId="0" fontId="19" fillId="36" borderId="9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36" borderId="94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102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right"/>
    </xf>
    <xf numFmtId="0" fontId="4" fillId="34" borderId="69" xfId="0" applyFont="1" applyFill="1" applyBorder="1" applyAlignment="1">
      <alignment horizontal="center" vertical="top" wrapText="1"/>
    </xf>
    <xf numFmtId="0" fontId="4" fillId="34" borderId="7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7" fontId="30" fillId="0" borderId="0" xfId="58" applyNumberFormat="1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21" fillId="34" borderId="43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33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1" fillId="0" borderId="11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37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105" xfId="0" applyNumberFormat="1" applyFont="1" applyBorder="1" applyAlignment="1">
      <alignment horizontal="right"/>
    </xf>
    <xf numFmtId="3" fontId="21" fillId="0" borderId="76" xfId="0" applyNumberFormat="1" applyFont="1" applyBorder="1" applyAlignment="1">
      <alignment horizontal="right"/>
    </xf>
    <xf numFmtId="3" fontId="21" fillId="0" borderId="16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167" fontId="13" fillId="0" borderId="0" xfId="59" applyNumberFormat="1" applyFont="1" applyAlignment="1">
      <alignment horizontal="center"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34" borderId="7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28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horizontal="center" vertical="top" wrapText="1"/>
    </xf>
    <xf numFmtId="0" fontId="36" fillId="0" borderId="0" xfId="62" applyFont="1" applyAlignment="1" applyProtection="1">
      <alignment horizontal="center"/>
      <protection/>
    </xf>
    <xf numFmtId="0" fontId="13" fillId="0" borderId="170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ltsegvetesekBeszamolok\K&#246;lts&#233;gvet&#233;s%202008.&#233;v\2008.kv%20test&#252;leti\2008.KV%20Mell&#233;kletekJAV&#205;TOTT%2003.0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sz melléklet polghiv"/>
      <sheetName val="4. számú melléklet"/>
      <sheetName val="5.sz melléklet felújítás"/>
      <sheetName val="6. sz. melléklet létszám"/>
      <sheetName val="7"/>
      <sheetName val=" 8. sz. melléklet adott tám."/>
      <sheetName val="9.sz. melléklet ált. és céltar"/>
      <sheetName val="10.sz.melléklet többéves kih."/>
      <sheetName val="11.sz melléklet kisebbség"/>
      <sheetName val="12. sz.melléklet ütemterv"/>
      <sheetName val=" 13.sz. melléklet mérleg"/>
      <sheetName val="3.sz. tájékoztató kimutatás"/>
    </sheetNames>
    <sheetDataSet>
      <sheetData sheetId="1">
        <row r="51">
          <cell r="E51">
            <v>0</v>
          </cell>
        </row>
      </sheetData>
      <sheetData sheetId="3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52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5.421875" style="0" customWidth="1"/>
    <col min="2" max="2" width="48.8515625" style="0" customWidth="1"/>
    <col min="3" max="3" width="15.421875" style="0" customWidth="1"/>
    <col min="4" max="4" width="16.140625" style="0" customWidth="1"/>
    <col min="6" max="6" width="14.8515625" style="0" customWidth="1"/>
    <col min="7" max="7" width="13.28125" style="0" customWidth="1"/>
  </cols>
  <sheetData>
    <row r="1" spans="1:4" ht="15" customHeight="1" thickTop="1">
      <c r="A1" s="773" t="s">
        <v>263</v>
      </c>
      <c r="B1" s="774"/>
      <c r="C1" s="774"/>
      <c r="D1" s="775"/>
    </row>
    <row r="2" spans="1:4" ht="12" customHeight="1" thickBot="1">
      <c r="A2" s="776"/>
      <c r="B2" s="777"/>
      <c r="C2" s="777"/>
      <c r="D2" s="778"/>
    </row>
    <row r="3" spans="1:4" ht="12" customHeight="1" thickBot="1">
      <c r="A3" s="626"/>
      <c r="B3" s="783" t="s">
        <v>649</v>
      </c>
      <c r="C3" s="783"/>
      <c r="D3" s="784"/>
    </row>
    <row r="4" spans="1:4" ht="15" customHeight="1">
      <c r="A4" s="779" t="s">
        <v>391</v>
      </c>
      <c r="B4" s="780"/>
      <c r="C4" s="780"/>
      <c r="D4" s="781"/>
    </row>
    <row r="5" spans="1:4" ht="12.75" customHeight="1">
      <c r="A5" s="188"/>
      <c r="B5" s="145"/>
      <c r="C5" s="145"/>
      <c r="D5" s="627" t="s">
        <v>362</v>
      </c>
    </row>
    <row r="6" spans="1:4" ht="26.25" customHeight="1">
      <c r="A6" s="191" t="s">
        <v>81</v>
      </c>
      <c r="B6" s="146" t="s">
        <v>82</v>
      </c>
      <c r="C6" s="147" t="s">
        <v>615</v>
      </c>
      <c r="D6" s="628" t="s">
        <v>588</v>
      </c>
    </row>
    <row r="7" spans="1:4" ht="15" customHeight="1">
      <c r="A7" s="64"/>
      <c r="B7" s="767" t="s">
        <v>83</v>
      </c>
      <c r="C7" s="767"/>
      <c r="D7" s="782"/>
    </row>
    <row r="8" spans="1:4" ht="15" customHeight="1">
      <c r="A8" s="185" t="s">
        <v>84</v>
      </c>
      <c r="B8" s="767" t="s">
        <v>85</v>
      </c>
      <c r="C8" s="767"/>
      <c r="D8" s="768"/>
    </row>
    <row r="9" spans="1:9" ht="15" customHeight="1">
      <c r="A9" s="181" t="s">
        <v>86</v>
      </c>
      <c r="B9" s="771" t="s">
        <v>87</v>
      </c>
      <c r="C9" s="771"/>
      <c r="D9" s="772"/>
      <c r="I9" s="4"/>
    </row>
    <row r="10" spans="1:9" ht="15" customHeight="1">
      <c r="A10" s="181"/>
      <c r="B10" s="8" t="s">
        <v>88</v>
      </c>
      <c r="C10" s="67">
        <v>223884</v>
      </c>
      <c r="D10" s="286">
        <v>223884</v>
      </c>
      <c r="F10" s="6"/>
      <c r="G10" s="6"/>
      <c r="H10" s="6"/>
      <c r="I10" s="34"/>
    </row>
    <row r="11" spans="1:9" ht="15" customHeight="1">
      <c r="A11" s="181"/>
      <c r="B11" s="8" t="s">
        <v>89</v>
      </c>
      <c r="C11" s="67">
        <f>'2sz melléklet'!C27</f>
        <v>525282</v>
      </c>
      <c r="D11" s="286">
        <f>'2sz melléklet'!D27</f>
        <v>525692</v>
      </c>
      <c r="I11" s="4"/>
    </row>
    <row r="12" spans="1:4" ht="15" customHeight="1">
      <c r="A12" s="181" t="s">
        <v>90</v>
      </c>
      <c r="B12" s="771" t="s">
        <v>91</v>
      </c>
      <c r="C12" s="771"/>
      <c r="D12" s="772"/>
    </row>
    <row r="13" spans="1:4" ht="15" customHeight="1">
      <c r="A13" s="181"/>
      <c r="B13" s="8" t="s">
        <v>92</v>
      </c>
      <c r="C13" s="67">
        <v>416300</v>
      </c>
      <c r="D13" s="286">
        <v>416300</v>
      </c>
    </row>
    <row r="14" spans="1:4" ht="15" customHeight="1">
      <c r="A14" s="181"/>
      <c r="B14" s="8" t="s">
        <v>93</v>
      </c>
      <c r="C14" s="67">
        <v>510875</v>
      </c>
      <c r="D14" s="286">
        <v>510875</v>
      </c>
    </row>
    <row r="15" spans="1:4" ht="17.25" customHeight="1">
      <c r="A15" s="181"/>
      <c r="B15" s="8" t="s">
        <v>94</v>
      </c>
      <c r="C15" s="67">
        <v>13500</v>
      </c>
      <c r="D15" s="286">
        <v>13500</v>
      </c>
    </row>
    <row r="16" spans="1:4" ht="15" customHeight="1">
      <c r="A16" s="181"/>
      <c r="B16" s="172" t="s">
        <v>364</v>
      </c>
      <c r="C16" s="90">
        <f>SUM(C13:C15)+C10+C11</f>
        <v>1689841</v>
      </c>
      <c r="D16" s="629">
        <f>SUM(D13:D15)+D10+D11</f>
        <v>1690251</v>
      </c>
    </row>
    <row r="17" spans="1:4" ht="12" customHeight="1">
      <c r="A17" s="185" t="s">
        <v>95</v>
      </c>
      <c r="B17" s="767" t="s">
        <v>96</v>
      </c>
      <c r="C17" s="767"/>
      <c r="D17" s="768"/>
    </row>
    <row r="18" spans="1:4" ht="15" customHeight="1">
      <c r="A18" s="181" t="s">
        <v>86</v>
      </c>
      <c r="B18" s="771" t="s">
        <v>97</v>
      </c>
      <c r="C18" s="771"/>
      <c r="D18" s="772"/>
    </row>
    <row r="19" spans="1:4" ht="15" customHeight="1">
      <c r="A19" s="181"/>
      <c r="B19" s="8" t="s">
        <v>98</v>
      </c>
      <c r="C19" s="171">
        <v>1070913</v>
      </c>
      <c r="D19" s="286">
        <v>1070913</v>
      </c>
    </row>
    <row r="20" spans="1:4" ht="15" customHeight="1">
      <c r="A20" s="181"/>
      <c r="B20" s="8" t="s">
        <v>99</v>
      </c>
      <c r="C20" s="171">
        <v>64832</v>
      </c>
      <c r="D20" s="286">
        <v>150057</v>
      </c>
    </row>
    <row r="21" spans="1:4" ht="15" customHeight="1">
      <c r="A21" s="181"/>
      <c r="B21" s="8" t="s">
        <v>100</v>
      </c>
      <c r="C21" s="171">
        <v>361108</v>
      </c>
      <c r="D21" s="286">
        <v>404528</v>
      </c>
    </row>
    <row r="22" spans="1:4" ht="15" customHeight="1">
      <c r="A22" s="181"/>
      <c r="B22" s="8" t="s">
        <v>631</v>
      </c>
      <c r="C22" s="67"/>
      <c r="D22" s="286">
        <v>4611</v>
      </c>
    </row>
    <row r="23" spans="1:4" ht="15" customHeight="1">
      <c r="A23" s="181"/>
      <c r="B23" s="8" t="s">
        <v>632</v>
      </c>
      <c r="C23" s="67"/>
      <c r="D23" s="286">
        <v>35000</v>
      </c>
    </row>
    <row r="24" spans="1:4" ht="12" customHeight="1">
      <c r="A24" s="181"/>
      <c r="B24" s="172" t="s">
        <v>363</v>
      </c>
      <c r="C24" s="90">
        <f>SUM(C19:C21)</f>
        <v>1496853</v>
      </c>
      <c r="D24" s="629">
        <f>SUM(D19:D23)</f>
        <v>1665109</v>
      </c>
    </row>
    <row r="25" spans="1:4" ht="15" customHeight="1">
      <c r="A25" s="185" t="s">
        <v>101</v>
      </c>
      <c r="B25" s="767" t="s">
        <v>102</v>
      </c>
      <c r="C25" s="767"/>
      <c r="D25" s="768"/>
    </row>
    <row r="26" spans="1:8" ht="15" customHeight="1">
      <c r="A26" s="181" t="s">
        <v>86</v>
      </c>
      <c r="B26" s="771" t="s">
        <v>316</v>
      </c>
      <c r="C26" s="771"/>
      <c r="D26" s="772"/>
      <c r="F26" s="6"/>
      <c r="G26" s="6"/>
      <c r="H26" s="6"/>
    </row>
    <row r="27" spans="1:4" ht="15" customHeight="1">
      <c r="A27" s="181"/>
      <c r="B27" s="8" t="s">
        <v>103</v>
      </c>
      <c r="C27" s="67">
        <v>582202</v>
      </c>
      <c r="D27" s="286">
        <v>477190</v>
      </c>
    </row>
    <row r="28" spans="1:4" ht="15" customHeight="1">
      <c r="A28" s="181"/>
      <c r="B28" s="8" t="s">
        <v>89</v>
      </c>
      <c r="C28" s="67">
        <f>'2sz melléklet'!F27</f>
        <v>8200</v>
      </c>
      <c r="D28" s="286">
        <f>'2sz melléklet'!G27</f>
        <v>10450</v>
      </c>
    </row>
    <row r="29" spans="1:4" ht="15" customHeight="1">
      <c r="A29" s="181" t="s">
        <v>90</v>
      </c>
      <c r="B29" s="8" t="s">
        <v>104</v>
      </c>
      <c r="C29" s="67">
        <v>22000</v>
      </c>
      <c r="D29" s="286">
        <v>22000</v>
      </c>
    </row>
    <row r="30" spans="1:8" ht="15" customHeight="1">
      <c r="A30" s="181"/>
      <c r="B30" s="89" t="s">
        <v>102</v>
      </c>
      <c r="C30" s="90">
        <f>SUM(C27:C29)</f>
        <v>612402</v>
      </c>
      <c r="D30" s="629">
        <f>SUM(D27:D29)</f>
        <v>509640</v>
      </c>
      <c r="F30" s="6"/>
      <c r="G30" s="6"/>
      <c r="H30" s="6"/>
    </row>
    <row r="31" spans="1:4" ht="15" customHeight="1">
      <c r="A31" s="185" t="s">
        <v>105</v>
      </c>
      <c r="B31" s="767" t="s">
        <v>106</v>
      </c>
      <c r="C31" s="767"/>
      <c r="D31" s="768"/>
    </row>
    <row r="32" spans="1:4" ht="15" customHeight="1">
      <c r="A32" s="181" t="s">
        <v>86</v>
      </c>
      <c r="B32" s="8" t="s">
        <v>107</v>
      </c>
      <c r="C32" s="769"/>
      <c r="D32" s="770"/>
    </row>
    <row r="33" spans="1:4" ht="27.75" customHeight="1">
      <c r="A33" s="766"/>
      <c r="B33" s="8" t="s">
        <v>108</v>
      </c>
      <c r="C33" s="176">
        <v>1590230</v>
      </c>
      <c r="D33" s="630">
        <v>1590230</v>
      </c>
    </row>
    <row r="34" spans="1:4" ht="15" customHeight="1">
      <c r="A34" s="766"/>
      <c r="B34" s="8" t="s">
        <v>109</v>
      </c>
      <c r="C34" s="176">
        <v>304737</v>
      </c>
      <c r="D34" s="632">
        <v>285327</v>
      </c>
    </row>
    <row r="35" spans="1:4" ht="15" customHeight="1">
      <c r="A35" s="766"/>
      <c r="B35" s="8" t="s">
        <v>110</v>
      </c>
      <c r="C35" s="67">
        <v>122609</v>
      </c>
      <c r="D35" s="286">
        <f>'2sz melléklet'!J27-'1.szmelléklet bevétel'!D33</f>
        <v>125821</v>
      </c>
    </row>
    <row r="36" spans="1:4" ht="15" customHeight="1">
      <c r="A36" s="181" t="s">
        <v>90</v>
      </c>
      <c r="B36" s="771" t="s">
        <v>111</v>
      </c>
      <c r="C36" s="771"/>
      <c r="D36" s="772"/>
    </row>
    <row r="37" spans="1:5" ht="15" customHeight="1">
      <c r="A37" s="766"/>
      <c r="B37" s="8" t="s">
        <v>109</v>
      </c>
      <c r="C37" s="67">
        <v>2966709</v>
      </c>
      <c r="D37" s="632">
        <v>2923776</v>
      </c>
      <c r="E37" s="56"/>
    </row>
    <row r="38" spans="1:4" ht="15" customHeight="1">
      <c r="A38" s="766"/>
      <c r="B38" s="8" t="s">
        <v>110</v>
      </c>
      <c r="C38" s="176">
        <f>'2sz melléklet'!C54</f>
        <v>121042</v>
      </c>
      <c r="D38" s="630">
        <f>'2sz melléklet'!D54</f>
        <v>121042</v>
      </c>
    </row>
    <row r="39" spans="1:4" ht="15" customHeight="1">
      <c r="A39" s="766"/>
      <c r="B39" s="172" t="s">
        <v>365</v>
      </c>
      <c r="C39" s="90">
        <f>SUM(C33:C38)</f>
        <v>5105327</v>
      </c>
      <c r="D39" s="629">
        <f>SUM(D33:D38)</f>
        <v>5046196</v>
      </c>
    </row>
    <row r="40" spans="1:4" ht="15" customHeight="1">
      <c r="A40" s="185" t="s">
        <v>112</v>
      </c>
      <c r="B40" s="23" t="s">
        <v>113</v>
      </c>
      <c r="C40" s="177">
        <v>11000</v>
      </c>
      <c r="D40" s="633">
        <v>11000</v>
      </c>
    </row>
    <row r="41" spans="1:4" ht="15" customHeight="1">
      <c r="A41" s="185" t="s">
        <v>114</v>
      </c>
      <c r="B41" s="767" t="s">
        <v>115</v>
      </c>
      <c r="C41" s="767"/>
      <c r="D41" s="768"/>
    </row>
    <row r="42" spans="1:4" ht="15" customHeight="1">
      <c r="A42" s="181" t="s">
        <v>86</v>
      </c>
      <c r="B42" s="8" t="s">
        <v>116</v>
      </c>
      <c r="C42" s="178">
        <v>251000</v>
      </c>
      <c r="D42" s="634">
        <v>251000</v>
      </c>
    </row>
    <row r="43" spans="1:4" ht="15" customHeight="1">
      <c r="A43" s="181" t="s">
        <v>90</v>
      </c>
      <c r="B43" s="8" t="s">
        <v>474</v>
      </c>
      <c r="C43" s="178">
        <v>1120000</v>
      </c>
      <c r="D43" s="634">
        <v>1120000</v>
      </c>
    </row>
    <row r="44" spans="1:4" ht="15" customHeight="1">
      <c r="A44" s="181"/>
      <c r="B44" s="172" t="s">
        <v>366</v>
      </c>
      <c r="C44" s="90">
        <f>SUM(C42:C43)</f>
        <v>1371000</v>
      </c>
      <c r="D44" s="629">
        <f>SUM(D42:D43)</f>
        <v>1371000</v>
      </c>
    </row>
    <row r="45" spans="1:4" ht="15" customHeight="1">
      <c r="A45" s="185" t="s">
        <v>117</v>
      </c>
      <c r="B45" s="767" t="s">
        <v>118</v>
      </c>
      <c r="C45" s="767"/>
      <c r="D45" s="768"/>
    </row>
    <row r="46" spans="1:4" ht="15" customHeight="1">
      <c r="A46" s="181" t="s">
        <v>86</v>
      </c>
      <c r="B46" s="8" t="s">
        <v>119</v>
      </c>
      <c r="C46" s="67">
        <v>207267</v>
      </c>
      <c r="D46" s="286">
        <v>290991</v>
      </c>
    </row>
    <row r="47" spans="1:4" ht="15" customHeight="1" thickBot="1">
      <c r="A47" s="65"/>
      <c r="B47" s="192" t="s">
        <v>384</v>
      </c>
      <c r="C47" s="66">
        <f>C16+C24+C30+C39+C40+C44+C46</f>
        <v>10493690</v>
      </c>
      <c r="D47" s="631">
        <f>D46+D44+D40+D39+D30+D24+D16</f>
        <v>10584187</v>
      </c>
    </row>
    <row r="48" spans="1:4" ht="13.5" thickTop="1">
      <c r="A48" s="11"/>
      <c r="B48" s="11"/>
      <c r="C48" s="11"/>
      <c r="D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</sheetData>
  <sheetProtection/>
  <mergeCells count="19">
    <mergeCell ref="B41:D41"/>
    <mergeCell ref="B45:D45"/>
    <mergeCell ref="B17:D17"/>
    <mergeCell ref="B18:D18"/>
    <mergeCell ref="B25:D25"/>
    <mergeCell ref="B26:D26"/>
    <mergeCell ref="A1:D1"/>
    <mergeCell ref="A2:D2"/>
    <mergeCell ref="A4:D4"/>
    <mergeCell ref="B7:D7"/>
    <mergeCell ref="B8:D8"/>
    <mergeCell ref="B3:D3"/>
    <mergeCell ref="A37:A39"/>
    <mergeCell ref="A33:A35"/>
    <mergeCell ref="B31:D31"/>
    <mergeCell ref="C32:D32"/>
    <mergeCell ref="B36:D36"/>
    <mergeCell ref="B9:D9"/>
    <mergeCell ref="B12:D12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3"/>
  <sheetViews>
    <sheetView zoomScalePageLayoutView="0" workbookViewId="0" topLeftCell="A16">
      <selection activeCell="A4" sqref="A4:H4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0.140625" style="0" customWidth="1"/>
    <col min="4" max="4" width="10.28125" style="0" customWidth="1"/>
    <col min="5" max="5" width="9.57421875" style="0" customWidth="1"/>
    <col min="6" max="6" width="8.57421875" style="0" customWidth="1"/>
    <col min="7" max="7" width="9.7109375" style="0" customWidth="1"/>
    <col min="8" max="8" width="9.421875" style="0" customWidth="1"/>
  </cols>
  <sheetData>
    <row r="1" spans="1:8" ht="12.75">
      <c r="A1" s="799" t="s">
        <v>386</v>
      </c>
      <c r="B1" s="799"/>
      <c r="C1" s="799"/>
      <c r="D1" s="799"/>
      <c r="E1" s="799"/>
      <c r="F1" s="799"/>
      <c r="G1" s="799"/>
      <c r="H1" s="799"/>
    </row>
    <row r="2" spans="1:8" ht="12.75">
      <c r="A2" s="511"/>
      <c r="B2" s="448"/>
      <c r="C2" s="448"/>
      <c r="D2" s="448"/>
      <c r="E2" s="448"/>
      <c r="F2" s="448"/>
      <c r="G2" s="448"/>
      <c r="H2" s="448"/>
    </row>
    <row r="3" spans="1:8" ht="12.75">
      <c r="A3" s="802" t="s">
        <v>655</v>
      </c>
      <c r="B3" s="802"/>
      <c r="C3" s="802"/>
      <c r="D3" s="802"/>
      <c r="E3" s="802"/>
      <c r="F3" s="802"/>
      <c r="G3" s="802"/>
      <c r="H3" s="802"/>
    </row>
    <row r="4" spans="1:8" ht="12.75">
      <c r="A4" s="802" t="s">
        <v>546</v>
      </c>
      <c r="B4" s="802"/>
      <c r="C4" s="802"/>
      <c r="D4" s="802"/>
      <c r="E4" s="802"/>
      <c r="F4" s="802"/>
      <c r="G4" s="802"/>
      <c r="H4" s="802"/>
    </row>
    <row r="5" spans="1:8" ht="12.75">
      <c r="A5" s="802" t="s">
        <v>547</v>
      </c>
      <c r="B5" s="802"/>
      <c r="C5" s="802"/>
      <c r="D5" s="802"/>
      <c r="E5" s="802"/>
      <c r="F5" s="802"/>
      <c r="G5" s="802"/>
      <c r="H5" s="802"/>
    </row>
    <row r="6" spans="1:8" ht="12.75">
      <c r="A6" s="802" t="s">
        <v>571</v>
      </c>
      <c r="B6" s="802"/>
      <c r="C6" s="802"/>
      <c r="D6" s="802"/>
      <c r="E6" s="802"/>
      <c r="F6" s="802"/>
      <c r="G6" s="802"/>
      <c r="H6" s="802"/>
    </row>
    <row r="7" spans="1:8" ht="13.5" thickBot="1">
      <c r="A7" s="889" t="s">
        <v>548</v>
      </c>
      <c r="B7" s="889"/>
      <c r="C7" s="889"/>
      <c r="D7" s="889"/>
      <c r="E7" s="889"/>
      <c r="F7" s="889"/>
      <c r="G7" s="889"/>
      <c r="H7" s="889"/>
    </row>
    <row r="8" spans="1:8" ht="30" customHeight="1">
      <c r="A8" s="512" t="s">
        <v>190</v>
      </c>
      <c r="B8" s="890" t="s">
        <v>549</v>
      </c>
      <c r="C8" s="512" t="s">
        <v>573</v>
      </c>
      <c r="D8" s="512" t="s">
        <v>550</v>
      </c>
      <c r="E8" s="512" t="s">
        <v>551</v>
      </c>
      <c r="F8" s="512" t="s">
        <v>573</v>
      </c>
      <c r="G8" s="512" t="s">
        <v>550</v>
      </c>
      <c r="H8" s="512" t="s">
        <v>551</v>
      </c>
    </row>
    <row r="9" spans="1:8" ht="41.25" customHeight="1" thickBot="1">
      <c r="A9" s="513" t="s">
        <v>552</v>
      </c>
      <c r="B9" s="891"/>
      <c r="C9" s="513" t="s">
        <v>553</v>
      </c>
      <c r="D9" s="513" t="s">
        <v>591</v>
      </c>
      <c r="E9" s="513" t="s">
        <v>592</v>
      </c>
      <c r="F9" s="513" t="s">
        <v>593</v>
      </c>
      <c r="G9" s="513" t="s">
        <v>594</v>
      </c>
      <c r="H9" s="513" t="s">
        <v>595</v>
      </c>
    </row>
    <row r="10" spans="1:8" ht="25.5" customHeight="1">
      <c r="A10" s="514" t="s">
        <v>86</v>
      </c>
      <c r="B10" s="515" t="s">
        <v>554</v>
      </c>
      <c r="C10" s="516">
        <v>45</v>
      </c>
      <c r="D10" s="515">
        <v>41</v>
      </c>
      <c r="E10" s="515">
        <v>4</v>
      </c>
      <c r="F10" s="516">
        <v>45</v>
      </c>
      <c r="G10" s="515">
        <v>41</v>
      </c>
      <c r="H10" s="515">
        <v>4</v>
      </c>
    </row>
    <row r="11" spans="1:8" ht="24.75" customHeight="1">
      <c r="A11" s="517" t="s">
        <v>90</v>
      </c>
      <c r="B11" s="17" t="s">
        <v>154</v>
      </c>
      <c r="C11" s="30">
        <v>114</v>
      </c>
      <c r="D11" s="17">
        <v>111</v>
      </c>
      <c r="E11" s="17">
        <v>3</v>
      </c>
      <c r="F11" s="30">
        <v>114</v>
      </c>
      <c r="G11" s="17">
        <v>111</v>
      </c>
      <c r="H11" s="17">
        <v>3</v>
      </c>
    </row>
    <row r="12" spans="1:8" ht="12.75">
      <c r="A12" s="893" t="s">
        <v>155</v>
      </c>
      <c r="B12" s="17" t="s">
        <v>555</v>
      </c>
      <c r="C12" s="30">
        <v>77</v>
      </c>
      <c r="D12" s="17">
        <v>76</v>
      </c>
      <c r="E12" s="17">
        <v>1</v>
      </c>
      <c r="F12" s="30">
        <v>79</v>
      </c>
      <c r="G12" s="17">
        <v>78</v>
      </c>
      <c r="H12" s="17">
        <v>1</v>
      </c>
    </row>
    <row r="13" spans="1:8" ht="12.75">
      <c r="A13" s="894"/>
      <c r="B13" s="17" t="s">
        <v>157</v>
      </c>
      <c r="C13" s="30">
        <v>15</v>
      </c>
      <c r="D13" s="17">
        <v>14</v>
      </c>
      <c r="E13" s="17">
        <v>1</v>
      </c>
      <c r="F13" s="30">
        <v>15</v>
      </c>
      <c r="G13" s="17">
        <v>14</v>
      </c>
      <c r="H13" s="17">
        <v>1</v>
      </c>
    </row>
    <row r="14" spans="1:8" ht="12.75">
      <c r="A14" s="894"/>
      <c r="B14" s="519" t="s">
        <v>556</v>
      </c>
      <c r="C14" s="30">
        <v>12</v>
      </c>
      <c r="D14" s="519">
        <v>12</v>
      </c>
      <c r="E14" s="519"/>
      <c r="F14" s="30">
        <v>7</v>
      </c>
      <c r="G14" s="519">
        <v>7</v>
      </c>
      <c r="H14" s="519"/>
    </row>
    <row r="15" spans="1:8" ht="12.75">
      <c r="A15" s="894"/>
      <c r="B15" s="520" t="s">
        <v>356</v>
      </c>
      <c r="C15" s="30">
        <v>47</v>
      </c>
      <c r="D15" s="17">
        <v>47</v>
      </c>
      <c r="E15" s="17"/>
      <c r="F15" s="30">
        <v>45</v>
      </c>
      <c r="G15" s="17">
        <v>45</v>
      </c>
      <c r="H15" s="17"/>
    </row>
    <row r="16" spans="1:8" ht="25.5">
      <c r="A16" s="895"/>
      <c r="B16" s="520" t="s">
        <v>641</v>
      </c>
      <c r="C16" s="30">
        <v>15</v>
      </c>
      <c r="D16" s="17">
        <v>15</v>
      </c>
      <c r="E16" s="17"/>
      <c r="F16" s="30">
        <v>18</v>
      </c>
      <c r="G16" s="17">
        <v>18</v>
      </c>
      <c r="H16" s="17"/>
    </row>
    <row r="17" spans="1:8" ht="12.75">
      <c r="A17" s="896" t="s">
        <v>158</v>
      </c>
      <c r="B17" s="17" t="s">
        <v>557</v>
      </c>
      <c r="C17" s="30">
        <v>71</v>
      </c>
      <c r="D17" s="17">
        <v>70</v>
      </c>
      <c r="E17" s="17">
        <v>1</v>
      </c>
      <c r="F17" s="30">
        <v>65</v>
      </c>
      <c r="G17" s="17">
        <v>62</v>
      </c>
      <c r="H17" s="17">
        <v>3</v>
      </c>
    </row>
    <row r="18" spans="1:8" ht="12.75">
      <c r="A18" s="896"/>
      <c r="B18" s="17" t="s">
        <v>558</v>
      </c>
      <c r="C18" s="30">
        <v>4</v>
      </c>
      <c r="D18" s="17">
        <v>2</v>
      </c>
      <c r="E18" s="17">
        <v>2</v>
      </c>
      <c r="F18" s="30">
        <v>4</v>
      </c>
      <c r="G18" s="17">
        <v>2</v>
      </c>
      <c r="H18" s="17">
        <v>2</v>
      </c>
    </row>
    <row r="19" spans="1:8" ht="25.5">
      <c r="A19" s="517" t="s">
        <v>159</v>
      </c>
      <c r="B19" s="17" t="s">
        <v>559</v>
      </c>
      <c r="C19" s="30">
        <v>44</v>
      </c>
      <c r="D19" s="17">
        <v>44</v>
      </c>
      <c r="E19" s="17"/>
      <c r="F19" s="30">
        <v>42</v>
      </c>
      <c r="G19" s="17">
        <v>42</v>
      </c>
      <c r="H19" s="17"/>
    </row>
    <row r="20" spans="1:8" ht="18" customHeight="1">
      <c r="A20" s="517" t="s">
        <v>161</v>
      </c>
      <c r="B20" s="17" t="s">
        <v>560</v>
      </c>
      <c r="C20" s="30">
        <v>63</v>
      </c>
      <c r="D20" s="17">
        <v>63</v>
      </c>
      <c r="E20" s="17"/>
      <c r="F20" s="30">
        <v>59</v>
      </c>
      <c r="G20" s="17">
        <v>59</v>
      </c>
      <c r="H20" s="17"/>
    </row>
    <row r="21" spans="1:8" ht="12.75">
      <c r="A21" s="517" t="s">
        <v>163</v>
      </c>
      <c r="B21" s="17" t="s">
        <v>164</v>
      </c>
      <c r="C21" s="30">
        <v>23</v>
      </c>
      <c r="D21" s="17">
        <v>23</v>
      </c>
      <c r="E21" s="17"/>
      <c r="F21" s="30">
        <v>23</v>
      </c>
      <c r="G21" s="17">
        <v>23</v>
      </c>
      <c r="H21" s="17"/>
    </row>
    <row r="22" spans="1:8" ht="12.75">
      <c r="A22" s="893" t="s">
        <v>165</v>
      </c>
      <c r="B22" s="17" t="s">
        <v>561</v>
      </c>
      <c r="C22" s="30">
        <v>10</v>
      </c>
      <c r="D22" s="17">
        <v>7</v>
      </c>
      <c r="E22" s="17">
        <v>3</v>
      </c>
      <c r="F22" s="30">
        <v>10</v>
      </c>
      <c r="G22" s="17">
        <v>7</v>
      </c>
      <c r="H22" s="17">
        <v>3</v>
      </c>
    </row>
    <row r="23" spans="1:8" ht="12.75">
      <c r="A23" s="894"/>
      <c r="B23" s="17" t="s">
        <v>562</v>
      </c>
      <c r="C23" s="30">
        <v>4</v>
      </c>
      <c r="D23" s="17">
        <v>4</v>
      </c>
      <c r="E23" s="17"/>
      <c r="F23" s="30">
        <v>4</v>
      </c>
      <c r="G23" s="17">
        <v>4</v>
      </c>
      <c r="H23" s="17"/>
    </row>
    <row r="24" spans="1:8" ht="12.75">
      <c r="A24" s="894"/>
      <c r="B24" s="520" t="s">
        <v>358</v>
      </c>
      <c r="C24" s="30">
        <v>8</v>
      </c>
      <c r="D24" s="17">
        <v>7</v>
      </c>
      <c r="E24" s="17">
        <v>1</v>
      </c>
      <c r="F24" s="30">
        <v>8</v>
      </c>
      <c r="G24" s="17">
        <v>7</v>
      </c>
      <c r="H24" s="17">
        <v>1</v>
      </c>
    </row>
    <row r="25" spans="1:8" ht="12.75">
      <c r="A25" s="895"/>
      <c r="B25" s="17" t="s">
        <v>169</v>
      </c>
      <c r="C25" s="30">
        <v>5</v>
      </c>
      <c r="D25" s="17">
        <v>4</v>
      </c>
      <c r="E25" s="17">
        <v>1</v>
      </c>
      <c r="F25" s="30">
        <v>5</v>
      </c>
      <c r="G25" s="17">
        <v>4</v>
      </c>
      <c r="H25" s="17">
        <v>1</v>
      </c>
    </row>
    <row r="26" spans="1:8" ht="25.5">
      <c r="A26" s="517" t="s">
        <v>168</v>
      </c>
      <c r="B26" s="17" t="s">
        <v>563</v>
      </c>
      <c r="C26" s="30">
        <v>65</v>
      </c>
      <c r="D26" s="17">
        <v>65</v>
      </c>
      <c r="E26" s="17"/>
      <c r="F26" s="30">
        <v>65</v>
      </c>
      <c r="G26" s="17">
        <v>65</v>
      </c>
      <c r="H26" s="17"/>
    </row>
    <row r="27" spans="1:8" ht="25.5">
      <c r="A27" s="517">
        <v>10</v>
      </c>
      <c r="B27" s="17" t="s">
        <v>622</v>
      </c>
      <c r="C27" s="30">
        <v>9</v>
      </c>
      <c r="D27" s="17">
        <v>9</v>
      </c>
      <c r="E27" s="17"/>
      <c r="F27" s="30">
        <v>19</v>
      </c>
      <c r="G27" s="17">
        <v>19</v>
      </c>
      <c r="H27" s="17"/>
    </row>
    <row r="28" spans="1:8" ht="18.75" customHeight="1">
      <c r="A28" s="518" t="s">
        <v>172</v>
      </c>
      <c r="B28" s="17" t="s">
        <v>565</v>
      </c>
      <c r="C28" s="30">
        <v>2</v>
      </c>
      <c r="D28" s="17">
        <v>2</v>
      </c>
      <c r="E28" s="17"/>
      <c r="F28" s="30">
        <v>2</v>
      </c>
      <c r="G28" s="17">
        <v>2</v>
      </c>
      <c r="H28" s="17"/>
    </row>
    <row r="29" spans="1:8" ht="15.75" customHeight="1">
      <c r="A29" s="521" t="s">
        <v>566</v>
      </c>
      <c r="B29" s="17" t="s">
        <v>567</v>
      </c>
      <c r="C29" s="30">
        <v>413</v>
      </c>
      <c r="D29" s="17">
        <v>413</v>
      </c>
      <c r="E29" s="17"/>
      <c r="F29" s="30">
        <v>413</v>
      </c>
      <c r="G29" s="17">
        <v>413</v>
      </c>
      <c r="H29" s="17"/>
    </row>
    <row r="30" spans="1:8" ht="12.75">
      <c r="A30" s="522" t="s">
        <v>175</v>
      </c>
      <c r="B30" s="523" t="s">
        <v>261</v>
      </c>
      <c r="C30" s="386">
        <v>78</v>
      </c>
      <c r="D30" s="523">
        <v>78</v>
      </c>
      <c r="E30" s="523"/>
      <c r="F30" s="386">
        <v>85</v>
      </c>
      <c r="G30" s="523">
        <v>82</v>
      </c>
      <c r="H30" s="523">
        <v>3</v>
      </c>
    </row>
    <row r="31" spans="1:8" ht="38.25" customHeight="1" thickBot="1">
      <c r="A31" s="524" t="s">
        <v>251</v>
      </c>
      <c r="B31" s="525" t="s">
        <v>568</v>
      </c>
      <c r="C31" s="451">
        <v>1</v>
      </c>
      <c r="D31" s="525"/>
      <c r="E31" s="525">
        <v>1</v>
      </c>
      <c r="F31" s="451">
        <v>1</v>
      </c>
      <c r="G31" s="525"/>
      <c r="H31" s="525">
        <v>1</v>
      </c>
    </row>
    <row r="32" spans="1:8" ht="13.5" thickBot="1">
      <c r="A32" s="307"/>
      <c r="B32" s="526" t="s">
        <v>569</v>
      </c>
      <c r="C32" s="527">
        <f aca="true" t="shared" si="0" ref="C32:H32">SUM(C10:C31)</f>
        <v>1125</v>
      </c>
      <c r="D32" s="526">
        <f t="shared" si="0"/>
        <v>1107</v>
      </c>
      <c r="E32" s="526">
        <f t="shared" si="0"/>
        <v>18</v>
      </c>
      <c r="F32" s="527">
        <f t="shared" si="0"/>
        <v>1128</v>
      </c>
      <c r="G32" s="526">
        <f t="shared" si="0"/>
        <v>1105</v>
      </c>
      <c r="H32" s="526">
        <f t="shared" si="0"/>
        <v>23</v>
      </c>
    </row>
    <row r="33" spans="1:8" ht="12.75">
      <c r="A33" s="43"/>
      <c r="B33" s="448"/>
      <c r="C33" s="448"/>
      <c r="D33" s="448"/>
      <c r="E33" s="448"/>
      <c r="F33" s="448"/>
      <c r="G33" s="448"/>
      <c r="H33" s="448"/>
    </row>
    <row r="34" spans="1:8" ht="12.75">
      <c r="A34" s="892" t="s">
        <v>578</v>
      </c>
      <c r="B34" s="892"/>
      <c r="C34" s="892"/>
      <c r="D34" s="892"/>
      <c r="E34" s="892"/>
      <c r="F34" s="892"/>
      <c r="G34" s="892"/>
      <c r="H34" s="892"/>
    </row>
    <row r="35" spans="1:8" ht="12.75">
      <c r="A35" s="892"/>
      <c r="B35" s="892"/>
      <c r="C35" s="892"/>
      <c r="D35" s="892"/>
      <c r="E35" s="892"/>
      <c r="F35" s="892"/>
      <c r="G35" s="892"/>
      <c r="H35" s="892"/>
    </row>
    <row r="36" spans="1:8" ht="13.5" thickBot="1">
      <c r="A36" s="725"/>
      <c r="B36" s="725"/>
      <c r="C36" s="725"/>
      <c r="D36" s="725"/>
      <c r="E36" s="725"/>
      <c r="F36" s="725"/>
      <c r="G36" s="725"/>
      <c r="H36" s="725"/>
    </row>
    <row r="37" spans="1:8" ht="42.75" customHeight="1" thickBot="1">
      <c r="A37" s="43"/>
      <c r="B37" s="726"/>
      <c r="C37" s="727" t="s">
        <v>643</v>
      </c>
      <c r="D37" s="760" t="s">
        <v>644</v>
      </c>
      <c r="F37" s="448"/>
      <c r="G37" s="448"/>
      <c r="H37" s="448"/>
    </row>
    <row r="38" spans="1:8" ht="12.75">
      <c r="A38" s="528"/>
      <c r="B38" s="529" t="s">
        <v>570</v>
      </c>
      <c r="C38" s="529">
        <v>24</v>
      </c>
      <c r="D38" s="529"/>
      <c r="E38" s="450"/>
      <c r="F38" s="450"/>
      <c r="G38" s="450"/>
      <c r="H38" s="450"/>
    </row>
    <row r="39" spans="1:8" ht="25.5">
      <c r="A39" s="528"/>
      <c r="B39" s="253" t="s">
        <v>560</v>
      </c>
      <c r="C39" s="253">
        <v>3</v>
      </c>
      <c r="D39" s="253"/>
      <c r="E39" s="450"/>
      <c r="F39" s="450"/>
      <c r="G39" s="450"/>
      <c r="H39" s="450"/>
    </row>
    <row r="40" spans="1:8" ht="25.5">
      <c r="A40" s="528"/>
      <c r="B40" s="253" t="s">
        <v>564</v>
      </c>
      <c r="C40" s="253">
        <v>5</v>
      </c>
      <c r="D40" s="253"/>
      <c r="E40" s="450"/>
      <c r="F40" s="450"/>
      <c r="G40" s="450"/>
      <c r="H40" s="450"/>
    </row>
    <row r="41" spans="1:8" ht="13.5" thickBot="1">
      <c r="A41" s="528"/>
      <c r="B41" s="530" t="s">
        <v>567</v>
      </c>
      <c r="C41" s="728">
        <v>4</v>
      </c>
      <c r="D41" s="728"/>
      <c r="E41" s="450"/>
      <c r="F41" s="450"/>
      <c r="G41" s="450"/>
      <c r="H41" s="450"/>
    </row>
    <row r="42" spans="1:8" ht="13.5" thickBot="1">
      <c r="A42" s="528"/>
      <c r="B42" s="5" t="s">
        <v>261</v>
      </c>
      <c r="C42" s="5">
        <v>3</v>
      </c>
      <c r="D42" s="5">
        <v>100</v>
      </c>
      <c r="E42" s="450"/>
      <c r="F42" s="450"/>
      <c r="G42" s="450"/>
      <c r="H42" s="450"/>
    </row>
    <row r="43" spans="2:8" ht="13.5" thickBot="1">
      <c r="B43" s="531" t="s">
        <v>174</v>
      </c>
      <c r="C43" s="531">
        <f>SUM(C38:C42)</f>
        <v>39</v>
      </c>
      <c r="D43" s="531">
        <f>SUM(D38:D42)</f>
        <v>100</v>
      </c>
      <c r="E43" s="532"/>
      <c r="F43" s="532"/>
      <c r="G43" s="532"/>
      <c r="H43" s="532"/>
    </row>
  </sheetData>
  <sheetProtection/>
  <mergeCells count="13">
    <mergeCell ref="B8:B9"/>
    <mergeCell ref="A34:H35"/>
    <mergeCell ref="A12:A14"/>
    <mergeCell ref="A15:A16"/>
    <mergeCell ref="A22:A23"/>
    <mergeCell ref="A24:A25"/>
    <mergeCell ref="A17:A18"/>
    <mergeCell ref="A1:H1"/>
    <mergeCell ref="A4:H4"/>
    <mergeCell ref="A5:H5"/>
    <mergeCell ref="A6:H6"/>
    <mergeCell ref="A7:H7"/>
    <mergeCell ref="A3:H3"/>
  </mergeCells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44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52.8515625" style="0" customWidth="1"/>
    <col min="4" max="4" width="11.140625" style="0" customWidth="1"/>
    <col min="5" max="5" width="7.421875" style="0" customWidth="1"/>
  </cols>
  <sheetData>
    <row r="1" spans="2:5" ht="12.75">
      <c r="B1" s="897" t="s">
        <v>504</v>
      </c>
      <c r="C1" s="897"/>
      <c r="D1" s="897"/>
      <c r="E1" s="897"/>
    </row>
    <row r="2" spans="2:5" ht="12.75">
      <c r="B2" s="802" t="s">
        <v>656</v>
      </c>
      <c r="C2" s="802"/>
      <c r="D2" s="802"/>
      <c r="E2" s="802"/>
    </row>
    <row r="3" spans="2:5" ht="12.75">
      <c r="B3" s="898" t="s">
        <v>505</v>
      </c>
      <c r="C3" s="899"/>
      <c r="D3" s="899"/>
      <c r="E3" s="899"/>
    </row>
    <row r="4" spans="2:5" ht="13.5" thickBot="1">
      <c r="B4" s="455"/>
      <c r="C4" s="456"/>
      <c r="D4" s="457" t="s">
        <v>506</v>
      </c>
      <c r="E4" s="458" t="s">
        <v>368</v>
      </c>
    </row>
    <row r="5" spans="1:5" ht="13.5" thickTop="1">
      <c r="A5" s="900" t="s">
        <v>507</v>
      </c>
      <c r="B5" s="902" t="s">
        <v>275</v>
      </c>
      <c r="C5" s="902" t="s">
        <v>508</v>
      </c>
      <c r="D5" s="902" t="s">
        <v>509</v>
      </c>
      <c r="E5" s="904"/>
    </row>
    <row r="6" spans="1:5" ht="12.75">
      <c r="A6" s="901"/>
      <c r="B6" s="903"/>
      <c r="C6" s="903"/>
      <c r="D6" s="903"/>
      <c r="E6" s="905"/>
    </row>
    <row r="7" spans="1:5" ht="25.5" customHeight="1">
      <c r="A7" s="459" t="s">
        <v>86</v>
      </c>
      <c r="B7" s="460" t="s">
        <v>510</v>
      </c>
      <c r="C7" s="461" t="s">
        <v>511</v>
      </c>
      <c r="D7" s="907">
        <v>500</v>
      </c>
      <c r="E7" s="908"/>
    </row>
    <row r="8" spans="1:5" ht="12.75">
      <c r="A8" s="459" t="s">
        <v>90</v>
      </c>
      <c r="B8" s="460" t="s">
        <v>512</v>
      </c>
      <c r="C8" s="461"/>
      <c r="D8" s="907">
        <f>E9+E10+E11+E12+E13+E14+E15+E16+D17+D18+D21+E19+E20+E22</f>
        <v>640849</v>
      </c>
      <c r="E8" s="908"/>
    </row>
    <row r="9" spans="1:5" ht="12.75">
      <c r="A9" s="459" t="s">
        <v>155</v>
      </c>
      <c r="B9" s="460"/>
      <c r="C9" s="462" t="s">
        <v>513</v>
      </c>
      <c r="D9" s="463"/>
      <c r="E9" s="464">
        <v>7830</v>
      </c>
    </row>
    <row r="10" spans="1:5" ht="12.75">
      <c r="A10" s="459" t="s">
        <v>158</v>
      </c>
      <c r="B10" s="460"/>
      <c r="C10" s="462" t="s">
        <v>514</v>
      </c>
      <c r="D10" s="463"/>
      <c r="E10" s="464">
        <v>10603</v>
      </c>
    </row>
    <row r="11" spans="1:5" ht="12.75">
      <c r="A11" s="459" t="s">
        <v>159</v>
      </c>
      <c r="B11" s="460"/>
      <c r="C11" s="462" t="s">
        <v>515</v>
      </c>
      <c r="D11" s="463"/>
      <c r="E11" s="464">
        <v>360</v>
      </c>
    </row>
    <row r="12" spans="1:5" ht="12.75">
      <c r="A12" s="459" t="s">
        <v>161</v>
      </c>
      <c r="B12" s="460"/>
      <c r="C12" s="462" t="s">
        <v>516</v>
      </c>
      <c r="D12" s="463"/>
      <c r="E12" s="464">
        <v>417967</v>
      </c>
    </row>
    <row r="13" spans="1:5" ht="12.75">
      <c r="A13" s="459" t="s">
        <v>163</v>
      </c>
      <c r="B13" s="460"/>
      <c r="C13" s="462" t="s">
        <v>517</v>
      </c>
      <c r="D13" s="463"/>
      <c r="E13" s="464">
        <v>40831</v>
      </c>
    </row>
    <row r="14" spans="1:5" ht="12.75">
      <c r="A14" s="459" t="s">
        <v>165</v>
      </c>
      <c r="B14" s="460"/>
      <c r="C14" s="462" t="s">
        <v>518</v>
      </c>
      <c r="D14" s="463"/>
      <c r="E14" s="464">
        <v>100000</v>
      </c>
    </row>
    <row r="15" spans="1:5" ht="12.75">
      <c r="A15" s="459" t="s">
        <v>168</v>
      </c>
      <c r="B15" s="460"/>
      <c r="C15" s="462" t="s">
        <v>519</v>
      </c>
      <c r="D15" s="463"/>
      <c r="E15" s="464">
        <v>1192</v>
      </c>
    </row>
    <row r="16" spans="1:5" ht="12.75">
      <c r="A16" s="459" t="s">
        <v>170</v>
      </c>
      <c r="B16" s="460"/>
      <c r="C16" s="462" t="s">
        <v>520</v>
      </c>
      <c r="D16" s="463"/>
      <c r="E16" s="464">
        <v>1440</v>
      </c>
    </row>
    <row r="17" spans="1:5" ht="12.75">
      <c r="A17" s="465" t="s">
        <v>172</v>
      </c>
      <c r="B17" s="466"/>
      <c r="C17" s="467" t="s">
        <v>521</v>
      </c>
      <c r="D17" s="911">
        <v>480</v>
      </c>
      <c r="E17" s="912"/>
    </row>
    <row r="18" spans="1:5" ht="12.75">
      <c r="A18" s="465" t="s">
        <v>173</v>
      </c>
      <c r="B18" s="466"/>
      <c r="C18" s="467" t="s">
        <v>476</v>
      </c>
      <c r="D18" s="915">
        <v>129</v>
      </c>
      <c r="E18" s="916"/>
    </row>
    <row r="19" spans="1:5" ht="12.75">
      <c r="A19" s="711" t="s">
        <v>175</v>
      </c>
      <c r="B19" s="712"/>
      <c r="C19" s="713" t="s">
        <v>522</v>
      </c>
      <c r="D19" s="714"/>
      <c r="E19" s="715">
        <v>29393</v>
      </c>
    </row>
    <row r="20" spans="1:5" ht="12.75">
      <c r="A20" s="711" t="s">
        <v>251</v>
      </c>
      <c r="B20" s="712"/>
      <c r="C20" s="467" t="s">
        <v>623</v>
      </c>
      <c r="D20" s="714"/>
      <c r="E20" s="715">
        <v>2150</v>
      </c>
    </row>
    <row r="21" spans="1:5" ht="15" customHeight="1" thickBot="1">
      <c r="A21" s="468" t="s">
        <v>252</v>
      </c>
      <c r="B21" s="469"/>
      <c r="C21" s="470" t="s">
        <v>624</v>
      </c>
      <c r="D21" s="909">
        <v>404</v>
      </c>
      <c r="E21" s="910"/>
    </row>
    <row r="22" spans="1:5" ht="15" customHeight="1" thickBot="1" thickTop="1">
      <c r="A22" s="720" t="s">
        <v>253</v>
      </c>
      <c r="B22" s="721"/>
      <c r="C22" s="722" t="s">
        <v>633</v>
      </c>
      <c r="D22" s="723"/>
      <c r="E22" s="724">
        <v>28070</v>
      </c>
    </row>
    <row r="23" spans="1:5" ht="21" customHeight="1" thickBot="1" thickTop="1">
      <c r="A23" s="471"/>
      <c r="B23" s="472" t="s">
        <v>523</v>
      </c>
      <c r="C23" s="472"/>
      <c r="D23" s="913">
        <f>D7+D8</f>
        <v>641349</v>
      </c>
      <c r="E23" s="914"/>
    </row>
    <row r="24" spans="4:5" ht="13.5" thickTop="1">
      <c r="D24" s="906"/>
      <c r="E24" s="906"/>
    </row>
    <row r="33" ht="12.75">
      <c r="B33" s="397"/>
    </row>
    <row r="39" spans="2:4" ht="12.75">
      <c r="B39" s="152"/>
      <c r="C39" s="244"/>
      <c r="D39" s="4"/>
    </row>
    <row r="40" spans="2:4" ht="12.75">
      <c r="B40" s="152"/>
      <c r="C40" s="244"/>
      <c r="D40" s="32"/>
    </row>
    <row r="41" spans="2:4" ht="12.75">
      <c r="B41" s="152"/>
      <c r="C41" s="244"/>
      <c r="D41" s="32"/>
    </row>
    <row r="42" spans="2:4" ht="12.75">
      <c r="B42" s="390"/>
      <c r="C42" s="244"/>
      <c r="D42" s="156"/>
    </row>
    <row r="44" ht="12.75">
      <c r="D44" s="265"/>
    </row>
  </sheetData>
  <sheetProtection/>
  <mergeCells count="14">
    <mergeCell ref="D24:E24"/>
    <mergeCell ref="D8:E8"/>
    <mergeCell ref="D21:E21"/>
    <mergeCell ref="D7:E7"/>
    <mergeCell ref="D17:E17"/>
    <mergeCell ref="D23:E23"/>
    <mergeCell ref="D18:E18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36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474" customWidth="1"/>
    <col min="2" max="2" width="32.28125" style="473" customWidth="1"/>
    <col min="3" max="7" width="11.00390625" style="473" customWidth="1"/>
    <col min="8" max="8" width="11.8515625" style="473" customWidth="1"/>
    <col min="9" max="16384" width="8.00390625" style="473" customWidth="1"/>
  </cols>
  <sheetData>
    <row r="1" spans="1:8" ht="12.75" customHeight="1">
      <c r="A1" s="897" t="s">
        <v>526</v>
      </c>
      <c r="B1" s="897"/>
      <c r="C1" s="897"/>
      <c r="D1" s="897"/>
      <c r="E1" s="897"/>
      <c r="F1" s="897"/>
      <c r="G1" s="897"/>
      <c r="H1" s="897"/>
    </row>
    <row r="2" spans="1:8" ht="12.75">
      <c r="A2" s="802" t="s">
        <v>652</v>
      </c>
      <c r="B2" s="802"/>
      <c r="C2" s="802"/>
      <c r="D2" s="802"/>
      <c r="E2" s="802"/>
      <c r="F2" s="802"/>
      <c r="G2" s="802"/>
      <c r="H2" s="802"/>
    </row>
    <row r="3" spans="1:8" ht="12.75">
      <c r="A3" s="917" t="s">
        <v>527</v>
      </c>
      <c r="B3" s="918"/>
      <c r="C3" s="918"/>
      <c r="D3" s="918"/>
      <c r="E3" s="918"/>
      <c r="F3" s="918"/>
      <c r="G3" s="918"/>
      <c r="H3" s="918"/>
    </row>
    <row r="4" spans="1:8" ht="12.75">
      <c r="A4" s="917" t="s">
        <v>528</v>
      </c>
      <c r="B4" s="918"/>
      <c r="C4" s="918"/>
      <c r="D4" s="918"/>
      <c r="E4" s="918"/>
      <c r="F4" s="918"/>
      <c r="G4" s="918"/>
      <c r="H4" s="918"/>
    </row>
    <row r="5" ht="15" thickBot="1">
      <c r="H5" s="475" t="s">
        <v>529</v>
      </c>
    </row>
    <row r="6" spans="1:8" s="482" customFormat="1" ht="12.75" customHeight="1">
      <c r="A6" s="476"/>
      <c r="B6" s="477" t="s">
        <v>530</v>
      </c>
      <c r="C6" s="478" t="s">
        <v>531</v>
      </c>
      <c r="D6" s="479" t="s">
        <v>532</v>
      </c>
      <c r="E6" s="480"/>
      <c r="F6" s="480"/>
      <c r="G6" s="481"/>
      <c r="H6" s="477" t="s">
        <v>533</v>
      </c>
    </row>
    <row r="7" spans="1:8" s="490" customFormat="1" ht="15" customHeight="1" thickBot="1">
      <c r="A7" s="483" t="s">
        <v>151</v>
      </c>
      <c r="B7" s="484" t="s">
        <v>534</v>
      </c>
      <c r="C7" s="485" t="s">
        <v>535</v>
      </c>
      <c r="D7" s="486">
        <v>2009</v>
      </c>
      <c r="E7" s="487">
        <v>2010</v>
      </c>
      <c r="F7" s="487">
        <v>2011</v>
      </c>
      <c r="G7" s="488" t="s">
        <v>574</v>
      </c>
      <c r="H7" s="489" t="s">
        <v>536</v>
      </c>
    </row>
    <row r="8" spans="1:19" ht="27" customHeight="1" thickBot="1">
      <c r="A8" s="491" t="s">
        <v>86</v>
      </c>
      <c r="B8" s="492" t="s">
        <v>537</v>
      </c>
      <c r="C8" s="493"/>
      <c r="D8" s="494">
        <f>SUM(D4:D9)</f>
        <v>0</v>
      </c>
      <c r="E8" s="494"/>
      <c r="F8" s="494"/>
      <c r="G8" s="494"/>
      <c r="H8" s="495"/>
      <c r="J8" s="496"/>
      <c r="K8" s="496"/>
      <c r="N8" s="496"/>
      <c r="O8" s="496"/>
      <c r="R8" s="496"/>
      <c r="S8" s="496"/>
    </row>
    <row r="9" spans="1:8" ht="18" customHeight="1">
      <c r="A9" s="497" t="s">
        <v>158</v>
      </c>
      <c r="B9" s="498" t="s">
        <v>538</v>
      </c>
      <c r="C9" s="499">
        <v>2003</v>
      </c>
      <c r="D9" s="500">
        <v>12100</v>
      </c>
      <c r="E9" s="500">
        <v>11600</v>
      </c>
      <c r="F9" s="500">
        <v>11100</v>
      </c>
      <c r="G9" s="500">
        <v>39900</v>
      </c>
      <c r="H9" s="501">
        <f aca="true" t="shared" si="0" ref="H9:H16">SUM(D9:G9)</f>
        <v>74700</v>
      </c>
    </row>
    <row r="10" spans="1:8" ht="18" customHeight="1">
      <c r="A10" s="497" t="s">
        <v>159</v>
      </c>
      <c r="B10" s="498" t="s">
        <v>539</v>
      </c>
      <c r="C10" s="499">
        <v>2007</v>
      </c>
      <c r="D10" s="500">
        <v>2325</v>
      </c>
      <c r="E10" s="500">
        <v>774</v>
      </c>
      <c r="F10" s="500"/>
      <c r="G10" s="500"/>
      <c r="H10" s="501">
        <f t="shared" si="0"/>
        <v>3099</v>
      </c>
    </row>
    <row r="11" spans="1:8" ht="18" customHeight="1">
      <c r="A11" s="497" t="s">
        <v>161</v>
      </c>
      <c r="B11" s="498" t="s">
        <v>540</v>
      </c>
      <c r="C11" s="499">
        <v>2004</v>
      </c>
      <c r="D11" s="500">
        <v>256</v>
      </c>
      <c r="E11" s="500"/>
      <c r="F11" s="500"/>
      <c r="G11" s="500"/>
      <c r="H11" s="501">
        <f t="shared" si="0"/>
        <v>256</v>
      </c>
    </row>
    <row r="12" spans="1:8" ht="18" customHeight="1">
      <c r="A12" s="497" t="s">
        <v>163</v>
      </c>
      <c r="B12" s="498" t="s">
        <v>541</v>
      </c>
      <c r="C12" s="499">
        <v>2004</v>
      </c>
      <c r="D12" s="500">
        <v>620</v>
      </c>
      <c r="E12" s="500">
        <v>161</v>
      </c>
      <c r="F12" s="500"/>
      <c r="G12" s="500"/>
      <c r="H12" s="501">
        <f t="shared" si="0"/>
        <v>781</v>
      </c>
    </row>
    <row r="13" spans="1:8" ht="18" customHeight="1">
      <c r="A13" s="497" t="s">
        <v>165</v>
      </c>
      <c r="B13" s="498" t="s">
        <v>542</v>
      </c>
      <c r="C13" s="499">
        <v>2006</v>
      </c>
      <c r="D13" s="500">
        <v>784</v>
      </c>
      <c r="E13" s="500">
        <v>784</v>
      </c>
      <c r="F13" s="500">
        <v>523</v>
      </c>
      <c r="G13" s="500"/>
      <c r="H13" s="501">
        <f t="shared" si="0"/>
        <v>2091</v>
      </c>
    </row>
    <row r="14" spans="1:8" ht="18" customHeight="1">
      <c r="A14" s="497" t="s">
        <v>168</v>
      </c>
      <c r="B14" s="498" t="s">
        <v>543</v>
      </c>
      <c r="C14" s="499">
        <v>2006</v>
      </c>
      <c r="D14" s="500">
        <v>1012</v>
      </c>
      <c r="E14" s="500">
        <v>1012</v>
      </c>
      <c r="F14" s="500">
        <v>1012</v>
      </c>
      <c r="G14" s="500">
        <v>2024</v>
      </c>
      <c r="H14" s="501">
        <f t="shared" si="0"/>
        <v>5060</v>
      </c>
    </row>
    <row r="15" spans="1:8" ht="18" customHeight="1">
      <c r="A15" s="502" t="s">
        <v>170</v>
      </c>
      <c r="B15" s="503" t="s">
        <v>544</v>
      </c>
      <c r="C15" s="499">
        <v>2007</v>
      </c>
      <c r="D15" s="500">
        <v>56021</v>
      </c>
      <c r="E15" s="500">
        <v>60658</v>
      </c>
      <c r="F15" s="500">
        <v>60658</v>
      </c>
      <c r="G15" s="500">
        <v>754968</v>
      </c>
      <c r="H15" s="501">
        <f t="shared" si="0"/>
        <v>932305</v>
      </c>
    </row>
    <row r="16" spans="1:8" ht="18" customHeight="1" thickBot="1">
      <c r="A16" s="502" t="s">
        <v>172</v>
      </c>
      <c r="B16" s="504" t="s">
        <v>475</v>
      </c>
      <c r="C16" s="505">
        <v>2007</v>
      </c>
      <c r="D16" s="506">
        <v>129252</v>
      </c>
      <c r="E16" s="506">
        <v>128963</v>
      </c>
      <c r="F16" s="506">
        <v>128937</v>
      </c>
      <c r="G16" s="506">
        <v>2624990</v>
      </c>
      <c r="H16" s="501">
        <f t="shared" si="0"/>
        <v>3012142</v>
      </c>
    </row>
    <row r="17" spans="1:8" ht="18" customHeight="1" thickBot="1">
      <c r="A17" s="502">
        <v>12</v>
      </c>
      <c r="B17" s="716" t="s">
        <v>642</v>
      </c>
      <c r="C17" s="717">
        <v>2009</v>
      </c>
      <c r="D17" s="718">
        <v>60000</v>
      </c>
      <c r="E17" s="718">
        <v>61000</v>
      </c>
      <c r="F17" s="718">
        <v>62000</v>
      </c>
      <c r="G17" s="718">
        <v>63000</v>
      </c>
      <c r="H17" s="719">
        <v>64000</v>
      </c>
    </row>
    <row r="18" spans="1:8" ht="17.25" customHeight="1" thickBot="1">
      <c r="A18" s="507" t="s">
        <v>256</v>
      </c>
      <c r="B18" s="508" t="s">
        <v>545</v>
      </c>
      <c r="C18" s="509"/>
      <c r="D18" s="510">
        <f>SUM(D9:D17)</f>
        <v>262370</v>
      </c>
      <c r="E18" s="510">
        <f>SUM(E9:E17)</f>
        <v>264952</v>
      </c>
      <c r="F18" s="510">
        <f>SUM(F9:F17)</f>
        <v>264230</v>
      </c>
      <c r="G18" s="510">
        <f>SUM(G9:G17)</f>
        <v>3484882</v>
      </c>
      <c r="H18" s="510">
        <f>SUM(H9:H17)</f>
        <v>4094434</v>
      </c>
    </row>
    <row r="19" ht="12.75"/>
    <row r="20" spans="2:5" ht="12.75">
      <c r="B20" s="496"/>
      <c r="E20" s="496"/>
    </row>
    <row r="21" spans="2:11" ht="12.75">
      <c r="B21" s="496"/>
      <c r="E21" s="496"/>
      <c r="H21" s="496"/>
      <c r="K21" s="496"/>
    </row>
    <row r="22" spans="5:11" ht="12.75">
      <c r="E22" s="496"/>
      <c r="H22" s="496"/>
      <c r="K22" s="496"/>
    </row>
    <row r="23" spans="2:7" ht="12.75">
      <c r="B23" s="496"/>
      <c r="G23" s="496"/>
    </row>
    <row r="28" ht="12.75">
      <c r="G28" s="496"/>
    </row>
    <row r="29" spans="2:7" ht="12.75">
      <c r="B29" s="496"/>
      <c r="G29" s="496"/>
    </row>
    <row r="32" ht="12.75">
      <c r="B32" s="496"/>
    </row>
    <row r="33" ht="12.75">
      <c r="B33" s="496"/>
    </row>
    <row r="36" ht="12.75">
      <c r="B36" s="496"/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4.8515625" style="0" customWidth="1"/>
    <col min="2" max="2" width="17.8515625" style="0" customWidth="1"/>
    <col min="3" max="3" width="15.28125" style="0" customWidth="1"/>
    <col min="4" max="4" width="11.8515625" style="0" customWidth="1"/>
  </cols>
  <sheetData>
    <row r="1" spans="1:4" ht="15.75">
      <c r="A1" s="925" t="s">
        <v>572</v>
      </c>
      <c r="B1" s="925"/>
      <c r="C1" s="925"/>
      <c r="D1" s="238"/>
    </row>
    <row r="2" spans="1:4" ht="15.75">
      <c r="A2" s="826" t="s">
        <v>649</v>
      </c>
      <c r="B2" s="796"/>
      <c r="C2" s="796"/>
      <c r="D2" s="238"/>
    </row>
    <row r="3" spans="1:4" ht="15.75">
      <c r="A3" s="831" t="s">
        <v>502</v>
      </c>
      <c r="B3" s="831"/>
      <c r="C3" s="831"/>
      <c r="D3" s="239"/>
    </row>
    <row r="4" spans="1:4" ht="21" customHeight="1" thickBot="1">
      <c r="A4" s="831" t="s">
        <v>503</v>
      </c>
      <c r="B4" s="831"/>
      <c r="C4" s="831"/>
      <c r="D4" s="239"/>
    </row>
    <row r="5" spans="1:3" ht="15" customHeight="1">
      <c r="A5" s="930" t="s">
        <v>82</v>
      </c>
      <c r="B5" s="926" t="s">
        <v>618</v>
      </c>
      <c r="C5" s="928" t="s">
        <v>596</v>
      </c>
    </row>
    <row r="6" spans="1:3" ht="15" customHeight="1">
      <c r="A6" s="931"/>
      <c r="B6" s="927"/>
      <c r="C6" s="929"/>
    </row>
    <row r="7" spans="1:3" ht="15" customHeight="1">
      <c r="A7" s="919" t="s">
        <v>83</v>
      </c>
      <c r="B7" s="767"/>
      <c r="C7" s="920"/>
    </row>
    <row r="8" spans="1:3" ht="15" customHeight="1">
      <c r="A8" s="660" t="s">
        <v>369</v>
      </c>
      <c r="B8" s="241">
        <v>550</v>
      </c>
      <c r="C8" s="661">
        <v>849</v>
      </c>
    </row>
    <row r="9" spans="1:3" ht="15" customHeight="1">
      <c r="A9" s="660" t="s">
        <v>370</v>
      </c>
      <c r="B9" s="241">
        <v>640</v>
      </c>
      <c r="C9" s="661">
        <v>640</v>
      </c>
    </row>
    <row r="10" spans="1:3" ht="15" customHeight="1">
      <c r="A10" s="660" t="s">
        <v>389</v>
      </c>
      <c r="B10" s="241"/>
      <c r="C10" s="661"/>
    </row>
    <row r="11" spans="1:3" ht="15" customHeight="1">
      <c r="A11" s="662" t="s">
        <v>180</v>
      </c>
      <c r="B11" s="242">
        <f>SUM(B8:B9)</f>
        <v>1190</v>
      </c>
      <c r="C11" s="663">
        <f>SUM(C8:C10)</f>
        <v>1489</v>
      </c>
    </row>
    <row r="12" spans="1:3" ht="15" customHeight="1">
      <c r="A12" s="923"/>
      <c r="B12" s="769"/>
      <c r="C12" s="924"/>
    </row>
    <row r="13" spans="1:3" ht="15" customHeight="1">
      <c r="A13" s="919" t="s">
        <v>120</v>
      </c>
      <c r="B13" s="767"/>
      <c r="C13" s="920"/>
    </row>
    <row r="14" spans="1:3" ht="15" customHeight="1">
      <c r="A14" s="664" t="s">
        <v>181</v>
      </c>
      <c r="B14" s="654">
        <v>500</v>
      </c>
      <c r="C14" s="665">
        <v>500</v>
      </c>
    </row>
    <row r="15" spans="1:3" ht="15" customHeight="1">
      <c r="A15" s="664" t="s">
        <v>380</v>
      </c>
      <c r="B15" s="655">
        <v>160</v>
      </c>
      <c r="C15" s="666">
        <v>160</v>
      </c>
    </row>
    <row r="16" spans="1:3" ht="15" customHeight="1">
      <c r="A16" s="660" t="s">
        <v>371</v>
      </c>
      <c r="B16" s="241"/>
      <c r="C16" s="661"/>
    </row>
    <row r="17" spans="1:3" ht="15" customHeight="1">
      <c r="A17" s="660" t="s">
        <v>372</v>
      </c>
      <c r="B17" s="241"/>
      <c r="C17" s="661"/>
    </row>
    <row r="18" spans="1:3" ht="15" customHeight="1">
      <c r="A18" s="660" t="s">
        <v>186</v>
      </c>
      <c r="B18" s="241"/>
      <c r="C18" s="661"/>
    </row>
    <row r="19" spans="1:3" ht="15" customHeight="1">
      <c r="A19" s="660" t="s">
        <v>373</v>
      </c>
      <c r="B19" s="653">
        <f>B22+B23+B24+B25+B26+B27</f>
        <v>530</v>
      </c>
      <c r="C19" s="661">
        <v>809</v>
      </c>
    </row>
    <row r="20" spans="1:3" ht="15" customHeight="1">
      <c r="A20" s="660" t="s">
        <v>374</v>
      </c>
      <c r="B20" s="921"/>
      <c r="C20" s="922"/>
    </row>
    <row r="21" spans="1:3" ht="15" customHeight="1">
      <c r="A21" s="660" t="s">
        <v>466</v>
      </c>
      <c r="B21" s="240"/>
      <c r="C21" s="667"/>
    </row>
    <row r="22" spans="1:3" ht="15" customHeight="1">
      <c r="A22" s="668" t="s">
        <v>465</v>
      </c>
      <c r="B22" s="241">
        <v>80</v>
      </c>
      <c r="C22" s="661">
        <v>80</v>
      </c>
    </row>
    <row r="23" spans="1:3" ht="15" customHeight="1">
      <c r="A23" s="668" t="s">
        <v>375</v>
      </c>
      <c r="B23" s="241">
        <v>0</v>
      </c>
      <c r="C23" s="661">
        <v>0</v>
      </c>
    </row>
    <row r="24" spans="1:3" ht="15" customHeight="1">
      <c r="A24" s="668" t="s">
        <v>376</v>
      </c>
      <c r="B24" s="241">
        <v>0</v>
      </c>
      <c r="C24" s="661">
        <v>0</v>
      </c>
    </row>
    <row r="25" spans="1:3" ht="15" customHeight="1">
      <c r="A25" s="668" t="s">
        <v>209</v>
      </c>
      <c r="B25" s="241">
        <v>250</v>
      </c>
      <c r="C25" s="661">
        <v>529</v>
      </c>
    </row>
    <row r="26" spans="1:3" ht="15" customHeight="1">
      <c r="A26" s="668" t="s">
        <v>377</v>
      </c>
      <c r="B26" s="241">
        <v>100</v>
      </c>
      <c r="C26" s="661">
        <v>100</v>
      </c>
    </row>
    <row r="27" spans="1:3" ht="15" customHeight="1">
      <c r="A27" s="668" t="s">
        <v>378</v>
      </c>
      <c r="B27" s="241">
        <v>100</v>
      </c>
      <c r="C27" s="661">
        <v>100</v>
      </c>
    </row>
    <row r="28" spans="1:3" ht="15" customHeight="1">
      <c r="A28" s="668" t="s">
        <v>394</v>
      </c>
      <c r="B28" s="241"/>
      <c r="C28" s="661"/>
    </row>
    <row r="29" spans="1:3" ht="20.25" customHeight="1">
      <c r="A29" s="668" t="s">
        <v>646</v>
      </c>
      <c r="B29" s="241"/>
      <c r="C29" s="661">
        <v>20</v>
      </c>
    </row>
    <row r="30" spans="1:3" ht="20.25" customHeight="1">
      <c r="A30" s="668" t="s">
        <v>647</v>
      </c>
      <c r="B30" s="241"/>
      <c r="C30" s="661"/>
    </row>
    <row r="31" spans="1:3" ht="15" customHeight="1">
      <c r="A31" s="668" t="s">
        <v>648</v>
      </c>
      <c r="B31" s="241"/>
      <c r="C31" s="661">
        <v>20</v>
      </c>
    </row>
    <row r="32" spans="1:3" ht="15" customHeight="1">
      <c r="A32" s="923"/>
      <c r="B32" s="769"/>
      <c r="C32" s="924"/>
    </row>
    <row r="33" spans="1:3" ht="15" customHeight="1">
      <c r="A33" s="923"/>
      <c r="B33" s="769"/>
      <c r="C33" s="924"/>
    </row>
    <row r="34" spans="1:3" ht="15" customHeight="1" thickBot="1">
      <c r="A34" s="669" t="s">
        <v>379</v>
      </c>
      <c r="B34" s="66">
        <f>B16+B17+B19+B14+B15</f>
        <v>1190</v>
      </c>
      <c r="C34" s="670">
        <f>C14+C15+C17+C18+C19+C29</f>
        <v>1489</v>
      </c>
    </row>
    <row r="35" spans="2:4" ht="16.5" thickTop="1">
      <c r="B35" s="4"/>
      <c r="C35" s="237"/>
      <c r="D35" s="4"/>
    </row>
    <row r="36" ht="39.75" customHeight="1"/>
    <row r="37" ht="15" customHeight="1"/>
    <row r="38" ht="25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8" ht="42" customHeight="1"/>
    <row r="49" ht="42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61" ht="43.5" customHeight="1"/>
    <row r="62" ht="22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13">
    <mergeCell ref="A1:C1"/>
    <mergeCell ref="A3:C3"/>
    <mergeCell ref="A4:C4"/>
    <mergeCell ref="B5:B6"/>
    <mergeCell ref="C5:C6"/>
    <mergeCell ref="A5:A6"/>
    <mergeCell ref="A2:C2"/>
    <mergeCell ref="A7:C7"/>
    <mergeCell ref="B20:C20"/>
    <mergeCell ref="A32:C32"/>
    <mergeCell ref="A33:C33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537" customWidth="1"/>
    <col min="2" max="2" width="24.57421875" style="533" customWidth="1"/>
    <col min="3" max="3" width="7.140625" style="533" customWidth="1"/>
    <col min="4" max="4" width="7.421875" style="533" customWidth="1"/>
    <col min="5" max="5" width="8.57421875" style="533" customWidth="1"/>
    <col min="6" max="6" width="9.421875" style="533" customWidth="1"/>
    <col min="7" max="7" width="7.421875" style="533" customWidth="1"/>
    <col min="8" max="8" width="8.8515625" style="533" customWidth="1"/>
    <col min="9" max="9" width="8.00390625" style="533" customWidth="1"/>
    <col min="10" max="10" width="7.421875" style="533" customWidth="1"/>
    <col min="11" max="11" width="9.140625" style="533" customWidth="1"/>
    <col min="12" max="12" width="8.140625" style="533" customWidth="1"/>
    <col min="13" max="13" width="9.421875" style="533" customWidth="1"/>
    <col min="14" max="14" width="8.7109375" style="533" customWidth="1"/>
    <col min="15" max="15" width="10.140625" style="537" customWidth="1"/>
    <col min="16" max="16" width="14.140625" style="533" customWidth="1"/>
    <col min="17" max="25" width="8.00390625" style="533" customWidth="1"/>
    <col min="26" max="26" width="10.140625" style="533" bestFit="1" customWidth="1"/>
    <col min="27" max="16384" width="8.00390625" style="533" customWidth="1"/>
  </cols>
  <sheetData>
    <row r="1" spans="1:15" ht="15.75">
      <c r="A1" s="932" t="s">
        <v>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</row>
    <row r="2" spans="1:15" ht="12.75" customHeight="1">
      <c r="A2" s="802" t="s">
        <v>657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</row>
    <row r="3" spans="1:15" ht="12.75" customHeight="1" thickBot="1">
      <c r="A3" s="933" t="s">
        <v>3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</row>
    <row r="4" spans="1:15" s="537" customFormat="1" ht="26.25" customHeight="1" thickTop="1">
      <c r="A4" s="534" t="s">
        <v>525</v>
      </c>
      <c r="B4" s="535" t="s">
        <v>275</v>
      </c>
      <c r="C4" s="535" t="s">
        <v>4</v>
      </c>
      <c r="D4" s="535" t="s">
        <v>5</v>
      </c>
      <c r="E4" s="535" t="s">
        <v>6</v>
      </c>
      <c r="F4" s="535" t="s">
        <v>7</v>
      </c>
      <c r="G4" s="535" t="s">
        <v>8</v>
      </c>
      <c r="H4" s="535" t="s">
        <v>9</v>
      </c>
      <c r="I4" s="535" t="s">
        <v>10</v>
      </c>
      <c r="J4" s="535" t="s">
        <v>11</v>
      </c>
      <c r="K4" s="535" t="s">
        <v>12</v>
      </c>
      <c r="L4" s="535" t="s">
        <v>13</v>
      </c>
      <c r="M4" s="535" t="s">
        <v>14</v>
      </c>
      <c r="N4" s="535" t="s">
        <v>15</v>
      </c>
      <c r="O4" s="536" t="s">
        <v>174</v>
      </c>
    </row>
    <row r="5" spans="1:15" s="542" customFormat="1" ht="18" customHeight="1">
      <c r="A5" s="538" t="s">
        <v>86</v>
      </c>
      <c r="B5" s="539" t="s">
        <v>16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1">
        <f aca="true" t="shared" si="0" ref="O5:O13">SUM(C5:N5)</f>
        <v>0</v>
      </c>
    </row>
    <row r="6" spans="1:16" s="546" customFormat="1" ht="15.75">
      <c r="A6" s="538" t="s">
        <v>90</v>
      </c>
      <c r="B6" s="543" t="s">
        <v>85</v>
      </c>
      <c r="C6" s="544">
        <v>120500</v>
      </c>
      <c r="D6" s="544">
        <v>110000</v>
      </c>
      <c r="E6" s="544">
        <v>15000</v>
      </c>
      <c r="F6" s="544">
        <v>190000</v>
      </c>
      <c r="G6" s="544">
        <v>185000</v>
      </c>
      <c r="H6" s="544">
        <v>149659</v>
      </c>
      <c r="I6" s="544">
        <v>105600</v>
      </c>
      <c r="J6" s="544">
        <v>112500</v>
      </c>
      <c r="K6" s="544">
        <v>212000</v>
      </c>
      <c r="L6" s="544">
        <v>114910</v>
      </c>
      <c r="M6" s="544">
        <v>189540</v>
      </c>
      <c r="N6" s="544">
        <v>185542</v>
      </c>
      <c r="O6" s="541">
        <f t="shared" si="0"/>
        <v>1690251</v>
      </c>
      <c r="P6" s="545"/>
    </row>
    <row r="7" spans="1:16" s="546" customFormat="1" ht="15.75">
      <c r="A7" s="538" t="s">
        <v>155</v>
      </c>
      <c r="B7" s="543" t="s">
        <v>96</v>
      </c>
      <c r="C7" s="544">
        <v>120000</v>
      </c>
      <c r="D7" s="544">
        <v>120000</v>
      </c>
      <c r="E7" s="544">
        <v>120000</v>
      </c>
      <c r="F7" s="544">
        <v>120800</v>
      </c>
      <c r="G7" s="544">
        <v>120670</v>
      </c>
      <c r="H7" s="544">
        <v>184277</v>
      </c>
      <c r="I7" s="544">
        <v>120000</v>
      </c>
      <c r="J7" s="544">
        <v>120000</v>
      </c>
      <c r="K7" s="544">
        <v>121000</v>
      </c>
      <c r="L7" s="544">
        <v>290256</v>
      </c>
      <c r="M7" s="544">
        <v>122000</v>
      </c>
      <c r="N7" s="544">
        <v>106106</v>
      </c>
      <c r="O7" s="541">
        <f t="shared" si="0"/>
        <v>1665109</v>
      </c>
      <c r="P7" s="545"/>
    </row>
    <row r="8" spans="1:16" s="546" customFormat="1" ht="15.75">
      <c r="A8" s="538" t="s">
        <v>158</v>
      </c>
      <c r="B8" s="543" t="s">
        <v>17</v>
      </c>
      <c r="C8" s="544">
        <v>55500</v>
      </c>
      <c r="D8" s="544">
        <v>63200</v>
      </c>
      <c r="E8" s="544">
        <v>85986</v>
      </c>
      <c r="F8" s="544">
        <v>51400</v>
      </c>
      <c r="G8" s="544">
        <v>14200</v>
      </c>
      <c r="H8" s="544">
        <v>24138</v>
      </c>
      <c r="I8" s="544">
        <v>6500</v>
      </c>
      <c r="J8" s="544">
        <v>24800</v>
      </c>
      <c r="K8" s="544">
        <v>24900</v>
      </c>
      <c r="L8" s="544">
        <v>55100</v>
      </c>
      <c r="M8" s="544">
        <v>50033</v>
      </c>
      <c r="N8" s="544">
        <v>53883</v>
      </c>
      <c r="O8" s="541">
        <f t="shared" si="0"/>
        <v>509640</v>
      </c>
      <c r="P8" s="545"/>
    </row>
    <row r="9" spans="1:16" s="546" customFormat="1" ht="15.75">
      <c r="A9" s="538" t="s">
        <v>159</v>
      </c>
      <c r="B9" s="543" t="s">
        <v>18</v>
      </c>
      <c r="C9" s="544">
        <v>189160</v>
      </c>
      <c r="D9" s="544">
        <v>149160</v>
      </c>
      <c r="E9" s="544">
        <v>169160</v>
      </c>
      <c r="F9" s="544">
        <v>170000</v>
      </c>
      <c r="G9" s="544">
        <v>169160</v>
      </c>
      <c r="H9" s="544">
        <v>112497</v>
      </c>
      <c r="I9" s="544">
        <v>170000</v>
      </c>
      <c r="J9" s="544">
        <v>169160</v>
      </c>
      <c r="K9" s="544">
        <v>205271</v>
      </c>
      <c r="L9" s="544">
        <v>152962</v>
      </c>
      <c r="M9" s="544">
        <v>175688</v>
      </c>
      <c r="N9" s="544">
        <v>169160</v>
      </c>
      <c r="O9" s="541">
        <f t="shared" si="0"/>
        <v>2001378</v>
      </c>
      <c r="P9" s="545"/>
    </row>
    <row r="10" spans="1:16" s="546" customFormat="1" ht="15.75">
      <c r="A10" s="538" t="s">
        <v>161</v>
      </c>
      <c r="B10" s="543" t="s">
        <v>19</v>
      </c>
      <c r="C10" s="544"/>
      <c r="D10" s="544"/>
      <c r="E10" s="544"/>
      <c r="F10" s="544">
        <v>105000</v>
      </c>
      <c r="G10" s="544">
        <v>150000</v>
      </c>
      <c r="H10" s="544">
        <v>68229</v>
      </c>
      <c r="I10" s="544"/>
      <c r="J10" s="544">
        <v>127966</v>
      </c>
      <c r="K10" s="544">
        <v>1191923</v>
      </c>
      <c r="L10" s="544"/>
      <c r="M10" s="544">
        <v>1101700</v>
      </c>
      <c r="N10" s="544">
        <v>300000</v>
      </c>
      <c r="O10" s="541">
        <f t="shared" si="0"/>
        <v>3044818</v>
      </c>
      <c r="P10" s="545"/>
    </row>
    <row r="11" spans="1:16" s="546" customFormat="1" ht="15.75">
      <c r="A11" s="538" t="s">
        <v>163</v>
      </c>
      <c r="B11" s="543" t="s">
        <v>20</v>
      </c>
      <c r="C11" s="544">
        <v>880</v>
      </c>
      <c r="D11" s="544">
        <v>880</v>
      </c>
      <c r="E11" s="544">
        <v>880</v>
      </c>
      <c r="F11" s="544">
        <v>880</v>
      </c>
      <c r="G11" s="544">
        <v>880</v>
      </c>
      <c r="H11" s="544">
        <v>880</v>
      </c>
      <c r="I11" s="544">
        <v>880</v>
      </c>
      <c r="J11" s="544">
        <v>880</v>
      </c>
      <c r="K11" s="544">
        <v>880</v>
      </c>
      <c r="L11" s="544">
        <v>880</v>
      </c>
      <c r="M11" s="544">
        <v>880</v>
      </c>
      <c r="N11" s="544">
        <v>1320</v>
      </c>
      <c r="O11" s="541">
        <f t="shared" si="0"/>
        <v>11000</v>
      </c>
      <c r="P11" s="545"/>
    </row>
    <row r="12" spans="1:16" s="546" customFormat="1" ht="15.75">
      <c r="A12" s="538">
        <v>8</v>
      </c>
      <c r="B12" s="543" t="s">
        <v>116</v>
      </c>
      <c r="C12" s="544"/>
      <c r="D12" s="544">
        <v>100000</v>
      </c>
      <c r="E12" s="544"/>
      <c r="F12" s="544"/>
      <c r="G12" s="544"/>
      <c r="H12" s="544"/>
      <c r="I12" s="544"/>
      <c r="J12" s="544">
        <v>100000</v>
      </c>
      <c r="K12" s="544"/>
      <c r="L12" s="544"/>
      <c r="M12" s="544">
        <v>51000</v>
      </c>
      <c r="N12" s="544"/>
      <c r="O12" s="541">
        <f t="shared" si="0"/>
        <v>251000</v>
      </c>
      <c r="P12" s="545"/>
    </row>
    <row r="13" spans="1:16" s="546" customFormat="1" ht="15.75">
      <c r="A13" s="538" t="s">
        <v>168</v>
      </c>
      <c r="B13" s="543" t="s">
        <v>21</v>
      </c>
      <c r="C13" s="544"/>
      <c r="D13" s="544"/>
      <c r="E13" s="544"/>
      <c r="F13" s="544">
        <v>1120000</v>
      </c>
      <c r="G13" s="544"/>
      <c r="H13" s="544"/>
      <c r="I13" s="544"/>
      <c r="J13" s="544"/>
      <c r="K13" s="544"/>
      <c r="L13" s="544"/>
      <c r="M13" s="544"/>
      <c r="N13" s="544"/>
      <c r="O13" s="541">
        <f t="shared" si="0"/>
        <v>1120000</v>
      </c>
      <c r="P13" s="545"/>
    </row>
    <row r="14" spans="1:16" s="546" customFormat="1" ht="16.5" thickBot="1">
      <c r="A14" s="538">
        <v>9</v>
      </c>
      <c r="B14" s="543" t="s">
        <v>22</v>
      </c>
      <c r="C14" s="544"/>
      <c r="D14" s="544"/>
      <c r="E14" s="544"/>
      <c r="F14" s="544"/>
      <c r="G14" s="544"/>
      <c r="H14" s="544">
        <v>207267</v>
      </c>
      <c r="I14" s="544"/>
      <c r="J14" s="544"/>
      <c r="K14" s="544"/>
      <c r="L14" s="544"/>
      <c r="M14" s="544">
        <v>83724</v>
      </c>
      <c r="N14" s="544"/>
      <c r="O14" s="541">
        <f aca="true" t="shared" si="1" ref="O14:O31">SUM(C14:N14)</f>
        <v>290991</v>
      </c>
      <c r="P14" s="545"/>
    </row>
    <row r="15" spans="1:16" s="542" customFormat="1" ht="20.25" customHeight="1" thickBot="1" thickTop="1">
      <c r="A15" s="547" t="s">
        <v>170</v>
      </c>
      <c r="B15" s="548" t="s">
        <v>23</v>
      </c>
      <c r="C15" s="549">
        <f aca="true" t="shared" si="2" ref="C15:N15">SUM(C6:C14)</f>
        <v>486040</v>
      </c>
      <c r="D15" s="549">
        <f t="shared" si="2"/>
        <v>543240</v>
      </c>
      <c r="E15" s="549">
        <f t="shared" si="2"/>
        <v>391026</v>
      </c>
      <c r="F15" s="549">
        <f t="shared" si="2"/>
        <v>1758080</v>
      </c>
      <c r="G15" s="549">
        <f t="shared" si="2"/>
        <v>639910</v>
      </c>
      <c r="H15" s="549">
        <f t="shared" si="2"/>
        <v>746947</v>
      </c>
      <c r="I15" s="549">
        <f t="shared" si="2"/>
        <v>402980</v>
      </c>
      <c r="J15" s="549">
        <f t="shared" si="2"/>
        <v>655306</v>
      </c>
      <c r="K15" s="549">
        <f t="shared" si="2"/>
        <v>1755974</v>
      </c>
      <c r="L15" s="549">
        <f t="shared" si="2"/>
        <v>614108</v>
      </c>
      <c r="M15" s="549">
        <f t="shared" si="2"/>
        <v>1774565</v>
      </c>
      <c r="N15" s="549">
        <f t="shared" si="2"/>
        <v>816011</v>
      </c>
      <c r="O15" s="550">
        <f t="shared" si="1"/>
        <v>10584187</v>
      </c>
      <c r="P15" s="551"/>
    </row>
    <row r="16" spans="1:15" s="542" customFormat="1" ht="18.75" customHeight="1" thickTop="1">
      <c r="A16" s="538" t="s">
        <v>172</v>
      </c>
      <c r="B16" s="539" t="s">
        <v>120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1">
        <f t="shared" si="1"/>
        <v>0</v>
      </c>
    </row>
    <row r="17" spans="1:16" s="546" customFormat="1" ht="15.75">
      <c r="A17" s="538" t="s">
        <v>173</v>
      </c>
      <c r="B17" s="543" t="s">
        <v>193</v>
      </c>
      <c r="C17" s="544">
        <v>207143</v>
      </c>
      <c r="D17" s="544">
        <v>207143</v>
      </c>
      <c r="E17" s="544">
        <v>207143</v>
      </c>
      <c r="F17" s="544">
        <v>207143</v>
      </c>
      <c r="G17" s="544">
        <v>207143</v>
      </c>
      <c r="H17" s="544">
        <v>270116</v>
      </c>
      <c r="I17" s="544">
        <v>207143</v>
      </c>
      <c r="J17" s="544">
        <v>207143</v>
      </c>
      <c r="K17" s="544">
        <v>207143</v>
      </c>
      <c r="L17" s="544">
        <v>207143</v>
      </c>
      <c r="M17" s="544">
        <v>242439</v>
      </c>
      <c r="N17" s="544">
        <v>207145</v>
      </c>
      <c r="O17" s="541">
        <f t="shared" si="1"/>
        <v>2583987</v>
      </c>
      <c r="P17" s="545"/>
    </row>
    <row r="18" spans="1:16" s="546" customFormat="1" ht="15.75">
      <c r="A18" s="538" t="s">
        <v>175</v>
      </c>
      <c r="B18" s="543" t="s">
        <v>24</v>
      </c>
      <c r="C18" s="544">
        <v>64575</v>
      </c>
      <c r="D18" s="544">
        <v>64575</v>
      </c>
      <c r="E18" s="544">
        <v>64575</v>
      </c>
      <c r="F18" s="544">
        <v>64575</v>
      </c>
      <c r="G18" s="544">
        <v>64575</v>
      </c>
      <c r="H18" s="544">
        <v>85016</v>
      </c>
      <c r="I18" s="544">
        <v>64575</v>
      </c>
      <c r="J18" s="544">
        <v>64575</v>
      </c>
      <c r="K18" s="544">
        <v>64575</v>
      </c>
      <c r="L18" s="544">
        <v>64575</v>
      </c>
      <c r="M18" s="544">
        <v>75227</v>
      </c>
      <c r="N18" s="544">
        <v>64578</v>
      </c>
      <c r="O18" s="541">
        <f t="shared" si="1"/>
        <v>805996</v>
      </c>
      <c r="P18" s="545"/>
    </row>
    <row r="19" spans="1:16" s="546" customFormat="1" ht="15.75">
      <c r="A19" s="538" t="s">
        <v>251</v>
      </c>
      <c r="B19" s="543" t="s">
        <v>196</v>
      </c>
      <c r="C19" s="544">
        <v>164292</v>
      </c>
      <c r="D19" s="544">
        <v>249655</v>
      </c>
      <c r="E19" s="544">
        <v>189985</v>
      </c>
      <c r="F19" s="544">
        <v>174795</v>
      </c>
      <c r="G19" s="544">
        <v>182595</v>
      </c>
      <c r="H19" s="544">
        <v>252376</v>
      </c>
      <c r="I19" s="544">
        <v>143895</v>
      </c>
      <c r="J19" s="544">
        <v>154795</v>
      </c>
      <c r="K19" s="544">
        <v>161451</v>
      </c>
      <c r="L19" s="544">
        <v>225695</v>
      </c>
      <c r="M19" s="544">
        <v>236945</v>
      </c>
      <c r="N19" s="544">
        <v>109803</v>
      </c>
      <c r="O19" s="541">
        <f t="shared" si="1"/>
        <v>2246282</v>
      </c>
      <c r="P19" s="545"/>
    </row>
    <row r="20" spans="1:16" s="546" customFormat="1" ht="15.75">
      <c r="A20" s="538" t="s">
        <v>252</v>
      </c>
      <c r="B20" s="543" t="s">
        <v>25</v>
      </c>
      <c r="C20" s="544">
        <v>14050</v>
      </c>
      <c r="D20" s="544">
        <v>13750</v>
      </c>
      <c r="E20" s="544">
        <v>13900</v>
      </c>
      <c r="F20" s="544">
        <v>9000</v>
      </c>
      <c r="G20" s="544">
        <v>7900</v>
      </c>
      <c r="H20" s="544">
        <v>12000</v>
      </c>
      <c r="I20" s="544">
        <v>5496</v>
      </c>
      <c r="J20" s="544">
        <v>9952</v>
      </c>
      <c r="K20" s="544">
        <v>3900</v>
      </c>
      <c r="L20" s="544">
        <v>14750</v>
      </c>
      <c r="M20" s="544">
        <v>8353</v>
      </c>
      <c r="N20" s="544">
        <v>9687</v>
      </c>
      <c r="O20" s="541">
        <f t="shared" si="1"/>
        <v>122738</v>
      </c>
      <c r="P20" s="545"/>
    </row>
    <row r="21" spans="1:16" s="546" customFormat="1" ht="15.75">
      <c r="A21" s="538" t="s">
        <v>253</v>
      </c>
      <c r="B21" s="543" t="s">
        <v>96</v>
      </c>
      <c r="C21" s="544">
        <v>10500</v>
      </c>
      <c r="D21" s="544">
        <v>10250</v>
      </c>
      <c r="E21" s="544">
        <v>10500</v>
      </c>
      <c r="F21" s="544">
        <v>8500</v>
      </c>
      <c r="G21" s="544">
        <v>11900</v>
      </c>
      <c r="H21" s="544">
        <v>16660</v>
      </c>
      <c r="I21" s="544">
        <v>8500</v>
      </c>
      <c r="J21" s="544">
        <v>9950</v>
      </c>
      <c r="K21" s="544">
        <v>12300</v>
      </c>
      <c r="L21" s="544">
        <v>11000</v>
      </c>
      <c r="M21" s="544">
        <v>10800</v>
      </c>
      <c r="N21" s="544">
        <v>10990</v>
      </c>
      <c r="O21" s="541">
        <f t="shared" si="1"/>
        <v>131850</v>
      </c>
      <c r="P21" s="545"/>
    </row>
    <row r="22" spans="1:16" s="546" customFormat="1" ht="15.75">
      <c r="A22" s="538" t="s">
        <v>255</v>
      </c>
      <c r="B22" s="543" t="s">
        <v>26</v>
      </c>
      <c r="C22" s="544">
        <v>336</v>
      </c>
      <c r="D22" s="544"/>
      <c r="E22" s="544">
        <v>440</v>
      </c>
      <c r="F22" s="544"/>
      <c r="G22" s="544"/>
      <c r="H22" s="544"/>
      <c r="I22" s="544"/>
      <c r="J22" s="544">
        <v>1866</v>
      </c>
      <c r="K22" s="544">
        <v>9977</v>
      </c>
      <c r="L22" s="544">
        <v>1880</v>
      </c>
      <c r="M22" s="544">
        <v>767</v>
      </c>
      <c r="N22" s="544"/>
      <c r="O22" s="541">
        <f t="shared" si="1"/>
        <v>15266</v>
      </c>
      <c r="P22" s="545"/>
    </row>
    <row r="23" spans="1:16" s="546" customFormat="1" ht="15.75">
      <c r="A23" s="538" t="s">
        <v>256</v>
      </c>
      <c r="B23" s="543" t="s">
        <v>27</v>
      </c>
      <c r="C23" s="544">
        <v>5000</v>
      </c>
      <c r="D23" s="544">
        <v>5000</v>
      </c>
      <c r="E23" s="544">
        <v>5000</v>
      </c>
      <c r="F23" s="544">
        <v>5000</v>
      </c>
      <c r="G23" s="544">
        <v>10000</v>
      </c>
      <c r="H23" s="544">
        <v>13500</v>
      </c>
      <c r="I23" s="544">
        <v>14000</v>
      </c>
      <c r="J23" s="544">
        <v>15000</v>
      </c>
      <c r="K23" s="544">
        <v>15000</v>
      </c>
      <c r="L23" s="544">
        <v>15000</v>
      </c>
      <c r="M23" s="544">
        <v>1000</v>
      </c>
      <c r="N23" s="544">
        <v>1000</v>
      </c>
      <c r="O23" s="541">
        <f t="shared" si="1"/>
        <v>104500</v>
      </c>
      <c r="P23" s="545"/>
    </row>
    <row r="24" spans="1:16" s="546" customFormat="1" ht="15.75">
      <c r="A24" s="538" t="s">
        <v>257</v>
      </c>
      <c r="B24" s="543" t="s">
        <v>28</v>
      </c>
      <c r="C24" s="544"/>
      <c r="D24" s="544"/>
      <c r="E24" s="544"/>
      <c r="F24" s="544">
        <v>112400</v>
      </c>
      <c r="G24" s="544">
        <v>186500</v>
      </c>
      <c r="H24" s="544">
        <v>11793</v>
      </c>
      <c r="I24" s="544"/>
      <c r="J24" s="544"/>
      <c r="K24" s="544">
        <v>1223271</v>
      </c>
      <c r="L24" s="544">
        <v>13974</v>
      </c>
      <c r="M24" s="544">
        <v>1176700</v>
      </c>
      <c r="N24" s="544">
        <v>806978</v>
      </c>
      <c r="O24" s="541">
        <f t="shared" si="1"/>
        <v>3531616</v>
      </c>
      <c r="P24" s="545"/>
    </row>
    <row r="25" spans="1:16" s="546" customFormat="1" ht="15.75">
      <c r="A25" s="538" t="s">
        <v>258</v>
      </c>
      <c r="B25" s="543" t="s">
        <v>29</v>
      </c>
      <c r="C25" s="544"/>
      <c r="D25" s="544"/>
      <c r="E25" s="544"/>
      <c r="F25" s="544"/>
      <c r="G25" s="544"/>
      <c r="H25" s="544">
        <v>61846</v>
      </c>
      <c r="I25" s="544">
        <v>34800</v>
      </c>
      <c r="J25" s="544">
        <v>17745</v>
      </c>
      <c r="K25" s="544">
        <v>20300</v>
      </c>
      <c r="L25" s="544">
        <v>40558</v>
      </c>
      <c r="M25" s="544">
        <v>85455</v>
      </c>
      <c r="N25" s="544">
        <v>13229</v>
      </c>
      <c r="O25" s="541">
        <f t="shared" si="1"/>
        <v>273933</v>
      </c>
      <c r="P25" s="545"/>
    </row>
    <row r="26" spans="1:16" s="546" customFormat="1" ht="15.75">
      <c r="A26" s="538" t="s">
        <v>489</v>
      </c>
      <c r="B26" s="543" t="s">
        <v>276</v>
      </c>
      <c r="C26" s="544">
        <v>6780</v>
      </c>
      <c r="D26" s="544">
        <v>6780</v>
      </c>
      <c r="E26" s="544">
        <v>6780</v>
      </c>
      <c r="F26" s="544">
        <v>406780</v>
      </c>
      <c r="G26" s="544">
        <v>6780</v>
      </c>
      <c r="H26" s="544">
        <v>9334</v>
      </c>
      <c r="I26" s="544">
        <v>9570</v>
      </c>
      <c r="J26" s="544">
        <v>6780</v>
      </c>
      <c r="K26" s="544">
        <v>165329</v>
      </c>
      <c r="L26" s="544">
        <v>82</v>
      </c>
      <c r="M26" s="544">
        <v>6780</v>
      </c>
      <c r="N26" s="544">
        <v>9574</v>
      </c>
      <c r="O26" s="541">
        <f t="shared" si="1"/>
        <v>641349</v>
      </c>
      <c r="P26" s="545"/>
    </row>
    <row r="27" spans="1:16" s="546" customFormat="1" ht="15.75">
      <c r="A27" s="538" t="s">
        <v>30</v>
      </c>
      <c r="B27" s="543" t="s">
        <v>31</v>
      </c>
      <c r="C27" s="544">
        <v>2496</v>
      </c>
      <c r="D27" s="544">
        <v>1544</v>
      </c>
      <c r="E27" s="544">
        <v>1544</v>
      </c>
      <c r="F27" s="544">
        <v>1544</v>
      </c>
      <c r="G27" s="544">
        <v>1544</v>
      </c>
      <c r="H27" s="544">
        <v>1544</v>
      </c>
      <c r="I27" s="544">
        <v>1544</v>
      </c>
      <c r="J27" s="544">
        <v>1544</v>
      </c>
      <c r="K27" s="544">
        <v>1544</v>
      </c>
      <c r="L27" s="544">
        <v>1544</v>
      </c>
      <c r="M27" s="544">
        <v>1544</v>
      </c>
      <c r="N27" s="544">
        <v>3064</v>
      </c>
      <c r="O27" s="541">
        <f t="shared" si="1"/>
        <v>21000</v>
      </c>
      <c r="P27" s="545"/>
    </row>
    <row r="28" spans="1:16" s="546" customFormat="1" ht="15.75">
      <c r="A28" s="538">
        <v>23</v>
      </c>
      <c r="B28" s="543" t="s">
        <v>478</v>
      </c>
      <c r="C28" s="544"/>
      <c r="D28" s="544">
        <v>1000</v>
      </c>
      <c r="E28" s="544">
        <v>1000</v>
      </c>
      <c r="F28" s="544">
        <v>1000</v>
      </c>
      <c r="G28" s="544"/>
      <c r="H28" s="544">
        <v>1000</v>
      </c>
      <c r="I28" s="544"/>
      <c r="J28" s="544">
        <v>1000</v>
      </c>
      <c r="K28" s="544"/>
      <c r="L28" s="544">
        <v>1000</v>
      </c>
      <c r="M28" s="544">
        <v>500</v>
      </c>
      <c r="N28" s="544">
        <v>1000</v>
      </c>
      <c r="O28" s="541">
        <f t="shared" si="1"/>
        <v>7500</v>
      </c>
      <c r="P28" s="545"/>
    </row>
    <row r="29" spans="1:16" s="546" customFormat="1" ht="15.75">
      <c r="A29" s="538">
        <v>24</v>
      </c>
      <c r="B29" s="543" t="s">
        <v>32</v>
      </c>
      <c r="C29" s="544">
        <v>1500</v>
      </c>
      <c r="D29" s="544">
        <v>2170</v>
      </c>
      <c r="E29" s="544">
        <v>30000</v>
      </c>
      <c r="F29" s="544">
        <v>1500</v>
      </c>
      <c r="G29" s="544">
        <v>6000</v>
      </c>
      <c r="H29" s="544">
        <v>1500</v>
      </c>
      <c r="I29" s="544">
        <v>1500</v>
      </c>
      <c r="J29" s="544">
        <v>6000</v>
      </c>
      <c r="K29" s="544">
        <v>30000</v>
      </c>
      <c r="L29" s="544">
        <v>6000</v>
      </c>
      <c r="M29" s="544">
        <v>6000</v>
      </c>
      <c r="N29" s="544">
        <v>6000</v>
      </c>
      <c r="O29" s="541">
        <f t="shared" si="1"/>
        <v>98170</v>
      </c>
      <c r="P29" s="545"/>
    </row>
    <row r="30" spans="1:16" s="546" customFormat="1" ht="16.5" thickBot="1">
      <c r="A30" s="597"/>
      <c r="B30" s="598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600"/>
      <c r="P30" s="545"/>
    </row>
    <row r="31" spans="1:16" s="542" customFormat="1" ht="20.25" customHeight="1" thickBot="1" thickTop="1">
      <c r="A31" s="552" t="s">
        <v>33</v>
      </c>
      <c r="B31" s="548" t="s">
        <v>34</v>
      </c>
      <c r="C31" s="549">
        <f aca="true" t="shared" si="3" ref="C31:N31">SUM(C17:C29)</f>
        <v>476672</v>
      </c>
      <c r="D31" s="549">
        <f t="shared" si="3"/>
        <v>561867</v>
      </c>
      <c r="E31" s="549">
        <f t="shared" si="3"/>
        <v>530867</v>
      </c>
      <c r="F31" s="549">
        <f t="shared" si="3"/>
        <v>992237</v>
      </c>
      <c r="G31" s="549">
        <f t="shared" si="3"/>
        <v>684937</v>
      </c>
      <c r="H31" s="549">
        <f t="shared" si="3"/>
        <v>736685</v>
      </c>
      <c r="I31" s="549">
        <f t="shared" si="3"/>
        <v>491023</v>
      </c>
      <c r="J31" s="549">
        <f t="shared" si="3"/>
        <v>496350</v>
      </c>
      <c r="K31" s="549">
        <f t="shared" si="3"/>
        <v>1914790</v>
      </c>
      <c r="L31" s="549">
        <f t="shared" si="3"/>
        <v>603201</v>
      </c>
      <c r="M31" s="549">
        <f t="shared" si="3"/>
        <v>1852510</v>
      </c>
      <c r="N31" s="549">
        <f t="shared" si="3"/>
        <v>1243048</v>
      </c>
      <c r="O31" s="550">
        <f t="shared" si="1"/>
        <v>10584187</v>
      </c>
      <c r="P31" s="553"/>
    </row>
    <row r="32" spans="1:15" ht="16.5" thickTop="1">
      <c r="A32" s="554"/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4"/>
    </row>
    <row r="33" ht="15.75">
      <c r="A33" s="554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0.9448818897637796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37.421875" style="556" customWidth="1"/>
    <col min="2" max="4" width="11.00390625" style="556" customWidth="1"/>
    <col min="5" max="16384" width="8.00390625" style="556" customWidth="1"/>
  </cols>
  <sheetData>
    <row r="1" spans="1:6" ht="12.75">
      <c r="A1" s="799" t="s">
        <v>35</v>
      </c>
      <c r="B1" s="799"/>
      <c r="C1" s="799"/>
      <c r="D1" s="799"/>
      <c r="E1" s="41"/>
      <c r="F1" s="41"/>
    </row>
    <row r="2" spans="1:6" ht="12.75">
      <c r="A2" s="802" t="s">
        <v>658</v>
      </c>
      <c r="B2" s="802"/>
      <c r="C2" s="802"/>
      <c r="D2" s="802"/>
      <c r="E2" s="35"/>
      <c r="F2" s="35"/>
    </row>
    <row r="3" spans="1:6" ht="12.75">
      <c r="A3" s="802" t="s">
        <v>36</v>
      </c>
      <c r="B3" s="802"/>
      <c r="C3" s="802"/>
      <c r="D3" s="802"/>
      <c r="E3" s="35"/>
      <c r="F3" s="35"/>
    </row>
    <row r="4" spans="1:6" ht="13.5" thickBot="1">
      <c r="A4" s="812" t="s">
        <v>37</v>
      </c>
      <c r="B4" s="812"/>
      <c r="C4" s="812"/>
      <c r="D4" s="812"/>
      <c r="E4" s="42"/>
      <c r="F4" s="42"/>
    </row>
    <row r="5" spans="1:6" s="561" customFormat="1" ht="21.75" customHeight="1" thickBot="1" thickTop="1">
      <c r="A5" s="557"/>
      <c r="B5" s="558"/>
      <c r="C5" s="558"/>
      <c r="D5" s="559" t="s">
        <v>524</v>
      </c>
      <c r="E5" s="560"/>
      <c r="F5" s="560"/>
    </row>
    <row r="6" spans="1:4" s="565" customFormat="1" ht="15" thickBot="1">
      <c r="A6" s="562" t="s">
        <v>275</v>
      </c>
      <c r="B6" s="563" t="s">
        <v>38</v>
      </c>
      <c r="C6" s="563" t="s">
        <v>39</v>
      </c>
      <c r="D6" s="564" t="s">
        <v>40</v>
      </c>
    </row>
    <row r="7" spans="1:4" s="569" customFormat="1" ht="15" thickBot="1">
      <c r="A7" s="566" t="s">
        <v>41</v>
      </c>
      <c r="B7" s="567"/>
      <c r="C7" s="567"/>
      <c r="D7" s="568"/>
    </row>
    <row r="8" spans="1:4" s="573" customFormat="1" ht="43.5" customHeight="1">
      <c r="A8" s="570" t="s">
        <v>42</v>
      </c>
      <c r="B8" s="571">
        <f>'1.a.sz.mell működés mérleg'!C7</f>
        <v>642192</v>
      </c>
      <c r="C8" s="571">
        <v>1000000</v>
      </c>
      <c r="D8" s="572">
        <v>670000</v>
      </c>
    </row>
    <row r="9" spans="1:4" s="573" customFormat="1" ht="38.25">
      <c r="A9" s="574" t="s">
        <v>43</v>
      </c>
      <c r="B9" s="575">
        <f>'1.a.sz.mell működés mérleg'!C8+'1.a.sz.mell működés mérleg'!C12</f>
        <v>888175</v>
      </c>
      <c r="C9" s="575">
        <v>500000</v>
      </c>
      <c r="D9" s="576">
        <v>550000</v>
      </c>
    </row>
    <row r="10" spans="1:4" s="573" customFormat="1" ht="38.25">
      <c r="A10" s="574" t="s">
        <v>44</v>
      </c>
      <c r="B10" s="575">
        <f>'1.a.sz.mell működés mérleg'!C10</f>
        <v>1665109</v>
      </c>
      <c r="C10" s="575">
        <v>1500000</v>
      </c>
      <c r="D10" s="576">
        <v>1600000</v>
      </c>
    </row>
    <row r="11" spans="1:4" s="573" customFormat="1" ht="15.75" customHeight="1">
      <c r="A11" s="574" t="s">
        <v>389</v>
      </c>
      <c r="B11" s="575">
        <f>'1.a.sz.mell működés mérleg'!C9</f>
        <v>2001378</v>
      </c>
      <c r="C11" s="575">
        <v>2700000</v>
      </c>
      <c r="D11" s="576">
        <v>2200000</v>
      </c>
    </row>
    <row r="12" spans="1:4" s="573" customFormat="1" ht="25.5">
      <c r="A12" s="574" t="s">
        <v>45</v>
      </c>
      <c r="B12" s="575"/>
      <c r="C12" s="575"/>
      <c r="D12" s="576"/>
    </row>
    <row r="13" spans="1:4" s="573" customFormat="1" ht="15.75" customHeight="1">
      <c r="A13" s="574" t="s">
        <v>46</v>
      </c>
      <c r="B13" s="575">
        <f>'1.a.sz.mell működés mérleg'!C13</f>
        <v>251000</v>
      </c>
      <c r="C13" s="575">
        <v>200000</v>
      </c>
      <c r="D13" s="576">
        <v>200000</v>
      </c>
    </row>
    <row r="14" spans="1:4" s="573" customFormat="1" ht="25.5">
      <c r="A14" s="574" t="s">
        <v>47</v>
      </c>
      <c r="B14" s="575">
        <v>0</v>
      </c>
      <c r="C14" s="575"/>
      <c r="D14" s="576"/>
    </row>
    <row r="15" spans="1:4" s="573" customFormat="1" ht="26.25" thickBot="1">
      <c r="A15" s="577" t="s">
        <v>48</v>
      </c>
      <c r="B15" s="578">
        <f>'1.a.sz.mell működés mérleg'!C11</f>
        <v>172463</v>
      </c>
      <c r="C15" s="578">
        <v>20000</v>
      </c>
      <c r="D15" s="579">
        <v>20000</v>
      </c>
    </row>
    <row r="16" spans="1:6" s="583" customFormat="1" ht="15.75" thickBot="1">
      <c r="A16" s="580" t="s">
        <v>49</v>
      </c>
      <c r="B16" s="581">
        <f>SUM(B8:B15)</f>
        <v>5620317</v>
      </c>
      <c r="C16" s="581">
        <f>SUM(C8:C15)</f>
        <v>5920000</v>
      </c>
      <c r="D16" s="582">
        <f>SUM(D8:D15)</f>
        <v>5240000</v>
      </c>
      <c r="F16" s="573"/>
    </row>
    <row r="17" spans="1:4" s="573" customFormat="1" ht="12.75">
      <c r="A17" s="570" t="s">
        <v>50</v>
      </c>
      <c r="B17" s="571">
        <f>'1.a.sz.mell működés mérleg'!F7</f>
        <v>2583987</v>
      </c>
      <c r="C17" s="571">
        <v>2500000</v>
      </c>
      <c r="D17" s="572">
        <v>2700000</v>
      </c>
    </row>
    <row r="18" spans="1:4" s="573" customFormat="1" ht="12.75">
      <c r="A18" s="574" t="s">
        <v>182</v>
      </c>
      <c r="B18" s="571">
        <f>'1.a.sz.mell működés mérleg'!F8</f>
        <v>806599</v>
      </c>
      <c r="C18" s="575">
        <v>800000</v>
      </c>
      <c r="D18" s="576">
        <v>860000</v>
      </c>
    </row>
    <row r="19" spans="1:4" s="573" customFormat="1" ht="25.5">
      <c r="A19" s="574" t="s">
        <v>51</v>
      </c>
      <c r="B19" s="571">
        <f>'1.a.sz.mell működés mérleg'!F9</f>
        <v>2108479</v>
      </c>
      <c r="C19" s="575">
        <v>1950000</v>
      </c>
      <c r="D19" s="576">
        <v>2000000</v>
      </c>
    </row>
    <row r="20" spans="1:4" s="573" customFormat="1" ht="25.5">
      <c r="A20" s="574" t="s">
        <v>52</v>
      </c>
      <c r="B20" s="575">
        <f>'1.a.sz.mell működés mérleg'!F12</f>
        <v>122738</v>
      </c>
      <c r="C20" s="575">
        <v>200000</v>
      </c>
      <c r="D20" s="576">
        <v>200000</v>
      </c>
    </row>
    <row r="21" spans="1:4" s="573" customFormat="1" ht="15.75" customHeight="1">
      <c r="A21" s="574" t="s">
        <v>26</v>
      </c>
      <c r="B21" s="575">
        <f>'1.a.sz.mell működés mérleg'!F10</f>
        <v>15266</v>
      </c>
      <c r="C21" s="575">
        <v>15000</v>
      </c>
      <c r="D21" s="576">
        <v>15000</v>
      </c>
    </row>
    <row r="22" spans="1:4" s="573" customFormat="1" ht="12.75">
      <c r="A22" s="574" t="s">
        <v>53</v>
      </c>
      <c r="B22" s="575">
        <v>131850</v>
      </c>
      <c r="C22" s="575">
        <v>140000</v>
      </c>
      <c r="D22" s="576">
        <v>14000</v>
      </c>
    </row>
    <row r="23" spans="1:4" s="573" customFormat="1" ht="14.25" customHeight="1">
      <c r="A23" s="574" t="s">
        <v>54</v>
      </c>
      <c r="B23" s="575">
        <f>'[1]1sz melléklet kiadás'!E51</f>
        <v>0</v>
      </c>
      <c r="C23" s="575"/>
      <c r="D23" s="576"/>
    </row>
    <row r="24" spans="1:4" s="573" customFormat="1" ht="14.25" customHeight="1">
      <c r="A24" s="574" t="s">
        <v>55</v>
      </c>
      <c r="B24" s="575">
        <f>'1.a.sz.mell működés mérleg'!F13</f>
        <v>33000</v>
      </c>
      <c r="C24" s="575">
        <v>30000</v>
      </c>
      <c r="D24" s="576">
        <v>30000</v>
      </c>
    </row>
    <row r="25" spans="1:4" s="573" customFormat="1" ht="13.5" thickBot="1">
      <c r="A25" s="577" t="s">
        <v>56</v>
      </c>
      <c r="B25" s="578">
        <f>'1.a.sz.mell működés mérleg'!F14+'1.a.sz.mell működés mérleg'!F15</f>
        <v>210629</v>
      </c>
      <c r="C25" s="578">
        <v>200000</v>
      </c>
      <c r="D25" s="579">
        <v>200000</v>
      </c>
    </row>
    <row r="26" spans="1:4" s="573" customFormat="1" ht="13.5" thickBot="1">
      <c r="A26" s="601"/>
      <c r="B26" s="602"/>
      <c r="C26" s="602"/>
      <c r="D26" s="603"/>
    </row>
    <row r="27" spans="1:4" s="573" customFormat="1" ht="15.75" customHeight="1" thickBot="1">
      <c r="A27" s="584" t="s">
        <v>57</v>
      </c>
      <c r="B27" s="585">
        <f>SUM(B17:B26)</f>
        <v>6012548</v>
      </c>
      <c r="C27" s="585">
        <f>SUM(C17:C26)</f>
        <v>5835000</v>
      </c>
      <c r="D27" s="586">
        <f>SUM(D17:D25)</f>
        <v>6019000</v>
      </c>
    </row>
    <row r="28" spans="1:4" s="573" customFormat="1" ht="15.75" customHeight="1">
      <c r="A28" s="587"/>
      <c r="B28" s="588"/>
      <c r="C28" s="588"/>
      <c r="D28" s="588"/>
    </row>
    <row r="29" spans="1:4" s="573" customFormat="1" ht="15.75" customHeight="1">
      <c r="A29" s="587"/>
      <c r="B29" s="588"/>
      <c r="C29" s="588"/>
      <c r="D29" s="588"/>
    </row>
    <row r="30" spans="1:4" s="573" customFormat="1" ht="15.75" customHeight="1">
      <c r="A30" s="587"/>
      <c r="B30" s="588"/>
      <c r="C30" s="588"/>
      <c r="D30" s="588"/>
    </row>
    <row r="31" spans="1:4" s="590" customFormat="1" ht="20.25" customHeight="1">
      <c r="A31" s="589"/>
      <c r="B31" s="589"/>
      <c r="C31" s="589"/>
      <c r="D31" s="559"/>
    </row>
    <row r="32" spans="1:4" s="590" customFormat="1" ht="20.25" customHeight="1" thickBot="1">
      <c r="A32" s="589"/>
      <c r="B32" s="589"/>
      <c r="C32" s="589"/>
      <c r="D32" s="559" t="s">
        <v>524</v>
      </c>
    </row>
    <row r="33" spans="1:4" ht="28.5" customHeight="1" thickBot="1">
      <c r="A33" s="562" t="s">
        <v>275</v>
      </c>
      <c r="B33" s="563" t="s">
        <v>38</v>
      </c>
      <c r="C33" s="563" t="s">
        <v>39</v>
      </c>
      <c r="D33" s="564" t="s">
        <v>40</v>
      </c>
    </row>
    <row r="34" spans="1:4" s="565" customFormat="1" ht="15" thickBot="1">
      <c r="A34" s="566" t="s">
        <v>58</v>
      </c>
      <c r="B34" s="567"/>
      <c r="C34" s="567"/>
      <c r="D34" s="568"/>
    </row>
    <row r="35" spans="1:4" s="569" customFormat="1" ht="25.5">
      <c r="A35" s="591" t="s">
        <v>59</v>
      </c>
      <c r="B35" s="592">
        <f>'1.b.sz.mell felhalm mérleg'!C7</f>
        <v>509640</v>
      </c>
      <c r="C35" s="592">
        <v>620000</v>
      </c>
      <c r="D35" s="593">
        <v>1450000</v>
      </c>
    </row>
    <row r="36" spans="1:4" s="573" customFormat="1" ht="12.75">
      <c r="A36" s="574" t="s">
        <v>60</v>
      </c>
      <c r="B36" s="575">
        <f>'[1]1.b.sz.mell felhalm mérleg'!B9</f>
        <v>0</v>
      </c>
      <c r="C36" s="575"/>
      <c r="D36" s="576"/>
    </row>
    <row r="37" spans="1:4" s="573" customFormat="1" ht="12.75">
      <c r="A37" s="574" t="s">
        <v>61</v>
      </c>
      <c r="B37" s="575">
        <f>'1.b.sz.mell felhalm mérleg'!C10</f>
        <v>3044818</v>
      </c>
      <c r="C37" s="575">
        <v>4000000</v>
      </c>
      <c r="D37" s="576">
        <v>3500000</v>
      </c>
    </row>
    <row r="38" spans="1:4" s="573" customFormat="1" ht="15" customHeight="1">
      <c r="A38" s="574" t="s">
        <v>62</v>
      </c>
      <c r="B38" s="575">
        <f>'1.b.sz.mell felhalm mérleg'!C16</f>
        <v>120884</v>
      </c>
      <c r="C38" s="575">
        <v>100000</v>
      </c>
      <c r="D38" s="576">
        <v>100000</v>
      </c>
    </row>
    <row r="39" spans="1:4" s="573" customFormat="1" ht="27" customHeight="1">
      <c r="A39" s="574" t="s">
        <v>63</v>
      </c>
      <c r="B39" s="575">
        <f>'[1]1.b.sz.mell felhalm mérleg'!B8</f>
        <v>0</v>
      </c>
      <c r="C39" s="575"/>
      <c r="D39" s="576"/>
    </row>
    <row r="40" spans="1:4" s="573" customFormat="1" ht="12.75">
      <c r="A40" s="574" t="s">
        <v>64</v>
      </c>
      <c r="B40" s="575">
        <f>'1.b.sz.mell felhalm mérleg'!C15</f>
        <v>11000</v>
      </c>
      <c r="C40" s="575">
        <v>11000</v>
      </c>
      <c r="D40" s="576">
        <v>11000</v>
      </c>
    </row>
    <row r="41" spans="1:4" s="573" customFormat="1" ht="12.75">
      <c r="A41" s="574" t="s">
        <v>65</v>
      </c>
      <c r="B41" s="575">
        <f>'1.b.sz.mell felhalm mérleg'!C12</f>
        <v>1120000</v>
      </c>
      <c r="C41" s="575"/>
      <c r="D41" s="576"/>
    </row>
    <row r="42" spans="1:4" s="573" customFormat="1" ht="15" customHeight="1">
      <c r="A42" s="574" t="s">
        <v>66</v>
      </c>
      <c r="B42" s="575">
        <f>'[1]1.b.sz.mell felhalm mérleg'!B13</f>
        <v>0</v>
      </c>
      <c r="C42" s="575"/>
      <c r="D42" s="576"/>
    </row>
    <row r="43" spans="1:4" s="573" customFormat="1" ht="15" customHeight="1" thickBot="1">
      <c r="A43" s="577" t="s">
        <v>67</v>
      </c>
      <c r="B43" s="578">
        <f>'1.b.sz.mell felhalm mérleg'!C14</f>
        <v>39000</v>
      </c>
      <c r="C43" s="578">
        <v>40000</v>
      </c>
      <c r="D43" s="579">
        <v>40000</v>
      </c>
    </row>
    <row r="44" spans="1:4" s="573" customFormat="1" ht="15" customHeight="1" thickBot="1">
      <c r="A44" s="577" t="s">
        <v>68</v>
      </c>
      <c r="B44" s="578">
        <f>'1.b.sz.mell felhalm mérleg'!C11</f>
        <v>118528</v>
      </c>
      <c r="C44" s="578"/>
      <c r="D44" s="579"/>
    </row>
    <row r="45" spans="1:4" s="573" customFormat="1" ht="13.5" thickBot="1">
      <c r="A45" s="580" t="s">
        <v>69</v>
      </c>
      <c r="B45" s="581">
        <f>SUM(B35:B44)</f>
        <v>4963870</v>
      </c>
      <c r="C45" s="581">
        <f>SUM(C35:C44)</f>
        <v>4771000</v>
      </c>
      <c r="D45" s="582">
        <f>SUM(D35:D44)</f>
        <v>5101000</v>
      </c>
    </row>
    <row r="46" spans="1:4" s="573" customFormat="1" ht="21" customHeight="1">
      <c r="A46" s="570" t="s">
        <v>70</v>
      </c>
      <c r="B46" s="571">
        <f>'1.b.sz.mell felhalm mérleg'!F7</f>
        <v>3531616</v>
      </c>
      <c r="C46" s="571">
        <v>4000000</v>
      </c>
      <c r="D46" s="572">
        <v>3500000</v>
      </c>
    </row>
    <row r="47" spans="1:4" s="573" customFormat="1" ht="15" customHeight="1">
      <c r="A47" s="574" t="s">
        <v>71</v>
      </c>
      <c r="B47" s="575">
        <f>'1.b.sz.mell felhalm mérleg'!F9</f>
        <v>273933</v>
      </c>
      <c r="C47" s="575">
        <v>100000</v>
      </c>
      <c r="D47" s="576">
        <v>100000</v>
      </c>
    </row>
    <row r="48" spans="1:4" s="573" customFormat="1" ht="12.75">
      <c r="A48" s="574" t="s">
        <v>72</v>
      </c>
      <c r="B48" s="575">
        <f>'1.b.sz.mell felhalm mérleg'!F10</f>
        <v>21000</v>
      </c>
      <c r="C48" s="575">
        <v>20000</v>
      </c>
      <c r="D48" s="576">
        <v>20000</v>
      </c>
    </row>
    <row r="49" spans="1:4" s="573" customFormat="1" ht="12.75">
      <c r="A49" s="574" t="s">
        <v>73</v>
      </c>
      <c r="B49" s="575">
        <f>'1.b.sz.mell felhalm mérleg'!F8</f>
        <v>104500</v>
      </c>
      <c r="C49" s="575">
        <v>100000</v>
      </c>
      <c r="D49" s="576">
        <v>100000</v>
      </c>
    </row>
    <row r="50" spans="1:4" s="573" customFormat="1" ht="25.5">
      <c r="A50" s="574" t="s">
        <v>74</v>
      </c>
      <c r="B50" s="575">
        <f>'1.b.sz.mell felhalm mérleg'!F12</f>
        <v>7500</v>
      </c>
      <c r="C50" s="575">
        <v>15000</v>
      </c>
      <c r="D50" s="576">
        <v>15000</v>
      </c>
    </row>
    <row r="51" spans="1:4" s="573" customFormat="1" ht="12.75">
      <c r="A51" s="574" t="s">
        <v>75</v>
      </c>
      <c r="B51" s="575">
        <f>'1.b.sz.mell felhalm mérleg'!F13</f>
        <v>98170</v>
      </c>
      <c r="C51" s="575">
        <v>106665</v>
      </c>
      <c r="D51" s="576">
        <v>105632</v>
      </c>
    </row>
    <row r="52" spans="1:4" s="573" customFormat="1" ht="15" customHeight="1">
      <c r="A52" s="574" t="s">
        <v>76</v>
      </c>
      <c r="B52" s="575">
        <f>'1.b.sz.mell felhalm mérleg'!F14</f>
        <v>104200</v>
      </c>
      <c r="C52" s="575">
        <v>114335</v>
      </c>
      <c r="D52" s="576">
        <v>96368</v>
      </c>
    </row>
    <row r="53" spans="1:4" s="573" customFormat="1" ht="15" customHeight="1">
      <c r="A53" s="574" t="s">
        <v>77</v>
      </c>
      <c r="B53" s="575"/>
      <c r="C53" s="594"/>
      <c r="D53" s="595"/>
    </row>
    <row r="54" spans="1:4" s="573" customFormat="1" ht="13.5" thickBot="1">
      <c r="A54" s="577" t="s">
        <v>56</v>
      </c>
      <c r="B54" s="578">
        <f>'1.b.sz.mell felhalm mérleg'!F11</f>
        <v>430720</v>
      </c>
      <c r="C54" s="578">
        <v>400000</v>
      </c>
      <c r="D54" s="579">
        <v>400000</v>
      </c>
    </row>
    <row r="55" spans="1:4" s="573" customFormat="1" ht="30" customHeight="1" thickBot="1">
      <c r="A55" s="580" t="s">
        <v>78</v>
      </c>
      <c r="B55" s="581">
        <f>SUM(B46:B54)</f>
        <v>4571639</v>
      </c>
      <c r="C55" s="581">
        <f>SUM(C46:C54)</f>
        <v>4856000</v>
      </c>
      <c r="D55" s="582">
        <f>SUM(D46:D54)</f>
        <v>4337000</v>
      </c>
    </row>
    <row r="56" spans="1:4" s="569" customFormat="1" ht="15" customHeight="1" thickBot="1">
      <c r="A56" s="580" t="s">
        <v>79</v>
      </c>
      <c r="B56" s="581">
        <f>B16+B45</f>
        <v>10584187</v>
      </c>
      <c r="C56" s="581">
        <f>C16+C45</f>
        <v>10691000</v>
      </c>
      <c r="D56" s="581">
        <f>D16+D45</f>
        <v>10341000</v>
      </c>
    </row>
    <row r="57" spans="1:4" s="596" customFormat="1" ht="15" customHeight="1" thickBot="1">
      <c r="A57" s="584" t="s">
        <v>80</v>
      </c>
      <c r="B57" s="585">
        <f>B27+B55</f>
        <v>10584187</v>
      </c>
      <c r="C57" s="585">
        <f>C27+C55</f>
        <v>10691000</v>
      </c>
      <c r="D57" s="585">
        <f>D27+D55</f>
        <v>10356000</v>
      </c>
    </row>
    <row r="58" spans="1:4" s="596" customFormat="1" ht="15" customHeight="1">
      <c r="A58" s="556"/>
      <c r="B58" s="556"/>
      <c r="C58" s="556"/>
      <c r="D58" s="556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5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140625" style="0" customWidth="1"/>
    <col min="2" max="2" width="40.28125" style="0" customWidth="1"/>
    <col min="3" max="3" width="17.8515625" style="0" customWidth="1"/>
    <col min="4" max="4" width="17.57421875" style="0" customWidth="1"/>
    <col min="7" max="7" width="22.421875" style="0" customWidth="1"/>
  </cols>
  <sheetData>
    <row r="1" spans="1:4" ht="13.5" thickTop="1">
      <c r="A1" s="773" t="s">
        <v>263</v>
      </c>
      <c r="B1" s="787"/>
      <c r="C1" s="787"/>
      <c r="D1" s="788"/>
    </row>
    <row r="2" spans="1:4" ht="12.75">
      <c r="A2" s="452"/>
      <c r="B2" s="796" t="s">
        <v>649</v>
      </c>
      <c r="C2" s="796"/>
      <c r="D2" s="797"/>
    </row>
    <row r="3" spans="1:4" ht="13.5" thickBot="1">
      <c r="A3" s="776" t="s">
        <v>391</v>
      </c>
      <c r="B3" s="785"/>
      <c r="C3" s="785"/>
      <c r="D3" s="786"/>
    </row>
    <row r="4" spans="1:4" ht="12.75" customHeight="1" thickBot="1">
      <c r="A4" s="187"/>
      <c r="B4" s="88"/>
      <c r="C4" s="88"/>
      <c r="D4" s="617" t="s">
        <v>362</v>
      </c>
    </row>
    <row r="5" spans="1:5" ht="27.75" customHeight="1" thickBot="1" thickTop="1">
      <c r="A5" s="183" t="s">
        <v>151</v>
      </c>
      <c r="B5" s="618" t="s">
        <v>82</v>
      </c>
      <c r="C5" s="269" t="s">
        <v>616</v>
      </c>
      <c r="D5" s="619" t="s">
        <v>588</v>
      </c>
      <c r="E5" s="182"/>
    </row>
    <row r="6" spans="1:4" ht="12" customHeight="1" thickTop="1">
      <c r="A6" s="184"/>
      <c r="B6" s="793" t="s">
        <v>120</v>
      </c>
      <c r="C6" s="794"/>
      <c r="D6" s="795"/>
    </row>
    <row r="7" spans="1:7" ht="12" customHeight="1">
      <c r="A7" s="185" t="s">
        <v>86</v>
      </c>
      <c r="B7" s="23" t="s">
        <v>121</v>
      </c>
      <c r="C7" s="63">
        <f>C8+C9+C10+C11+C12+C13</f>
        <v>4567118</v>
      </c>
      <c r="D7" s="620">
        <f>D8+D9+D10+D11+D12+D13</f>
        <v>4616158</v>
      </c>
      <c r="G7" s="56"/>
    </row>
    <row r="8" spans="1:7" ht="12" customHeight="1">
      <c r="A8" s="789" t="s">
        <v>126</v>
      </c>
      <c r="B8" s="8" t="s">
        <v>268</v>
      </c>
      <c r="C8" s="26">
        <f>'2sz melléklet'!C115</f>
        <v>2233781</v>
      </c>
      <c r="D8" s="621">
        <f>'2sz melléklet'!D115</f>
        <v>2264168</v>
      </c>
      <c r="G8" s="56"/>
    </row>
    <row r="9" spans="1:7" ht="12" customHeight="1">
      <c r="A9" s="790"/>
      <c r="B9" s="8" t="s">
        <v>123</v>
      </c>
      <c r="C9" s="26">
        <f>'2sz melléklet'!F115</f>
        <v>702462</v>
      </c>
      <c r="D9" s="621">
        <f>'2sz melléklet'!G115</f>
        <v>712166</v>
      </c>
      <c r="G9" s="56"/>
    </row>
    <row r="10" spans="1:7" ht="12" customHeight="1">
      <c r="A10" s="790"/>
      <c r="B10" s="8" t="s">
        <v>124</v>
      </c>
      <c r="C10" s="26">
        <f>'2sz melléklet'!I115</f>
        <v>1407798</v>
      </c>
      <c r="D10" s="621">
        <f>'2sz melléklet'!J115</f>
        <v>1416513</v>
      </c>
      <c r="G10" s="56"/>
    </row>
    <row r="11" spans="1:7" ht="12" customHeight="1">
      <c r="A11" s="790"/>
      <c r="B11" s="8" t="s">
        <v>125</v>
      </c>
      <c r="C11" s="26">
        <f>'2sz melléklet'!F142</f>
        <v>9629</v>
      </c>
      <c r="D11" s="621">
        <f>'2sz melléklet'!G142</f>
        <v>9469</v>
      </c>
      <c r="G11" s="56"/>
    </row>
    <row r="12" spans="1:7" ht="12" customHeight="1">
      <c r="A12" s="790"/>
      <c r="B12" s="8" t="s">
        <v>127</v>
      </c>
      <c r="C12" s="26">
        <f>'2sz melléklet'!C142</f>
        <v>15266</v>
      </c>
      <c r="D12" s="621">
        <f>'2sz melléklet'!D142</f>
        <v>15266</v>
      </c>
      <c r="G12" s="56"/>
    </row>
    <row r="13" spans="1:7" ht="12" customHeight="1">
      <c r="A13" s="790"/>
      <c r="B13" s="8" t="s">
        <v>128</v>
      </c>
      <c r="C13" s="26">
        <f>C15+C14</f>
        <v>198182</v>
      </c>
      <c r="D13" s="621">
        <f>D15+D14</f>
        <v>198576</v>
      </c>
      <c r="G13" s="56"/>
    </row>
    <row r="14" spans="1:7" ht="12" customHeight="1">
      <c r="A14" s="790"/>
      <c r="B14" s="8" t="s">
        <v>145</v>
      </c>
      <c r="C14" s="26">
        <f>'2sz melléklet'!I142</f>
        <v>178401</v>
      </c>
      <c r="D14" s="621">
        <f>'2sz melléklet'!J142</f>
        <v>183795</v>
      </c>
      <c r="G14" s="56"/>
    </row>
    <row r="15" spans="1:7" ht="12" customHeight="1">
      <c r="A15" s="790"/>
      <c r="B15" s="8" t="s">
        <v>269</v>
      </c>
      <c r="C15" s="26">
        <f>'2sz melléklet'!C177</f>
        <v>19781</v>
      </c>
      <c r="D15" s="621">
        <f>'2sz melléklet'!D177</f>
        <v>14781</v>
      </c>
      <c r="G15" s="56"/>
    </row>
    <row r="16" spans="1:7" ht="12" customHeight="1">
      <c r="A16" s="185" t="s">
        <v>90</v>
      </c>
      <c r="B16" s="23" t="s">
        <v>130</v>
      </c>
      <c r="C16" s="27">
        <f>C17+C18+C19+C20+C21+C22+C24+C27+C28+C29+C30+C31+C32</f>
        <v>5926572</v>
      </c>
      <c r="D16" s="622">
        <f>D17+D18+D19+D20+D21+D22+D24+D27+D28+D29+D30+D31+D32</f>
        <v>5968029</v>
      </c>
      <c r="G16" s="56"/>
    </row>
    <row r="17" spans="1:7" ht="12" customHeight="1">
      <c r="A17" s="789"/>
      <c r="B17" s="8" t="s">
        <v>268</v>
      </c>
      <c r="C17" s="193">
        <f>'3asz melléklet polghiv (2)'!C11+'3sz melléklet polghiv'!C8</f>
        <v>314910</v>
      </c>
      <c r="D17" s="623">
        <f>'3asz melléklet polghiv (2)'!D11+'3sz melléklet polghiv'!D8</f>
        <v>319819</v>
      </c>
      <c r="F17" s="56"/>
      <c r="G17" s="56"/>
    </row>
    <row r="18" spans="1:7" ht="12" customHeight="1">
      <c r="A18" s="790"/>
      <c r="B18" s="8" t="s">
        <v>123</v>
      </c>
      <c r="C18" s="193">
        <f>'3asz melléklet polghiv (2)'!C12+'3sz melléklet polghiv'!C9</f>
        <v>92882</v>
      </c>
      <c r="D18" s="623">
        <f>'3asz melléklet polghiv (2)'!D12+'3sz melléklet polghiv'!D9</f>
        <v>94433</v>
      </c>
      <c r="G18" s="56"/>
    </row>
    <row r="19" spans="1:7" ht="12" customHeight="1">
      <c r="A19" s="790"/>
      <c r="B19" s="8" t="s">
        <v>124</v>
      </c>
      <c r="C19" s="193">
        <f>'3asz melléklet polghiv (2)'!C13+'3sz melléklet polghiv'!C10</f>
        <v>721434</v>
      </c>
      <c r="D19" s="621">
        <f>'3sz melléklet polghiv'!D10+'3asz melléklet polghiv (2)'!D13</f>
        <v>829166</v>
      </c>
      <c r="G19" s="56"/>
    </row>
    <row r="20" spans="1:7" ht="12" customHeight="1">
      <c r="A20" s="790"/>
      <c r="B20" s="8" t="s">
        <v>131</v>
      </c>
      <c r="C20" s="193">
        <f>'3sz melléklet polghiv'!C49</f>
        <v>158532</v>
      </c>
      <c r="D20" s="623">
        <f>'3sz melléklet polghiv'!D49</f>
        <v>113269</v>
      </c>
      <c r="G20" s="56"/>
    </row>
    <row r="21" spans="1:7" ht="12" customHeight="1">
      <c r="A21" s="790"/>
      <c r="B21" s="8" t="s">
        <v>132</v>
      </c>
      <c r="C21" s="193">
        <f>'3sz melléklet polghiv'!C94</f>
        <v>131850</v>
      </c>
      <c r="D21" s="623">
        <f>'3sz melléklet polghiv'!D94</f>
        <v>131850</v>
      </c>
      <c r="G21" s="56"/>
    </row>
    <row r="22" spans="1:7" ht="12" customHeight="1">
      <c r="A22" s="790"/>
      <c r="B22" s="8" t="s">
        <v>147</v>
      </c>
      <c r="C22" s="193">
        <v>104500</v>
      </c>
      <c r="D22" s="623">
        <v>104500</v>
      </c>
      <c r="E22" s="156"/>
      <c r="G22" s="56"/>
    </row>
    <row r="23" spans="1:7" ht="12" customHeight="1">
      <c r="A23" s="790"/>
      <c r="B23" s="672" t="s">
        <v>613</v>
      </c>
      <c r="C23" s="193">
        <v>3500</v>
      </c>
      <c r="D23" s="623">
        <v>3500</v>
      </c>
      <c r="E23" s="156"/>
      <c r="G23" s="56"/>
    </row>
    <row r="24" spans="1:7" ht="12" customHeight="1">
      <c r="A24" s="790"/>
      <c r="B24" s="8" t="s">
        <v>128</v>
      </c>
      <c r="C24" s="193">
        <f>C25+C26</f>
        <v>3624457</v>
      </c>
      <c r="D24" s="623">
        <f>D25+D26</f>
        <v>3606973</v>
      </c>
      <c r="G24" s="56"/>
    </row>
    <row r="25" spans="1:7" ht="12" customHeight="1">
      <c r="A25" s="790"/>
      <c r="B25" s="8" t="s">
        <v>146</v>
      </c>
      <c r="C25" s="193">
        <f>'4. számú melléklet (2)'!C19+'4. számú melléklet (2)'!C34+'4. számú melléklet (2)'!C96</f>
        <v>3339241</v>
      </c>
      <c r="D25" s="623">
        <f>'4. számú melléklet (2)'!D19+'4. számú melléklet (2)'!D34+'4. számú melléklet (2)'!D96</f>
        <v>3347821</v>
      </c>
      <c r="G25" s="56"/>
    </row>
    <row r="26" spans="1:7" ht="12" customHeight="1">
      <c r="A26" s="790"/>
      <c r="B26" s="8" t="s">
        <v>270</v>
      </c>
      <c r="C26" s="193">
        <f>'5.sz melléklet felújítás (2)'!C33</f>
        <v>285216</v>
      </c>
      <c r="D26" s="623">
        <f>'5.sz melléklet felújítás (2)'!D33</f>
        <v>259152</v>
      </c>
      <c r="G26" s="56"/>
    </row>
    <row r="27" spans="1:7" ht="12" customHeight="1">
      <c r="A27" s="790"/>
      <c r="B27" s="9" t="s">
        <v>144</v>
      </c>
      <c r="C27" s="194">
        <v>500</v>
      </c>
      <c r="D27" s="689">
        <f>'9.sz. melléklet ált. és céltar'!D7:E7</f>
        <v>500</v>
      </c>
      <c r="G27" s="56"/>
    </row>
    <row r="28" spans="1:7" ht="12" customHeight="1">
      <c r="A28" s="790"/>
      <c r="B28" s="9" t="s">
        <v>134</v>
      </c>
      <c r="C28" s="194">
        <v>650337</v>
      </c>
      <c r="D28" s="689">
        <f>'9.sz. melléklet ált. és céltar'!D8:E8</f>
        <v>640849</v>
      </c>
      <c r="G28" s="56"/>
    </row>
    <row r="29" spans="1:7" ht="25.5" customHeight="1">
      <c r="A29" s="790"/>
      <c r="B29" s="33" t="s">
        <v>271</v>
      </c>
      <c r="C29" s="194">
        <v>21000</v>
      </c>
      <c r="D29" s="689">
        <v>21000</v>
      </c>
      <c r="E29" s="235"/>
      <c r="G29" s="56"/>
    </row>
    <row r="30" spans="1:7" ht="12" customHeight="1">
      <c r="A30" s="790"/>
      <c r="B30" s="9" t="s">
        <v>136</v>
      </c>
      <c r="C30" s="193"/>
      <c r="D30" s="623"/>
      <c r="G30" s="56"/>
    </row>
    <row r="31" spans="1:7" ht="12" customHeight="1">
      <c r="A31" s="792"/>
      <c r="B31" s="9" t="s">
        <v>367</v>
      </c>
      <c r="C31" s="193">
        <v>98170</v>
      </c>
      <c r="D31" s="623">
        <v>98170</v>
      </c>
      <c r="G31" s="56"/>
    </row>
    <row r="32" spans="1:7" ht="12" customHeight="1">
      <c r="A32" s="245"/>
      <c r="B32" s="9" t="s">
        <v>477</v>
      </c>
      <c r="C32" s="193">
        <v>8000</v>
      </c>
      <c r="D32" s="623">
        <v>7500</v>
      </c>
      <c r="G32" s="56"/>
    </row>
    <row r="33" spans="1:7" ht="12" customHeight="1">
      <c r="A33" s="180"/>
      <c r="B33" s="10" t="s">
        <v>385</v>
      </c>
      <c r="C33" s="28">
        <f>C7+C16</f>
        <v>10493690</v>
      </c>
      <c r="D33" s="761">
        <f>D7+D16</f>
        <v>10584187</v>
      </c>
      <c r="F33" s="270"/>
      <c r="G33" s="56"/>
    </row>
    <row r="34" spans="1:4" ht="12" customHeight="1">
      <c r="A34" s="181"/>
      <c r="B34" s="8"/>
      <c r="C34" s="26"/>
      <c r="D34" s="621"/>
    </row>
    <row r="35" spans="1:4" ht="12" customHeight="1">
      <c r="A35" s="789"/>
      <c r="B35" s="8" t="s">
        <v>122</v>
      </c>
      <c r="C35" s="26">
        <f aca="true" t="shared" si="0" ref="C35:D38">C17+C8</f>
        <v>2548691</v>
      </c>
      <c r="D35" s="621">
        <f t="shared" si="0"/>
        <v>2583987</v>
      </c>
    </row>
    <row r="36" spans="1:4" ht="12" customHeight="1">
      <c r="A36" s="790"/>
      <c r="B36" s="8" t="s">
        <v>137</v>
      </c>
      <c r="C36" s="26">
        <f t="shared" si="0"/>
        <v>795344</v>
      </c>
      <c r="D36" s="621">
        <f t="shared" si="0"/>
        <v>806599</v>
      </c>
    </row>
    <row r="37" spans="1:4" ht="12" customHeight="1">
      <c r="A37" s="790"/>
      <c r="B37" s="8" t="s">
        <v>138</v>
      </c>
      <c r="C37" s="26">
        <f t="shared" si="0"/>
        <v>2129232</v>
      </c>
      <c r="D37" s="621">
        <f t="shared" si="0"/>
        <v>2245679</v>
      </c>
    </row>
    <row r="38" spans="1:4" ht="12" customHeight="1">
      <c r="A38" s="790"/>
      <c r="B38" s="8" t="s">
        <v>139</v>
      </c>
      <c r="C38" s="26">
        <f t="shared" si="0"/>
        <v>168161</v>
      </c>
      <c r="D38" s="621">
        <f t="shared" si="0"/>
        <v>122738</v>
      </c>
    </row>
    <row r="39" spans="1:4" ht="12" customHeight="1">
      <c r="A39" s="790"/>
      <c r="B39" s="8" t="s">
        <v>140</v>
      </c>
      <c r="C39" s="26">
        <f>C21</f>
        <v>131850</v>
      </c>
      <c r="D39" s="621">
        <f>D21</f>
        <v>131850</v>
      </c>
    </row>
    <row r="40" spans="1:4" ht="12" customHeight="1">
      <c r="A40" s="790"/>
      <c r="B40" s="8" t="s">
        <v>141</v>
      </c>
      <c r="C40" s="26">
        <f>C12</f>
        <v>15266</v>
      </c>
      <c r="D40" s="621">
        <f>D12</f>
        <v>15266</v>
      </c>
    </row>
    <row r="41" spans="1:4" ht="12" customHeight="1">
      <c r="A41" s="790"/>
      <c r="B41" s="8" t="s">
        <v>148</v>
      </c>
      <c r="C41" s="26">
        <f>C22</f>
        <v>104500</v>
      </c>
      <c r="D41" s="621">
        <v>104500</v>
      </c>
    </row>
    <row r="42" spans="1:4" ht="12" customHeight="1">
      <c r="A42" s="790"/>
      <c r="B42" s="688" t="s">
        <v>614</v>
      </c>
      <c r="C42" s="26"/>
      <c r="D42" s="621">
        <v>3500</v>
      </c>
    </row>
    <row r="43" spans="1:4" ht="12" customHeight="1">
      <c r="A43" s="790"/>
      <c r="B43" s="8" t="s">
        <v>142</v>
      </c>
      <c r="C43" s="26">
        <f aca="true" t="shared" si="1" ref="C43:D45">C24+C13</f>
        <v>3822639</v>
      </c>
      <c r="D43" s="621">
        <f t="shared" si="1"/>
        <v>3805549</v>
      </c>
    </row>
    <row r="44" spans="1:4" ht="12" customHeight="1">
      <c r="A44" s="790"/>
      <c r="B44" s="8" t="s">
        <v>143</v>
      </c>
      <c r="C44" s="26">
        <f t="shared" si="1"/>
        <v>3517642</v>
      </c>
      <c r="D44" s="621">
        <f t="shared" si="1"/>
        <v>3531616</v>
      </c>
    </row>
    <row r="45" spans="1:4" ht="12" customHeight="1">
      <c r="A45" s="790"/>
      <c r="B45" s="8" t="s">
        <v>272</v>
      </c>
      <c r="C45" s="26">
        <f t="shared" si="1"/>
        <v>304997</v>
      </c>
      <c r="D45" s="621">
        <f t="shared" si="1"/>
        <v>273933</v>
      </c>
    </row>
    <row r="46" spans="1:4" ht="12" customHeight="1">
      <c r="A46" s="790"/>
      <c r="B46" s="8" t="s">
        <v>133</v>
      </c>
      <c r="C46" s="26">
        <f aca="true" t="shared" si="2" ref="C46:D48">C27</f>
        <v>500</v>
      </c>
      <c r="D46" s="621">
        <f t="shared" si="2"/>
        <v>500</v>
      </c>
    </row>
    <row r="47" spans="1:4" ht="12" customHeight="1">
      <c r="A47" s="790"/>
      <c r="B47" s="8" t="s">
        <v>149</v>
      </c>
      <c r="C47" s="26">
        <f t="shared" si="2"/>
        <v>650337</v>
      </c>
      <c r="D47" s="621">
        <f t="shared" si="2"/>
        <v>640849</v>
      </c>
    </row>
    <row r="48" spans="1:4" ht="12" customHeight="1">
      <c r="A48" s="790"/>
      <c r="B48" s="8" t="s">
        <v>135</v>
      </c>
      <c r="C48" s="26">
        <f t="shared" si="2"/>
        <v>21000</v>
      </c>
      <c r="D48" s="621">
        <f t="shared" si="2"/>
        <v>21000</v>
      </c>
    </row>
    <row r="49" spans="1:4" ht="12" customHeight="1">
      <c r="A49" s="790"/>
      <c r="B49" s="8" t="s">
        <v>273</v>
      </c>
      <c r="C49" s="26">
        <f aca="true" t="shared" si="3" ref="C49:D51">C30</f>
        <v>0</v>
      </c>
      <c r="D49" s="621">
        <f t="shared" si="3"/>
        <v>0</v>
      </c>
    </row>
    <row r="50" spans="1:4" ht="12" customHeight="1">
      <c r="A50" s="790"/>
      <c r="B50" s="251" t="s">
        <v>129</v>
      </c>
      <c r="C50" s="75">
        <f t="shared" si="3"/>
        <v>98170</v>
      </c>
      <c r="D50" s="624">
        <f t="shared" si="3"/>
        <v>98170</v>
      </c>
    </row>
    <row r="51" spans="1:4" ht="12" customHeight="1" thickBot="1">
      <c r="A51" s="791"/>
      <c r="B51" s="604" t="s">
        <v>477</v>
      </c>
      <c r="C51" s="186">
        <f t="shared" si="3"/>
        <v>8000</v>
      </c>
      <c r="D51" s="625">
        <f t="shared" si="3"/>
        <v>7500</v>
      </c>
    </row>
    <row r="52" spans="1:4" ht="13.5" thickTop="1">
      <c r="A52" s="11"/>
      <c r="B52" s="11"/>
      <c r="C52" s="167"/>
      <c r="D52" s="166"/>
    </row>
    <row r="53" ht="12.75">
      <c r="A53" s="11"/>
    </row>
    <row r="54" ht="12.75">
      <c r="A54" s="11"/>
    </row>
    <row r="55" ht="12.75">
      <c r="A55" s="11"/>
    </row>
    <row r="80" ht="12.75" customHeight="1"/>
    <row r="81" ht="12.75" customHeight="1"/>
    <row r="82" ht="12.75" customHeight="1"/>
    <row r="83" ht="12.75" customHeight="1"/>
  </sheetData>
  <sheetProtection/>
  <mergeCells count="7">
    <mergeCell ref="A3:D3"/>
    <mergeCell ref="A1:D1"/>
    <mergeCell ref="A35:A51"/>
    <mergeCell ref="A8:A15"/>
    <mergeCell ref="A17:A31"/>
    <mergeCell ref="B6:D6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0"/>
  <sheetViews>
    <sheetView zoomScalePageLayoutView="0" workbookViewId="0" topLeftCell="A1">
      <selection activeCell="A3" sqref="A3:F3"/>
    </sheetView>
  </sheetViews>
  <sheetFormatPr defaultColWidth="8.00390625" defaultRowHeight="12.75"/>
  <cols>
    <col min="1" max="1" width="18.8515625" style="49" customWidth="1"/>
    <col min="2" max="2" width="9.421875" style="44" customWidth="1"/>
    <col min="3" max="3" width="8.57421875" style="44" customWidth="1"/>
    <col min="4" max="4" width="23.421875" style="44" customWidth="1"/>
    <col min="5" max="5" width="13.140625" style="44" customWidth="1"/>
    <col min="6" max="6" width="10.8515625" style="44" customWidth="1"/>
    <col min="7" max="7" width="24.421875" style="44" customWidth="1"/>
    <col min="8" max="10" width="11.00390625" style="44" customWidth="1"/>
    <col min="11" max="16384" width="8.00390625" style="44" customWidth="1"/>
  </cols>
  <sheetData>
    <row r="1" spans="1:8" ht="12.75">
      <c r="A1" s="799" t="s">
        <v>291</v>
      </c>
      <c r="B1" s="799"/>
      <c r="C1" s="799"/>
      <c r="D1" s="799"/>
      <c r="E1" s="799"/>
      <c r="F1" s="799"/>
      <c r="G1" s="41"/>
      <c r="H1" s="41"/>
    </row>
    <row r="2" spans="1:8" ht="12.75">
      <c r="A2" s="800" t="s">
        <v>650</v>
      </c>
      <c r="B2" s="800"/>
      <c r="C2" s="800"/>
      <c r="D2" s="800"/>
      <c r="E2" s="800"/>
      <c r="F2" s="800"/>
      <c r="G2" s="35"/>
      <c r="H2" s="35"/>
    </row>
    <row r="3" spans="1:6" ht="33.75" customHeight="1">
      <c r="A3" s="798" t="s">
        <v>392</v>
      </c>
      <c r="B3" s="798"/>
      <c r="C3" s="798"/>
      <c r="D3" s="798"/>
      <c r="E3" s="798"/>
      <c r="F3" s="798"/>
    </row>
    <row r="4" spans="1:10" ht="19.5" customHeight="1">
      <c r="A4" s="91"/>
      <c r="B4" s="92"/>
      <c r="C4" s="92"/>
      <c r="D4" s="92"/>
      <c r="E4" s="92"/>
      <c r="F4" s="92"/>
      <c r="G4" s="46"/>
      <c r="H4" s="46"/>
      <c r="I4" s="46"/>
      <c r="J4" s="46"/>
    </row>
    <row r="5" spans="1:10" ht="32.25" thickBot="1">
      <c r="A5" s="93" t="s">
        <v>83</v>
      </c>
      <c r="B5" s="94"/>
      <c r="C5" s="94"/>
      <c r="D5" s="95" t="s">
        <v>120</v>
      </c>
      <c r="E5" s="95"/>
      <c r="F5" s="96" t="s">
        <v>277</v>
      </c>
      <c r="G5" s="162"/>
      <c r="J5" s="47"/>
    </row>
    <row r="6" spans="1:7" ht="24" customHeight="1" thickBot="1">
      <c r="A6" s="97" t="s">
        <v>275</v>
      </c>
      <c r="B6" s="98" t="s">
        <v>617</v>
      </c>
      <c r="C6" s="635" t="s">
        <v>584</v>
      </c>
      <c r="D6" s="97" t="s">
        <v>275</v>
      </c>
      <c r="E6" s="646" t="s">
        <v>617</v>
      </c>
      <c r="F6" s="644" t="s">
        <v>589</v>
      </c>
      <c r="G6" s="48"/>
    </row>
    <row r="7" spans="1:7" s="48" customFormat="1" ht="24.75" customHeight="1">
      <c r="A7" s="99" t="s">
        <v>278</v>
      </c>
      <c r="B7" s="100">
        <f>'1.szmelléklet bevétel'!C10+'1.szmelléklet bevétel'!C11-'1.b.sz.mell felhalm mérleg'!B16+'1.szmelléklet bevétel'!C15</f>
        <v>641782</v>
      </c>
      <c r="C7" s="100">
        <f>'1.szmelléklet bevétel'!D10+'1.szmelléklet bevétel'!D11-'1.b.sz.mell felhalm mérleg'!C16+'1.szmelléklet bevétel'!D15</f>
        <v>642192</v>
      </c>
      <c r="D7" s="101" t="s">
        <v>193</v>
      </c>
      <c r="E7" s="639">
        <f>'1sz melléklet kiadás'!C35</f>
        <v>2548691</v>
      </c>
      <c r="F7" s="674">
        <f>'1sz melléklet kiadás'!D35</f>
        <v>2583987</v>
      </c>
      <c r="G7" s="162"/>
    </row>
    <row r="8" spans="1:7" ht="24.75" customHeight="1">
      <c r="A8" s="102" t="s">
        <v>279</v>
      </c>
      <c r="B8" s="103">
        <f>'1.szmelléklet bevétel'!C14</f>
        <v>510875</v>
      </c>
      <c r="C8" s="103">
        <f>'1.szmelléklet bevétel'!D14</f>
        <v>510875</v>
      </c>
      <c r="D8" s="104" t="s">
        <v>280</v>
      </c>
      <c r="E8" s="640">
        <f>'1sz melléklet kiadás'!C36</f>
        <v>795344</v>
      </c>
      <c r="F8" s="674">
        <f>'1sz melléklet kiadás'!D36</f>
        <v>806599</v>
      </c>
      <c r="G8" s="162"/>
    </row>
    <row r="9" spans="1:7" ht="24.75" customHeight="1">
      <c r="A9" s="102" t="s">
        <v>281</v>
      </c>
      <c r="B9" s="103">
        <f>'1.szmelléklet bevétel'!C33+'1.szmelléklet bevétel'!C34+'1.szmelléklet bevétel'!C35</f>
        <v>2017576</v>
      </c>
      <c r="C9" s="103">
        <f>'1.szmelléklet bevétel'!D33+'1.szmelléklet bevétel'!D34+'1.szmelléklet bevétel'!D35</f>
        <v>2001378</v>
      </c>
      <c r="D9" s="104" t="s">
        <v>196</v>
      </c>
      <c r="E9" s="640">
        <f>'1sz melléklet kiadás'!C37-'1.a.sz.mell működés mérleg'!E13-'1.b.sz.mell felhalm mérleg'!E14</f>
        <v>1992032</v>
      </c>
      <c r="F9" s="674">
        <f>'1sz melléklet kiadás'!D37-'1.a.sz.mell működés mérleg'!F13-'1.b.sz.mell felhalm mérleg'!F14</f>
        <v>2108479</v>
      </c>
      <c r="G9" s="162"/>
    </row>
    <row r="10" spans="1:7" ht="24.75" customHeight="1">
      <c r="A10" s="102" t="s">
        <v>282</v>
      </c>
      <c r="B10" s="103">
        <f>'1.szmelléklet bevétel'!C24-'1.b.sz.mell felhalm mérleg'!B8</f>
        <v>1496853</v>
      </c>
      <c r="C10" s="103">
        <f>'1.szmelléklet bevétel'!D24-'1.b.sz.mell felhalm mérleg'!C8</f>
        <v>1665109</v>
      </c>
      <c r="D10" s="104" t="s">
        <v>283</v>
      </c>
      <c r="E10" s="640">
        <f>'1sz melléklet kiadás'!C40</f>
        <v>15266</v>
      </c>
      <c r="F10" s="674">
        <f>'1sz melléklet kiadás'!D40</f>
        <v>15266</v>
      </c>
      <c r="G10" s="162"/>
    </row>
    <row r="11" spans="1:7" ht="24.75" customHeight="1">
      <c r="A11" s="102" t="s">
        <v>284</v>
      </c>
      <c r="B11" s="103">
        <f>'1.szmelléklet bevétel'!C46-'1.b.sz.mell felhalm mérleg'!B11</f>
        <v>88739</v>
      </c>
      <c r="C11" s="103">
        <f>'1.szmelléklet bevétel'!D46-'1.b.sz.mell felhalm mérleg'!C11</f>
        <v>172463</v>
      </c>
      <c r="D11" s="104" t="s">
        <v>285</v>
      </c>
      <c r="E11" s="640">
        <f>'1sz melléklet kiadás'!C39</f>
        <v>131850</v>
      </c>
      <c r="F11" s="674">
        <f>'1sz melléklet kiadás'!D39</f>
        <v>131850</v>
      </c>
      <c r="G11" s="45"/>
    </row>
    <row r="12" spans="1:7" ht="24.75" customHeight="1">
      <c r="A12" s="105" t="s">
        <v>286</v>
      </c>
      <c r="B12" s="103">
        <f>'1.szmelléklet bevétel'!C13-'1.b.sz.mell felhalm mérleg'!B14</f>
        <v>377300</v>
      </c>
      <c r="C12" s="103">
        <f>'1.szmelléklet bevétel'!D13-'1.b.sz.mell felhalm mérleg'!C14</f>
        <v>377300</v>
      </c>
      <c r="D12" s="104" t="s">
        <v>218</v>
      </c>
      <c r="E12" s="640">
        <f>'1sz melléklet kiadás'!C38</f>
        <v>168161</v>
      </c>
      <c r="F12" s="674">
        <f>'1sz melléklet kiadás'!D38</f>
        <v>122738</v>
      </c>
      <c r="G12" s="162"/>
    </row>
    <row r="13" spans="1:7" ht="24.75" customHeight="1">
      <c r="A13" s="105" t="s">
        <v>116</v>
      </c>
      <c r="B13" s="103">
        <f>'1.szmelléklet bevétel'!C42</f>
        <v>251000</v>
      </c>
      <c r="C13" s="103">
        <f>'1.szmelléklet bevétel'!D42</f>
        <v>251000</v>
      </c>
      <c r="D13" s="104" t="s">
        <v>382</v>
      </c>
      <c r="E13" s="640">
        <v>33000</v>
      </c>
      <c r="F13" s="674">
        <v>33000</v>
      </c>
      <c r="G13" s="162"/>
    </row>
    <row r="14" spans="1:7" ht="24.75" customHeight="1">
      <c r="A14" s="105"/>
      <c r="B14" s="106"/>
      <c r="C14" s="636"/>
      <c r="D14" s="104" t="s">
        <v>276</v>
      </c>
      <c r="E14" s="640">
        <v>500</v>
      </c>
      <c r="F14" s="674">
        <v>500</v>
      </c>
      <c r="G14" s="162"/>
    </row>
    <row r="15" spans="1:7" ht="24.75" customHeight="1">
      <c r="A15" s="105"/>
      <c r="B15" s="641"/>
      <c r="C15" s="107"/>
      <c r="D15" s="94" t="s">
        <v>287</v>
      </c>
      <c r="E15" s="640">
        <f>'1sz melléklet kiadás'!C47-'1.b.sz.mell felhalm mérleg'!E11</f>
        <v>219617</v>
      </c>
      <c r="F15" s="674">
        <f>'1sz melléklet kiadás'!D47-'1.b.sz.mell felhalm mérleg'!F11</f>
        <v>210129</v>
      </c>
      <c r="G15" s="162"/>
    </row>
    <row r="16" spans="1:7" ht="24.75" customHeight="1">
      <c r="A16" s="105"/>
      <c r="B16" s="106"/>
      <c r="C16" s="636"/>
      <c r="D16" s="108" t="s">
        <v>479</v>
      </c>
      <c r="E16" s="641"/>
      <c r="F16" s="645"/>
      <c r="G16" s="162"/>
    </row>
    <row r="17" spans="1:7" ht="24.75" customHeight="1">
      <c r="A17" s="105"/>
      <c r="B17" s="106"/>
      <c r="C17" s="636"/>
      <c r="D17" s="108"/>
      <c r="E17" s="641"/>
      <c r="F17" s="645"/>
      <c r="G17" s="162"/>
    </row>
    <row r="18" spans="1:7" ht="18" customHeight="1">
      <c r="A18" s="105"/>
      <c r="B18" s="106"/>
      <c r="C18" s="636"/>
      <c r="D18" s="108"/>
      <c r="E18" s="641"/>
      <c r="F18" s="645"/>
      <c r="G18" s="162"/>
    </row>
    <row r="19" spans="1:7" ht="18" customHeight="1" thickBot="1">
      <c r="A19" s="109"/>
      <c r="B19" s="110"/>
      <c r="C19" s="637"/>
      <c r="D19" s="108"/>
      <c r="E19" s="642"/>
      <c r="F19" s="647"/>
      <c r="G19" s="162"/>
    </row>
    <row r="20" spans="1:7" ht="18" customHeight="1" thickBot="1">
      <c r="A20" s="111" t="s">
        <v>288</v>
      </c>
      <c r="B20" s="112">
        <f>SUM(B7:B19)</f>
        <v>5384125</v>
      </c>
      <c r="C20" s="112">
        <f>SUM(C7:C19)</f>
        <v>5620317</v>
      </c>
      <c r="D20" s="113" t="s">
        <v>288</v>
      </c>
      <c r="E20" s="638">
        <f>SUM(E7:E19)</f>
        <v>5904461</v>
      </c>
      <c r="F20" s="675">
        <f>SUM(F7:F19)</f>
        <v>6012548</v>
      </c>
      <c r="G20" s="162"/>
    </row>
    <row r="21" spans="1:7" ht="18" customHeight="1" thickBot="1">
      <c r="A21" s="114" t="s">
        <v>289</v>
      </c>
      <c r="B21" s="115">
        <f>IF(((E20-B20)&gt;0),E20-B20,"----")</f>
        <v>520336</v>
      </c>
      <c r="C21" s="115">
        <f>IF(((F20-C20)&gt;0),F20-C20,"----")</f>
        <v>392231</v>
      </c>
      <c r="D21" s="116" t="s">
        <v>290</v>
      </c>
      <c r="E21" s="676" t="str">
        <f>IF(((B20-E20)&gt;0),B20-E20,"----")</f>
        <v>----</v>
      </c>
      <c r="F21" s="643" t="str">
        <f>IF(((C20-F20)&gt;0),C20-F20,"----")</f>
        <v>----</v>
      </c>
      <c r="G21" s="162"/>
    </row>
    <row r="22" spans="1:7" ht="18" customHeight="1">
      <c r="A22" s="163"/>
      <c r="B22" s="162"/>
      <c r="C22" s="162"/>
      <c r="D22" s="162"/>
      <c r="E22" s="162"/>
      <c r="F22" s="162"/>
      <c r="G22" s="162"/>
    </row>
    <row r="23" spans="1:7" ht="12.75">
      <c r="A23" s="163"/>
      <c r="B23" s="162"/>
      <c r="C23" s="162"/>
      <c r="D23" s="162"/>
      <c r="E23" s="162"/>
      <c r="F23" s="162"/>
      <c r="G23" s="162"/>
    </row>
    <row r="24" spans="1:7" ht="12.75">
      <c r="A24" s="163"/>
      <c r="B24" s="162"/>
      <c r="C24" s="162"/>
      <c r="D24" s="162"/>
      <c r="E24" s="162"/>
      <c r="F24" s="162"/>
      <c r="G24" s="162"/>
    </row>
    <row r="25" spans="1:7" ht="12.75">
      <c r="A25" s="163"/>
      <c r="B25" s="162"/>
      <c r="C25" s="162"/>
      <c r="D25" s="162"/>
      <c r="E25" s="162"/>
      <c r="F25" s="162"/>
      <c r="G25" s="162"/>
    </row>
    <row r="26" spans="1:7" ht="12.75">
      <c r="A26" s="163"/>
      <c r="B26" s="162"/>
      <c r="C26" s="162"/>
      <c r="D26" s="162"/>
      <c r="E26" s="162"/>
      <c r="F26" s="162"/>
      <c r="G26" s="162"/>
    </row>
    <row r="27" spans="1:7" ht="12.75">
      <c r="A27" s="163"/>
      <c r="B27" s="162"/>
      <c r="C27" s="162"/>
      <c r="D27" s="162"/>
      <c r="E27" s="162"/>
      <c r="F27" s="162"/>
      <c r="G27" s="162"/>
    </row>
    <row r="28" spans="1:7" ht="12.75">
      <c r="A28" s="163"/>
      <c r="B28" s="162"/>
      <c r="C28" s="162"/>
      <c r="D28" s="162"/>
      <c r="E28" s="162"/>
      <c r="F28" s="162"/>
      <c r="G28" s="162"/>
    </row>
    <row r="29" spans="1:7" ht="12.75">
      <c r="A29" s="163"/>
      <c r="B29" s="162"/>
      <c r="C29" s="162"/>
      <c r="D29" s="162"/>
      <c r="E29" s="162"/>
      <c r="F29" s="162"/>
      <c r="G29" s="162"/>
    </row>
    <row r="30" spans="1:7" ht="12.75">
      <c r="A30" s="163"/>
      <c r="B30" s="162"/>
      <c r="C30" s="162"/>
      <c r="D30" s="162"/>
      <c r="E30" s="162"/>
      <c r="F30" s="162"/>
      <c r="G30" s="162"/>
    </row>
    <row r="31" spans="1:7" ht="12.75">
      <c r="A31" s="163"/>
      <c r="B31" s="162"/>
      <c r="C31" s="162"/>
      <c r="D31" s="162"/>
      <c r="E31" s="162"/>
      <c r="F31" s="162"/>
      <c r="G31" s="162"/>
    </row>
    <row r="32" spans="1:7" ht="12.75">
      <c r="A32" s="163"/>
      <c r="B32" s="162"/>
      <c r="C32" s="162"/>
      <c r="D32" s="162"/>
      <c r="E32" s="162"/>
      <c r="F32" s="162"/>
      <c r="G32" s="162"/>
    </row>
    <row r="33" spans="1:7" ht="12.75">
      <c r="A33" s="163"/>
      <c r="B33" s="162"/>
      <c r="C33" s="162"/>
      <c r="D33" s="162"/>
      <c r="E33" s="162"/>
      <c r="F33" s="162"/>
      <c r="G33" s="162"/>
    </row>
    <row r="34" spans="1:7" ht="12.75">
      <c r="A34" s="163"/>
      <c r="B34" s="162"/>
      <c r="C34" s="162"/>
      <c r="D34" s="162"/>
      <c r="E34" s="162"/>
      <c r="F34" s="162"/>
      <c r="G34" s="162"/>
    </row>
    <row r="35" spans="1:7" ht="12.75">
      <c r="A35" s="163"/>
      <c r="B35" s="162"/>
      <c r="C35" s="162"/>
      <c r="D35" s="162"/>
      <c r="E35" s="162"/>
      <c r="F35" s="162"/>
      <c r="G35" s="162"/>
    </row>
    <row r="36" spans="1:7" ht="12.75">
      <c r="A36" s="163"/>
      <c r="B36" s="162"/>
      <c r="C36" s="162"/>
      <c r="D36" s="162"/>
      <c r="E36" s="162"/>
      <c r="F36" s="162"/>
      <c r="G36" s="162"/>
    </row>
    <row r="37" spans="1:7" ht="12.75">
      <c r="A37" s="163"/>
      <c r="B37" s="162"/>
      <c r="C37" s="162"/>
      <c r="D37" s="162"/>
      <c r="E37" s="162"/>
      <c r="F37" s="162"/>
      <c r="G37" s="162"/>
    </row>
    <row r="38" spans="1:7" ht="12.75">
      <c r="A38" s="163"/>
      <c r="B38" s="162"/>
      <c r="C38" s="162"/>
      <c r="D38" s="162"/>
      <c r="E38" s="162"/>
      <c r="F38" s="162"/>
      <c r="G38" s="162"/>
    </row>
    <row r="39" spans="1:7" ht="12.75">
      <c r="A39" s="163"/>
      <c r="B39" s="162"/>
      <c r="C39" s="162"/>
      <c r="D39" s="162"/>
      <c r="E39" s="162"/>
      <c r="F39" s="162"/>
      <c r="G39" s="162"/>
    </row>
    <row r="40" spans="1:7" ht="12.75">
      <c r="A40" s="163"/>
      <c r="B40" s="162"/>
      <c r="C40" s="162"/>
      <c r="D40" s="162"/>
      <c r="E40" s="162"/>
      <c r="F40" s="162"/>
      <c r="G40" s="162"/>
    </row>
    <row r="41" spans="1:7" ht="12.75">
      <c r="A41" s="163"/>
      <c r="B41" s="162"/>
      <c r="C41" s="162"/>
      <c r="D41" s="162"/>
      <c r="E41" s="162"/>
      <c r="F41" s="162"/>
      <c r="G41" s="162"/>
    </row>
    <row r="42" spans="1:7" ht="12.75">
      <c r="A42" s="163"/>
      <c r="B42" s="162"/>
      <c r="C42" s="162"/>
      <c r="D42" s="162"/>
      <c r="E42" s="162"/>
      <c r="F42" s="162"/>
      <c r="G42" s="162"/>
    </row>
    <row r="43" spans="1:7" ht="12.75">
      <c r="A43" s="163"/>
      <c r="B43" s="162"/>
      <c r="C43" s="162"/>
      <c r="D43" s="162"/>
      <c r="E43" s="162"/>
      <c r="F43" s="162"/>
      <c r="G43" s="162"/>
    </row>
    <row r="44" spans="1:7" ht="12.75">
      <c r="A44" s="163"/>
      <c r="B44" s="162"/>
      <c r="C44" s="162"/>
      <c r="D44" s="162"/>
      <c r="E44" s="162"/>
      <c r="F44" s="162"/>
      <c r="G44" s="162"/>
    </row>
    <row r="45" spans="1:7" ht="12.75">
      <c r="A45" s="163"/>
      <c r="B45" s="162"/>
      <c r="C45" s="162"/>
      <c r="D45" s="162"/>
      <c r="E45" s="162"/>
      <c r="F45" s="162"/>
      <c r="G45" s="162"/>
    </row>
    <row r="46" spans="1:7" ht="12.75">
      <c r="A46" s="163"/>
      <c r="B46" s="162"/>
      <c r="C46" s="162"/>
      <c r="D46" s="162"/>
      <c r="E46" s="162"/>
      <c r="F46" s="162"/>
      <c r="G46" s="162"/>
    </row>
    <row r="47" spans="1:7" ht="12.75">
      <c r="A47" s="163"/>
      <c r="B47" s="162"/>
      <c r="C47" s="162"/>
      <c r="D47" s="162"/>
      <c r="E47" s="162"/>
      <c r="F47" s="162"/>
      <c r="G47" s="162"/>
    </row>
    <row r="48" spans="1:7" ht="12.75">
      <c r="A48" s="163"/>
      <c r="B48" s="162"/>
      <c r="C48" s="162"/>
      <c r="D48" s="162"/>
      <c r="E48" s="162"/>
      <c r="F48" s="162"/>
      <c r="G48" s="162"/>
    </row>
    <row r="49" spans="1:7" ht="12.75">
      <c r="A49" s="163"/>
      <c r="B49" s="162"/>
      <c r="C49" s="162"/>
      <c r="D49" s="162"/>
      <c r="E49" s="162"/>
      <c r="F49" s="162"/>
      <c r="G49" s="162"/>
    </row>
    <row r="50" spans="1:7" ht="12.75">
      <c r="A50" s="163"/>
      <c r="B50" s="162"/>
      <c r="C50" s="162"/>
      <c r="D50" s="162"/>
      <c r="E50" s="162"/>
      <c r="F50" s="162"/>
      <c r="G50" s="162"/>
    </row>
    <row r="51" spans="1:7" ht="12.75">
      <c r="A51" s="163"/>
      <c r="B51" s="162"/>
      <c r="C51" s="162"/>
      <c r="D51" s="162"/>
      <c r="E51" s="162"/>
      <c r="F51" s="162"/>
      <c r="G51" s="162"/>
    </row>
    <row r="52" spans="1:7" ht="12.75">
      <c r="A52" s="163"/>
      <c r="B52" s="162"/>
      <c r="C52" s="162"/>
      <c r="D52" s="162"/>
      <c r="E52" s="162"/>
      <c r="F52" s="162"/>
      <c r="G52" s="162"/>
    </row>
    <row r="53" spans="1:7" ht="12.75">
      <c r="A53" s="163"/>
      <c r="B53" s="162"/>
      <c r="C53" s="162"/>
      <c r="D53" s="162"/>
      <c r="E53" s="162"/>
      <c r="F53" s="162"/>
      <c r="G53" s="162"/>
    </row>
    <row r="54" spans="1:7" ht="12.75">
      <c r="A54" s="163"/>
      <c r="B54" s="162"/>
      <c r="C54" s="162"/>
      <c r="D54" s="162"/>
      <c r="E54" s="162"/>
      <c r="F54" s="162"/>
      <c r="G54" s="162"/>
    </row>
    <row r="55" spans="1:7" ht="12.75">
      <c r="A55" s="163"/>
      <c r="B55" s="162"/>
      <c r="C55" s="162"/>
      <c r="D55" s="162"/>
      <c r="E55" s="162"/>
      <c r="F55" s="162"/>
      <c r="G55" s="162"/>
    </row>
    <row r="56" spans="1:7" ht="12.75">
      <c r="A56" s="163"/>
      <c r="B56" s="162"/>
      <c r="C56" s="162"/>
      <c r="D56" s="162"/>
      <c r="E56" s="162"/>
      <c r="F56" s="162"/>
      <c r="G56" s="162"/>
    </row>
    <row r="57" spans="1:7" ht="12.75">
      <c r="A57" s="163"/>
      <c r="B57" s="162"/>
      <c r="C57" s="162"/>
      <c r="D57" s="162"/>
      <c r="E57" s="162"/>
      <c r="F57" s="162"/>
      <c r="G57" s="162"/>
    </row>
    <row r="58" spans="1:7" ht="12.75">
      <c r="A58" s="163"/>
      <c r="B58" s="162"/>
      <c r="C58" s="162"/>
      <c r="D58" s="162"/>
      <c r="E58" s="162"/>
      <c r="F58" s="162"/>
      <c r="G58" s="162"/>
    </row>
    <row r="59" spans="1:7" ht="12.75">
      <c r="A59" s="163"/>
      <c r="B59" s="162"/>
      <c r="C59" s="162"/>
      <c r="D59" s="162"/>
      <c r="E59" s="162"/>
      <c r="F59" s="162"/>
      <c r="G59" s="162"/>
    </row>
    <row r="60" spans="1:7" ht="12.75">
      <c r="A60" s="163"/>
      <c r="B60" s="162"/>
      <c r="C60" s="162"/>
      <c r="D60" s="162"/>
      <c r="E60" s="162"/>
      <c r="F60" s="162"/>
      <c r="G60" s="162"/>
    </row>
    <row r="61" spans="1:7" ht="12.75">
      <c r="A61" s="163"/>
      <c r="B61" s="162"/>
      <c r="C61" s="162"/>
      <c r="D61" s="162"/>
      <c r="E61" s="162"/>
      <c r="F61" s="162"/>
      <c r="G61" s="162"/>
    </row>
    <row r="62" spans="1:7" ht="12.75">
      <c r="A62" s="163"/>
      <c r="B62" s="162"/>
      <c r="C62" s="162"/>
      <c r="D62" s="162"/>
      <c r="E62" s="162"/>
      <c r="F62" s="162"/>
      <c r="G62" s="162"/>
    </row>
    <row r="63" spans="1:7" ht="12.75">
      <c r="A63" s="163"/>
      <c r="B63" s="162"/>
      <c r="C63" s="162"/>
      <c r="D63" s="162"/>
      <c r="E63" s="162"/>
      <c r="F63" s="162"/>
      <c r="G63" s="162"/>
    </row>
    <row r="64" spans="1:7" ht="12.75">
      <c r="A64" s="163"/>
      <c r="B64" s="162"/>
      <c r="C64" s="162"/>
      <c r="D64" s="162"/>
      <c r="E64" s="162"/>
      <c r="F64" s="162"/>
      <c r="G64" s="162"/>
    </row>
    <row r="65" spans="1:7" ht="12.75">
      <c r="A65" s="163"/>
      <c r="B65" s="162"/>
      <c r="C65" s="162"/>
      <c r="D65" s="162"/>
      <c r="E65" s="162"/>
      <c r="F65" s="162"/>
      <c r="G65" s="162"/>
    </row>
    <row r="66" spans="1:7" ht="12.75">
      <c r="A66" s="163"/>
      <c r="B66" s="162"/>
      <c r="C66" s="162"/>
      <c r="D66" s="162"/>
      <c r="E66" s="162"/>
      <c r="F66" s="162"/>
      <c r="G66" s="162"/>
    </row>
    <row r="67" spans="1:7" ht="12.75">
      <c r="A67" s="163"/>
      <c r="B67" s="162"/>
      <c r="C67" s="162"/>
      <c r="D67" s="162"/>
      <c r="E67" s="162"/>
      <c r="F67" s="162"/>
      <c r="G67" s="162"/>
    </row>
    <row r="68" spans="1:7" ht="12.75">
      <c r="A68" s="163"/>
      <c r="B68" s="162"/>
      <c r="C68" s="162"/>
      <c r="D68" s="162"/>
      <c r="E68" s="162"/>
      <c r="F68" s="162"/>
      <c r="G68" s="162"/>
    </row>
    <row r="69" spans="1:7" ht="12.75">
      <c r="A69" s="163"/>
      <c r="B69" s="162"/>
      <c r="C69" s="162"/>
      <c r="D69" s="162"/>
      <c r="E69" s="162"/>
      <c r="F69" s="162"/>
      <c r="G69" s="162"/>
    </row>
    <row r="70" spans="1:7" ht="12.75">
      <c r="A70" s="163"/>
      <c r="B70" s="162"/>
      <c r="C70" s="162"/>
      <c r="D70" s="162"/>
      <c r="E70" s="162"/>
      <c r="F70" s="162"/>
      <c r="G70" s="162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1"/>
  <sheetViews>
    <sheetView zoomScalePageLayoutView="0" workbookViewId="0" topLeftCell="A1">
      <selection activeCell="G11" sqref="G11"/>
    </sheetView>
  </sheetViews>
  <sheetFormatPr defaultColWidth="8.00390625" defaultRowHeight="12.75"/>
  <cols>
    <col min="1" max="1" width="22.421875" style="55" customWidth="1"/>
    <col min="2" max="2" width="10.7109375" style="55" customWidth="1"/>
    <col min="3" max="3" width="8.57421875" style="50" customWidth="1"/>
    <col min="4" max="4" width="28.28125" style="50" customWidth="1"/>
    <col min="5" max="5" width="10.57421875" style="50" customWidth="1"/>
    <col min="6" max="6" width="9.28125" style="50" customWidth="1"/>
    <col min="7" max="7" width="24.421875" style="50" customWidth="1"/>
    <col min="8" max="10" width="11.00390625" style="50" customWidth="1"/>
    <col min="11" max="16384" width="8.00390625" style="50" customWidth="1"/>
  </cols>
  <sheetData>
    <row r="1" spans="1:6" ht="12.75">
      <c r="A1" s="799" t="s">
        <v>307</v>
      </c>
      <c r="B1" s="799"/>
      <c r="C1" s="799"/>
      <c r="D1" s="799"/>
      <c r="E1" s="799"/>
      <c r="F1" s="799"/>
    </row>
    <row r="2" spans="1:7" ht="12.75">
      <c r="A2" s="802" t="s">
        <v>651</v>
      </c>
      <c r="B2" s="802"/>
      <c r="C2" s="802"/>
      <c r="D2" s="802"/>
      <c r="E2" s="802"/>
      <c r="F2" s="802"/>
      <c r="G2" s="35"/>
    </row>
    <row r="3" spans="1:6" ht="33.75" customHeight="1">
      <c r="A3" s="801" t="s">
        <v>393</v>
      </c>
      <c r="B3" s="801"/>
      <c r="C3" s="801"/>
      <c r="D3" s="801"/>
      <c r="E3" s="801"/>
      <c r="F3" s="801"/>
    </row>
    <row r="4" spans="1:10" ht="19.5" customHeight="1">
      <c r="A4" s="117"/>
      <c r="B4" s="117"/>
      <c r="C4" s="118"/>
      <c r="D4" s="118"/>
      <c r="E4" s="118"/>
      <c r="F4" s="118"/>
      <c r="G4" s="52"/>
      <c r="H4" s="52"/>
      <c r="I4" s="52"/>
      <c r="J4" s="52"/>
    </row>
    <row r="5" spans="1:10" ht="32.25" thickBot="1">
      <c r="A5" s="119" t="s">
        <v>83</v>
      </c>
      <c r="B5" s="119"/>
      <c r="C5" s="120"/>
      <c r="D5" s="121" t="s">
        <v>120</v>
      </c>
      <c r="E5" s="121"/>
      <c r="F5" s="122" t="s">
        <v>277</v>
      </c>
      <c r="J5" s="53"/>
    </row>
    <row r="6" spans="1:7" ht="24" customHeight="1" thickBot="1">
      <c r="A6" s="123" t="s">
        <v>275</v>
      </c>
      <c r="B6" s="124" t="s">
        <v>618</v>
      </c>
      <c r="C6" s="124" t="s">
        <v>589</v>
      </c>
      <c r="D6" s="123" t="s">
        <v>275</v>
      </c>
      <c r="E6" s="648" t="s">
        <v>617</v>
      </c>
      <c r="F6" s="648" t="s">
        <v>590</v>
      </c>
      <c r="G6" s="54"/>
    </row>
    <row r="7" spans="1:7" s="54" customFormat="1" ht="24.75" customHeight="1" thickBot="1">
      <c r="A7" s="737" t="s">
        <v>292</v>
      </c>
      <c r="B7" s="738">
        <f>'1.szmelléklet bevétel'!C30</f>
        <v>612402</v>
      </c>
      <c r="C7" s="738">
        <f>'1.szmelléklet bevétel'!D30</f>
        <v>509640</v>
      </c>
      <c r="D7" s="739" t="s">
        <v>293</v>
      </c>
      <c r="E7" s="740">
        <f>'1sz melléklet kiadás'!C44</f>
        <v>3517642</v>
      </c>
      <c r="F7" s="741">
        <f>'1sz melléklet kiadás'!D44</f>
        <v>3531616</v>
      </c>
      <c r="G7" s="50"/>
    </row>
    <row r="8" spans="1:6" ht="24.75" customHeight="1" thickBot="1">
      <c r="A8" s="732" t="s">
        <v>294</v>
      </c>
      <c r="B8" s="733"/>
      <c r="C8" s="742"/>
      <c r="D8" s="735" t="s">
        <v>295</v>
      </c>
      <c r="E8" s="736">
        <f>'1sz melléklet kiadás'!C41</f>
        <v>104500</v>
      </c>
      <c r="F8" s="734">
        <f>'1sz melléklet kiadás'!D41</f>
        <v>104500</v>
      </c>
    </row>
    <row r="9" spans="1:6" ht="24.75" customHeight="1" thickBot="1">
      <c r="A9" s="732" t="s">
        <v>296</v>
      </c>
      <c r="B9" s="733">
        <v>0</v>
      </c>
      <c r="C9" s="742"/>
      <c r="D9" s="735" t="s">
        <v>297</v>
      </c>
      <c r="E9" s="736">
        <f>'1sz melléklet kiadás'!C45</f>
        <v>304997</v>
      </c>
      <c r="F9" s="734">
        <f>'1sz melléklet kiadás'!D45</f>
        <v>273933</v>
      </c>
    </row>
    <row r="10" spans="1:6" ht="24.75" customHeight="1" thickBot="1">
      <c r="A10" s="743" t="s">
        <v>298</v>
      </c>
      <c r="B10" s="744">
        <f>'1.szmelléklet bevétel'!C39-'1.a.sz.mell működés mérleg'!B9</f>
        <v>3087751</v>
      </c>
      <c r="C10" s="745">
        <f>'1.szmelléklet bevétel'!D39-'1.a.sz.mell működés mérleg'!C9</f>
        <v>3044818</v>
      </c>
      <c r="D10" s="746" t="s">
        <v>299</v>
      </c>
      <c r="E10" s="747">
        <f>'1sz melléklet kiadás'!C48</f>
        <v>21000</v>
      </c>
      <c r="F10" s="745">
        <f>'1sz melléklet kiadás'!D48</f>
        <v>21000</v>
      </c>
    </row>
    <row r="11" spans="1:7" ht="24.75" customHeight="1" thickBot="1">
      <c r="A11" s="732" t="s">
        <v>284</v>
      </c>
      <c r="B11" s="733">
        <v>118528</v>
      </c>
      <c r="C11" s="734">
        <v>118528</v>
      </c>
      <c r="D11" s="735" t="s">
        <v>300</v>
      </c>
      <c r="E11" s="736">
        <v>430720</v>
      </c>
      <c r="F11" s="734">
        <v>430720</v>
      </c>
      <c r="G11" s="51"/>
    </row>
    <row r="12" spans="1:6" ht="24.75" customHeight="1" thickBot="1">
      <c r="A12" s="732" t="s">
        <v>301</v>
      </c>
      <c r="B12" s="733">
        <v>1120000</v>
      </c>
      <c r="C12" s="733">
        <v>1120000</v>
      </c>
      <c r="D12" s="749" t="s">
        <v>302</v>
      </c>
      <c r="E12" s="736">
        <f>'1sz melléklet kiadás'!C32</f>
        <v>8000</v>
      </c>
      <c r="F12" s="734">
        <f>'1sz melléklet kiadás'!D32</f>
        <v>7500</v>
      </c>
    </row>
    <row r="13" spans="1:9" ht="24.75" customHeight="1" thickBot="1">
      <c r="A13" s="750" t="s">
        <v>303</v>
      </c>
      <c r="B13" s="733"/>
      <c r="C13" s="751"/>
      <c r="D13" s="735" t="s">
        <v>0</v>
      </c>
      <c r="E13" s="736">
        <v>98170</v>
      </c>
      <c r="F13" s="734">
        <v>98170</v>
      </c>
      <c r="I13" s="165"/>
    </row>
    <row r="14" spans="1:9" ht="24.75" customHeight="1" thickBot="1">
      <c r="A14" s="752" t="s">
        <v>304</v>
      </c>
      <c r="B14" s="738">
        <v>39000</v>
      </c>
      <c r="C14" s="738">
        <v>39000</v>
      </c>
      <c r="D14" s="739" t="s">
        <v>1</v>
      </c>
      <c r="E14" s="753">
        <v>104200</v>
      </c>
      <c r="F14" s="754">
        <v>104200</v>
      </c>
      <c r="I14" s="165"/>
    </row>
    <row r="15" spans="1:6" ht="24.75" customHeight="1" thickBot="1">
      <c r="A15" s="750" t="s">
        <v>305</v>
      </c>
      <c r="B15" s="733">
        <f>'1.szmelléklet bevétel'!C40</f>
        <v>11000</v>
      </c>
      <c r="C15" s="733">
        <f>'1.szmelléklet bevétel'!D40</f>
        <v>11000</v>
      </c>
      <c r="D15" s="757"/>
      <c r="E15" s="733"/>
      <c r="F15" s="742"/>
    </row>
    <row r="16" spans="1:6" ht="24.75" customHeight="1" thickBot="1">
      <c r="A16" s="750" t="s">
        <v>306</v>
      </c>
      <c r="B16" s="733">
        <v>120884</v>
      </c>
      <c r="C16" s="733">
        <v>120884</v>
      </c>
      <c r="D16" s="757"/>
      <c r="E16" s="733"/>
      <c r="F16" s="742"/>
    </row>
    <row r="17" spans="1:6" ht="24.75" customHeight="1">
      <c r="A17" s="748"/>
      <c r="B17" s="755"/>
      <c r="C17" s="729"/>
      <c r="D17" s="731"/>
      <c r="E17" s="756"/>
      <c r="F17" s="729"/>
    </row>
    <row r="18" spans="1:6" ht="18" customHeight="1">
      <c r="A18" s="126"/>
      <c r="B18" s="127"/>
      <c r="C18" s="651"/>
      <c r="D18" s="125"/>
      <c r="E18" s="650"/>
      <c r="F18" s="651"/>
    </row>
    <row r="19" spans="1:6" ht="18" customHeight="1" thickBot="1">
      <c r="A19" s="128"/>
      <c r="B19" s="129"/>
      <c r="C19" s="730"/>
      <c r="D19" s="125"/>
      <c r="E19" s="650"/>
      <c r="F19" s="652"/>
    </row>
    <row r="20" spans="1:6" ht="18" customHeight="1" thickBot="1">
      <c r="A20" s="130" t="s">
        <v>288</v>
      </c>
      <c r="B20" s="762">
        <f>SUM(B7:B19)</f>
        <v>5109565</v>
      </c>
      <c r="C20" s="763">
        <f>SUM(C7:C19)</f>
        <v>4963870</v>
      </c>
      <c r="D20" s="131" t="s">
        <v>288</v>
      </c>
      <c r="E20" s="649">
        <f>SUM(E7:E19)</f>
        <v>4589229</v>
      </c>
      <c r="F20" s="677">
        <f>SUM(F7:F19)</f>
        <v>4571639</v>
      </c>
    </row>
    <row r="21" spans="1:6" ht="18" customHeight="1" thickBot="1">
      <c r="A21" s="132" t="s">
        <v>289</v>
      </c>
      <c r="B21" s="133" t="str">
        <f>IF(((E20-B20)&gt;0),e0-B20,"----")</f>
        <v>----</v>
      </c>
      <c r="C21" s="133" t="str">
        <f>IF(((F20-C20)&gt;0),F20-C20,"----")</f>
        <v>----</v>
      </c>
      <c r="D21" s="134" t="s">
        <v>290</v>
      </c>
      <c r="E21" s="765">
        <f>IF(((B20-E20)&gt;0),B20-E20,"----")</f>
        <v>520336</v>
      </c>
      <c r="F21" s="764">
        <f>IF(((C20-F20)&gt;0),C20-F20,"----")</f>
        <v>392231</v>
      </c>
    </row>
    <row r="22" spans="1:6" ht="18" customHeight="1">
      <c r="A22" s="164"/>
      <c r="B22" s="164"/>
      <c r="C22" s="165"/>
      <c r="D22" s="165"/>
      <c r="E22" s="165"/>
      <c r="F22" s="165"/>
    </row>
    <row r="23" spans="1:6" ht="12.75">
      <c r="A23" s="164"/>
      <c r="B23" s="164"/>
      <c r="C23" s="165"/>
      <c r="D23" s="165"/>
      <c r="E23" s="165"/>
      <c r="F23" s="165"/>
    </row>
    <row r="24" spans="1:6" ht="12.75">
      <c r="A24" s="164"/>
      <c r="B24" s="164"/>
      <c r="C24" s="165"/>
      <c r="D24" s="165"/>
      <c r="E24" s="165"/>
      <c r="F24" s="165"/>
    </row>
    <row r="25" spans="1:6" ht="12.75">
      <c r="A25" s="164"/>
      <c r="B25" s="164"/>
      <c r="C25" s="165"/>
      <c r="D25" s="165"/>
      <c r="E25" s="165"/>
      <c r="F25" s="165"/>
    </row>
    <row r="26" spans="1:6" ht="12.75">
      <c r="A26" s="164"/>
      <c r="B26" s="164"/>
      <c r="C26" s="165"/>
      <c r="D26" s="165"/>
      <c r="E26" s="165"/>
      <c r="F26" s="165"/>
    </row>
    <row r="27" spans="1:6" ht="12.75">
      <c r="A27" s="164"/>
      <c r="B27" s="164"/>
      <c r="C27" s="165"/>
      <c r="D27" s="165"/>
      <c r="E27" s="165"/>
      <c r="F27" s="165"/>
    </row>
    <row r="28" spans="1:6" ht="12.75">
      <c r="A28" s="164"/>
      <c r="B28" s="164"/>
      <c r="C28" s="165"/>
      <c r="D28" s="165"/>
      <c r="E28" s="165"/>
      <c r="F28" s="165"/>
    </row>
    <row r="29" spans="1:6" ht="12.75">
      <c r="A29" s="164"/>
      <c r="B29" s="164"/>
      <c r="C29" s="165"/>
      <c r="D29" s="165"/>
      <c r="E29" s="165"/>
      <c r="F29" s="165"/>
    </row>
    <row r="30" spans="1:6" ht="12.75">
      <c r="A30" s="164"/>
      <c r="B30" s="164"/>
      <c r="C30" s="165"/>
      <c r="D30" s="165"/>
      <c r="E30" s="165"/>
      <c r="F30" s="165"/>
    </row>
    <row r="31" spans="1:6" ht="12.75">
      <c r="A31" s="164"/>
      <c r="B31" s="164"/>
      <c r="C31" s="165"/>
      <c r="D31" s="165"/>
      <c r="E31" s="165"/>
      <c r="F31" s="165"/>
    </row>
    <row r="32" spans="1:6" ht="12.75">
      <c r="A32" s="164"/>
      <c r="B32" s="164"/>
      <c r="C32" s="165"/>
      <c r="D32" s="165"/>
      <c r="E32" s="165"/>
      <c r="F32" s="165"/>
    </row>
    <row r="33" spans="1:6" ht="12.75">
      <c r="A33" s="164"/>
      <c r="B33" s="164"/>
      <c r="C33" s="165"/>
      <c r="D33" s="165"/>
      <c r="E33" s="165"/>
      <c r="F33" s="165"/>
    </row>
    <row r="34" spans="1:6" ht="12.75">
      <c r="A34" s="164"/>
      <c r="B34" s="164"/>
      <c r="C34" s="165"/>
      <c r="D34" s="165"/>
      <c r="E34" s="165"/>
      <c r="F34" s="165"/>
    </row>
    <row r="35" spans="1:6" ht="12.75">
      <c r="A35" s="164"/>
      <c r="B35" s="164"/>
      <c r="C35" s="165"/>
      <c r="D35" s="165"/>
      <c r="E35" s="165"/>
      <c r="F35" s="165"/>
    </row>
    <row r="36" spans="1:6" ht="12.75">
      <c r="A36" s="164"/>
      <c r="B36" s="164"/>
      <c r="C36" s="165"/>
      <c r="D36" s="165"/>
      <c r="E36" s="165"/>
      <c r="F36" s="165"/>
    </row>
    <row r="37" spans="1:6" ht="12.75">
      <c r="A37" s="164"/>
      <c r="B37" s="164"/>
      <c r="C37" s="165"/>
      <c r="D37" s="165"/>
      <c r="E37" s="165"/>
      <c r="F37" s="165"/>
    </row>
    <row r="38" spans="1:6" ht="12.75">
      <c r="A38" s="164"/>
      <c r="B38" s="164"/>
      <c r="C38" s="165"/>
      <c r="D38" s="165"/>
      <c r="E38" s="165"/>
      <c r="F38" s="165"/>
    </row>
    <row r="39" spans="1:6" ht="12.75">
      <c r="A39" s="164"/>
      <c r="B39" s="164"/>
      <c r="C39" s="165"/>
      <c r="D39" s="165"/>
      <c r="E39" s="165"/>
      <c r="F39" s="165"/>
    </row>
    <row r="40" spans="1:6" ht="12.75">
      <c r="A40" s="164"/>
      <c r="B40" s="164"/>
      <c r="C40" s="165"/>
      <c r="D40" s="165"/>
      <c r="E40" s="165"/>
      <c r="F40" s="165"/>
    </row>
    <row r="41" spans="1:6" ht="12.75">
      <c r="A41" s="164"/>
      <c r="B41" s="164"/>
      <c r="C41" s="165"/>
      <c r="D41" s="165"/>
      <c r="E41" s="165"/>
      <c r="F41" s="165"/>
    </row>
    <row r="42" spans="1:6" ht="12.75">
      <c r="A42" s="164"/>
      <c r="B42" s="164"/>
      <c r="C42" s="165"/>
      <c r="D42" s="165"/>
      <c r="E42" s="165"/>
      <c r="F42" s="165"/>
    </row>
    <row r="43" spans="1:6" ht="12.75">
      <c r="A43" s="164"/>
      <c r="B43" s="164"/>
      <c r="C43" s="165"/>
      <c r="D43" s="165"/>
      <c r="E43" s="165"/>
      <c r="F43" s="165"/>
    </row>
    <row r="44" spans="1:6" ht="12.75">
      <c r="A44" s="164"/>
      <c r="B44" s="164"/>
      <c r="C44" s="165"/>
      <c r="D44" s="165"/>
      <c r="E44" s="165"/>
      <c r="F44" s="165"/>
    </row>
    <row r="45" spans="1:6" ht="12.75">
      <c r="A45" s="164"/>
      <c r="B45" s="164"/>
      <c r="C45" s="165"/>
      <c r="D45" s="165"/>
      <c r="E45" s="165"/>
      <c r="F45" s="165"/>
    </row>
    <row r="46" spans="1:6" ht="12.75">
      <c r="A46" s="164"/>
      <c r="B46" s="164"/>
      <c r="C46" s="165"/>
      <c r="D46" s="165"/>
      <c r="E46" s="165"/>
      <c r="F46" s="165"/>
    </row>
    <row r="47" spans="1:6" ht="12.75">
      <c r="A47" s="164"/>
      <c r="B47" s="164"/>
      <c r="C47" s="165"/>
      <c r="D47" s="165"/>
      <c r="E47" s="165"/>
      <c r="F47" s="165"/>
    </row>
    <row r="48" spans="1:6" ht="12.75">
      <c r="A48" s="164"/>
      <c r="B48" s="164"/>
      <c r="C48" s="165"/>
      <c r="D48" s="165"/>
      <c r="E48" s="165"/>
      <c r="F48" s="165"/>
    </row>
    <row r="49" spans="1:6" ht="12.75">
      <c r="A49" s="164"/>
      <c r="B49" s="164"/>
      <c r="C49" s="165"/>
      <c r="D49" s="165"/>
      <c r="E49" s="165"/>
      <c r="F49" s="165"/>
    </row>
    <row r="50" spans="1:6" ht="12.75">
      <c r="A50" s="164"/>
      <c r="B50" s="164"/>
      <c r="C50" s="165"/>
      <c r="D50" s="165"/>
      <c r="E50" s="165"/>
      <c r="F50" s="165"/>
    </row>
    <row r="51" spans="1:6" ht="12.75">
      <c r="A51" s="164"/>
      <c r="B51" s="164"/>
      <c r="C51" s="165"/>
      <c r="D51" s="165"/>
      <c r="E51" s="165"/>
      <c r="F51" s="165"/>
    </row>
    <row r="52" spans="1:6" ht="12.75">
      <c r="A52" s="164"/>
      <c r="B52" s="164"/>
      <c r="C52" s="165"/>
      <c r="D52" s="165"/>
      <c r="E52" s="165"/>
      <c r="F52" s="165"/>
    </row>
    <row r="53" spans="1:6" ht="12.75">
      <c r="A53" s="164"/>
      <c r="B53" s="164"/>
      <c r="C53" s="165"/>
      <c r="D53" s="165"/>
      <c r="E53" s="165"/>
      <c r="F53" s="165"/>
    </row>
    <row r="54" spans="1:6" ht="12.75">
      <c r="A54" s="164"/>
      <c r="B54" s="164"/>
      <c r="C54" s="165"/>
      <c r="D54" s="165"/>
      <c r="E54" s="165"/>
      <c r="F54" s="165"/>
    </row>
    <row r="55" spans="1:6" ht="12.75">
      <c r="A55" s="164"/>
      <c r="B55" s="164"/>
      <c r="C55" s="165"/>
      <c r="D55" s="165"/>
      <c r="E55" s="165"/>
      <c r="F55" s="165"/>
    </row>
    <row r="56" spans="1:6" ht="12.75">
      <c r="A56" s="164"/>
      <c r="B56" s="164"/>
      <c r="C56" s="165"/>
      <c r="D56" s="165"/>
      <c r="E56" s="165"/>
      <c r="F56" s="165"/>
    </row>
    <row r="57" spans="1:6" ht="12.75">
      <c r="A57" s="164"/>
      <c r="B57" s="164"/>
      <c r="C57" s="165"/>
      <c r="D57" s="165"/>
      <c r="E57" s="165"/>
      <c r="F57" s="165"/>
    </row>
    <row r="58" spans="1:6" ht="12.75">
      <c r="A58" s="164"/>
      <c r="B58" s="164"/>
      <c r="C58" s="165"/>
      <c r="D58" s="165"/>
      <c r="E58" s="165"/>
      <c r="F58" s="165"/>
    </row>
    <row r="59" spans="1:6" ht="12.75">
      <c r="A59" s="164"/>
      <c r="B59" s="164"/>
      <c r="C59" s="165"/>
      <c r="D59" s="165"/>
      <c r="E59" s="165"/>
      <c r="F59" s="165"/>
    </row>
    <row r="60" spans="1:6" ht="12.75">
      <c r="A60" s="164"/>
      <c r="B60" s="164"/>
      <c r="C60" s="165"/>
      <c r="D60" s="165"/>
      <c r="E60" s="165"/>
      <c r="F60" s="165"/>
    </row>
    <row r="61" spans="1:6" ht="12.75">
      <c r="A61" s="164"/>
      <c r="B61" s="164"/>
      <c r="C61" s="165"/>
      <c r="D61" s="165"/>
      <c r="E61" s="165"/>
      <c r="F61" s="165"/>
    </row>
    <row r="62" spans="1:6" ht="12.75">
      <c r="A62" s="164"/>
      <c r="B62" s="164"/>
      <c r="C62" s="165"/>
      <c r="D62" s="165"/>
      <c r="E62" s="165"/>
      <c r="F62" s="165"/>
    </row>
    <row r="63" spans="1:6" ht="12.75">
      <c r="A63" s="164"/>
      <c r="B63" s="164"/>
      <c r="C63" s="165"/>
      <c r="D63" s="165"/>
      <c r="E63" s="165"/>
      <c r="F63" s="165"/>
    </row>
    <row r="64" spans="1:6" ht="12.75">
      <c r="A64" s="164"/>
      <c r="B64" s="164"/>
      <c r="C64" s="165"/>
      <c r="D64" s="165"/>
      <c r="E64" s="165"/>
      <c r="F64" s="165"/>
    </row>
    <row r="65" spans="1:6" ht="12.75">
      <c r="A65" s="164"/>
      <c r="B65" s="164"/>
      <c r="C65" s="165"/>
      <c r="D65" s="165"/>
      <c r="E65" s="165"/>
      <c r="F65" s="165"/>
    </row>
    <row r="66" spans="1:6" ht="12.75">
      <c r="A66" s="164"/>
      <c r="B66" s="164"/>
      <c r="C66" s="165"/>
      <c r="D66" s="165"/>
      <c r="E66" s="165"/>
      <c r="F66" s="165"/>
    </row>
    <row r="67" spans="1:6" ht="12.75">
      <c r="A67" s="164"/>
      <c r="B67" s="164"/>
      <c r="C67" s="165"/>
      <c r="D67" s="165"/>
      <c r="E67" s="165"/>
      <c r="F67" s="165"/>
    </row>
    <row r="68" spans="1:6" ht="12.75">
      <c r="A68" s="164"/>
      <c r="B68" s="164"/>
      <c r="C68" s="165"/>
      <c r="D68" s="165"/>
      <c r="E68" s="165"/>
      <c r="F68" s="165"/>
    </row>
    <row r="69" spans="1:6" ht="12.75">
      <c r="A69" s="164"/>
      <c r="B69" s="164"/>
      <c r="C69" s="165"/>
      <c r="D69" s="165"/>
      <c r="E69" s="165"/>
      <c r="F69" s="165"/>
    </row>
    <row r="70" spans="1:6" ht="12.75">
      <c r="A70" s="164"/>
      <c r="B70" s="164"/>
      <c r="C70" s="165"/>
      <c r="D70" s="165"/>
      <c r="E70" s="165"/>
      <c r="F70" s="165"/>
    </row>
    <row r="71" spans="1:6" ht="12.75">
      <c r="A71" s="164"/>
      <c r="B71" s="164"/>
      <c r="C71" s="165"/>
      <c r="D71" s="165"/>
      <c r="E71" s="165"/>
      <c r="F71" s="165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177"/>
  <sheetViews>
    <sheetView zoomScalePageLayoutView="0" workbookViewId="0" topLeftCell="A1">
      <selection activeCell="J98" sqref="J98"/>
    </sheetView>
  </sheetViews>
  <sheetFormatPr defaultColWidth="9.140625" defaultRowHeight="12.75"/>
  <cols>
    <col min="1" max="1" width="5.140625" style="0" customWidth="1"/>
    <col min="2" max="2" width="32.00390625" style="0" customWidth="1"/>
    <col min="3" max="3" width="14.421875" style="0" customWidth="1"/>
    <col min="4" max="4" width="13.7109375" style="0" customWidth="1"/>
    <col min="5" max="5" width="11.140625" style="0" hidden="1" customWidth="1"/>
    <col min="6" max="6" width="15.28125" style="0" customWidth="1"/>
    <col min="7" max="7" width="13.00390625" style="0" customWidth="1"/>
    <col min="8" max="8" width="10.57421875" style="0" hidden="1" customWidth="1"/>
    <col min="9" max="9" width="15.00390625" style="0" customWidth="1"/>
    <col min="10" max="10" width="13.421875" style="0" customWidth="1"/>
    <col min="11" max="11" width="4.140625" style="0" customWidth="1"/>
  </cols>
  <sheetData>
    <row r="1" spans="1:11" ht="13.5" thickTop="1">
      <c r="A1" s="200"/>
      <c r="B1" s="774" t="s">
        <v>264</v>
      </c>
      <c r="C1" s="774"/>
      <c r="D1" s="774"/>
      <c r="E1" s="774"/>
      <c r="F1" s="774"/>
      <c r="G1" s="774"/>
      <c r="H1" s="774"/>
      <c r="I1" s="774"/>
      <c r="J1" s="775"/>
      <c r="K1" s="41"/>
    </row>
    <row r="2" spans="1:11" ht="12.75">
      <c r="A2" s="454"/>
      <c r="B2" s="453"/>
      <c r="C2" s="826" t="s">
        <v>649</v>
      </c>
      <c r="D2" s="826"/>
      <c r="E2" s="826"/>
      <c r="F2" s="826"/>
      <c r="G2" s="826"/>
      <c r="H2" s="826"/>
      <c r="I2" s="453"/>
      <c r="J2" s="678"/>
      <c r="K2" s="41"/>
    </row>
    <row r="3" spans="1:11" ht="14.25" customHeight="1" thickBot="1">
      <c r="A3" s="811" t="s">
        <v>580</v>
      </c>
      <c r="B3" s="812"/>
      <c r="C3" s="812"/>
      <c r="D3" s="812"/>
      <c r="E3" s="812"/>
      <c r="F3" s="812"/>
      <c r="G3" s="812"/>
      <c r="H3" s="812"/>
      <c r="I3" s="812"/>
      <c r="J3" s="813"/>
      <c r="K3" s="35"/>
    </row>
    <row r="4" spans="1:12" ht="27.75" customHeight="1" thickTop="1">
      <c r="A4" s="214"/>
      <c r="B4" s="279"/>
      <c r="C4" s="814" t="s">
        <v>85</v>
      </c>
      <c r="D4" s="815"/>
      <c r="E4" s="815"/>
      <c r="F4" s="814" t="s">
        <v>150</v>
      </c>
      <c r="G4" s="815"/>
      <c r="H4" s="815"/>
      <c r="I4" s="814" t="s">
        <v>324</v>
      </c>
      <c r="J4" s="816"/>
      <c r="K4" s="195"/>
      <c r="L4" s="1"/>
    </row>
    <row r="5" spans="1:12" ht="42.75" customHeight="1">
      <c r="A5" s="213" t="s">
        <v>151</v>
      </c>
      <c r="B5" s="273" t="s">
        <v>152</v>
      </c>
      <c r="C5" s="73" t="s">
        <v>618</v>
      </c>
      <c r="D5" s="73" t="s">
        <v>579</v>
      </c>
      <c r="E5" s="173"/>
      <c r="F5" s="73" t="s">
        <v>618</v>
      </c>
      <c r="G5" s="73" t="s">
        <v>579</v>
      </c>
      <c r="H5" s="173"/>
      <c r="I5" s="73" t="s">
        <v>618</v>
      </c>
      <c r="J5" s="202" t="s">
        <v>579</v>
      </c>
      <c r="K5" s="170"/>
      <c r="L5" s="1"/>
    </row>
    <row r="6" spans="1:12" ht="17.25" customHeight="1">
      <c r="A6" s="233" t="s">
        <v>86</v>
      </c>
      <c r="B6" s="274" t="s">
        <v>335</v>
      </c>
      <c r="C6" s="67">
        <v>32224</v>
      </c>
      <c r="D6" s="67">
        <v>32224</v>
      </c>
      <c r="E6" s="67"/>
      <c r="F6" s="25"/>
      <c r="G6" s="25"/>
      <c r="H6" s="25"/>
      <c r="I6" s="171"/>
      <c r="J6" s="656"/>
      <c r="K6" s="198"/>
      <c r="L6" s="1"/>
    </row>
    <row r="7" spans="1:12" ht="15" customHeight="1">
      <c r="A7" s="233" t="s">
        <v>90</v>
      </c>
      <c r="B7" s="274" t="s">
        <v>154</v>
      </c>
      <c r="C7" s="26">
        <v>160850</v>
      </c>
      <c r="D7" s="26">
        <v>160850</v>
      </c>
      <c r="E7" s="26"/>
      <c r="F7" s="25">
        <v>3200</v>
      </c>
      <c r="G7" s="25">
        <v>3200</v>
      </c>
      <c r="H7" s="25"/>
      <c r="I7" s="171"/>
      <c r="J7" s="656"/>
      <c r="K7" s="198"/>
      <c r="L7" s="1"/>
    </row>
    <row r="8" spans="1:12" ht="15" customHeight="1">
      <c r="A8" s="807" t="s">
        <v>155</v>
      </c>
      <c r="B8" s="274" t="s">
        <v>156</v>
      </c>
      <c r="C8" s="26">
        <v>3950</v>
      </c>
      <c r="D8" s="26">
        <v>3950</v>
      </c>
      <c r="E8" s="26"/>
      <c r="F8" s="25"/>
      <c r="G8" s="25"/>
      <c r="H8" s="25"/>
      <c r="I8" s="171">
        <v>2000</v>
      </c>
      <c r="J8" s="656">
        <v>2889</v>
      </c>
      <c r="K8" s="198"/>
      <c r="L8" s="1"/>
    </row>
    <row r="9" spans="1:12" ht="15" customHeight="1">
      <c r="A9" s="805"/>
      <c r="B9" s="274" t="s">
        <v>157</v>
      </c>
      <c r="C9" s="25">
        <v>2400</v>
      </c>
      <c r="D9" s="25">
        <v>2400</v>
      </c>
      <c r="E9" s="25"/>
      <c r="F9" s="25"/>
      <c r="G9" s="25"/>
      <c r="H9" s="25"/>
      <c r="I9" s="171"/>
      <c r="J9" s="656">
        <v>140</v>
      </c>
      <c r="K9" s="198"/>
      <c r="L9" s="1"/>
    </row>
    <row r="10" spans="1:12" ht="15" customHeight="1">
      <c r="A10" s="805"/>
      <c r="B10" s="275" t="s">
        <v>315</v>
      </c>
      <c r="C10" s="25"/>
      <c r="D10" s="25"/>
      <c r="E10" s="25"/>
      <c r="F10" s="25"/>
      <c r="G10" s="25"/>
      <c r="H10" s="25"/>
      <c r="I10" s="171"/>
      <c r="J10" s="656"/>
      <c r="K10" s="198"/>
      <c r="L10" s="1"/>
    </row>
    <row r="11" spans="1:12" ht="15" customHeight="1">
      <c r="A11" s="805"/>
      <c r="B11" s="274" t="s">
        <v>356</v>
      </c>
      <c r="C11" s="26">
        <v>4650</v>
      </c>
      <c r="D11" s="26">
        <v>4650</v>
      </c>
      <c r="E11" s="26"/>
      <c r="F11" s="25"/>
      <c r="G11" s="25"/>
      <c r="H11" s="25"/>
      <c r="I11" s="171"/>
      <c r="J11" s="656"/>
      <c r="K11" s="198"/>
      <c r="L11" s="1"/>
    </row>
    <row r="12" spans="1:12" ht="17.25" customHeight="1">
      <c r="A12" s="806"/>
      <c r="B12" s="274" t="s">
        <v>332</v>
      </c>
      <c r="C12" s="25"/>
      <c r="D12" s="25"/>
      <c r="E12" s="25"/>
      <c r="F12" s="25"/>
      <c r="G12" s="25"/>
      <c r="H12" s="25"/>
      <c r="I12" s="171">
        <v>38459</v>
      </c>
      <c r="J12" s="656">
        <v>38459</v>
      </c>
      <c r="K12" s="198"/>
      <c r="L12" s="1"/>
    </row>
    <row r="13" spans="1:12" ht="15" customHeight="1">
      <c r="A13" s="803" t="s">
        <v>158</v>
      </c>
      <c r="B13" s="274" t="s">
        <v>160</v>
      </c>
      <c r="C13" s="26">
        <v>18302</v>
      </c>
      <c r="D13" s="26">
        <v>18302</v>
      </c>
      <c r="E13" s="26"/>
      <c r="F13" s="25"/>
      <c r="G13" s="25"/>
      <c r="H13" s="25"/>
      <c r="I13" s="171"/>
      <c r="J13" s="656"/>
      <c r="K13" s="198"/>
      <c r="L13" s="1"/>
    </row>
    <row r="14" spans="1:12" ht="15" customHeight="1">
      <c r="A14" s="803"/>
      <c r="B14" s="275" t="s">
        <v>314</v>
      </c>
      <c r="C14" s="26"/>
      <c r="D14" s="26"/>
      <c r="E14" s="26"/>
      <c r="F14" s="25"/>
      <c r="G14" s="25"/>
      <c r="H14" s="25"/>
      <c r="I14" s="171"/>
      <c r="J14" s="656"/>
      <c r="K14" s="198"/>
      <c r="L14" s="1"/>
    </row>
    <row r="15" spans="1:12" ht="15" customHeight="1">
      <c r="A15" s="233" t="s">
        <v>159</v>
      </c>
      <c r="B15" s="274" t="s">
        <v>333</v>
      </c>
      <c r="C15" s="26">
        <v>6000</v>
      </c>
      <c r="D15" s="26">
        <v>6000</v>
      </c>
      <c r="E15" s="26"/>
      <c r="F15" s="25"/>
      <c r="G15" s="25">
        <v>250</v>
      </c>
      <c r="H15" s="25"/>
      <c r="I15" s="171">
        <v>1772</v>
      </c>
      <c r="J15" s="656">
        <v>2955</v>
      </c>
      <c r="K15" s="198"/>
      <c r="L15" s="1"/>
    </row>
    <row r="16" spans="1:12" ht="15" customHeight="1">
      <c r="A16" s="233" t="s">
        <v>161</v>
      </c>
      <c r="B16" s="274" t="s">
        <v>162</v>
      </c>
      <c r="C16" s="26">
        <v>32270</v>
      </c>
      <c r="D16" s="26">
        <v>32270</v>
      </c>
      <c r="E16" s="26"/>
      <c r="F16" s="25"/>
      <c r="G16" s="25"/>
      <c r="H16" s="25"/>
      <c r="I16" s="171">
        <v>99950</v>
      </c>
      <c r="J16" s="656">
        <v>99950</v>
      </c>
      <c r="K16" s="198"/>
      <c r="L16" s="1"/>
    </row>
    <row r="17" spans="1:12" ht="15" customHeight="1">
      <c r="A17" s="233" t="s">
        <v>163</v>
      </c>
      <c r="B17" s="274" t="s">
        <v>164</v>
      </c>
      <c r="C17" s="26">
        <v>46630</v>
      </c>
      <c r="D17" s="26">
        <v>46630</v>
      </c>
      <c r="E17" s="26"/>
      <c r="F17" s="25"/>
      <c r="G17" s="25"/>
      <c r="H17" s="25"/>
      <c r="I17" s="171">
        <v>3000</v>
      </c>
      <c r="J17" s="656">
        <v>3000</v>
      </c>
      <c r="K17" s="198"/>
      <c r="L17" s="1"/>
    </row>
    <row r="18" spans="1:12" ht="15" customHeight="1">
      <c r="A18" s="807" t="s">
        <v>165</v>
      </c>
      <c r="B18" s="274" t="s">
        <v>357</v>
      </c>
      <c r="C18" s="26">
        <v>3640</v>
      </c>
      <c r="D18" s="26">
        <v>3640</v>
      </c>
      <c r="E18" s="26"/>
      <c r="F18" s="25"/>
      <c r="G18" s="25"/>
      <c r="H18" s="25"/>
      <c r="I18" s="171">
        <v>10400</v>
      </c>
      <c r="J18" s="656">
        <v>10400</v>
      </c>
      <c r="K18" s="198"/>
      <c r="L18" s="1"/>
    </row>
    <row r="19" spans="1:12" ht="15" customHeight="1">
      <c r="A19" s="805"/>
      <c r="B19" s="274" t="s">
        <v>167</v>
      </c>
      <c r="C19" s="25">
        <v>4780</v>
      </c>
      <c r="D19" s="25">
        <v>4780</v>
      </c>
      <c r="E19" s="25"/>
      <c r="F19" s="25"/>
      <c r="G19" s="25"/>
      <c r="H19" s="25"/>
      <c r="I19" s="171">
        <v>7866</v>
      </c>
      <c r="J19" s="656">
        <v>7866</v>
      </c>
      <c r="K19" s="198"/>
      <c r="L19" s="1"/>
    </row>
    <row r="20" spans="1:12" ht="15" customHeight="1">
      <c r="A20" s="805"/>
      <c r="B20" s="274" t="s">
        <v>358</v>
      </c>
      <c r="C20" s="26">
        <v>2080</v>
      </c>
      <c r="D20" s="26">
        <v>2080</v>
      </c>
      <c r="E20" s="26"/>
      <c r="F20" s="25"/>
      <c r="G20" s="25"/>
      <c r="H20" s="25"/>
      <c r="I20" s="171">
        <v>15840</v>
      </c>
      <c r="J20" s="656">
        <v>15840</v>
      </c>
      <c r="K20" s="198"/>
      <c r="L20" s="1"/>
    </row>
    <row r="21" spans="1:12" ht="15" customHeight="1">
      <c r="A21" s="806"/>
      <c r="B21" s="274" t="s">
        <v>169</v>
      </c>
      <c r="C21" s="25"/>
      <c r="D21" s="25"/>
      <c r="E21" s="25"/>
      <c r="F21" s="25"/>
      <c r="G21" s="25"/>
      <c r="H21" s="25"/>
      <c r="I21" s="171"/>
      <c r="J21" s="656">
        <v>1000</v>
      </c>
      <c r="K21" s="198"/>
      <c r="L21" s="1"/>
    </row>
    <row r="22" spans="1:12" ht="15" customHeight="1">
      <c r="A22" s="233" t="s">
        <v>168</v>
      </c>
      <c r="B22" s="274" t="s">
        <v>171</v>
      </c>
      <c r="C22" s="26">
        <v>3000</v>
      </c>
      <c r="D22" s="26">
        <v>3000</v>
      </c>
      <c r="E22" s="26"/>
      <c r="F22" s="25"/>
      <c r="G22" s="25">
        <v>2000</v>
      </c>
      <c r="H22" s="25"/>
      <c r="I22" s="171"/>
      <c r="J22" s="656"/>
      <c r="K22" s="198"/>
      <c r="L22" s="1"/>
    </row>
    <row r="23" spans="1:12" ht="15" customHeight="1">
      <c r="A23" s="233">
        <v>10</v>
      </c>
      <c r="B23" s="274" t="s">
        <v>383</v>
      </c>
      <c r="C23" s="26">
        <v>78506</v>
      </c>
      <c r="D23" s="26">
        <v>78506</v>
      </c>
      <c r="E23" s="26"/>
      <c r="F23" s="25"/>
      <c r="G23" s="25"/>
      <c r="H23" s="25"/>
      <c r="I23" s="171">
        <v>2996</v>
      </c>
      <c r="J23" s="656">
        <v>2996</v>
      </c>
      <c r="K23" s="198"/>
      <c r="L23" s="1"/>
    </row>
    <row r="24" spans="1:12" ht="15" customHeight="1" thickBot="1">
      <c r="A24" s="234" t="s">
        <v>172</v>
      </c>
      <c r="B24" s="276" t="s">
        <v>274</v>
      </c>
      <c r="C24" s="75"/>
      <c r="D24" s="75">
        <v>410</v>
      </c>
      <c r="E24" s="75"/>
      <c r="F24" s="76"/>
      <c r="G24" s="76"/>
      <c r="H24" s="76"/>
      <c r="I24" s="174">
        <v>2500</v>
      </c>
      <c r="J24" s="657">
        <v>2500</v>
      </c>
      <c r="K24" s="198"/>
      <c r="L24" s="1"/>
    </row>
    <row r="25" spans="1:12" ht="15" customHeight="1" thickBot="1">
      <c r="A25" s="271"/>
      <c r="B25" s="277" t="s">
        <v>174</v>
      </c>
      <c r="C25" s="83">
        <f aca="true" t="shared" si="0" ref="C25:I25">SUM(C6:C24)</f>
        <v>399282</v>
      </c>
      <c r="D25" s="83">
        <f t="shared" si="0"/>
        <v>399692</v>
      </c>
      <c r="E25" s="83">
        <f t="shared" si="0"/>
        <v>0</v>
      </c>
      <c r="F25" s="83">
        <f t="shared" si="0"/>
        <v>3200</v>
      </c>
      <c r="G25" s="83">
        <f>SUM(G6:G24)</f>
        <v>5450</v>
      </c>
      <c r="H25" s="83">
        <f t="shared" si="0"/>
        <v>0</v>
      </c>
      <c r="I25" s="175">
        <f t="shared" si="0"/>
        <v>184783</v>
      </c>
      <c r="J25" s="280">
        <f>SUM(J6:J24)</f>
        <v>187995</v>
      </c>
      <c r="K25" s="154"/>
      <c r="L25" s="1"/>
    </row>
    <row r="26" spans="1:12" ht="15" customHeight="1" thickBot="1">
      <c r="A26" s="272" t="s">
        <v>173</v>
      </c>
      <c r="B26" s="278" t="s">
        <v>176</v>
      </c>
      <c r="C26" s="80">
        <v>126000</v>
      </c>
      <c r="D26" s="80">
        <v>126000</v>
      </c>
      <c r="E26" s="80"/>
      <c r="F26" s="81">
        <v>5000</v>
      </c>
      <c r="G26" s="81">
        <v>5000</v>
      </c>
      <c r="H26" s="81"/>
      <c r="I26" s="268">
        <v>1528056</v>
      </c>
      <c r="J26" s="288">
        <v>1528056</v>
      </c>
      <c r="K26" s="198"/>
      <c r="L26" s="1"/>
    </row>
    <row r="27" spans="1:11" ht="13.5" thickBot="1">
      <c r="A27" s="205"/>
      <c r="B27" s="206" t="s">
        <v>177</v>
      </c>
      <c r="C27" s="207">
        <f aca="true" t="shared" si="1" ref="C27:I27">SUM(C25:C26)</f>
        <v>525282</v>
      </c>
      <c r="D27" s="207">
        <f t="shared" si="1"/>
        <v>525692</v>
      </c>
      <c r="E27" s="207">
        <f t="shared" si="1"/>
        <v>0</v>
      </c>
      <c r="F27" s="207">
        <f t="shared" si="1"/>
        <v>8200</v>
      </c>
      <c r="G27" s="207">
        <f>SUM(G25:G26)</f>
        <v>10450</v>
      </c>
      <c r="H27" s="207">
        <f t="shared" si="1"/>
        <v>0</v>
      </c>
      <c r="I27" s="606">
        <f t="shared" si="1"/>
        <v>1712839</v>
      </c>
      <c r="J27" s="282">
        <f>SUM(J25:J26)</f>
        <v>1716051</v>
      </c>
      <c r="K27" s="138"/>
    </row>
    <row r="28" spans="1:11" ht="13.5" thickTop="1">
      <c r="A28" s="137"/>
      <c r="B28" s="13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ht="30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3.5" thickBot="1">
      <c r="A30" s="43"/>
      <c r="B30" s="43"/>
      <c r="C30" s="43"/>
      <c r="D30" s="43"/>
      <c r="E30" s="43"/>
      <c r="F30" s="43"/>
      <c r="G30" s="43"/>
      <c r="H30" s="43"/>
      <c r="I30" s="43"/>
      <c r="K30" s="43"/>
    </row>
    <row r="31" spans="1:14" ht="31.5" customHeight="1" thickTop="1">
      <c r="A31" s="214"/>
      <c r="B31" s="279"/>
      <c r="C31" s="815" t="s">
        <v>334</v>
      </c>
      <c r="D31" s="815"/>
      <c r="E31" s="815"/>
      <c r="F31" s="814" t="s">
        <v>178</v>
      </c>
      <c r="G31" s="815"/>
      <c r="H31" s="815"/>
      <c r="I31" s="814" t="s">
        <v>179</v>
      </c>
      <c r="J31" s="816"/>
      <c r="K31" s="195"/>
      <c r="M31" s="56"/>
      <c r="N31" s="56"/>
    </row>
    <row r="32" spans="1:14" ht="25.5">
      <c r="A32" s="213" t="s">
        <v>151</v>
      </c>
      <c r="B32" s="273" t="s">
        <v>152</v>
      </c>
      <c r="C32" s="209" t="s">
        <v>618</v>
      </c>
      <c r="D32" s="73" t="s">
        <v>579</v>
      </c>
      <c r="E32" s="173"/>
      <c r="F32" s="73" t="s">
        <v>618</v>
      </c>
      <c r="G32" s="73" t="s">
        <v>579</v>
      </c>
      <c r="H32" s="173"/>
      <c r="I32" s="73" t="s">
        <v>618</v>
      </c>
      <c r="J32" s="202" t="s">
        <v>579</v>
      </c>
      <c r="K32" s="170"/>
      <c r="M32" s="56"/>
      <c r="N32" s="56"/>
    </row>
    <row r="33" spans="1:14" ht="12.75">
      <c r="A33" s="233" t="s">
        <v>86</v>
      </c>
      <c r="B33" s="274" t="s">
        <v>153</v>
      </c>
      <c r="C33" s="67">
        <v>9000</v>
      </c>
      <c r="D33" s="67">
        <v>9000</v>
      </c>
      <c r="E33" s="67"/>
      <c r="F33" s="25">
        <v>187897</v>
      </c>
      <c r="G33" s="25">
        <v>189213</v>
      </c>
      <c r="H33" s="25"/>
      <c r="I33" s="658">
        <v>13234</v>
      </c>
      <c r="J33" s="658">
        <v>13234</v>
      </c>
      <c r="K33" s="198"/>
      <c r="M33" s="56"/>
      <c r="N33" s="56"/>
    </row>
    <row r="34" spans="1:14" ht="12.75">
      <c r="A34" s="233" t="s">
        <v>90</v>
      </c>
      <c r="B34" s="274" t="s">
        <v>154</v>
      </c>
      <c r="C34" s="26">
        <v>37800</v>
      </c>
      <c r="D34" s="26">
        <v>37800</v>
      </c>
      <c r="E34" s="26"/>
      <c r="F34" s="25">
        <v>350214</v>
      </c>
      <c r="G34" s="25">
        <v>351328</v>
      </c>
      <c r="H34" s="25"/>
      <c r="I34" s="658">
        <v>19676</v>
      </c>
      <c r="J34" s="658">
        <v>19676</v>
      </c>
      <c r="K34" s="198"/>
      <c r="M34" s="56"/>
      <c r="N34" s="56"/>
    </row>
    <row r="35" spans="1:14" ht="12.75">
      <c r="A35" s="807" t="s">
        <v>155</v>
      </c>
      <c r="B35" s="274" t="s">
        <v>156</v>
      </c>
      <c r="C35" s="26"/>
      <c r="D35" s="26"/>
      <c r="E35" s="26"/>
      <c r="F35" s="25">
        <v>272189</v>
      </c>
      <c r="G35" s="25">
        <v>282381</v>
      </c>
      <c r="H35" s="25"/>
      <c r="I35" s="658">
        <v>5689</v>
      </c>
      <c r="J35" s="658">
        <v>5689</v>
      </c>
      <c r="K35" s="198"/>
      <c r="M35" s="56"/>
      <c r="N35" s="56"/>
    </row>
    <row r="36" spans="1:14" ht="12.75">
      <c r="A36" s="805"/>
      <c r="B36" s="274" t="s">
        <v>157</v>
      </c>
      <c r="C36" s="25"/>
      <c r="D36" s="25"/>
      <c r="E36" s="25"/>
      <c r="F36" s="25">
        <v>51281</v>
      </c>
      <c r="G36" s="25">
        <v>51725</v>
      </c>
      <c r="H36" s="25"/>
      <c r="I36" s="658">
        <v>515</v>
      </c>
      <c r="J36" s="658">
        <v>515</v>
      </c>
      <c r="K36" s="198"/>
      <c r="M36" s="56"/>
      <c r="N36" s="56"/>
    </row>
    <row r="37" spans="1:14" ht="12.75">
      <c r="A37" s="805"/>
      <c r="B37" s="275" t="s">
        <v>315</v>
      </c>
      <c r="C37" s="25"/>
      <c r="D37" s="25"/>
      <c r="E37" s="25"/>
      <c r="F37" s="25">
        <v>26844</v>
      </c>
      <c r="G37" s="25">
        <v>27078</v>
      </c>
      <c r="H37" s="25"/>
      <c r="I37" s="658"/>
      <c r="J37" s="658"/>
      <c r="K37" s="198"/>
      <c r="M37" s="56"/>
      <c r="N37" s="56"/>
    </row>
    <row r="38" spans="1:14" ht="12.75">
      <c r="A38" s="805"/>
      <c r="B38" s="274" t="s">
        <v>356</v>
      </c>
      <c r="C38" s="26"/>
      <c r="D38" s="26"/>
      <c r="E38" s="26"/>
      <c r="F38" s="25">
        <v>172002</v>
      </c>
      <c r="G38" s="25">
        <v>173531</v>
      </c>
      <c r="H38" s="25"/>
      <c r="I38" s="658">
        <v>1620</v>
      </c>
      <c r="J38" s="658">
        <v>1620</v>
      </c>
      <c r="K38" s="198"/>
      <c r="M38" s="56"/>
      <c r="N38" s="56"/>
    </row>
    <row r="39" spans="1:14" ht="12.75">
      <c r="A39" s="806"/>
      <c r="B39" s="274" t="s">
        <v>332</v>
      </c>
      <c r="C39" s="25"/>
      <c r="D39" s="25"/>
      <c r="E39" s="25"/>
      <c r="F39" s="25">
        <v>26904</v>
      </c>
      <c r="G39" s="25">
        <v>29081</v>
      </c>
      <c r="H39" s="25"/>
      <c r="I39" s="658">
        <v>4566</v>
      </c>
      <c r="J39" s="658">
        <v>4566</v>
      </c>
      <c r="K39" s="198"/>
      <c r="M39" s="56"/>
      <c r="N39" s="56"/>
    </row>
    <row r="40" spans="1:14" ht="12.75">
      <c r="A40" s="803" t="s">
        <v>158</v>
      </c>
      <c r="B40" s="274" t="s">
        <v>160</v>
      </c>
      <c r="C40" s="26"/>
      <c r="D40" s="26"/>
      <c r="E40" s="26"/>
      <c r="F40" s="25">
        <v>208187</v>
      </c>
      <c r="G40" s="25">
        <v>210110</v>
      </c>
      <c r="H40" s="25"/>
      <c r="I40" s="658">
        <v>2285</v>
      </c>
      <c r="J40" s="658">
        <v>2285</v>
      </c>
      <c r="K40" s="198"/>
      <c r="M40" s="56"/>
      <c r="N40" s="56"/>
    </row>
    <row r="41" spans="1:14" ht="12.75">
      <c r="A41" s="803"/>
      <c r="B41" s="275" t="s">
        <v>314</v>
      </c>
      <c r="C41" s="26"/>
      <c r="D41" s="26"/>
      <c r="E41" s="26"/>
      <c r="F41" s="25">
        <v>9435</v>
      </c>
      <c r="G41" s="25">
        <v>9535</v>
      </c>
      <c r="H41" s="25"/>
      <c r="I41" s="658"/>
      <c r="J41" s="658"/>
      <c r="K41" s="198"/>
      <c r="M41" s="56"/>
      <c r="N41" s="56"/>
    </row>
    <row r="42" spans="1:14" ht="12.75">
      <c r="A42" s="233" t="s">
        <v>159</v>
      </c>
      <c r="B42" s="274" t="s">
        <v>333</v>
      </c>
      <c r="C42" s="26">
        <v>13200</v>
      </c>
      <c r="D42" s="26">
        <v>13200</v>
      </c>
      <c r="E42" s="26"/>
      <c r="F42" s="25">
        <v>152110</v>
      </c>
      <c r="G42" s="25">
        <v>152822</v>
      </c>
      <c r="H42" s="25"/>
      <c r="I42" s="658">
        <v>13056</v>
      </c>
      <c r="J42" s="658">
        <v>13056</v>
      </c>
      <c r="K42" s="198"/>
      <c r="M42" s="56"/>
      <c r="N42" s="56"/>
    </row>
    <row r="43" spans="1:14" ht="12.75">
      <c r="A43" s="233" t="s">
        <v>161</v>
      </c>
      <c r="B43" s="274" t="s">
        <v>162</v>
      </c>
      <c r="C43" s="26"/>
      <c r="D43" s="26"/>
      <c r="E43" s="26"/>
      <c r="F43" s="25">
        <v>103981</v>
      </c>
      <c r="G43" s="25">
        <v>105950</v>
      </c>
      <c r="H43" s="25"/>
      <c r="I43" s="658">
        <v>10492</v>
      </c>
      <c r="J43" s="658">
        <v>10492</v>
      </c>
      <c r="K43" s="198"/>
      <c r="M43" s="56"/>
      <c r="N43" s="56"/>
    </row>
    <row r="44" spans="1:14" ht="12.75">
      <c r="A44" s="233" t="s">
        <v>163</v>
      </c>
      <c r="B44" s="274" t="s">
        <v>164</v>
      </c>
      <c r="C44" s="26"/>
      <c r="D44" s="26"/>
      <c r="E44" s="26"/>
      <c r="F44" s="25">
        <v>75897</v>
      </c>
      <c r="G44" s="25">
        <v>76374</v>
      </c>
      <c r="H44" s="25"/>
      <c r="I44" s="658">
        <v>326</v>
      </c>
      <c r="J44" s="658">
        <v>326</v>
      </c>
      <c r="K44" s="198"/>
      <c r="M44" s="56"/>
      <c r="N44" s="56"/>
    </row>
    <row r="45" spans="1:14" ht="12.75">
      <c r="A45" s="807" t="s">
        <v>165</v>
      </c>
      <c r="B45" s="274" t="s">
        <v>166</v>
      </c>
      <c r="C45" s="26"/>
      <c r="D45" s="26"/>
      <c r="E45" s="26"/>
      <c r="F45" s="25">
        <v>46315</v>
      </c>
      <c r="G45" s="25">
        <v>47368</v>
      </c>
      <c r="H45" s="25"/>
      <c r="I45" s="658">
        <v>138</v>
      </c>
      <c r="J45" s="658">
        <v>138</v>
      </c>
      <c r="K45" s="198"/>
      <c r="M45" s="56"/>
      <c r="N45" s="56"/>
    </row>
    <row r="46" spans="1:14" ht="12.75">
      <c r="A46" s="805"/>
      <c r="B46" s="274" t="s">
        <v>167</v>
      </c>
      <c r="C46" s="25"/>
      <c r="D46" s="25"/>
      <c r="E46" s="25"/>
      <c r="F46" s="25">
        <v>12918</v>
      </c>
      <c r="G46" s="25">
        <v>13031</v>
      </c>
      <c r="H46" s="25"/>
      <c r="I46" s="658">
        <v>127</v>
      </c>
      <c r="J46" s="658">
        <v>127</v>
      </c>
      <c r="K46" s="198"/>
      <c r="M46" s="56"/>
      <c r="N46" s="56"/>
    </row>
    <row r="47" spans="1:14" ht="12.75">
      <c r="A47" s="805"/>
      <c r="B47" s="274" t="s">
        <v>358</v>
      </c>
      <c r="C47" s="26"/>
      <c r="D47" s="26"/>
      <c r="E47" s="26"/>
      <c r="F47" s="25">
        <v>14533</v>
      </c>
      <c r="G47" s="25">
        <v>15498</v>
      </c>
      <c r="H47" s="25"/>
      <c r="I47" s="658">
        <v>53</v>
      </c>
      <c r="J47" s="658">
        <v>53</v>
      </c>
      <c r="K47" s="198"/>
      <c r="M47" s="56"/>
      <c r="N47" s="56"/>
    </row>
    <row r="48" spans="1:14" ht="15.75" customHeight="1">
      <c r="A48" s="806"/>
      <c r="B48" s="274" t="s">
        <v>169</v>
      </c>
      <c r="C48" s="25"/>
      <c r="D48" s="25"/>
      <c r="E48" s="25"/>
      <c r="F48" s="25">
        <v>15560</v>
      </c>
      <c r="G48" s="25">
        <v>15683</v>
      </c>
      <c r="H48" s="25"/>
      <c r="I48" s="658">
        <v>89</v>
      </c>
      <c r="J48" s="658">
        <v>89</v>
      </c>
      <c r="K48" s="198"/>
      <c r="M48" s="56"/>
      <c r="N48" s="56"/>
    </row>
    <row r="49" spans="1:14" ht="12.75">
      <c r="A49" s="233" t="s">
        <v>168</v>
      </c>
      <c r="B49" s="274" t="s">
        <v>171</v>
      </c>
      <c r="C49" s="26"/>
      <c r="D49" s="26"/>
      <c r="E49" s="26"/>
      <c r="F49" s="25">
        <v>260652</v>
      </c>
      <c r="G49" s="25">
        <v>262639</v>
      </c>
      <c r="H49" s="25"/>
      <c r="I49" s="658">
        <v>22300</v>
      </c>
      <c r="J49" s="658">
        <v>22300</v>
      </c>
      <c r="K49" s="198"/>
      <c r="M49" s="56"/>
      <c r="N49" s="56"/>
    </row>
    <row r="50" spans="1:14" s="11" customFormat="1" ht="12.75">
      <c r="A50" s="233">
        <v>10</v>
      </c>
      <c r="B50" s="274" t="s">
        <v>383</v>
      </c>
      <c r="C50" s="26">
        <v>2700</v>
      </c>
      <c r="D50" s="26">
        <v>2700</v>
      </c>
      <c r="E50" s="26"/>
      <c r="F50" s="25">
        <v>25318</v>
      </c>
      <c r="G50" s="25">
        <v>25488</v>
      </c>
      <c r="H50" s="25"/>
      <c r="I50" s="658">
        <v>5123</v>
      </c>
      <c r="J50" s="658">
        <v>5123</v>
      </c>
      <c r="K50" s="198"/>
      <c r="L50"/>
      <c r="N50" s="56"/>
    </row>
    <row r="51" spans="1:21" ht="13.5" thickBot="1">
      <c r="A51" s="234" t="s">
        <v>172</v>
      </c>
      <c r="B51" s="276" t="s">
        <v>274</v>
      </c>
      <c r="C51" s="75">
        <v>58342</v>
      </c>
      <c r="D51" s="75">
        <v>58342</v>
      </c>
      <c r="E51" s="75"/>
      <c r="F51" s="197"/>
      <c r="G51" s="76"/>
      <c r="H51" s="76"/>
      <c r="I51" s="659">
        <v>33307</v>
      </c>
      <c r="J51" s="659">
        <v>33307</v>
      </c>
      <c r="K51" s="198"/>
      <c r="L51" s="11"/>
      <c r="M51" s="56"/>
      <c r="N51" s="56"/>
      <c r="O51" s="56"/>
      <c r="P51" s="56"/>
      <c r="Q51" s="56"/>
      <c r="R51" s="56"/>
      <c r="S51" s="56"/>
      <c r="T51" s="56"/>
      <c r="U51" s="56"/>
    </row>
    <row r="52" spans="1:11" ht="13.5" thickBot="1">
      <c r="A52" s="271"/>
      <c r="B52" s="277" t="s">
        <v>174</v>
      </c>
      <c r="C52" s="210">
        <f aca="true" t="shared" si="2" ref="C52:I52">SUM(C33:C51)</f>
        <v>121042</v>
      </c>
      <c r="D52" s="83">
        <f>SUM(D33:D51)</f>
        <v>121042</v>
      </c>
      <c r="E52" s="83">
        <f t="shared" si="2"/>
        <v>0</v>
      </c>
      <c r="F52" s="83">
        <f>SUM(F33:F51)</f>
        <v>2012237</v>
      </c>
      <c r="G52" s="83">
        <f>SUM(G33:G51)</f>
        <v>2038835</v>
      </c>
      <c r="H52" s="83">
        <f t="shared" si="2"/>
        <v>0</v>
      </c>
      <c r="I52" s="175">
        <f t="shared" si="2"/>
        <v>132596</v>
      </c>
      <c r="J52" s="280">
        <f>SUM(J33:J51)</f>
        <v>132596</v>
      </c>
      <c r="K52" s="154"/>
    </row>
    <row r="53" spans="1:11" ht="13.5" thickBot="1">
      <c r="A53" s="272" t="s">
        <v>173</v>
      </c>
      <c r="B53" s="278" t="s">
        <v>176</v>
      </c>
      <c r="C53" s="211"/>
      <c r="D53" s="80"/>
      <c r="E53" s="80"/>
      <c r="F53" s="81">
        <v>15966</v>
      </c>
      <c r="G53" s="81">
        <v>32536</v>
      </c>
      <c r="H53" s="81"/>
      <c r="I53" s="288">
        <v>38956</v>
      </c>
      <c r="J53" s="288">
        <v>38956</v>
      </c>
      <c r="K53" s="198"/>
    </row>
    <row r="54" spans="1:11" ht="13.5" thickBot="1">
      <c r="A54" s="205"/>
      <c r="B54" s="206" t="s">
        <v>177</v>
      </c>
      <c r="C54" s="212">
        <f aca="true" t="shared" si="3" ref="C54:I54">SUM(C52:C53)</f>
        <v>121042</v>
      </c>
      <c r="D54" s="449">
        <f>SUM(D52:D53)</f>
        <v>121042</v>
      </c>
      <c r="E54" s="207">
        <f t="shared" si="3"/>
        <v>0</v>
      </c>
      <c r="F54" s="207">
        <f t="shared" si="3"/>
        <v>2028203</v>
      </c>
      <c r="G54" s="207">
        <f>SUM(G52:G53)</f>
        <v>2071371</v>
      </c>
      <c r="H54" s="207">
        <f t="shared" si="3"/>
        <v>0</v>
      </c>
      <c r="I54" s="606">
        <f t="shared" si="3"/>
        <v>171552</v>
      </c>
      <c r="J54" s="282">
        <f>SUM(J52:J53)</f>
        <v>171552</v>
      </c>
      <c r="K54" s="138"/>
    </row>
    <row r="55" spans="1:11" ht="16.5" thickTop="1">
      <c r="A55" s="12"/>
      <c r="B55" s="13"/>
      <c r="C55" s="14"/>
      <c r="D55" s="14"/>
      <c r="E55" s="14"/>
      <c r="F55" s="14"/>
      <c r="G55" s="14"/>
      <c r="H55" s="138"/>
      <c r="I55" s="14"/>
      <c r="J55" s="14"/>
      <c r="K55" s="14"/>
    </row>
    <row r="56" spans="1:11" ht="15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3.5" thickBot="1">
      <c r="A58" s="43"/>
      <c r="B58" s="43" t="s">
        <v>265</v>
      </c>
      <c r="C58" s="43"/>
      <c r="D58" s="43" t="s">
        <v>362</v>
      </c>
      <c r="E58" s="43"/>
      <c r="F58" s="43"/>
      <c r="G58" s="43"/>
      <c r="H58" s="43"/>
      <c r="I58" s="43"/>
      <c r="J58" s="43"/>
      <c r="K58" s="43"/>
    </row>
    <row r="59" spans="1:11" ht="15.75" customHeight="1" thickTop="1">
      <c r="A59" s="208"/>
      <c r="B59" s="819" t="s">
        <v>180</v>
      </c>
      <c r="C59" s="819"/>
      <c r="D59" s="819"/>
      <c r="E59" s="820"/>
      <c r="F59" s="43"/>
      <c r="G59" s="43"/>
      <c r="H59" s="43"/>
      <c r="I59" s="43"/>
      <c r="J59" s="43"/>
      <c r="K59" s="43"/>
    </row>
    <row r="60" spans="1:11" ht="25.5">
      <c r="A60" s="180" t="s">
        <v>151</v>
      </c>
      <c r="B60" s="73" t="s">
        <v>152</v>
      </c>
      <c r="C60" s="73" t="s">
        <v>618</v>
      </c>
      <c r="D60" s="73" t="s">
        <v>579</v>
      </c>
      <c r="E60" s="202"/>
      <c r="F60" s="43"/>
      <c r="G60" s="43"/>
      <c r="H60" s="43"/>
      <c r="I60" s="43"/>
      <c r="J60" s="43"/>
      <c r="K60" s="43"/>
    </row>
    <row r="61" spans="1:11" ht="12.75">
      <c r="A61" s="190" t="s">
        <v>86</v>
      </c>
      <c r="B61" s="135" t="s">
        <v>153</v>
      </c>
      <c r="C61" s="25">
        <f aca="true" t="shared" si="4" ref="C61:C79">C6+F6+I6+C33+F33+I33</f>
        <v>242355</v>
      </c>
      <c r="D61" s="67">
        <f aca="true" t="shared" si="5" ref="D61:D79">D6+G6+J6+D33+G33+J33</f>
        <v>243671</v>
      </c>
      <c r="E61" s="283"/>
      <c r="F61" s="43"/>
      <c r="G61" s="43"/>
      <c r="H61" s="43"/>
      <c r="I61" s="43"/>
      <c r="J61" s="43"/>
      <c r="K61" s="43"/>
    </row>
    <row r="62" spans="1:11" ht="12.75">
      <c r="A62" s="190" t="s">
        <v>90</v>
      </c>
      <c r="B62" s="135" t="s">
        <v>154</v>
      </c>
      <c r="C62" s="25">
        <f t="shared" si="4"/>
        <v>571740</v>
      </c>
      <c r="D62" s="67">
        <f t="shared" si="5"/>
        <v>572854</v>
      </c>
      <c r="E62" s="283"/>
      <c r="F62" s="43"/>
      <c r="G62" s="43"/>
      <c r="H62" s="43"/>
      <c r="I62" s="43"/>
      <c r="J62" s="43"/>
      <c r="K62" s="43"/>
    </row>
    <row r="63" spans="1:11" ht="12.75">
      <c r="A63" s="808" t="s">
        <v>155</v>
      </c>
      <c r="B63" s="135" t="s">
        <v>156</v>
      </c>
      <c r="C63" s="25">
        <f t="shared" si="4"/>
        <v>283828</v>
      </c>
      <c r="D63" s="67">
        <f t="shared" si="5"/>
        <v>294909</v>
      </c>
      <c r="E63" s="283"/>
      <c r="F63" s="43"/>
      <c r="G63" s="43"/>
      <c r="H63" s="43"/>
      <c r="I63" s="43"/>
      <c r="J63" s="43"/>
      <c r="K63" s="43"/>
    </row>
    <row r="64" spans="1:11" ht="12.75">
      <c r="A64" s="809"/>
      <c r="B64" s="135" t="s">
        <v>157</v>
      </c>
      <c r="C64" s="25">
        <f t="shared" si="4"/>
        <v>54196</v>
      </c>
      <c r="D64" s="67">
        <f t="shared" si="5"/>
        <v>54780</v>
      </c>
      <c r="E64" s="283"/>
      <c r="F64" s="43"/>
      <c r="G64" s="43"/>
      <c r="H64" s="43"/>
      <c r="I64" s="43"/>
      <c r="J64" s="43"/>
      <c r="K64" s="43"/>
    </row>
    <row r="65" spans="1:11" ht="12.75">
      <c r="A65" s="809"/>
      <c r="B65" s="74" t="s">
        <v>315</v>
      </c>
      <c r="C65" s="25">
        <f t="shared" si="4"/>
        <v>26844</v>
      </c>
      <c r="D65" s="67">
        <f t="shared" si="5"/>
        <v>27078</v>
      </c>
      <c r="E65" s="283"/>
      <c r="F65" s="43"/>
      <c r="G65" s="43"/>
      <c r="H65" s="43"/>
      <c r="I65" s="43"/>
      <c r="J65" s="43"/>
      <c r="K65" s="43"/>
    </row>
    <row r="66" spans="1:11" ht="12.75">
      <c r="A66" s="809"/>
      <c r="B66" s="135" t="s">
        <v>356</v>
      </c>
      <c r="C66" s="25">
        <f t="shared" si="4"/>
        <v>178272</v>
      </c>
      <c r="D66" s="67">
        <f t="shared" si="5"/>
        <v>179801</v>
      </c>
      <c r="E66" s="283"/>
      <c r="F66" s="43"/>
      <c r="G66" s="43"/>
      <c r="H66" s="43"/>
      <c r="I66" s="43"/>
      <c r="J66" s="43"/>
      <c r="K66" s="43"/>
    </row>
    <row r="67" spans="1:11" ht="12.75">
      <c r="A67" s="810"/>
      <c r="B67" s="135" t="s">
        <v>332</v>
      </c>
      <c r="C67" s="25">
        <f t="shared" si="4"/>
        <v>69929</v>
      </c>
      <c r="D67" s="67">
        <f t="shared" si="5"/>
        <v>72106</v>
      </c>
      <c r="E67" s="283"/>
      <c r="F67" s="43"/>
      <c r="G67" s="43"/>
      <c r="H67" s="43"/>
      <c r="I67" s="43"/>
      <c r="J67" s="43"/>
      <c r="K67" s="43"/>
    </row>
    <row r="68" spans="1:11" ht="12.75">
      <c r="A68" s="804" t="s">
        <v>158</v>
      </c>
      <c r="B68" s="135" t="s">
        <v>160</v>
      </c>
      <c r="C68" s="25">
        <f t="shared" si="4"/>
        <v>228774</v>
      </c>
      <c r="D68" s="67">
        <f t="shared" si="5"/>
        <v>230697</v>
      </c>
      <c r="E68" s="283"/>
      <c r="F68" s="43"/>
      <c r="G68" s="43"/>
      <c r="H68" s="43"/>
      <c r="I68" s="43"/>
      <c r="J68" s="43"/>
      <c r="K68" s="43"/>
    </row>
    <row r="69" spans="1:11" ht="12.75">
      <c r="A69" s="804"/>
      <c r="B69" s="74" t="s">
        <v>314</v>
      </c>
      <c r="C69" s="25">
        <f t="shared" si="4"/>
        <v>9435</v>
      </c>
      <c r="D69" s="67">
        <f t="shared" si="5"/>
        <v>9535</v>
      </c>
      <c r="E69" s="283"/>
      <c r="F69" s="43"/>
      <c r="G69" s="43"/>
      <c r="H69" s="43"/>
      <c r="I69" s="43"/>
      <c r="J69" s="43"/>
      <c r="K69" s="43"/>
    </row>
    <row r="70" spans="1:11" ht="12.75">
      <c r="A70" s="190" t="s">
        <v>159</v>
      </c>
      <c r="B70" s="135" t="s">
        <v>333</v>
      </c>
      <c r="C70" s="25">
        <f t="shared" si="4"/>
        <v>186138</v>
      </c>
      <c r="D70" s="67">
        <f t="shared" si="5"/>
        <v>188283</v>
      </c>
      <c r="E70" s="283"/>
      <c r="F70" s="43"/>
      <c r="G70" s="43"/>
      <c r="H70" s="43"/>
      <c r="I70" s="43"/>
      <c r="J70" s="43"/>
      <c r="K70" s="43"/>
    </row>
    <row r="71" spans="1:11" ht="12.75">
      <c r="A71" s="190" t="s">
        <v>161</v>
      </c>
      <c r="B71" s="135" t="s">
        <v>162</v>
      </c>
      <c r="C71" s="25">
        <f t="shared" si="4"/>
        <v>246693</v>
      </c>
      <c r="D71" s="67">
        <f t="shared" si="5"/>
        <v>248662</v>
      </c>
      <c r="E71" s="283"/>
      <c r="F71" s="43"/>
      <c r="G71" s="43"/>
      <c r="H71" s="43"/>
      <c r="I71" s="43"/>
      <c r="J71" s="43"/>
      <c r="K71" s="43"/>
    </row>
    <row r="72" spans="1:11" ht="12.75">
      <c r="A72" s="190" t="s">
        <v>163</v>
      </c>
      <c r="B72" s="135" t="s">
        <v>164</v>
      </c>
      <c r="C72" s="25">
        <f t="shared" si="4"/>
        <v>125853</v>
      </c>
      <c r="D72" s="67">
        <f t="shared" si="5"/>
        <v>126330</v>
      </c>
      <c r="E72" s="283"/>
      <c r="F72" s="43"/>
      <c r="G72" s="43"/>
      <c r="H72" s="43"/>
      <c r="I72" s="43"/>
      <c r="J72" s="43"/>
      <c r="K72" s="43"/>
    </row>
    <row r="73" spans="1:11" ht="12.75">
      <c r="A73" s="808" t="s">
        <v>165</v>
      </c>
      <c r="B73" s="135" t="s">
        <v>166</v>
      </c>
      <c r="C73" s="25">
        <f t="shared" si="4"/>
        <v>60493</v>
      </c>
      <c r="D73" s="67">
        <f t="shared" si="5"/>
        <v>61546</v>
      </c>
      <c r="E73" s="283"/>
      <c r="F73" s="43"/>
      <c r="G73" s="43"/>
      <c r="H73" s="43"/>
      <c r="I73" s="43"/>
      <c r="J73" s="43"/>
      <c r="K73" s="43"/>
    </row>
    <row r="74" spans="1:11" ht="12.75">
      <c r="A74" s="809"/>
      <c r="B74" s="135" t="s">
        <v>167</v>
      </c>
      <c r="C74" s="25">
        <f t="shared" si="4"/>
        <v>25691</v>
      </c>
      <c r="D74" s="67">
        <f t="shared" si="5"/>
        <v>25804</v>
      </c>
      <c r="E74" s="283"/>
      <c r="F74" s="43"/>
      <c r="G74" s="43"/>
      <c r="H74" s="43"/>
      <c r="I74" s="43"/>
      <c r="J74" s="43"/>
      <c r="K74" s="43"/>
    </row>
    <row r="75" spans="1:11" ht="12.75">
      <c r="A75" s="809"/>
      <c r="B75" s="135" t="s">
        <v>358</v>
      </c>
      <c r="C75" s="25">
        <f t="shared" si="4"/>
        <v>32506</v>
      </c>
      <c r="D75" s="67">
        <f t="shared" si="5"/>
        <v>33471</v>
      </c>
      <c r="E75" s="283"/>
      <c r="F75" s="43"/>
      <c r="G75" s="43"/>
      <c r="H75" s="43"/>
      <c r="I75" s="43"/>
      <c r="J75" s="43"/>
      <c r="K75" s="43"/>
    </row>
    <row r="76" spans="1:11" ht="16.5" customHeight="1">
      <c r="A76" s="810"/>
      <c r="B76" s="135" t="s">
        <v>169</v>
      </c>
      <c r="C76" s="25">
        <f t="shared" si="4"/>
        <v>15649</v>
      </c>
      <c r="D76" s="67">
        <f t="shared" si="5"/>
        <v>16772</v>
      </c>
      <c r="E76" s="283"/>
      <c r="F76" s="43"/>
      <c r="G76" s="43"/>
      <c r="H76" s="43"/>
      <c r="I76" s="43"/>
      <c r="J76" s="43"/>
      <c r="K76" s="43"/>
    </row>
    <row r="77" spans="1:11" ht="12.75">
      <c r="A77" s="190" t="s">
        <v>168</v>
      </c>
      <c r="B77" s="135" t="s">
        <v>171</v>
      </c>
      <c r="C77" s="25">
        <f t="shared" si="4"/>
        <v>285952</v>
      </c>
      <c r="D77" s="67">
        <f t="shared" si="5"/>
        <v>289939</v>
      </c>
      <c r="E77" s="283"/>
      <c r="F77" s="43"/>
      <c r="G77" s="43"/>
      <c r="H77" s="43"/>
      <c r="I77" s="43"/>
      <c r="J77" s="43"/>
      <c r="K77" s="43"/>
    </row>
    <row r="78" spans="1:12" s="11" customFormat="1" ht="12.75">
      <c r="A78" s="190">
        <v>10</v>
      </c>
      <c r="B78" s="135" t="s">
        <v>383</v>
      </c>
      <c r="C78" s="25">
        <f t="shared" si="4"/>
        <v>114643</v>
      </c>
      <c r="D78" s="67">
        <f t="shared" si="5"/>
        <v>114813</v>
      </c>
      <c r="E78" s="283"/>
      <c r="F78" s="43"/>
      <c r="G78" s="43"/>
      <c r="H78" s="43"/>
      <c r="I78" s="43"/>
      <c r="J78" s="43"/>
      <c r="K78" s="43"/>
      <c r="L78"/>
    </row>
    <row r="79" spans="1:12" ht="13.5" thickBot="1">
      <c r="A79" s="189" t="s">
        <v>172</v>
      </c>
      <c r="B79" s="136" t="s">
        <v>274</v>
      </c>
      <c r="C79" s="76">
        <f t="shared" si="4"/>
        <v>94149</v>
      </c>
      <c r="D79" s="267">
        <f t="shared" si="5"/>
        <v>94559</v>
      </c>
      <c r="E79" s="607"/>
      <c r="F79" s="43"/>
      <c r="G79" s="43"/>
      <c r="H79" s="43"/>
      <c r="I79" s="43"/>
      <c r="J79" s="43"/>
      <c r="K79" s="43"/>
      <c r="L79" s="11"/>
    </row>
    <row r="80" spans="1:11" ht="13.5" thickBot="1">
      <c r="A80" s="203"/>
      <c r="B80" s="78" t="s">
        <v>174</v>
      </c>
      <c r="C80" s="83">
        <f>SUM(C61:C79)</f>
        <v>2853140</v>
      </c>
      <c r="D80" s="83">
        <f>SUM(D61:D79)</f>
        <v>2885610</v>
      </c>
      <c r="E80" s="280">
        <f>SUM(E61:E79)</f>
        <v>0</v>
      </c>
      <c r="F80" s="43"/>
      <c r="G80" s="43"/>
      <c r="H80" s="43"/>
      <c r="I80" s="43"/>
      <c r="J80" s="43"/>
      <c r="K80" s="43"/>
    </row>
    <row r="81" spans="1:11" ht="12.75">
      <c r="A81" s="204" t="s">
        <v>173</v>
      </c>
      <c r="B81" s="608" t="s">
        <v>176</v>
      </c>
      <c r="C81" s="609">
        <f>C26+F26+I26+C53+F53+I53</f>
        <v>1713978</v>
      </c>
      <c r="D81" s="247">
        <f>D26+G26+J26+D53+G53+J53</f>
        <v>1730548</v>
      </c>
      <c r="E81" s="284"/>
      <c r="F81" s="43"/>
      <c r="G81" s="43"/>
      <c r="H81" s="43"/>
      <c r="I81" s="43"/>
      <c r="J81" s="43"/>
      <c r="K81" s="43"/>
    </row>
    <row r="82" spans="1:11" ht="13.5" thickBot="1">
      <c r="A82" s="205"/>
      <c r="B82" s="610" t="s">
        <v>177</v>
      </c>
      <c r="C82" s="611">
        <f>C80+C81</f>
        <v>4567118</v>
      </c>
      <c r="D82" s="246">
        <f>SUM(D80:D81)</f>
        <v>4616158</v>
      </c>
      <c r="E82" s="285">
        <f>SUM(E80:E81)</f>
        <v>0</v>
      </c>
      <c r="F82" s="43"/>
      <c r="G82" s="43"/>
      <c r="H82" s="43"/>
      <c r="I82" s="43"/>
      <c r="J82" s="43"/>
      <c r="K82" s="43"/>
    </row>
    <row r="83" spans="1:11" ht="13.5" thickTop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6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3.5" thickBot="1">
      <c r="A91" s="43"/>
      <c r="B91" s="43" t="s">
        <v>120</v>
      </c>
      <c r="C91" s="43"/>
      <c r="D91" s="43"/>
      <c r="E91" s="43"/>
      <c r="F91" s="43"/>
      <c r="G91" s="43"/>
      <c r="H91" s="43"/>
      <c r="I91" s="43"/>
      <c r="J91" s="43" t="s">
        <v>362</v>
      </c>
      <c r="K91" s="43"/>
    </row>
    <row r="92" spans="1:11" ht="15.75" customHeight="1" thickTop="1">
      <c r="A92" s="208"/>
      <c r="B92" s="215"/>
      <c r="C92" s="814" t="s">
        <v>181</v>
      </c>
      <c r="D92" s="815"/>
      <c r="E92" s="815"/>
      <c r="F92" s="814" t="s">
        <v>182</v>
      </c>
      <c r="G92" s="815"/>
      <c r="H92" s="815"/>
      <c r="I92" s="814" t="s">
        <v>183</v>
      </c>
      <c r="J92" s="816"/>
      <c r="K92" s="195"/>
    </row>
    <row r="93" spans="1:11" ht="25.5">
      <c r="A93" s="201" t="s">
        <v>151</v>
      </c>
      <c r="B93" s="73" t="s">
        <v>152</v>
      </c>
      <c r="C93" s="73" t="s">
        <v>618</v>
      </c>
      <c r="D93" s="73" t="s">
        <v>579</v>
      </c>
      <c r="E93" s="173"/>
      <c r="F93" s="73" t="s">
        <v>618</v>
      </c>
      <c r="G93" s="73" t="s">
        <v>579</v>
      </c>
      <c r="H93" s="173"/>
      <c r="I93" s="73" t="s">
        <v>618</v>
      </c>
      <c r="J93" s="202" t="s">
        <v>579</v>
      </c>
      <c r="K93" s="170"/>
    </row>
    <row r="94" spans="1:11" ht="12.75">
      <c r="A94" s="190" t="s">
        <v>86</v>
      </c>
      <c r="B94" s="135" t="s">
        <v>153</v>
      </c>
      <c r="C94" s="67">
        <v>123629</v>
      </c>
      <c r="D94" s="67">
        <v>124615</v>
      </c>
      <c r="E94" s="67"/>
      <c r="F94" s="25">
        <v>39045</v>
      </c>
      <c r="G94" s="25">
        <v>39360</v>
      </c>
      <c r="H94" s="25"/>
      <c r="I94" s="656">
        <v>62188</v>
      </c>
      <c r="J94" s="656">
        <v>62203</v>
      </c>
      <c r="K94" s="198"/>
    </row>
    <row r="95" spans="1:11" ht="12.75">
      <c r="A95" s="190" t="s">
        <v>90</v>
      </c>
      <c r="B95" s="135" t="s">
        <v>154</v>
      </c>
      <c r="C95" s="26">
        <v>278961</v>
      </c>
      <c r="D95" s="26">
        <v>279737</v>
      </c>
      <c r="E95" s="26"/>
      <c r="F95" s="25">
        <v>86003</v>
      </c>
      <c r="G95" s="25">
        <v>86251</v>
      </c>
      <c r="H95" s="25"/>
      <c r="I95" s="656">
        <v>172776</v>
      </c>
      <c r="J95" s="656">
        <v>172866</v>
      </c>
      <c r="K95" s="198"/>
    </row>
    <row r="96" spans="1:11" ht="12.75">
      <c r="A96" s="808" t="s">
        <v>155</v>
      </c>
      <c r="B96" s="135" t="s">
        <v>156</v>
      </c>
      <c r="C96" s="26">
        <v>189651</v>
      </c>
      <c r="D96" s="26">
        <v>196966</v>
      </c>
      <c r="E96" s="26"/>
      <c r="F96" s="25">
        <v>58935</v>
      </c>
      <c r="G96" s="25">
        <v>61276</v>
      </c>
      <c r="H96" s="25"/>
      <c r="I96" s="656">
        <v>27342</v>
      </c>
      <c r="J96" s="656">
        <v>28767</v>
      </c>
      <c r="K96" s="198"/>
    </row>
    <row r="97" spans="1:11" ht="12.75">
      <c r="A97" s="809"/>
      <c r="B97" s="135" t="s">
        <v>157</v>
      </c>
      <c r="C97" s="25">
        <v>33853</v>
      </c>
      <c r="D97" s="25">
        <v>34199</v>
      </c>
      <c r="E97" s="25"/>
      <c r="F97" s="25">
        <v>10333</v>
      </c>
      <c r="G97" s="25">
        <v>10471</v>
      </c>
      <c r="H97" s="25"/>
      <c r="I97" s="656">
        <v>9286</v>
      </c>
      <c r="J97" s="656">
        <v>9286</v>
      </c>
      <c r="K97" s="198"/>
    </row>
    <row r="98" spans="1:11" ht="12.75">
      <c r="A98" s="809"/>
      <c r="B98" s="74" t="s">
        <v>315</v>
      </c>
      <c r="C98" s="25">
        <v>18012</v>
      </c>
      <c r="D98" s="25">
        <v>18189</v>
      </c>
      <c r="E98" s="25"/>
      <c r="F98" s="25">
        <v>5618</v>
      </c>
      <c r="G98" s="25">
        <v>5675</v>
      </c>
      <c r="H98" s="25"/>
      <c r="I98" s="656">
        <v>2784</v>
      </c>
      <c r="J98" s="656">
        <v>2784</v>
      </c>
      <c r="K98" s="198"/>
    </row>
    <row r="99" spans="1:11" ht="12.75">
      <c r="A99" s="809"/>
      <c r="B99" s="135" t="s">
        <v>356</v>
      </c>
      <c r="C99" s="26">
        <v>120982</v>
      </c>
      <c r="D99" s="26">
        <v>122140</v>
      </c>
      <c r="E99" s="26"/>
      <c r="F99" s="25">
        <v>37348</v>
      </c>
      <c r="G99" s="25">
        <v>37719</v>
      </c>
      <c r="H99" s="25"/>
      <c r="I99" s="656">
        <v>16412</v>
      </c>
      <c r="J99" s="656">
        <v>16412</v>
      </c>
      <c r="K99" s="198"/>
    </row>
    <row r="100" spans="1:11" ht="12.75">
      <c r="A100" s="810"/>
      <c r="B100" s="135" t="s">
        <v>332</v>
      </c>
      <c r="C100" s="25">
        <v>43537</v>
      </c>
      <c r="D100" s="25">
        <v>44773</v>
      </c>
      <c r="E100" s="25"/>
      <c r="F100" s="25">
        <v>13673</v>
      </c>
      <c r="G100" s="25">
        <v>14069</v>
      </c>
      <c r="H100" s="25"/>
      <c r="I100" s="656">
        <v>11069</v>
      </c>
      <c r="J100" s="656">
        <v>11614</v>
      </c>
      <c r="K100" s="198"/>
    </row>
    <row r="101" spans="1:11" ht="12.75">
      <c r="A101" s="804" t="s">
        <v>158</v>
      </c>
      <c r="B101" s="135" t="s">
        <v>160</v>
      </c>
      <c r="C101" s="26">
        <v>135678</v>
      </c>
      <c r="D101" s="26">
        <v>137135</v>
      </c>
      <c r="E101" s="26"/>
      <c r="F101" s="25">
        <v>42628</v>
      </c>
      <c r="G101" s="25">
        <v>43094</v>
      </c>
      <c r="H101" s="25"/>
      <c r="I101" s="656">
        <v>48368</v>
      </c>
      <c r="J101" s="656">
        <v>48368</v>
      </c>
      <c r="K101" s="198"/>
    </row>
    <row r="102" spans="1:11" ht="12.75">
      <c r="A102" s="804"/>
      <c r="B102" s="74" t="s">
        <v>314</v>
      </c>
      <c r="C102" s="26">
        <v>6897</v>
      </c>
      <c r="D102" s="26">
        <v>6973</v>
      </c>
      <c r="E102" s="26"/>
      <c r="F102" s="25">
        <v>2188</v>
      </c>
      <c r="G102" s="25">
        <v>2212</v>
      </c>
      <c r="H102" s="25"/>
      <c r="I102" s="656">
        <v>350</v>
      </c>
      <c r="J102" s="656">
        <v>350</v>
      </c>
      <c r="K102" s="198"/>
    </row>
    <row r="103" spans="1:11" ht="12.75">
      <c r="A103" s="190" t="s">
        <v>159</v>
      </c>
      <c r="B103" s="135" t="s">
        <v>333</v>
      </c>
      <c r="C103" s="26">
        <v>108528</v>
      </c>
      <c r="D103" s="26">
        <v>109037</v>
      </c>
      <c r="E103" s="26"/>
      <c r="F103" s="25">
        <v>33530</v>
      </c>
      <c r="G103" s="25">
        <v>33693</v>
      </c>
      <c r="H103" s="25"/>
      <c r="I103" s="656">
        <v>24080</v>
      </c>
      <c r="J103" s="656">
        <v>30553</v>
      </c>
      <c r="K103" s="198"/>
    </row>
    <row r="104" spans="1:11" ht="12.75">
      <c r="A104" s="190" t="s">
        <v>161</v>
      </c>
      <c r="B104" s="135" t="s">
        <v>162</v>
      </c>
      <c r="C104" s="26">
        <v>123968</v>
      </c>
      <c r="D104" s="26">
        <v>125088</v>
      </c>
      <c r="E104" s="26"/>
      <c r="F104" s="25">
        <v>38031</v>
      </c>
      <c r="G104" s="25">
        <v>38390</v>
      </c>
      <c r="H104" s="25"/>
      <c r="I104" s="656">
        <v>84344</v>
      </c>
      <c r="J104" s="656">
        <v>84834</v>
      </c>
      <c r="K104" s="198"/>
    </row>
    <row r="105" spans="1:12" ht="12.75">
      <c r="A105" s="190" t="s">
        <v>163</v>
      </c>
      <c r="B105" s="135" t="s">
        <v>164</v>
      </c>
      <c r="C105" s="26">
        <v>37835</v>
      </c>
      <c r="D105" s="26">
        <v>38196</v>
      </c>
      <c r="E105" s="26"/>
      <c r="F105" s="25">
        <v>12352</v>
      </c>
      <c r="G105" s="25">
        <v>12468</v>
      </c>
      <c r="H105" s="25"/>
      <c r="I105" s="656">
        <v>61026</v>
      </c>
      <c r="J105" s="656">
        <v>64146</v>
      </c>
      <c r="K105" s="198"/>
      <c r="L105" s="236"/>
    </row>
    <row r="106" spans="1:11" ht="18" customHeight="1">
      <c r="A106" s="808" t="s">
        <v>165</v>
      </c>
      <c r="B106" s="135" t="s">
        <v>166</v>
      </c>
      <c r="C106" s="26">
        <v>17574</v>
      </c>
      <c r="D106" s="26">
        <v>17763</v>
      </c>
      <c r="E106" s="26"/>
      <c r="F106" s="25">
        <v>5316</v>
      </c>
      <c r="G106" s="25">
        <v>5376</v>
      </c>
      <c r="H106" s="25"/>
      <c r="I106" s="656">
        <v>30331</v>
      </c>
      <c r="J106" s="656">
        <v>30531</v>
      </c>
      <c r="K106" s="198"/>
    </row>
    <row r="107" spans="1:11" ht="12.75">
      <c r="A107" s="809"/>
      <c r="B107" s="135" t="s">
        <v>167</v>
      </c>
      <c r="C107" s="25">
        <v>12662</v>
      </c>
      <c r="D107" s="25">
        <v>12748</v>
      </c>
      <c r="E107" s="25"/>
      <c r="F107" s="25">
        <v>3892</v>
      </c>
      <c r="G107" s="25">
        <v>3919</v>
      </c>
      <c r="H107" s="25"/>
      <c r="I107" s="656">
        <v>8887</v>
      </c>
      <c r="J107" s="656">
        <v>8887</v>
      </c>
      <c r="K107" s="198"/>
    </row>
    <row r="108" spans="1:11" ht="12.75">
      <c r="A108" s="809"/>
      <c r="B108" s="135" t="s">
        <v>358</v>
      </c>
      <c r="C108" s="26">
        <v>15574</v>
      </c>
      <c r="D108" s="26">
        <v>15739</v>
      </c>
      <c r="E108" s="26"/>
      <c r="F108" s="25">
        <v>4754</v>
      </c>
      <c r="G108" s="25">
        <v>4807</v>
      </c>
      <c r="H108" s="25"/>
      <c r="I108" s="656">
        <v>12178</v>
      </c>
      <c r="J108" s="656">
        <v>12925</v>
      </c>
      <c r="K108" s="198"/>
    </row>
    <row r="109" spans="1:11" ht="12.75">
      <c r="A109" s="810"/>
      <c r="B109" s="135" t="s">
        <v>169</v>
      </c>
      <c r="C109" s="25">
        <v>8898</v>
      </c>
      <c r="D109" s="25">
        <v>8991</v>
      </c>
      <c r="E109" s="25"/>
      <c r="F109" s="25">
        <v>2685</v>
      </c>
      <c r="G109" s="25">
        <v>2715</v>
      </c>
      <c r="H109" s="25"/>
      <c r="I109" s="656">
        <v>4066</v>
      </c>
      <c r="J109" s="656">
        <v>5066</v>
      </c>
      <c r="K109" s="198"/>
    </row>
    <row r="110" spans="1:11" ht="12.75">
      <c r="A110" s="190" t="s">
        <v>168</v>
      </c>
      <c r="B110" s="135" t="s">
        <v>171</v>
      </c>
      <c r="C110" s="26">
        <v>189278</v>
      </c>
      <c r="D110" s="26">
        <v>190783</v>
      </c>
      <c r="E110" s="26"/>
      <c r="F110" s="25">
        <v>55902</v>
      </c>
      <c r="G110" s="25">
        <v>56384</v>
      </c>
      <c r="H110" s="25"/>
      <c r="I110" s="656">
        <v>37250</v>
      </c>
      <c r="J110" s="656">
        <v>32010</v>
      </c>
      <c r="K110" s="198"/>
    </row>
    <row r="111" spans="1:11" ht="12.75">
      <c r="A111" s="190">
        <v>10</v>
      </c>
      <c r="B111" s="135" t="s">
        <v>383</v>
      </c>
      <c r="C111" s="26">
        <v>38622</v>
      </c>
      <c r="D111" s="26">
        <v>38751</v>
      </c>
      <c r="E111" s="26"/>
      <c r="F111" s="25">
        <v>12473</v>
      </c>
      <c r="G111" s="25">
        <v>12514</v>
      </c>
      <c r="H111" s="25"/>
      <c r="I111" s="656">
        <v>56721</v>
      </c>
      <c r="J111" s="656">
        <v>56721</v>
      </c>
      <c r="K111" s="198"/>
    </row>
    <row r="112" spans="1:11" ht="13.5" thickBot="1">
      <c r="A112" s="189" t="s">
        <v>172</v>
      </c>
      <c r="B112" s="149" t="s">
        <v>274</v>
      </c>
      <c r="C112" s="72">
        <v>4398</v>
      </c>
      <c r="D112" s="72">
        <v>4548</v>
      </c>
      <c r="E112" s="72"/>
      <c r="F112" s="710">
        <v>1162</v>
      </c>
      <c r="G112" s="710">
        <v>1162</v>
      </c>
      <c r="H112" s="76"/>
      <c r="I112" s="657">
        <v>3725</v>
      </c>
      <c r="J112" s="657">
        <v>3575</v>
      </c>
      <c r="K112" s="198"/>
    </row>
    <row r="113" spans="1:11" ht="13.5" thickBot="1">
      <c r="A113" s="203"/>
      <c r="B113" s="78" t="s">
        <v>174</v>
      </c>
      <c r="C113" s="83">
        <f aca="true" t="shared" si="6" ref="C113:I113">SUM(C94:C112)</f>
        <v>1508537</v>
      </c>
      <c r="D113" s="83">
        <f>SUM(D94:D112)</f>
        <v>1526371</v>
      </c>
      <c r="E113" s="83">
        <f t="shared" si="6"/>
        <v>0</v>
      </c>
      <c r="F113" s="83">
        <f t="shared" si="6"/>
        <v>465868</v>
      </c>
      <c r="G113" s="83">
        <f>SUM(G94:G112)</f>
        <v>471555</v>
      </c>
      <c r="H113" s="83">
        <f t="shared" si="6"/>
        <v>0</v>
      </c>
      <c r="I113" s="175">
        <f t="shared" si="6"/>
        <v>673183</v>
      </c>
      <c r="J113" s="280">
        <f>SUM(J94:J112)</f>
        <v>681898</v>
      </c>
      <c r="K113" s="154"/>
    </row>
    <row r="114" spans="1:11" ht="13.5" thickBot="1">
      <c r="A114" s="204" t="s">
        <v>173</v>
      </c>
      <c r="B114" s="79" t="s">
        <v>176</v>
      </c>
      <c r="C114" s="80">
        <v>725244</v>
      </c>
      <c r="D114" s="80">
        <v>737797</v>
      </c>
      <c r="E114" s="80"/>
      <c r="F114" s="81">
        <v>236594</v>
      </c>
      <c r="G114" s="81">
        <v>240611</v>
      </c>
      <c r="H114" s="81"/>
      <c r="I114" s="288">
        <v>734615</v>
      </c>
      <c r="J114" s="288">
        <v>734615</v>
      </c>
      <c r="K114" s="198"/>
    </row>
    <row r="115" spans="1:11" ht="13.5" thickBot="1">
      <c r="A115" s="216"/>
      <c r="B115" s="217" t="s">
        <v>177</v>
      </c>
      <c r="C115" s="207">
        <f aca="true" t="shared" si="7" ref="C115:I115">SUM(C113:C114)</f>
        <v>2233781</v>
      </c>
      <c r="D115" s="207">
        <f>SUM(D113:D114)</f>
        <v>2264168</v>
      </c>
      <c r="E115" s="207">
        <f t="shared" si="7"/>
        <v>0</v>
      </c>
      <c r="F115" s="207">
        <f t="shared" si="7"/>
        <v>702462</v>
      </c>
      <c r="G115" s="207">
        <f>SUM(G113:G114)</f>
        <v>712166</v>
      </c>
      <c r="H115" s="207">
        <f t="shared" si="7"/>
        <v>0</v>
      </c>
      <c r="I115" s="606">
        <f t="shared" si="7"/>
        <v>1407798</v>
      </c>
      <c r="J115" s="282">
        <f>SUM(J113:J114)</f>
        <v>1416513</v>
      </c>
      <c r="K115" s="138"/>
    </row>
    <row r="116" spans="1:11" ht="13.5" thickTop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3.5" thickBot="1">
      <c r="A118" s="43"/>
      <c r="B118" s="43" t="s">
        <v>120</v>
      </c>
      <c r="C118" s="43"/>
      <c r="D118" s="43"/>
      <c r="E118" s="43"/>
      <c r="F118" s="43"/>
      <c r="G118" s="43"/>
      <c r="H118" s="43"/>
      <c r="I118" s="43"/>
      <c r="J118" s="43" t="s">
        <v>323</v>
      </c>
      <c r="K118" s="43"/>
    </row>
    <row r="119" spans="1:11" ht="15.75" customHeight="1" thickTop="1">
      <c r="A119" s="208"/>
      <c r="B119" s="215"/>
      <c r="C119" s="814" t="s">
        <v>184</v>
      </c>
      <c r="D119" s="815"/>
      <c r="E119" s="815"/>
      <c r="F119" s="814" t="s">
        <v>185</v>
      </c>
      <c r="G119" s="815"/>
      <c r="H119" s="815"/>
      <c r="I119" s="814" t="s">
        <v>186</v>
      </c>
      <c r="J119" s="816"/>
      <c r="K119" s="195"/>
    </row>
    <row r="120" spans="1:11" ht="25.5">
      <c r="A120" s="201" t="s">
        <v>151</v>
      </c>
      <c r="B120" s="73" t="s">
        <v>152</v>
      </c>
      <c r="C120" s="73" t="s">
        <v>618</v>
      </c>
      <c r="D120" s="73" t="s">
        <v>579</v>
      </c>
      <c r="E120" s="173"/>
      <c r="F120" s="73" t="s">
        <v>618</v>
      </c>
      <c r="G120" s="73" t="s">
        <v>579</v>
      </c>
      <c r="H120" s="173"/>
      <c r="I120" s="73" t="s">
        <v>618</v>
      </c>
      <c r="J120" s="202" t="s">
        <v>579</v>
      </c>
      <c r="K120" s="170"/>
    </row>
    <row r="121" spans="1:11" ht="12.75">
      <c r="A121" s="190" t="s">
        <v>86</v>
      </c>
      <c r="B121" s="135" t="s">
        <v>153</v>
      </c>
      <c r="C121" s="67">
        <v>1656</v>
      </c>
      <c r="D121" s="67">
        <v>1656</v>
      </c>
      <c r="E121" s="67"/>
      <c r="F121" s="196">
        <v>1197</v>
      </c>
      <c r="G121" s="196">
        <v>1197</v>
      </c>
      <c r="H121" s="25"/>
      <c r="I121" s="656">
        <v>3800</v>
      </c>
      <c r="J121" s="656">
        <v>3800</v>
      </c>
      <c r="K121" s="198"/>
    </row>
    <row r="122" spans="1:11" ht="12.75">
      <c r="A122" s="190" t="s">
        <v>90</v>
      </c>
      <c r="B122" s="135" t="s">
        <v>154</v>
      </c>
      <c r="C122" s="26">
        <v>4000</v>
      </c>
      <c r="D122" s="26">
        <v>4000</v>
      </c>
      <c r="E122" s="26"/>
      <c r="F122" s="196"/>
      <c r="G122" s="196"/>
      <c r="H122" s="25"/>
      <c r="I122" s="656">
        <v>30000</v>
      </c>
      <c r="J122" s="656">
        <v>30000</v>
      </c>
      <c r="K122" s="198"/>
    </row>
    <row r="123" spans="1:11" ht="12.75">
      <c r="A123" s="808" t="s">
        <v>155</v>
      </c>
      <c r="B123" s="135" t="s">
        <v>156</v>
      </c>
      <c r="C123" s="25">
        <v>5500</v>
      </c>
      <c r="D123" s="25">
        <v>5500</v>
      </c>
      <c r="E123" s="26"/>
      <c r="F123" s="196"/>
      <c r="G123" s="196"/>
      <c r="H123" s="25"/>
      <c r="I123" s="656">
        <v>2400</v>
      </c>
      <c r="J123" s="656">
        <v>2400</v>
      </c>
      <c r="K123" s="198"/>
    </row>
    <row r="124" spans="1:11" ht="12.75">
      <c r="A124" s="809"/>
      <c r="B124" s="135" t="s">
        <v>157</v>
      </c>
      <c r="C124" s="25">
        <v>100</v>
      </c>
      <c r="D124" s="25">
        <v>100</v>
      </c>
      <c r="E124" s="25"/>
      <c r="F124" s="196"/>
      <c r="G124" s="196">
        <v>100</v>
      </c>
      <c r="H124" s="25"/>
      <c r="I124" s="656">
        <v>624</v>
      </c>
      <c r="J124" s="656">
        <v>624</v>
      </c>
      <c r="K124" s="198"/>
    </row>
    <row r="125" spans="1:11" ht="12.75">
      <c r="A125" s="809"/>
      <c r="B125" s="74" t="s">
        <v>315</v>
      </c>
      <c r="C125" s="25">
        <v>430</v>
      </c>
      <c r="D125" s="25">
        <v>430</v>
      </c>
      <c r="E125" s="25"/>
      <c r="F125" s="196"/>
      <c r="G125" s="196"/>
      <c r="H125" s="25"/>
      <c r="I125" s="656"/>
      <c r="J125" s="656"/>
      <c r="K125" s="198"/>
    </row>
    <row r="126" spans="1:11" ht="12.75">
      <c r="A126" s="809"/>
      <c r="B126" s="135" t="s">
        <v>356</v>
      </c>
      <c r="C126" s="25">
        <v>2630</v>
      </c>
      <c r="D126" s="25">
        <v>2630</v>
      </c>
      <c r="E126" s="26"/>
      <c r="F126" s="196">
        <v>900</v>
      </c>
      <c r="G126" s="196">
        <v>900</v>
      </c>
      <c r="H126" s="25"/>
      <c r="I126" s="656"/>
      <c r="J126" s="656"/>
      <c r="K126" s="198"/>
    </row>
    <row r="127" spans="1:11" ht="12.75">
      <c r="A127" s="810"/>
      <c r="B127" s="135" t="s">
        <v>332</v>
      </c>
      <c r="C127" s="25"/>
      <c r="D127" s="25"/>
      <c r="E127" s="25"/>
      <c r="F127" s="196"/>
      <c r="G127" s="196"/>
      <c r="H127" s="25"/>
      <c r="I127" s="656"/>
      <c r="J127" s="656"/>
      <c r="K127" s="198"/>
    </row>
    <row r="128" spans="1:11" ht="12.75">
      <c r="A128" s="804" t="s">
        <v>158</v>
      </c>
      <c r="B128" s="135" t="s">
        <v>160</v>
      </c>
      <c r="C128" s="26"/>
      <c r="D128" s="26"/>
      <c r="E128" s="26"/>
      <c r="F128" s="196"/>
      <c r="G128" s="196"/>
      <c r="H128" s="25"/>
      <c r="I128" s="656">
        <v>2100</v>
      </c>
      <c r="J128" s="656">
        <v>2100</v>
      </c>
      <c r="K128" s="198"/>
    </row>
    <row r="129" spans="1:11" ht="12.75">
      <c r="A129" s="804"/>
      <c r="B129" s="74" t="s">
        <v>314</v>
      </c>
      <c r="C129" s="26"/>
      <c r="D129" s="26"/>
      <c r="E129" s="26"/>
      <c r="F129" s="196"/>
      <c r="G129" s="196"/>
      <c r="H129" s="25"/>
      <c r="I129" s="656"/>
      <c r="J129" s="656"/>
      <c r="K129" s="198"/>
    </row>
    <row r="130" spans="1:11" ht="12.75">
      <c r="A130" s="190" t="s">
        <v>159</v>
      </c>
      <c r="B130" s="135" t="s">
        <v>333</v>
      </c>
      <c r="C130" s="26">
        <v>600</v>
      </c>
      <c r="D130" s="26">
        <v>600</v>
      </c>
      <c r="E130" s="26"/>
      <c r="F130" s="196"/>
      <c r="G130" s="196"/>
      <c r="H130" s="25"/>
      <c r="I130" s="656">
        <v>14400</v>
      </c>
      <c r="J130" s="656">
        <v>14400</v>
      </c>
      <c r="K130" s="198"/>
    </row>
    <row r="131" spans="1:11" ht="12.75">
      <c r="A131" s="190" t="s">
        <v>161</v>
      </c>
      <c r="B131" s="135" t="s">
        <v>162</v>
      </c>
      <c r="C131" s="26">
        <v>350</v>
      </c>
      <c r="D131" s="26">
        <v>350</v>
      </c>
      <c r="E131" s="26"/>
      <c r="F131" s="196"/>
      <c r="G131" s="196"/>
      <c r="H131" s="25"/>
      <c r="I131" s="656"/>
      <c r="J131" s="656"/>
      <c r="K131" s="198"/>
    </row>
    <row r="132" spans="1:11" ht="15" customHeight="1">
      <c r="A132" s="190" t="s">
        <v>163</v>
      </c>
      <c r="B132" s="135" t="s">
        <v>164</v>
      </c>
      <c r="C132" s="26"/>
      <c r="D132" s="26"/>
      <c r="E132" s="26"/>
      <c r="F132" s="196"/>
      <c r="G132" s="196"/>
      <c r="H132" s="25"/>
      <c r="I132" s="656">
        <v>14640</v>
      </c>
      <c r="J132" s="656">
        <v>11520</v>
      </c>
      <c r="K132" s="198"/>
    </row>
    <row r="133" spans="1:11" ht="12.75">
      <c r="A133" s="808" t="s">
        <v>165</v>
      </c>
      <c r="B133" s="135" t="s">
        <v>166</v>
      </c>
      <c r="C133" s="26"/>
      <c r="D133" s="26"/>
      <c r="E133" s="26"/>
      <c r="F133" s="196">
        <v>7272</v>
      </c>
      <c r="G133" s="196">
        <v>7272</v>
      </c>
      <c r="H133" s="25"/>
      <c r="I133" s="656"/>
      <c r="J133" s="656">
        <v>604</v>
      </c>
      <c r="K133" s="198"/>
    </row>
    <row r="134" spans="1:11" ht="12.75">
      <c r="A134" s="809"/>
      <c r="B134" s="135" t="s">
        <v>167</v>
      </c>
      <c r="C134" s="25"/>
      <c r="D134" s="25"/>
      <c r="E134" s="25"/>
      <c r="F134" s="196"/>
      <c r="G134" s="196"/>
      <c r="H134" s="25"/>
      <c r="I134" s="656">
        <v>250</v>
      </c>
      <c r="J134" s="656">
        <v>250</v>
      </c>
      <c r="K134" s="198"/>
    </row>
    <row r="135" spans="1:11" ht="12.75">
      <c r="A135" s="809"/>
      <c r="B135" s="135" t="s">
        <v>358</v>
      </c>
      <c r="C135" s="26"/>
      <c r="D135" s="26"/>
      <c r="E135" s="26"/>
      <c r="F135" s="196"/>
      <c r="G135" s="196"/>
      <c r="H135" s="25"/>
      <c r="I135" s="656"/>
      <c r="J135" s="656"/>
      <c r="K135" s="198"/>
    </row>
    <row r="136" spans="1:11" ht="12.75">
      <c r="A136" s="810"/>
      <c r="B136" s="135" t="s">
        <v>169</v>
      </c>
      <c r="C136" s="25"/>
      <c r="D136" s="25"/>
      <c r="E136" s="25"/>
      <c r="F136" s="196"/>
      <c r="G136" s="196"/>
      <c r="H136" s="25"/>
      <c r="I136" s="656"/>
      <c r="J136" s="656"/>
      <c r="K136" s="198"/>
    </row>
    <row r="137" spans="1:11" ht="12.75">
      <c r="A137" s="190" t="s">
        <v>168</v>
      </c>
      <c r="B137" s="135" t="s">
        <v>171</v>
      </c>
      <c r="C137" s="26"/>
      <c r="D137" s="26"/>
      <c r="E137" s="26"/>
      <c r="F137" s="196">
        <v>260</v>
      </c>
      <c r="G137" s="196"/>
      <c r="H137" s="25"/>
      <c r="I137" s="656">
        <v>971</v>
      </c>
      <c r="J137" s="656">
        <v>8471</v>
      </c>
      <c r="K137" s="198"/>
    </row>
    <row r="138" spans="1:11" ht="12.75">
      <c r="A138" s="190">
        <v>10</v>
      </c>
      <c r="B138" s="135" t="s">
        <v>383</v>
      </c>
      <c r="C138" s="26"/>
      <c r="D138" s="26"/>
      <c r="E138" s="26"/>
      <c r="F138" s="196"/>
      <c r="G138" s="196"/>
      <c r="H138" s="25"/>
      <c r="I138" s="656">
        <v>6827</v>
      </c>
      <c r="J138" s="656">
        <v>6827</v>
      </c>
      <c r="K138" s="198"/>
    </row>
    <row r="139" spans="1:11" ht="13.5" thickBot="1">
      <c r="A139" s="189" t="s">
        <v>172</v>
      </c>
      <c r="B139" s="149" t="s">
        <v>274</v>
      </c>
      <c r="C139" s="72"/>
      <c r="D139" s="72"/>
      <c r="E139" s="72"/>
      <c r="F139" s="197"/>
      <c r="G139" s="197"/>
      <c r="H139" s="76"/>
      <c r="I139" s="657">
        <v>84864</v>
      </c>
      <c r="J139" s="657">
        <v>85274</v>
      </c>
      <c r="K139" s="198"/>
    </row>
    <row r="140" spans="1:11" ht="13.5" thickBot="1">
      <c r="A140" s="203"/>
      <c r="B140" s="78" t="s">
        <v>174</v>
      </c>
      <c r="C140" s="83">
        <f aca="true" t="shared" si="8" ref="C140:I140">SUM(C121:C139)</f>
        <v>15266</v>
      </c>
      <c r="D140" s="83">
        <f>SUM(D121:D139)</f>
        <v>15266</v>
      </c>
      <c r="E140" s="83">
        <f t="shared" si="8"/>
        <v>0</v>
      </c>
      <c r="F140" s="83">
        <f t="shared" si="8"/>
        <v>9629</v>
      </c>
      <c r="G140" s="83">
        <f>SUM(G121:G139)</f>
        <v>9469</v>
      </c>
      <c r="H140" s="83">
        <f t="shared" si="8"/>
        <v>0</v>
      </c>
      <c r="I140" s="175">
        <f t="shared" si="8"/>
        <v>160876</v>
      </c>
      <c r="J140" s="280">
        <f>SUM(J121:J139)</f>
        <v>166270</v>
      </c>
      <c r="K140" s="154"/>
    </row>
    <row r="141" spans="1:11" ht="13.5" thickBot="1">
      <c r="A141" s="204" t="s">
        <v>173</v>
      </c>
      <c r="B141" s="79" t="s">
        <v>176</v>
      </c>
      <c r="C141" s="80"/>
      <c r="D141" s="80"/>
      <c r="E141" s="80"/>
      <c r="F141" s="81"/>
      <c r="G141" s="81"/>
      <c r="H141" s="81"/>
      <c r="I141" s="268">
        <v>17525</v>
      </c>
      <c r="J141" s="288">
        <v>17525</v>
      </c>
      <c r="K141" s="198"/>
    </row>
    <row r="142" spans="1:11" ht="13.5" thickBot="1">
      <c r="A142" s="216"/>
      <c r="B142" s="217" t="s">
        <v>177</v>
      </c>
      <c r="C142" s="207">
        <f aca="true" t="shared" si="9" ref="C142:I142">SUM(C140:C141)</f>
        <v>15266</v>
      </c>
      <c r="D142" s="207">
        <f>SUM(D140:D141)</f>
        <v>15266</v>
      </c>
      <c r="E142" s="207">
        <f t="shared" si="9"/>
        <v>0</v>
      </c>
      <c r="F142" s="207">
        <f t="shared" si="9"/>
        <v>9629</v>
      </c>
      <c r="G142" s="207">
        <f>SUM(G140:G141)</f>
        <v>9469</v>
      </c>
      <c r="H142" s="207">
        <f t="shared" si="9"/>
        <v>0</v>
      </c>
      <c r="I142" s="606">
        <f t="shared" si="9"/>
        <v>178401</v>
      </c>
      <c r="J142" s="282">
        <f>SUM(J140:J141)</f>
        <v>183795</v>
      </c>
      <c r="K142" s="138"/>
    </row>
    <row r="143" spans="1:11" ht="16.5" customHeight="1" thickTop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3.5" thickBo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3.5" thickTop="1">
      <c r="A153" s="218"/>
      <c r="B153" s="219" t="s">
        <v>120</v>
      </c>
      <c r="C153" s="823"/>
      <c r="D153" s="824"/>
      <c r="E153" s="824"/>
      <c r="F153" s="824"/>
      <c r="G153" s="824"/>
      <c r="H153" s="824"/>
      <c r="I153" s="825"/>
      <c r="J153" s="612" t="s">
        <v>323</v>
      </c>
      <c r="K153" s="168"/>
    </row>
    <row r="154" spans="1:11" ht="15.75" customHeight="1">
      <c r="A154" s="220"/>
      <c r="B154" s="148"/>
      <c r="C154" s="817" t="s">
        <v>187</v>
      </c>
      <c r="D154" s="818"/>
      <c r="E154" s="818"/>
      <c r="F154" s="817" t="s">
        <v>188</v>
      </c>
      <c r="G154" s="818"/>
      <c r="H154" s="818"/>
      <c r="I154" s="821" t="s">
        <v>189</v>
      </c>
      <c r="J154" s="822"/>
      <c r="K154" s="195"/>
    </row>
    <row r="155" spans="1:11" ht="25.5">
      <c r="A155" s="201" t="s">
        <v>151</v>
      </c>
      <c r="B155" s="73" t="s">
        <v>152</v>
      </c>
      <c r="C155" s="73" t="s">
        <v>618</v>
      </c>
      <c r="D155" s="73" t="s">
        <v>579</v>
      </c>
      <c r="E155" s="173"/>
      <c r="F155" s="73" t="s">
        <v>618</v>
      </c>
      <c r="G155" s="73" t="s">
        <v>579</v>
      </c>
      <c r="H155" s="613"/>
      <c r="I155" s="73" t="s">
        <v>619</v>
      </c>
      <c r="J155" s="202" t="s">
        <v>579</v>
      </c>
      <c r="K155" s="170"/>
    </row>
    <row r="156" spans="1:11" ht="12.75">
      <c r="A156" s="190" t="s">
        <v>86</v>
      </c>
      <c r="B156" s="135" t="s">
        <v>153</v>
      </c>
      <c r="C156" s="67">
        <v>10840</v>
      </c>
      <c r="D156" s="67">
        <v>10840</v>
      </c>
      <c r="E156" s="67"/>
      <c r="F156" s="25"/>
      <c r="G156" s="67"/>
      <c r="H156" s="196">
        <v>0</v>
      </c>
      <c r="I156" s="67">
        <f aca="true" t="shared" si="10" ref="I156:I174">F156+C156+I121+F121+C121+I94+F94+C94</f>
        <v>242355</v>
      </c>
      <c r="J156" s="286">
        <f aca="true" t="shared" si="11" ref="J156:J174">G156+D156+J121+G121+D121+J94+G94+D94</f>
        <v>243671</v>
      </c>
      <c r="K156" s="198"/>
    </row>
    <row r="157" spans="1:11" ht="12.75">
      <c r="A157" s="190" t="s">
        <v>90</v>
      </c>
      <c r="B157" s="135" t="s">
        <v>154</v>
      </c>
      <c r="C157" s="26"/>
      <c r="D157" s="26"/>
      <c r="E157" s="26"/>
      <c r="F157" s="25"/>
      <c r="G157" s="67"/>
      <c r="H157" s="196">
        <v>0</v>
      </c>
      <c r="I157" s="67">
        <f t="shared" si="10"/>
        <v>571740</v>
      </c>
      <c r="J157" s="286">
        <f t="shared" si="11"/>
        <v>572854</v>
      </c>
      <c r="K157" s="198"/>
    </row>
    <row r="158" spans="1:11" ht="12.75">
      <c r="A158" s="808" t="s">
        <v>155</v>
      </c>
      <c r="B158" s="135" t="s">
        <v>156</v>
      </c>
      <c r="C158" s="26"/>
      <c r="D158" s="26"/>
      <c r="E158" s="26"/>
      <c r="F158" s="25"/>
      <c r="G158" s="67"/>
      <c r="H158" s="196">
        <v>0</v>
      </c>
      <c r="I158" s="67">
        <f t="shared" si="10"/>
        <v>283828</v>
      </c>
      <c r="J158" s="286">
        <f t="shared" si="11"/>
        <v>294909</v>
      </c>
      <c r="K158" s="198"/>
    </row>
    <row r="159" spans="1:11" ht="12.75">
      <c r="A159" s="809"/>
      <c r="B159" s="135" t="s">
        <v>157</v>
      </c>
      <c r="C159" s="25"/>
      <c r="D159" s="25"/>
      <c r="E159" s="25"/>
      <c r="F159" s="25"/>
      <c r="G159" s="67"/>
      <c r="H159" s="196">
        <v>0</v>
      </c>
      <c r="I159" s="67">
        <f t="shared" si="10"/>
        <v>54196</v>
      </c>
      <c r="J159" s="286">
        <f t="shared" si="11"/>
        <v>54780</v>
      </c>
      <c r="K159" s="198"/>
    </row>
    <row r="160" spans="1:11" ht="12.75">
      <c r="A160" s="809"/>
      <c r="B160" s="74" t="s">
        <v>315</v>
      </c>
      <c r="C160" s="25"/>
      <c r="D160" s="25"/>
      <c r="E160" s="25"/>
      <c r="F160" s="25"/>
      <c r="G160" s="67"/>
      <c r="H160" s="196">
        <v>0</v>
      </c>
      <c r="I160" s="67">
        <f t="shared" si="10"/>
        <v>26844</v>
      </c>
      <c r="J160" s="286">
        <f t="shared" si="11"/>
        <v>27078</v>
      </c>
      <c r="K160" s="198"/>
    </row>
    <row r="161" spans="1:11" ht="12.75">
      <c r="A161" s="809"/>
      <c r="B161" s="135" t="s">
        <v>356</v>
      </c>
      <c r="C161" s="26"/>
      <c r="D161" s="26"/>
      <c r="E161" s="26"/>
      <c r="F161" s="25"/>
      <c r="G161" s="67"/>
      <c r="H161" s="196">
        <v>0</v>
      </c>
      <c r="I161" s="67">
        <f t="shared" si="10"/>
        <v>178272</v>
      </c>
      <c r="J161" s="286">
        <f t="shared" si="11"/>
        <v>179801</v>
      </c>
      <c r="K161" s="198"/>
    </row>
    <row r="162" spans="1:11" ht="12.75">
      <c r="A162" s="810"/>
      <c r="B162" s="135" t="s">
        <v>332</v>
      </c>
      <c r="C162" s="25">
        <v>1650</v>
      </c>
      <c r="D162" s="25">
        <v>1650</v>
      </c>
      <c r="E162" s="25"/>
      <c r="F162" s="25"/>
      <c r="G162" s="67"/>
      <c r="H162" s="196">
        <v>0</v>
      </c>
      <c r="I162" s="67">
        <f t="shared" si="10"/>
        <v>69929</v>
      </c>
      <c r="J162" s="286">
        <f t="shared" si="11"/>
        <v>72106</v>
      </c>
      <c r="K162" s="198"/>
    </row>
    <row r="163" spans="1:11" ht="12.75">
      <c r="A163" s="804" t="s">
        <v>158</v>
      </c>
      <c r="B163" s="135" t="s">
        <v>160</v>
      </c>
      <c r="C163" s="26"/>
      <c r="D163" s="26"/>
      <c r="E163" s="26"/>
      <c r="F163" s="25"/>
      <c r="G163" s="67"/>
      <c r="H163" s="196">
        <v>0</v>
      </c>
      <c r="I163" s="67">
        <f t="shared" si="10"/>
        <v>228774</v>
      </c>
      <c r="J163" s="286">
        <f t="shared" si="11"/>
        <v>230697</v>
      </c>
      <c r="K163" s="198"/>
    </row>
    <row r="164" spans="1:11" ht="12.75">
      <c r="A164" s="804"/>
      <c r="B164" s="74" t="s">
        <v>314</v>
      </c>
      <c r="C164" s="26"/>
      <c r="D164" s="26"/>
      <c r="E164" s="26"/>
      <c r="F164" s="25"/>
      <c r="G164" s="67"/>
      <c r="H164" s="196">
        <v>0</v>
      </c>
      <c r="I164" s="67">
        <f t="shared" si="10"/>
        <v>9435</v>
      </c>
      <c r="J164" s="286">
        <f t="shared" si="11"/>
        <v>9535</v>
      </c>
      <c r="K164" s="198"/>
    </row>
    <row r="165" spans="1:11" ht="12.75">
      <c r="A165" s="190" t="s">
        <v>159</v>
      </c>
      <c r="B165" s="135" t="s">
        <v>333</v>
      </c>
      <c r="C165" s="26">
        <v>5000</v>
      </c>
      <c r="D165" s="26"/>
      <c r="E165" s="26"/>
      <c r="F165" s="25"/>
      <c r="G165" s="67"/>
      <c r="H165" s="196"/>
      <c r="I165" s="67">
        <f t="shared" si="10"/>
        <v>186138</v>
      </c>
      <c r="J165" s="286">
        <f t="shared" si="11"/>
        <v>188283</v>
      </c>
      <c r="K165" s="198"/>
    </row>
    <row r="166" spans="1:11" ht="16.5" customHeight="1">
      <c r="A166" s="190" t="s">
        <v>161</v>
      </c>
      <c r="B166" s="135" t="s">
        <v>162</v>
      </c>
      <c r="C166" s="26"/>
      <c r="D166" s="26"/>
      <c r="E166" s="26"/>
      <c r="F166" s="25"/>
      <c r="G166" s="67"/>
      <c r="H166" s="196">
        <v>0</v>
      </c>
      <c r="I166" s="67">
        <f t="shared" si="10"/>
        <v>246693</v>
      </c>
      <c r="J166" s="286">
        <f t="shared" si="11"/>
        <v>248662</v>
      </c>
      <c r="K166" s="198"/>
    </row>
    <row r="167" spans="1:11" ht="12.75">
      <c r="A167" s="190" t="s">
        <v>163</v>
      </c>
      <c r="B167" s="135" t="s">
        <v>164</v>
      </c>
      <c r="C167" s="26"/>
      <c r="D167" s="26"/>
      <c r="E167" s="26"/>
      <c r="F167" s="25"/>
      <c r="G167" s="67"/>
      <c r="H167" s="196">
        <v>0</v>
      </c>
      <c r="I167" s="67">
        <f t="shared" si="10"/>
        <v>125853</v>
      </c>
      <c r="J167" s="286">
        <f t="shared" si="11"/>
        <v>126330</v>
      </c>
      <c r="K167" s="198"/>
    </row>
    <row r="168" spans="1:11" ht="12.75">
      <c r="A168" s="808" t="s">
        <v>165</v>
      </c>
      <c r="B168" s="135" t="s">
        <v>166</v>
      </c>
      <c r="C168" s="26"/>
      <c r="D168" s="26"/>
      <c r="E168" s="26"/>
      <c r="F168" s="25"/>
      <c r="G168" s="67"/>
      <c r="H168" s="196">
        <v>0</v>
      </c>
      <c r="I168" s="67">
        <f t="shared" si="10"/>
        <v>60493</v>
      </c>
      <c r="J168" s="286">
        <f t="shared" si="11"/>
        <v>61546</v>
      </c>
      <c r="K168" s="198"/>
    </row>
    <row r="169" spans="1:11" ht="12.75">
      <c r="A169" s="809"/>
      <c r="B169" s="135" t="s">
        <v>167</v>
      </c>
      <c r="C169" s="25"/>
      <c r="D169" s="25"/>
      <c r="E169" s="25"/>
      <c r="F169" s="25"/>
      <c r="G169" s="67"/>
      <c r="H169" s="196">
        <v>0</v>
      </c>
      <c r="I169" s="67">
        <f t="shared" si="10"/>
        <v>25691</v>
      </c>
      <c r="J169" s="286">
        <f t="shared" si="11"/>
        <v>25804</v>
      </c>
      <c r="K169" s="198"/>
    </row>
    <row r="170" spans="1:11" ht="12.75">
      <c r="A170" s="809"/>
      <c r="B170" s="135" t="s">
        <v>358</v>
      </c>
      <c r="C170" s="26"/>
      <c r="D170" s="26"/>
      <c r="E170" s="26"/>
      <c r="F170" s="25"/>
      <c r="G170" s="67"/>
      <c r="H170" s="196">
        <v>0</v>
      </c>
      <c r="I170" s="67">
        <f t="shared" si="10"/>
        <v>32506</v>
      </c>
      <c r="J170" s="286">
        <f t="shared" si="11"/>
        <v>33471</v>
      </c>
      <c r="K170" s="198"/>
    </row>
    <row r="171" spans="1:11" ht="12.75">
      <c r="A171" s="810"/>
      <c r="B171" s="135" t="s">
        <v>169</v>
      </c>
      <c r="C171" s="25"/>
      <c r="D171" s="25"/>
      <c r="E171" s="25"/>
      <c r="F171" s="25"/>
      <c r="G171" s="67"/>
      <c r="H171" s="196">
        <v>0</v>
      </c>
      <c r="I171" s="67">
        <f t="shared" si="10"/>
        <v>15649</v>
      </c>
      <c r="J171" s="286">
        <f t="shared" si="11"/>
        <v>16772</v>
      </c>
      <c r="K171" s="198"/>
    </row>
    <row r="172" spans="1:11" ht="12.75">
      <c r="A172" s="190" t="s">
        <v>168</v>
      </c>
      <c r="B172" s="135" t="s">
        <v>171</v>
      </c>
      <c r="C172" s="26">
        <v>2291</v>
      </c>
      <c r="D172" s="26">
        <v>2291</v>
      </c>
      <c r="E172" s="26"/>
      <c r="F172" s="25"/>
      <c r="G172" s="67"/>
      <c r="H172" s="196">
        <v>0</v>
      </c>
      <c r="I172" s="67">
        <f t="shared" si="10"/>
        <v>285952</v>
      </c>
      <c r="J172" s="286">
        <f t="shared" si="11"/>
        <v>289939</v>
      </c>
      <c r="K172" s="198"/>
    </row>
    <row r="173" spans="1:11" ht="12.75">
      <c r="A173" s="190">
        <v>10</v>
      </c>
      <c r="B173" s="135" t="s">
        <v>383</v>
      </c>
      <c r="C173" s="26"/>
      <c r="D173" s="26"/>
      <c r="E173" s="26"/>
      <c r="F173" s="25"/>
      <c r="G173" s="67"/>
      <c r="H173" s="196">
        <v>0</v>
      </c>
      <c r="I173" s="67">
        <f t="shared" si="10"/>
        <v>114643</v>
      </c>
      <c r="J173" s="286">
        <f t="shared" si="11"/>
        <v>114813</v>
      </c>
      <c r="K173" s="198"/>
    </row>
    <row r="174" spans="1:11" ht="13.5" thickBot="1">
      <c r="A174" s="189" t="s">
        <v>172</v>
      </c>
      <c r="B174" s="136" t="s">
        <v>274</v>
      </c>
      <c r="C174" s="75"/>
      <c r="D174" s="75"/>
      <c r="E174" s="75"/>
      <c r="F174" s="76"/>
      <c r="G174" s="77"/>
      <c r="H174" s="197">
        <v>0</v>
      </c>
      <c r="I174" s="77">
        <f t="shared" si="10"/>
        <v>94149</v>
      </c>
      <c r="J174" s="287">
        <f t="shared" si="11"/>
        <v>94559</v>
      </c>
      <c r="K174" s="198"/>
    </row>
    <row r="175" spans="1:11" ht="13.5" thickBot="1">
      <c r="A175" s="203"/>
      <c r="B175" s="78" t="s">
        <v>174</v>
      </c>
      <c r="C175" s="83">
        <f aca="true" t="shared" si="12" ref="C175:J175">SUM(C156:C174)</f>
        <v>19781</v>
      </c>
      <c r="D175" s="83">
        <f>SUM(D156:D174)</f>
        <v>14781</v>
      </c>
      <c r="E175" s="83">
        <f>SUM(E156:E174)</f>
        <v>0</v>
      </c>
      <c r="F175" s="83"/>
      <c r="G175" s="83"/>
      <c r="H175" s="175">
        <f t="shared" si="12"/>
        <v>0</v>
      </c>
      <c r="I175" s="83">
        <f t="shared" si="12"/>
        <v>2853140</v>
      </c>
      <c r="J175" s="280">
        <f t="shared" si="12"/>
        <v>2885610</v>
      </c>
      <c r="K175" s="154"/>
    </row>
    <row r="176" spans="1:11" ht="13.5" thickBot="1">
      <c r="A176" s="204" t="s">
        <v>173</v>
      </c>
      <c r="B176" s="79" t="s">
        <v>176</v>
      </c>
      <c r="C176" s="80"/>
      <c r="D176" s="80"/>
      <c r="E176" s="80"/>
      <c r="F176" s="81"/>
      <c r="G176" s="81"/>
      <c r="H176" s="169">
        <v>0</v>
      </c>
      <c r="I176" s="82">
        <f>F176+C176+I141+F141+C141+I114+F114+C114</f>
        <v>1713978</v>
      </c>
      <c r="J176" s="288">
        <f>G176+D176+J141+G141+D141+J114+G114+D114</f>
        <v>1730548</v>
      </c>
      <c r="K176" s="198"/>
    </row>
    <row r="177" spans="1:11" ht="13.5" thickBot="1">
      <c r="A177" s="221"/>
      <c r="B177" s="206" t="s">
        <v>177</v>
      </c>
      <c r="C177" s="207">
        <f>SUM(C175:C176)</f>
        <v>19781</v>
      </c>
      <c r="D177" s="207">
        <f>SUM(D175:D176)</f>
        <v>14781</v>
      </c>
      <c r="E177" s="207">
        <f>SUM(E175:E176)</f>
        <v>0</v>
      </c>
      <c r="F177" s="207"/>
      <c r="G177" s="207"/>
      <c r="H177" s="606">
        <f>SUM(H175:H176)</f>
        <v>0</v>
      </c>
      <c r="I177" s="614">
        <f>SUM(I175:I176)</f>
        <v>4567118</v>
      </c>
      <c r="J177" s="281">
        <f>SUM(J175:J176)</f>
        <v>4616158</v>
      </c>
      <c r="K177" s="199"/>
    </row>
    <row r="178" ht="13.5" thickTop="1"/>
  </sheetData>
  <sheetProtection/>
  <mergeCells count="50">
    <mergeCell ref="I154:J154"/>
    <mergeCell ref="C153:I153"/>
    <mergeCell ref="C2:H2"/>
    <mergeCell ref="I119:J119"/>
    <mergeCell ref="F119:H119"/>
    <mergeCell ref="C119:E119"/>
    <mergeCell ref="I4:J4"/>
    <mergeCell ref="C92:E92"/>
    <mergeCell ref="F92:H92"/>
    <mergeCell ref="I92:J92"/>
    <mergeCell ref="C154:E154"/>
    <mergeCell ref="F154:H154"/>
    <mergeCell ref="B59:E59"/>
    <mergeCell ref="C31:E31"/>
    <mergeCell ref="A135:A136"/>
    <mergeCell ref="A128:A129"/>
    <mergeCell ref="A13:A14"/>
    <mergeCell ref="A11:A12"/>
    <mergeCell ref="F31:H31"/>
    <mergeCell ref="I31:J31"/>
    <mergeCell ref="A38:A39"/>
    <mergeCell ref="C4:E4"/>
    <mergeCell ref="F4:H4"/>
    <mergeCell ref="A35:A37"/>
    <mergeCell ref="A168:A169"/>
    <mergeCell ref="A170:A171"/>
    <mergeCell ref="A161:A162"/>
    <mergeCell ref="A158:A160"/>
    <mergeCell ref="B1:J1"/>
    <mergeCell ref="A3:J3"/>
    <mergeCell ref="A73:A74"/>
    <mergeCell ref="A18:A19"/>
    <mergeCell ref="A20:A21"/>
    <mergeCell ref="A8:A10"/>
    <mergeCell ref="A75:A76"/>
    <mergeCell ref="A101:A102"/>
    <mergeCell ref="A99:A100"/>
    <mergeCell ref="A163:A164"/>
    <mergeCell ref="A96:A98"/>
    <mergeCell ref="A123:A125"/>
    <mergeCell ref="A106:A107"/>
    <mergeCell ref="A108:A109"/>
    <mergeCell ref="A126:A127"/>
    <mergeCell ref="A133:A134"/>
    <mergeCell ref="A40:A41"/>
    <mergeCell ref="A68:A69"/>
    <mergeCell ref="A47:A48"/>
    <mergeCell ref="A45:A46"/>
    <mergeCell ref="A63:A65"/>
    <mergeCell ref="A66:A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6" max="10" man="1"/>
    <brk id="86" max="10" man="1"/>
    <brk id="11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39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6.8515625" style="0" customWidth="1"/>
    <col min="2" max="2" width="40.28125" style="0" customWidth="1"/>
    <col min="3" max="3" width="17.00390625" style="0" customWidth="1"/>
    <col min="4" max="4" width="15.0039062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827" t="s">
        <v>387</v>
      </c>
      <c r="B1" s="827"/>
      <c r="C1" s="827"/>
      <c r="D1" s="827"/>
      <c r="E1" s="687"/>
    </row>
    <row r="2" spans="1:5" ht="12.75">
      <c r="A2" s="673"/>
      <c r="B2" s="828" t="s">
        <v>652</v>
      </c>
      <c r="C2" s="828"/>
      <c r="D2" s="828"/>
      <c r="E2" s="828"/>
    </row>
    <row r="3" spans="1:5" ht="12.75">
      <c r="A3" s="680"/>
      <c r="B3" s="828" t="s">
        <v>497</v>
      </c>
      <c r="C3" s="828"/>
      <c r="D3" s="828"/>
      <c r="E3" s="828"/>
    </row>
    <row r="4" spans="1:5" ht="12.75">
      <c r="A4" s="680"/>
      <c r="B4" s="828" t="s">
        <v>498</v>
      </c>
      <c r="C4" s="828"/>
      <c r="D4" s="828"/>
      <c r="E4" s="828"/>
    </row>
    <row r="5" spans="1:5" ht="12.75">
      <c r="A5" s="680"/>
      <c r="B5" s="828" t="s">
        <v>499</v>
      </c>
      <c r="C5" s="828"/>
      <c r="D5" s="828"/>
      <c r="E5" s="828"/>
    </row>
    <row r="6" spans="1:5" ht="12.75">
      <c r="A6" s="680"/>
      <c r="B6" s="680"/>
      <c r="C6" s="680"/>
      <c r="D6" s="680"/>
      <c r="E6" s="680"/>
    </row>
    <row r="7" spans="1:5" ht="12.75">
      <c r="A7" s="673"/>
      <c r="B7" s="831"/>
      <c r="C7" s="832"/>
      <c r="D7" s="832"/>
      <c r="E7" s="832"/>
    </row>
    <row r="8" spans="1:5" ht="16.5" thickBot="1">
      <c r="A8" s="685"/>
      <c r="B8" s="685"/>
      <c r="C8" s="685"/>
      <c r="D8" s="685" t="s">
        <v>323</v>
      </c>
      <c r="E8" s="686"/>
    </row>
    <row r="9" spans="1:5" ht="31.5" customHeight="1" thickTop="1">
      <c r="A9" s="224" t="s">
        <v>190</v>
      </c>
      <c r="B9" s="829" t="s">
        <v>82</v>
      </c>
      <c r="C9" s="829" t="s">
        <v>617</v>
      </c>
      <c r="D9" s="833" t="s">
        <v>581</v>
      </c>
      <c r="E9" s="834"/>
    </row>
    <row r="10" spans="1:12" ht="36.75" customHeight="1" thickBot="1">
      <c r="A10" s="225" t="s">
        <v>191</v>
      </c>
      <c r="B10" s="830"/>
      <c r="C10" s="830"/>
      <c r="D10" s="830"/>
      <c r="E10" s="835"/>
      <c r="H10" s="4"/>
      <c r="I10" s="4"/>
      <c r="J10" s="4"/>
      <c r="K10" s="4"/>
      <c r="L10" s="4"/>
    </row>
    <row r="11" spans="1:12" ht="15" customHeight="1">
      <c r="A11" s="255" t="s">
        <v>192</v>
      </c>
      <c r="B11" s="256" t="s">
        <v>193</v>
      </c>
      <c r="C11" s="259">
        <v>340</v>
      </c>
      <c r="D11" s="259">
        <v>340</v>
      </c>
      <c r="E11" s="139"/>
      <c r="F11" s="7"/>
      <c r="H11" s="150"/>
      <c r="I11" s="70"/>
      <c r="J11" s="70"/>
      <c r="K11" s="70"/>
      <c r="L11" s="4"/>
    </row>
    <row r="12" spans="1:12" ht="15" customHeight="1">
      <c r="A12" s="257" t="s">
        <v>194</v>
      </c>
      <c r="B12" s="258" t="s">
        <v>195</v>
      </c>
      <c r="C12" s="260">
        <v>142</v>
      </c>
      <c r="D12" s="260">
        <v>142</v>
      </c>
      <c r="E12" s="139"/>
      <c r="F12" s="7"/>
      <c r="H12" s="150"/>
      <c r="I12" s="70"/>
      <c r="J12" s="70"/>
      <c r="K12" s="70"/>
      <c r="L12" s="4"/>
    </row>
    <row r="13" spans="1:12" ht="15" customHeight="1">
      <c r="A13" s="257" t="s">
        <v>101</v>
      </c>
      <c r="B13" s="258" t="s">
        <v>196</v>
      </c>
      <c r="C13" s="261">
        <f>C14+C15+C16+C17+C19+C18+C20+C21</f>
        <v>2018</v>
      </c>
      <c r="D13" s="261">
        <f>D14+D15+D16+D17+D19+D18+D20+D21</f>
        <v>2018</v>
      </c>
      <c r="E13" s="29" t="e">
        <f>SUM(#REF!)</f>
        <v>#REF!</v>
      </c>
      <c r="F13" s="7"/>
      <c r="H13" s="150"/>
      <c r="I13" s="70"/>
      <c r="J13" s="70"/>
      <c r="K13" s="70"/>
      <c r="L13" s="4"/>
    </row>
    <row r="14" spans="1:12" ht="15" customHeight="1">
      <c r="A14" s="257"/>
      <c r="B14" s="258" t="s">
        <v>468</v>
      </c>
      <c r="C14" s="387">
        <v>400</v>
      </c>
      <c r="D14" s="387">
        <v>400</v>
      </c>
      <c r="E14" s="382"/>
      <c r="F14" s="7"/>
      <c r="H14" s="150"/>
      <c r="I14" s="70"/>
      <c r="J14" s="70"/>
      <c r="K14" s="70"/>
      <c r="L14" s="4"/>
    </row>
    <row r="15" spans="1:12" ht="15" customHeight="1">
      <c r="A15" s="257"/>
      <c r="B15" s="258" t="s">
        <v>470</v>
      </c>
      <c r="C15" s="387">
        <v>200</v>
      </c>
      <c r="D15" s="387">
        <v>200</v>
      </c>
      <c r="E15" s="382"/>
      <c r="F15" s="7"/>
      <c r="H15" s="150"/>
      <c r="I15" s="70"/>
      <c r="J15" s="70"/>
      <c r="K15" s="70"/>
      <c r="L15" s="4"/>
    </row>
    <row r="16" spans="1:12" ht="15" customHeight="1">
      <c r="A16" s="257"/>
      <c r="B16" s="258" t="s">
        <v>309</v>
      </c>
      <c r="C16" s="387">
        <v>100</v>
      </c>
      <c r="D16" s="387">
        <v>100</v>
      </c>
      <c r="E16" s="382"/>
      <c r="F16" s="7"/>
      <c r="H16" s="150"/>
      <c r="I16" s="70"/>
      <c r="J16" s="70"/>
      <c r="K16" s="70"/>
      <c r="L16" s="4"/>
    </row>
    <row r="17" spans="1:12" ht="15" customHeight="1">
      <c r="A17" s="257"/>
      <c r="B17" s="258" t="s">
        <v>469</v>
      </c>
      <c r="C17" s="387">
        <v>300</v>
      </c>
      <c r="D17" s="387">
        <v>300</v>
      </c>
      <c r="E17" s="382"/>
      <c r="F17" s="7"/>
      <c r="H17" s="150"/>
      <c r="I17" s="70"/>
      <c r="J17" s="70"/>
      <c r="K17" s="70"/>
      <c r="L17" s="4"/>
    </row>
    <row r="18" spans="1:12" ht="15" customHeight="1">
      <c r="A18" s="257"/>
      <c r="B18" s="258" t="s">
        <v>471</v>
      </c>
      <c r="C18" s="387">
        <v>200</v>
      </c>
      <c r="D18" s="387">
        <v>200</v>
      </c>
      <c r="E18" s="382"/>
      <c r="F18" s="7"/>
      <c r="H18" s="150"/>
      <c r="I18" s="70"/>
      <c r="J18" s="70"/>
      <c r="K18" s="70"/>
      <c r="L18" s="4"/>
    </row>
    <row r="19" spans="1:12" ht="15" customHeight="1">
      <c r="A19" s="257"/>
      <c r="B19" s="258" t="s">
        <v>472</v>
      </c>
      <c r="C19" s="388">
        <v>400</v>
      </c>
      <c r="D19" s="388">
        <v>400</v>
      </c>
      <c r="E19" s="29" t="e">
        <f>SUM(#REF!)</f>
        <v>#REF!</v>
      </c>
      <c r="F19" s="7"/>
      <c r="H19" s="150"/>
      <c r="I19" s="70"/>
      <c r="J19" s="70"/>
      <c r="K19" s="70"/>
      <c r="L19" s="4"/>
    </row>
    <row r="20" spans="1:12" ht="15" customHeight="1">
      <c r="A20" s="383"/>
      <c r="B20" s="384" t="s">
        <v>473</v>
      </c>
      <c r="C20" s="389">
        <v>320</v>
      </c>
      <c r="D20" s="389">
        <v>320</v>
      </c>
      <c r="E20" s="385"/>
      <c r="F20" s="7"/>
      <c r="H20" s="150"/>
      <c r="I20" s="70"/>
      <c r="J20" s="70"/>
      <c r="K20" s="70"/>
      <c r="L20" s="4"/>
    </row>
    <row r="21" spans="1:12" ht="15" customHeight="1">
      <c r="A21" s="383"/>
      <c r="B21" s="384" t="s">
        <v>209</v>
      </c>
      <c r="C21" s="389">
        <v>98</v>
      </c>
      <c r="D21" s="389">
        <v>98</v>
      </c>
      <c r="E21" s="385"/>
      <c r="F21" s="7"/>
      <c r="H21" s="150"/>
      <c r="I21" s="70"/>
      <c r="J21" s="70"/>
      <c r="K21" s="70"/>
      <c r="L21" s="4"/>
    </row>
    <row r="22" spans="1:12" ht="15" customHeight="1" thickBot="1">
      <c r="A22" s="262"/>
      <c r="B22" s="263" t="s">
        <v>174</v>
      </c>
      <c r="C22" s="264">
        <f>SUM(C11:C13)</f>
        <v>2500</v>
      </c>
      <c r="D22" s="264">
        <f>SUM(D11:D13)</f>
        <v>2500</v>
      </c>
      <c r="E22" s="264" t="e">
        <f>SUM(E11:E13)</f>
        <v>#REF!</v>
      </c>
      <c r="F22" s="70"/>
      <c r="H22" s="150"/>
      <c r="I22" s="70"/>
      <c r="J22" s="70"/>
      <c r="K22" s="70"/>
      <c r="L22" s="4"/>
    </row>
    <row r="23" spans="1:12" ht="15" customHeight="1" thickTop="1">
      <c r="A23" s="155"/>
      <c r="B23" s="152"/>
      <c r="C23" s="32"/>
      <c r="D23" s="32"/>
      <c r="E23" s="32"/>
      <c r="H23" s="152"/>
      <c r="I23" s="32"/>
      <c r="J23" s="151"/>
      <c r="K23" s="32"/>
      <c r="L23" s="4"/>
    </row>
    <row r="24" spans="1:12" ht="15" customHeight="1">
      <c r="A24" s="155"/>
      <c r="B24" s="152"/>
      <c r="C24" s="32"/>
      <c r="D24" s="32"/>
      <c r="E24" s="32"/>
      <c r="H24" s="152"/>
      <c r="I24" s="32"/>
      <c r="J24" s="151"/>
      <c r="K24" s="32"/>
      <c r="L24" s="4"/>
    </row>
    <row r="25" spans="1:12" ht="15" customHeight="1">
      <c r="A25" s="2"/>
      <c r="B25" s="3"/>
      <c r="C25" s="3"/>
      <c r="D25" s="3"/>
      <c r="E25" s="32"/>
      <c r="H25" s="4"/>
      <c r="I25" s="4"/>
      <c r="J25" s="4"/>
      <c r="K25" s="4"/>
      <c r="L25" s="4"/>
    </row>
    <row r="26" spans="1:12" ht="15" customHeight="1">
      <c r="A26" s="2"/>
      <c r="B26" s="3"/>
      <c r="C26" s="22"/>
      <c r="D26" s="22"/>
      <c r="E26" s="24"/>
      <c r="F26" s="4"/>
      <c r="H26" s="4"/>
      <c r="I26" s="4"/>
      <c r="J26" s="4"/>
      <c r="K26" s="157"/>
      <c r="L26" s="4"/>
    </row>
    <row r="27" spans="1:12" ht="15" customHeight="1">
      <c r="A27" s="2"/>
      <c r="B27" s="158"/>
      <c r="C27" s="159"/>
      <c r="D27" s="159"/>
      <c r="E27" s="159"/>
      <c r="H27" s="4"/>
      <c r="I27" s="4"/>
      <c r="J27" s="4"/>
      <c r="K27" s="4"/>
      <c r="L27" s="4"/>
    </row>
    <row r="28" spans="1:12" ht="15" customHeight="1">
      <c r="A28" s="2"/>
      <c r="B28" s="159"/>
      <c r="C28" s="159"/>
      <c r="D28" s="159"/>
      <c r="E28" s="159"/>
      <c r="H28" s="4"/>
      <c r="I28" s="4"/>
      <c r="J28" s="4"/>
      <c r="K28" s="4"/>
      <c r="L28" s="4"/>
    </row>
    <row r="29" spans="1:12" ht="27" customHeight="1">
      <c r="A29" s="2"/>
      <c r="B29" s="159"/>
      <c r="C29" s="159"/>
      <c r="D29" s="159"/>
      <c r="E29" s="159"/>
      <c r="H29" s="4"/>
      <c r="I29" s="4"/>
      <c r="J29" s="4"/>
      <c r="K29" s="4"/>
      <c r="L29" s="4"/>
    </row>
    <row r="30" spans="1:12" ht="15" customHeight="1">
      <c r="A30" s="2"/>
      <c r="B30" s="159"/>
      <c r="C30" s="159"/>
      <c r="D30" s="159"/>
      <c r="E30" s="159"/>
      <c r="H30" s="4"/>
      <c r="I30" s="4"/>
      <c r="J30" s="4"/>
      <c r="K30" s="4"/>
      <c r="L30" s="4"/>
    </row>
    <row r="31" spans="1:12" ht="15" customHeight="1">
      <c r="A31" s="2"/>
      <c r="B31" s="159"/>
      <c r="C31" s="159"/>
      <c r="D31" s="159"/>
      <c r="E31" s="159"/>
      <c r="H31" s="4"/>
      <c r="I31" s="4"/>
      <c r="J31" s="4"/>
      <c r="K31" s="4"/>
      <c r="L31" s="4"/>
    </row>
    <row r="32" spans="1:12" ht="15" customHeight="1">
      <c r="A32" s="2"/>
      <c r="B32" s="159"/>
      <c r="C32" s="159"/>
      <c r="D32" s="159"/>
      <c r="E32" s="159"/>
      <c r="H32" s="4"/>
      <c r="I32" s="4"/>
      <c r="J32" s="4"/>
      <c r="K32" s="4"/>
      <c r="L32" s="4"/>
    </row>
    <row r="33" spans="1:12" ht="15" customHeight="1">
      <c r="A33" s="2"/>
      <c r="B33" s="159"/>
      <c r="C33" s="159"/>
      <c r="D33" s="159"/>
      <c r="E33" s="159"/>
      <c r="H33" s="4"/>
      <c r="I33" s="4"/>
      <c r="J33" s="4"/>
      <c r="K33" s="4"/>
      <c r="L33" s="4"/>
    </row>
    <row r="34" spans="1:12" ht="15" customHeight="1">
      <c r="A34" s="2"/>
      <c r="B34" s="160"/>
      <c r="C34" s="159"/>
      <c r="D34" s="159"/>
      <c r="E34" s="159"/>
      <c r="H34" s="4"/>
      <c r="I34" s="4"/>
      <c r="J34" s="4"/>
      <c r="K34" s="4"/>
      <c r="L34" s="4"/>
    </row>
    <row r="35" spans="2:12" ht="12.75">
      <c r="B35" s="159"/>
      <c r="C35" s="4"/>
      <c r="D35" s="4"/>
      <c r="E35" s="159"/>
      <c r="H35" s="4"/>
      <c r="I35" s="4"/>
      <c r="J35" s="4"/>
      <c r="K35" s="4"/>
      <c r="L35" s="4"/>
    </row>
    <row r="36" spans="2:12" ht="12.75">
      <c r="B36" s="159"/>
      <c r="C36" s="4"/>
      <c r="D36" s="4"/>
      <c r="E36" s="159"/>
      <c r="H36" s="4"/>
      <c r="I36" s="4"/>
      <c r="J36" s="4"/>
      <c r="K36" s="4"/>
      <c r="L36" s="4"/>
    </row>
    <row r="37" spans="2:12" ht="12.75">
      <c r="B37" s="159"/>
      <c r="C37" s="4"/>
      <c r="D37" s="4"/>
      <c r="E37" s="159"/>
      <c r="H37" s="4"/>
      <c r="I37" s="4"/>
      <c r="J37" s="4"/>
      <c r="K37" s="4"/>
      <c r="L37" s="4"/>
    </row>
    <row r="38" spans="2:12" ht="12.75">
      <c r="B38" s="159"/>
      <c r="C38" s="4"/>
      <c r="D38" s="4"/>
      <c r="E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H43" s="4"/>
      <c r="I43" s="4"/>
      <c r="J43" s="4"/>
      <c r="K43" s="4"/>
      <c r="L43" s="4"/>
    </row>
    <row r="44" spans="2:12" ht="12.75">
      <c r="B44" s="159"/>
      <c r="C44" s="4"/>
      <c r="D44" s="4"/>
      <c r="E44" s="159"/>
      <c r="H44" s="4"/>
      <c r="I44" s="4"/>
      <c r="J44" s="4"/>
      <c r="K44" s="4"/>
      <c r="L44" s="4"/>
    </row>
    <row r="45" spans="2:12" ht="13.5">
      <c r="B45" s="160"/>
      <c r="C45" s="4"/>
      <c r="D45" s="4"/>
      <c r="E45" s="4"/>
      <c r="H45" s="4"/>
      <c r="I45" s="4"/>
      <c r="J45" s="4"/>
      <c r="K45" s="4"/>
      <c r="L45" s="4"/>
    </row>
    <row r="46" spans="2:12" ht="12.75">
      <c r="B46" s="159"/>
      <c r="C46" s="4"/>
      <c r="D46" s="4"/>
      <c r="E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H56" s="4"/>
      <c r="I56" s="4"/>
      <c r="J56" s="4"/>
      <c r="K56" s="4"/>
      <c r="L56" s="4"/>
    </row>
    <row r="57" spans="2:12" ht="13.5">
      <c r="B57" s="160"/>
      <c r="C57" s="4"/>
      <c r="D57" s="4"/>
      <c r="E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H60" s="4"/>
      <c r="I60" s="4"/>
      <c r="J60" s="4"/>
      <c r="K60" s="4"/>
      <c r="L60" s="4"/>
    </row>
    <row r="61" spans="2:12" ht="13.5">
      <c r="B61" s="161"/>
      <c r="C61" s="4"/>
      <c r="D61" s="4"/>
      <c r="E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H89" s="4"/>
      <c r="I89" s="4"/>
      <c r="J89" s="4"/>
      <c r="K89" s="4"/>
      <c r="L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</sheetData>
  <sheetProtection/>
  <mergeCells count="10">
    <mergeCell ref="A1:D1"/>
    <mergeCell ref="B2:E2"/>
    <mergeCell ref="B9:B10"/>
    <mergeCell ref="B7:E7"/>
    <mergeCell ref="C9:C10"/>
    <mergeCell ref="D9:D10"/>
    <mergeCell ref="E9:E10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230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6.421875" style="0" customWidth="1"/>
    <col min="4" max="4" width="13.7109375" style="0" customWidth="1"/>
    <col min="5" max="5" width="11.140625" style="0" hidden="1" customWidth="1"/>
    <col min="6" max="6" width="0.13671875" style="0" customWidth="1"/>
    <col min="7" max="7" width="3.8515625" style="0" customWidth="1"/>
    <col min="8" max="8" width="12.00390625" style="0" hidden="1" customWidth="1"/>
  </cols>
  <sheetData>
    <row r="1" spans="1:6" ht="16.5" thickTop="1">
      <c r="A1" s="840" t="s">
        <v>500</v>
      </c>
      <c r="B1" s="841"/>
      <c r="C1" s="841"/>
      <c r="D1" s="841"/>
      <c r="E1" s="222"/>
      <c r="F1" s="679"/>
    </row>
    <row r="2" spans="1:6" ht="12.75" customHeight="1">
      <c r="A2" s="846" t="s">
        <v>652</v>
      </c>
      <c r="B2" s="847"/>
      <c r="C2" s="847"/>
      <c r="D2" s="847"/>
      <c r="E2" s="758"/>
      <c r="F2" s="759"/>
    </row>
    <row r="3" spans="1:6" ht="12.75">
      <c r="A3" s="844" t="s">
        <v>501</v>
      </c>
      <c r="B3" s="831"/>
      <c r="C3" s="831"/>
      <c r="D3" s="831"/>
      <c r="E3" s="832"/>
      <c r="F3" s="845"/>
    </row>
    <row r="4" spans="1:6" ht="16.5" thickBot="1">
      <c r="A4" s="842"/>
      <c r="B4" s="843"/>
      <c r="C4" s="843"/>
      <c r="D4" s="843"/>
      <c r="E4" s="681"/>
      <c r="F4" s="682"/>
    </row>
    <row r="5" spans="1:6" ht="16.5" thickBot="1">
      <c r="A5" s="223"/>
      <c r="B5" s="86"/>
      <c r="C5" s="86"/>
      <c r="D5" s="683" t="s">
        <v>323</v>
      </c>
      <c r="E5" s="87"/>
      <c r="F5" s="86"/>
    </row>
    <row r="6" spans="1:6" ht="31.5" customHeight="1" thickTop="1">
      <c r="A6" s="224" t="s">
        <v>190</v>
      </c>
      <c r="B6" s="829" t="s">
        <v>82</v>
      </c>
      <c r="C6" s="829" t="s">
        <v>618</v>
      </c>
      <c r="D6" s="833" t="s">
        <v>581</v>
      </c>
      <c r="E6" s="838"/>
      <c r="F6" s="296" t="s">
        <v>395</v>
      </c>
    </row>
    <row r="7" spans="1:9" ht="36.75" customHeight="1" thickBot="1">
      <c r="A7" s="225" t="s">
        <v>191</v>
      </c>
      <c r="B7" s="830"/>
      <c r="C7" s="830"/>
      <c r="D7" s="830"/>
      <c r="E7" s="839"/>
      <c r="F7" s="300">
        <v>39782</v>
      </c>
      <c r="I7" s="4"/>
    </row>
    <row r="8" spans="1:9" ht="15" customHeight="1">
      <c r="A8" s="226" t="s">
        <v>192</v>
      </c>
      <c r="B8" s="15" t="s">
        <v>193</v>
      </c>
      <c r="C8" s="259">
        <v>314570</v>
      </c>
      <c r="D8" s="259">
        <v>319479</v>
      </c>
      <c r="E8" s="289"/>
      <c r="F8" s="297">
        <v>240556</v>
      </c>
      <c r="G8" s="7"/>
      <c r="I8" s="4"/>
    </row>
    <row r="9" spans="1:9" ht="15" customHeight="1">
      <c r="A9" s="227" t="s">
        <v>194</v>
      </c>
      <c r="B9" s="16" t="s">
        <v>195</v>
      </c>
      <c r="C9" s="260">
        <v>92740</v>
      </c>
      <c r="D9" s="260">
        <v>94291</v>
      </c>
      <c r="E9" s="289"/>
      <c r="F9" s="298">
        <v>68072</v>
      </c>
      <c r="G9" s="7"/>
      <c r="I9" s="4"/>
    </row>
    <row r="10" spans="1:9" ht="15" customHeight="1">
      <c r="A10" s="227" t="s">
        <v>101</v>
      </c>
      <c r="B10" s="16" t="s">
        <v>196</v>
      </c>
      <c r="C10" s="29">
        <f>SUM(C12:C47)</f>
        <v>719416</v>
      </c>
      <c r="D10" s="29">
        <f>SUM(D12:D48)-D25</f>
        <v>827148</v>
      </c>
      <c r="E10" s="29">
        <f>SUM(E12:E46)</f>
        <v>0</v>
      </c>
      <c r="F10" s="391">
        <f>SUM(F12:F47)</f>
        <v>508048</v>
      </c>
      <c r="G10" s="70"/>
      <c r="I10" s="4"/>
    </row>
    <row r="11" spans="1:9" ht="15" customHeight="1">
      <c r="A11" s="850"/>
      <c r="B11" s="17" t="s">
        <v>197</v>
      </c>
      <c r="C11" s="30"/>
      <c r="D11" s="31"/>
      <c r="E11" s="266"/>
      <c r="F11" s="266"/>
      <c r="G11" s="4"/>
      <c r="I11" s="4"/>
    </row>
    <row r="12" spans="1:9" ht="15" customHeight="1">
      <c r="A12" s="848"/>
      <c r="B12" s="18" t="s">
        <v>198</v>
      </c>
      <c r="C12" s="71">
        <v>96</v>
      </c>
      <c r="D12" s="71">
        <v>96</v>
      </c>
      <c r="E12" s="290"/>
      <c r="F12" s="299"/>
      <c r="G12" s="7"/>
      <c r="I12" s="4"/>
    </row>
    <row r="13" spans="1:9" ht="15" customHeight="1">
      <c r="A13" s="848"/>
      <c r="B13" s="18" t="s">
        <v>199</v>
      </c>
      <c r="C13" s="71">
        <v>4992</v>
      </c>
      <c r="D13" s="71">
        <v>4992</v>
      </c>
      <c r="E13" s="290"/>
      <c r="F13" s="299">
        <v>6246</v>
      </c>
      <c r="G13" s="7"/>
      <c r="I13" s="4"/>
    </row>
    <row r="14" spans="1:9" ht="15" customHeight="1">
      <c r="A14" s="848"/>
      <c r="B14" s="18" t="s">
        <v>308</v>
      </c>
      <c r="C14" s="71">
        <v>960</v>
      </c>
      <c r="D14" s="71">
        <v>960</v>
      </c>
      <c r="E14" s="290"/>
      <c r="F14" s="299">
        <v>1085</v>
      </c>
      <c r="G14" s="7"/>
      <c r="I14" s="4"/>
    </row>
    <row r="15" spans="1:9" ht="15" customHeight="1">
      <c r="A15" s="848"/>
      <c r="B15" s="18" t="s">
        <v>309</v>
      </c>
      <c r="C15" s="71">
        <v>576</v>
      </c>
      <c r="D15" s="71">
        <v>576</v>
      </c>
      <c r="E15" s="290"/>
      <c r="F15" s="299">
        <v>1166</v>
      </c>
      <c r="G15" s="7"/>
      <c r="I15" s="4"/>
    </row>
    <row r="16" spans="1:9" ht="15" customHeight="1">
      <c r="A16" s="848"/>
      <c r="B16" s="18" t="s">
        <v>310</v>
      </c>
      <c r="C16" s="71">
        <v>960</v>
      </c>
      <c r="D16" s="71">
        <v>960</v>
      </c>
      <c r="E16" s="290"/>
      <c r="F16" s="299">
        <v>853</v>
      </c>
      <c r="G16" s="7"/>
      <c r="I16" s="4"/>
    </row>
    <row r="17" spans="1:9" ht="15" customHeight="1">
      <c r="A17" s="848"/>
      <c r="B17" s="18" t="s">
        <v>200</v>
      </c>
      <c r="C17" s="71">
        <v>3360</v>
      </c>
      <c r="D17" s="71">
        <v>3360</v>
      </c>
      <c r="E17" s="290"/>
      <c r="F17" s="299">
        <v>2972</v>
      </c>
      <c r="G17" s="7"/>
      <c r="H17" s="57"/>
      <c r="I17" s="4"/>
    </row>
    <row r="18" spans="1:9" ht="15" customHeight="1">
      <c r="A18" s="848"/>
      <c r="B18" s="18" t="s">
        <v>201</v>
      </c>
      <c r="C18" s="71">
        <v>3840</v>
      </c>
      <c r="D18" s="71">
        <v>8940</v>
      </c>
      <c r="E18" s="290"/>
      <c r="F18" s="299">
        <v>3807</v>
      </c>
      <c r="G18" s="7"/>
      <c r="H18" s="40"/>
      <c r="I18" s="4"/>
    </row>
    <row r="19" spans="1:9" ht="15" customHeight="1">
      <c r="A19" s="848"/>
      <c r="B19" s="18" t="s">
        <v>202</v>
      </c>
      <c r="C19" s="71">
        <v>432</v>
      </c>
      <c r="D19" s="71">
        <v>432</v>
      </c>
      <c r="E19" s="290"/>
      <c r="F19" s="299">
        <v>433</v>
      </c>
      <c r="G19" s="7"/>
      <c r="H19" s="40"/>
      <c r="I19" s="4"/>
    </row>
    <row r="20" spans="1:9" ht="15" customHeight="1">
      <c r="A20" s="848"/>
      <c r="B20" s="18" t="s">
        <v>203</v>
      </c>
      <c r="C20" s="393">
        <v>1728</v>
      </c>
      <c r="D20" s="393">
        <v>2048</v>
      </c>
      <c r="E20" s="291"/>
      <c r="F20" s="153">
        <v>1583</v>
      </c>
      <c r="G20" s="7"/>
      <c r="H20" s="56"/>
      <c r="I20" s="4"/>
    </row>
    <row r="21" spans="1:9" ht="15" customHeight="1">
      <c r="A21" s="848"/>
      <c r="B21" s="18" t="s">
        <v>311</v>
      </c>
      <c r="C21" s="71">
        <v>2496</v>
      </c>
      <c r="D21" s="71">
        <v>2496</v>
      </c>
      <c r="E21" s="290"/>
      <c r="F21" s="299">
        <v>2645</v>
      </c>
      <c r="G21" s="7"/>
      <c r="I21" s="4"/>
    </row>
    <row r="22" spans="1:9" ht="15" customHeight="1">
      <c r="A22" s="848"/>
      <c r="B22" s="18" t="s">
        <v>312</v>
      </c>
      <c r="C22" s="71">
        <v>768</v>
      </c>
      <c r="D22" s="71">
        <v>768</v>
      </c>
      <c r="E22" s="290"/>
      <c r="F22" s="299">
        <v>614</v>
      </c>
      <c r="G22" s="7"/>
      <c r="I22" s="4"/>
    </row>
    <row r="23" spans="1:9" ht="15" customHeight="1">
      <c r="A23" s="848"/>
      <c r="B23" s="18" t="s">
        <v>204</v>
      </c>
      <c r="C23" s="71">
        <v>48960</v>
      </c>
      <c r="D23" s="71">
        <v>50508</v>
      </c>
      <c r="E23" s="290"/>
      <c r="F23" s="299">
        <v>46333</v>
      </c>
      <c r="G23" s="7"/>
      <c r="I23" s="4"/>
    </row>
    <row r="24" spans="1:9" ht="15" customHeight="1">
      <c r="A24" s="848"/>
      <c r="B24" s="18" t="s">
        <v>205</v>
      </c>
      <c r="C24" s="388">
        <v>49920</v>
      </c>
      <c r="D24" s="388">
        <v>100143</v>
      </c>
      <c r="E24" s="266"/>
      <c r="F24" s="266">
        <v>46027</v>
      </c>
      <c r="G24" s="7"/>
      <c r="I24" s="4"/>
    </row>
    <row r="25" spans="1:9" ht="15" customHeight="1">
      <c r="A25" s="848"/>
      <c r="B25" s="18" t="s">
        <v>625</v>
      </c>
      <c r="C25" s="388"/>
      <c r="D25" s="388">
        <v>50223</v>
      </c>
      <c r="E25" s="266"/>
      <c r="F25" s="266"/>
      <c r="G25" s="7"/>
      <c r="I25" s="4"/>
    </row>
    <row r="26" spans="1:9" ht="15" customHeight="1">
      <c r="A26" s="848"/>
      <c r="B26" s="18" t="s">
        <v>388</v>
      </c>
      <c r="C26" s="388">
        <v>4800</v>
      </c>
      <c r="D26" s="388">
        <v>4800</v>
      </c>
      <c r="E26" s="266"/>
      <c r="F26" s="266">
        <v>2939</v>
      </c>
      <c r="G26" s="7"/>
      <c r="I26" s="4"/>
    </row>
    <row r="27" spans="1:9" ht="15" customHeight="1">
      <c r="A27" s="848"/>
      <c r="B27" s="18" t="s">
        <v>206</v>
      </c>
      <c r="C27" s="388">
        <v>3456</v>
      </c>
      <c r="D27" s="388">
        <v>3456</v>
      </c>
      <c r="E27" s="266"/>
      <c r="F27" s="266">
        <v>3102</v>
      </c>
      <c r="G27" s="7"/>
      <c r="I27" s="4"/>
    </row>
    <row r="28" spans="1:9" ht="15" customHeight="1">
      <c r="A28" s="848"/>
      <c r="B28" s="18" t="s">
        <v>207</v>
      </c>
      <c r="C28" s="388">
        <v>26880</v>
      </c>
      <c r="D28" s="388">
        <v>26880</v>
      </c>
      <c r="E28" s="266"/>
      <c r="F28" s="266">
        <v>24659</v>
      </c>
      <c r="G28" s="7"/>
      <c r="I28" s="4"/>
    </row>
    <row r="29" spans="1:9" ht="30.75" customHeight="1">
      <c r="A29" s="848"/>
      <c r="B29" s="18" t="s">
        <v>361</v>
      </c>
      <c r="C29" s="388">
        <v>46500</v>
      </c>
      <c r="D29" s="388">
        <v>46500</v>
      </c>
      <c r="E29" s="266"/>
      <c r="F29" s="266">
        <v>33066</v>
      </c>
      <c r="G29" s="7"/>
      <c r="I29" s="4"/>
    </row>
    <row r="30" spans="1:9" ht="15" customHeight="1">
      <c r="A30" s="848"/>
      <c r="B30" s="18" t="s">
        <v>208</v>
      </c>
      <c r="C30" s="388">
        <v>288</v>
      </c>
      <c r="D30" s="388">
        <v>288</v>
      </c>
      <c r="E30" s="266"/>
      <c r="F30" s="266">
        <v>235</v>
      </c>
      <c r="G30" s="7"/>
      <c r="I30" s="4"/>
    </row>
    <row r="31" spans="1:9" ht="15" customHeight="1">
      <c r="A31" s="848"/>
      <c r="B31" s="18" t="s">
        <v>390</v>
      </c>
      <c r="C31" s="388">
        <v>8640</v>
      </c>
      <c r="D31" s="388">
        <v>8640</v>
      </c>
      <c r="E31" s="266"/>
      <c r="F31" s="266">
        <v>8584</v>
      </c>
      <c r="G31" s="7"/>
      <c r="I31" s="4"/>
    </row>
    <row r="32" spans="1:9" ht="26.25" customHeight="1">
      <c r="A32" s="848"/>
      <c r="B32" s="18" t="s">
        <v>317</v>
      </c>
      <c r="C32" s="388">
        <v>88800</v>
      </c>
      <c r="D32" s="388">
        <v>88800</v>
      </c>
      <c r="E32" s="266"/>
      <c r="F32" s="266">
        <v>60555</v>
      </c>
      <c r="G32" s="7"/>
      <c r="H32" s="56"/>
      <c r="I32" s="4"/>
    </row>
    <row r="33" spans="1:9" ht="15" customHeight="1">
      <c r="A33" s="848"/>
      <c r="B33" s="18" t="s">
        <v>209</v>
      </c>
      <c r="C33" s="388">
        <v>2976</v>
      </c>
      <c r="D33" s="388">
        <v>3275</v>
      </c>
      <c r="E33" s="266"/>
      <c r="F33" s="266">
        <v>3044</v>
      </c>
      <c r="G33" s="7"/>
      <c r="I33" s="4"/>
    </row>
    <row r="34" spans="1:9" ht="15" customHeight="1">
      <c r="A34" s="848"/>
      <c r="B34" s="18" t="s">
        <v>210</v>
      </c>
      <c r="C34" s="388">
        <v>1440</v>
      </c>
      <c r="D34" s="388">
        <v>1440</v>
      </c>
      <c r="E34" s="266"/>
      <c r="F34" s="266">
        <v>1417</v>
      </c>
      <c r="G34" s="7"/>
      <c r="I34" s="4"/>
    </row>
    <row r="35" spans="1:9" ht="19.5" customHeight="1">
      <c r="A35" s="848"/>
      <c r="B35" s="18" t="s">
        <v>211</v>
      </c>
      <c r="C35" s="388">
        <v>3840</v>
      </c>
      <c r="D35" s="388">
        <v>3840</v>
      </c>
      <c r="E35" s="266"/>
      <c r="F35" s="266">
        <v>4120</v>
      </c>
      <c r="G35" s="7"/>
      <c r="I35" s="4"/>
    </row>
    <row r="36" spans="1:9" ht="15" customHeight="1">
      <c r="A36" s="848"/>
      <c r="B36" s="18" t="s">
        <v>212</v>
      </c>
      <c r="C36" s="388">
        <v>480</v>
      </c>
      <c r="D36" s="388">
        <v>480</v>
      </c>
      <c r="E36" s="266"/>
      <c r="F36" s="266">
        <v>335</v>
      </c>
      <c r="G36" s="7"/>
      <c r="H36" s="56"/>
      <c r="I36" s="4"/>
    </row>
    <row r="37" spans="1:9" ht="15" customHeight="1">
      <c r="A37" s="848"/>
      <c r="B37" s="18" t="s">
        <v>213</v>
      </c>
      <c r="C37" s="388">
        <v>61603</v>
      </c>
      <c r="D37" s="388">
        <v>61603</v>
      </c>
      <c r="E37" s="266"/>
      <c r="F37" s="266">
        <v>40449</v>
      </c>
      <c r="G37" s="7"/>
      <c r="I37" s="4"/>
    </row>
    <row r="38" spans="1:9" ht="15" customHeight="1">
      <c r="A38" s="848"/>
      <c r="B38" s="18" t="s">
        <v>320</v>
      </c>
      <c r="C38" s="388">
        <v>14592</v>
      </c>
      <c r="D38" s="388">
        <v>14592</v>
      </c>
      <c r="E38" s="266"/>
      <c r="F38" s="266">
        <v>12265</v>
      </c>
      <c r="G38" s="7"/>
      <c r="I38" s="4"/>
    </row>
    <row r="39" spans="1:9" ht="15" customHeight="1">
      <c r="A39" s="848"/>
      <c r="B39" s="18" t="s">
        <v>313</v>
      </c>
      <c r="C39" s="388">
        <v>113747</v>
      </c>
      <c r="D39" s="388">
        <v>95431</v>
      </c>
      <c r="E39" s="266"/>
      <c r="F39" s="266">
        <v>79973</v>
      </c>
      <c r="G39" s="7"/>
      <c r="I39" s="4"/>
    </row>
    <row r="40" spans="1:9" ht="15" customHeight="1">
      <c r="A40" s="848"/>
      <c r="B40" s="18" t="s">
        <v>214</v>
      </c>
      <c r="C40" s="388">
        <v>137200</v>
      </c>
      <c r="D40" s="388">
        <v>137200</v>
      </c>
      <c r="E40" s="266"/>
      <c r="F40" s="266">
        <v>56754</v>
      </c>
      <c r="G40" s="7"/>
      <c r="I40" s="4"/>
    </row>
    <row r="41" spans="1:9" ht="15" customHeight="1">
      <c r="A41" s="848"/>
      <c r="B41" s="18" t="s">
        <v>215</v>
      </c>
      <c r="C41" s="388">
        <v>9600</v>
      </c>
      <c r="D41" s="388">
        <v>9600</v>
      </c>
      <c r="E41" s="266"/>
      <c r="F41" s="836">
        <v>18129</v>
      </c>
      <c r="G41" s="7"/>
      <c r="I41" s="4"/>
    </row>
    <row r="42" spans="1:9" ht="15" customHeight="1">
      <c r="A42" s="848"/>
      <c r="B42" s="18" t="s">
        <v>318</v>
      </c>
      <c r="C42" s="388">
        <v>10272</v>
      </c>
      <c r="D42" s="388">
        <v>10272</v>
      </c>
      <c r="E42" s="266"/>
      <c r="F42" s="837"/>
      <c r="G42" s="7"/>
      <c r="I42" s="4"/>
    </row>
    <row r="43" spans="1:9" ht="15" customHeight="1">
      <c r="A43" s="848"/>
      <c r="B43" s="18" t="s">
        <v>319</v>
      </c>
      <c r="C43" s="388">
        <v>768</v>
      </c>
      <c r="D43" s="388">
        <v>6938</v>
      </c>
      <c r="E43" s="266"/>
      <c r="F43" s="266">
        <v>4279</v>
      </c>
      <c r="G43" s="7"/>
      <c r="I43" s="4"/>
    </row>
    <row r="44" spans="1:9" ht="15" customHeight="1">
      <c r="A44" s="848"/>
      <c r="B44" s="252" t="s">
        <v>626</v>
      </c>
      <c r="C44" s="394"/>
      <c r="D44" s="394">
        <v>24200</v>
      </c>
      <c r="E44" s="266"/>
      <c r="F44" s="266"/>
      <c r="G44" s="7"/>
      <c r="I44" s="4"/>
    </row>
    <row r="45" spans="1:9" ht="27" customHeight="1">
      <c r="A45" s="848"/>
      <c r="B45" s="18" t="s">
        <v>325</v>
      </c>
      <c r="C45" s="388">
        <v>62046</v>
      </c>
      <c r="D45" s="388">
        <v>83723</v>
      </c>
      <c r="E45" s="266"/>
      <c r="F45" s="266">
        <v>37844</v>
      </c>
      <c r="G45" s="7"/>
      <c r="I45" s="4"/>
    </row>
    <row r="46" spans="1:9" ht="15" customHeight="1">
      <c r="A46" s="848"/>
      <c r="B46" s="18" t="s">
        <v>217</v>
      </c>
      <c r="C46" s="388">
        <v>480</v>
      </c>
      <c r="D46" s="388">
        <v>480</v>
      </c>
      <c r="E46" s="266"/>
      <c r="F46" s="266">
        <v>295</v>
      </c>
      <c r="G46" s="7"/>
      <c r="I46" s="4"/>
    </row>
    <row r="47" spans="1:9" ht="15" customHeight="1">
      <c r="A47" s="851"/>
      <c r="B47" s="18" t="s">
        <v>397</v>
      </c>
      <c r="C47" s="30">
        <v>1920</v>
      </c>
      <c r="D47" s="30">
        <v>1920</v>
      </c>
      <c r="E47" s="266"/>
      <c r="F47" s="266">
        <v>2240</v>
      </c>
      <c r="G47" s="84"/>
      <c r="I47" s="4"/>
    </row>
    <row r="48" spans="1:9" ht="15" customHeight="1">
      <c r="A48" s="690"/>
      <c r="B48" s="18" t="s">
        <v>645</v>
      </c>
      <c r="C48" s="30"/>
      <c r="D48" s="30">
        <v>16511</v>
      </c>
      <c r="E48" s="266"/>
      <c r="F48" s="266"/>
      <c r="G48" s="84"/>
      <c r="I48" s="4"/>
    </row>
    <row r="49" spans="1:9" ht="15" customHeight="1">
      <c r="A49" s="227" t="s">
        <v>105</v>
      </c>
      <c r="B49" s="19" t="s">
        <v>218</v>
      </c>
      <c r="C49" s="68">
        <f>C52+C59+C60+C63+C64+C65+C66+C67+C69+C93+C58+C51+C68</f>
        <v>158532</v>
      </c>
      <c r="D49" s="68">
        <f>D52+D59+D60+D63+D64+D65+D66+D67+D69+D93+D58+D51+D68+D62</f>
        <v>113269</v>
      </c>
      <c r="E49" s="68" t="e">
        <f>E52+E59+E60+E63+E64+E65+E66+E67+E69+E93+#REF!+E58</f>
        <v>#REF!</v>
      </c>
      <c r="F49" s="392" t="e">
        <f>F52+F59+F60+F63+F64+F65+F66+F67+F69+F93+#REF!+F58</f>
        <v>#REF!</v>
      </c>
      <c r="G49" s="70"/>
      <c r="H49" s="56"/>
      <c r="I49" s="4"/>
    </row>
    <row r="50" spans="1:9" ht="15" customHeight="1">
      <c r="A50" s="850"/>
      <c r="B50" s="20" t="s">
        <v>219</v>
      </c>
      <c r="C50" s="30"/>
      <c r="D50" s="30"/>
      <c r="E50" s="266"/>
      <c r="F50" s="266"/>
      <c r="G50" s="4"/>
      <c r="I50" s="4"/>
    </row>
    <row r="51" spans="1:9" ht="15" customHeight="1">
      <c r="A51" s="848"/>
      <c r="B51" s="17" t="s">
        <v>399</v>
      </c>
      <c r="C51" s="30">
        <v>50223</v>
      </c>
      <c r="D51" s="30"/>
      <c r="E51" s="266"/>
      <c r="F51" s="266"/>
      <c r="G51" s="684"/>
      <c r="I51" s="4"/>
    </row>
    <row r="52" spans="1:9" ht="15" customHeight="1">
      <c r="A52" s="848"/>
      <c r="B52" s="21" t="s">
        <v>220</v>
      </c>
      <c r="C52" s="395">
        <v>2112</v>
      </c>
      <c r="D52" s="395">
        <v>2762</v>
      </c>
      <c r="E52" s="292"/>
      <c r="F52" s="292"/>
      <c r="G52" s="7"/>
      <c r="I52" s="4"/>
    </row>
    <row r="53" spans="1:9" ht="15" customHeight="1">
      <c r="A53" s="848"/>
      <c r="B53" s="18" t="s">
        <v>221</v>
      </c>
      <c r="C53" s="388">
        <v>96</v>
      </c>
      <c r="D53" s="388">
        <v>296</v>
      </c>
      <c r="E53" s="266"/>
      <c r="F53" s="266"/>
      <c r="G53" s="7"/>
      <c r="I53" s="4"/>
    </row>
    <row r="54" spans="1:9" ht="15" customHeight="1">
      <c r="A54" s="848"/>
      <c r="B54" s="18" t="s">
        <v>381</v>
      </c>
      <c r="C54" s="388">
        <v>96</v>
      </c>
      <c r="D54" s="388">
        <v>396</v>
      </c>
      <c r="E54" s="266"/>
      <c r="F54" s="266"/>
      <c r="G54" s="7"/>
      <c r="I54" s="4"/>
    </row>
    <row r="55" spans="1:9" ht="15" customHeight="1">
      <c r="A55" s="848"/>
      <c r="B55" s="18" t="s">
        <v>326</v>
      </c>
      <c r="C55" s="388">
        <v>1632</v>
      </c>
      <c r="D55" s="388">
        <v>1632</v>
      </c>
      <c r="E55" s="266"/>
      <c r="F55" s="266"/>
      <c r="G55" s="7"/>
      <c r="I55" s="4"/>
    </row>
    <row r="56" spans="1:9" ht="15" customHeight="1">
      <c r="A56" s="848"/>
      <c r="B56" s="18" t="s">
        <v>321</v>
      </c>
      <c r="C56" s="388">
        <v>288</v>
      </c>
      <c r="D56" s="388">
        <v>288</v>
      </c>
      <c r="E56" s="266"/>
      <c r="F56" s="266"/>
      <c r="G56" s="7"/>
      <c r="I56" s="4"/>
    </row>
    <row r="57" spans="1:9" ht="15" customHeight="1">
      <c r="A57" s="848"/>
      <c r="B57" s="18" t="s">
        <v>640</v>
      </c>
      <c r="C57" s="388"/>
      <c r="D57" s="388">
        <v>150</v>
      </c>
      <c r="E57" s="266"/>
      <c r="F57" s="266"/>
      <c r="G57" s="7"/>
      <c r="I57" s="4"/>
    </row>
    <row r="58" spans="1:9" ht="15" customHeight="1">
      <c r="A58" s="848"/>
      <c r="B58" s="18" t="s">
        <v>360</v>
      </c>
      <c r="C58" s="388">
        <v>1920</v>
      </c>
      <c r="D58" s="388">
        <v>1920</v>
      </c>
      <c r="E58" s="266"/>
      <c r="F58" s="266"/>
      <c r="G58" s="7"/>
      <c r="I58" s="4"/>
    </row>
    <row r="59" spans="1:9" ht="15" customHeight="1">
      <c r="A59" s="848"/>
      <c r="B59" s="18" t="s">
        <v>222</v>
      </c>
      <c r="C59" s="388">
        <v>1464</v>
      </c>
      <c r="D59" s="388">
        <v>1464</v>
      </c>
      <c r="E59" s="266"/>
      <c r="F59" s="266"/>
      <c r="G59" s="7"/>
      <c r="I59" s="4"/>
    </row>
    <row r="60" spans="1:9" ht="15" customHeight="1">
      <c r="A60" s="848"/>
      <c r="B60" s="18" t="s">
        <v>223</v>
      </c>
      <c r="C60" s="388">
        <v>3000</v>
      </c>
      <c r="D60" s="388">
        <v>3000</v>
      </c>
      <c r="E60" s="266"/>
      <c r="F60" s="266"/>
      <c r="G60" s="7"/>
      <c r="I60" s="4"/>
    </row>
    <row r="61" spans="1:9" ht="15" customHeight="1">
      <c r="A61" s="848"/>
      <c r="B61" s="18" t="s">
        <v>359</v>
      </c>
      <c r="C61" s="388">
        <v>2000</v>
      </c>
      <c r="D61" s="388">
        <v>2000</v>
      </c>
      <c r="E61" s="266"/>
      <c r="F61" s="266"/>
      <c r="G61" s="7"/>
      <c r="I61" s="4"/>
    </row>
    <row r="62" spans="1:9" ht="15" customHeight="1">
      <c r="A62" s="848"/>
      <c r="B62" s="18" t="s">
        <v>627</v>
      </c>
      <c r="C62" s="388"/>
      <c r="D62" s="388">
        <v>4300</v>
      </c>
      <c r="E62" s="266"/>
      <c r="F62" s="266"/>
      <c r="G62" s="7"/>
      <c r="I62" s="4"/>
    </row>
    <row r="63" spans="1:9" ht="15" customHeight="1">
      <c r="A63" s="848"/>
      <c r="B63" s="18" t="s">
        <v>224</v>
      </c>
      <c r="C63" s="388">
        <v>278</v>
      </c>
      <c r="D63" s="388">
        <v>278</v>
      </c>
      <c r="E63" s="266"/>
      <c r="F63" s="266"/>
      <c r="G63" s="7"/>
      <c r="I63" s="4"/>
    </row>
    <row r="64" spans="1:9" ht="15" customHeight="1">
      <c r="A64" s="848"/>
      <c r="B64" s="18" t="s">
        <v>225</v>
      </c>
      <c r="C64" s="388">
        <v>400</v>
      </c>
      <c r="D64" s="388">
        <v>400</v>
      </c>
      <c r="E64" s="266"/>
      <c r="F64" s="266"/>
      <c r="G64" s="7"/>
      <c r="I64" s="4"/>
    </row>
    <row r="65" spans="1:9" ht="15" customHeight="1">
      <c r="A65" s="848"/>
      <c r="B65" s="18" t="s">
        <v>226</v>
      </c>
      <c r="C65" s="388">
        <v>3312</v>
      </c>
      <c r="D65" s="388">
        <v>3312</v>
      </c>
      <c r="E65" s="266"/>
      <c r="F65" s="266"/>
      <c r="G65" s="7"/>
      <c r="I65" s="4"/>
    </row>
    <row r="66" spans="1:9" ht="15" customHeight="1">
      <c r="A66" s="848"/>
      <c r="B66" s="18" t="s">
        <v>629</v>
      </c>
      <c r="C66" s="388">
        <v>50429</v>
      </c>
      <c r="D66" s="388">
        <v>50364</v>
      </c>
      <c r="E66" s="266"/>
      <c r="F66" s="266"/>
      <c r="G66" s="7"/>
      <c r="I66" s="4"/>
    </row>
    <row r="67" spans="1:9" ht="15" customHeight="1">
      <c r="A67" s="848"/>
      <c r="B67" s="18" t="s">
        <v>227</v>
      </c>
      <c r="C67" s="388">
        <v>3360</v>
      </c>
      <c r="D67" s="388">
        <v>3360</v>
      </c>
      <c r="E67" s="266"/>
      <c r="F67" s="266"/>
      <c r="G67" s="7"/>
      <c r="I67" s="4"/>
    </row>
    <row r="68" spans="1:9" ht="15" customHeight="1">
      <c r="A68" s="848"/>
      <c r="B68" s="18" t="s">
        <v>216</v>
      </c>
      <c r="C68" s="388">
        <v>3384</v>
      </c>
      <c r="D68" s="388">
        <v>3359</v>
      </c>
      <c r="E68" s="266"/>
      <c r="F68" s="266"/>
      <c r="G68" s="7"/>
      <c r="I68" s="4"/>
    </row>
    <row r="69" spans="1:9" ht="15" customHeight="1">
      <c r="A69" s="848"/>
      <c r="B69" s="21"/>
      <c r="C69" s="69">
        <f>SUM(C70:C87)</f>
        <v>38650</v>
      </c>
      <c r="D69" s="69">
        <f>SUM(D70:D88)</f>
        <v>38750</v>
      </c>
      <c r="E69" s="293">
        <f>SUM(E70:E86)</f>
        <v>0</v>
      </c>
      <c r="F69" s="293"/>
      <c r="G69" s="4"/>
      <c r="I69" s="4"/>
    </row>
    <row r="70" spans="1:9" ht="15" customHeight="1">
      <c r="A70" s="848"/>
      <c r="B70" s="17" t="s">
        <v>228</v>
      </c>
      <c r="C70" s="388">
        <v>10618</v>
      </c>
      <c r="D70" s="388">
        <v>10618</v>
      </c>
      <c r="E70" s="266"/>
      <c r="F70" s="266"/>
      <c r="G70" s="85"/>
      <c r="I70" s="4"/>
    </row>
    <row r="71" spans="1:9" ht="15" customHeight="1">
      <c r="A71" s="848"/>
      <c r="B71" s="17" t="s">
        <v>355</v>
      </c>
      <c r="C71" s="388">
        <v>3659</v>
      </c>
      <c r="D71" s="388">
        <v>3659</v>
      </c>
      <c r="E71" s="266"/>
      <c r="F71" s="266"/>
      <c r="G71" s="7"/>
      <c r="I71" s="4"/>
    </row>
    <row r="72" spans="1:9" ht="15" customHeight="1">
      <c r="A72" s="848"/>
      <c r="B72" s="17" t="s">
        <v>331</v>
      </c>
      <c r="C72" s="388">
        <v>77</v>
      </c>
      <c r="D72" s="388">
        <v>77</v>
      </c>
      <c r="E72" s="266"/>
      <c r="F72" s="266"/>
      <c r="G72" s="7"/>
      <c r="I72" s="4"/>
    </row>
    <row r="73" spans="1:9" ht="15" customHeight="1">
      <c r="A73" s="848"/>
      <c r="B73" s="17" t="s">
        <v>341</v>
      </c>
      <c r="C73" s="388"/>
      <c r="D73" s="388"/>
      <c r="E73" s="266"/>
      <c r="F73" s="266"/>
      <c r="G73" s="7"/>
      <c r="I73" s="4"/>
    </row>
    <row r="74" spans="1:9" ht="15" customHeight="1">
      <c r="A74" s="848"/>
      <c r="B74" s="18" t="s">
        <v>343</v>
      </c>
      <c r="C74" s="388">
        <v>3046</v>
      </c>
      <c r="D74" s="388">
        <v>3046</v>
      </c>
      <c r="E74" s="266"/>
      <c r="F74" s="266"/>
      <c r="G74" s="7"/>
      <c r="I74" s="4"/>
    </row>
    <row r="75" spans="1:9" ht="15" customHeight="1">
      <c r="A75" s="848"/>
      <c r="B75" s="18" t="s">
        <v>339</v>
      </c>
      <c r="C75" s="388">
        <v>12720</v>
      </c>
      <c r="D75" s="388">
        <v>12720</v>
      </c>
      <c r="E75" s="266"/>
      <c r="F75" s="266"/>
      <c r="G75" s="7"/>
      <c r="I75" s="4"/>
    </row>
    <row r="76" spans="1:9" ht="15" customHeight="1">
      <c r="A76" s="848"/>
      <c r="B76" s="18" t="s">
        <v>338</v>
      </c>
      <c r="C76" s="388">
        <v>3151</v>
      </c>
      <c r="D76" s="388">
        <v>3151</v>
      </c>
      <c r="E76" s="266"/>
      <c r="F76" s="266"/>
      <c r="G76" s="7"/>
      <c r="I76" s="4"/>
    </row>
    <row r="77" spans="1:9" ht="15" customHeight="1">
      <c r="A77" s="848"/>
      <c r="B77" s="18" t="s">
        <v>337</v>
      </c>
      <c r="C77" s="388">
        <v>403</v>
      </c>
      <c r="D77" s="388">
        <v>553</v>
      </c>
      <c r="E77" s="266"/>
      <c r="F77" s="266"/>
      <c r="G77" s="7"/>
      <c r="I77" s="4"/>
    </row>
    <row r="78" spans="1:9" ht="15" customHeight="1">
      <c r="A78" s="848"/>
      <c r="B78" s="18" t="s">
        <v>344</v>
      </c>
      <c r="C78" s="388">
        <v>384</v>
      </c>
      <c r="D78" s="388">
        <v>384</v>
      </c>
      <c r="E78" s="266"/>
      <c r="F78" s="266"/>
      <c r="G78" s="7"/>
      <c r="I78" s="4"/>
    </row>
    <row r="79" spans="1:9" ht="15" customHeight="1">
      <c r="A79" s="848"/>
      <c r="B79" s="17" t="s">
        <v>336</v>
      </c>
      <c r="C79" s="388">
        <v>115</v>
      </c>
      <c r="D79" s="388">
        <v>115</v>
      </c>
      <c r="E79" s="266"/>
      <c r="F79" s="266"/>
      <c r="G79" s="7"/>
      <c r="I79" s="4"/>
    </row>
    <row r="80" spans="1:9" ht="15" customHeight="1">
      <c r="A80" s="848"/>
      <c r="B80" s="17" t="s">
        <v>345</v>
      </c>
      <c r="C80" s="388">
        <v>283</v>
      </c>
      <c r="D80" s="388">
        <v>283</v>
      </c>
      <c r="E80" s="266"/>
      <c r="F80" s="266"/>
      <c r="G80" s="7"/>
      <c r="I80" s="4"/>
    </row>
    <row r="81" spans="1:9" ht="15" customHeight="1">
      <c r="A81" s="848"/>
      <c r="B81" s="18" t="s">
        <v>346</v>
      </c>
      <c r="C81" s="388">
        <v>413</v>
      </c>
      <c r="D81" s="388">
        <v>263</v>
      </c>
      <c r="E81" s="266"/>
      <c r="F81" s="266"/>
      <c r="G81" s="7"/>
      <c r="I81" s="4"/>
    </row>
    <row r="82" spans="1:9" ht="15" customHeight="1">
      <c r="A82" s="848"/>
      <c r="B82" s="17" t="s">
        <v>244</v>
      </c>
      <c r="C82" s="388">
        <v>216</v>
      </c>
      <c r="D82" s="388">
        <v>216</v>
      </c>
      <c r="E82" s="266"/>
      <c r="F82" s="266"/>
      <c r="G82" s="7"/>
      <c r="I82" s="4"/>
    </row>
    <row r="83" spans="1:9" ht="15" customHeight="1">
      <c r="A83" s="848"/>
      <c r="B83" s="17" t="s">
        <v>245</v>
      </c>
      <c r="C83" s="388">
        <v>101</v>
      </c>
      <c r="D83" s="388">
        <v>101</v>
      </c>
      <c r="E83" s="266"/>
      <c r="F83" s="266"/>
      <c r="G83" s="7"/>
      <c r="I83" s="4"/>
    </row>
    <row r="84" spans="1:9" ht="15" customHeight="1">
      <c r="A84" s="848"/>
      <c r="B84" s="17" t="s">
        <v>630</v>
      </c>
      <c r="C84" s="388">
        <v>296</v>
      </c>
      <c r="D84" s="388">
        <v>336</v>
      </c>
      <c r="E84" s="266"/>
      <c r="F84" s="266"/>
      <c r="G84" s="7"/>
      <c r="I84" s="4"/>
    </row>
    <row r="85" spans="1:9" ht="15" customHeight="1">
      <c r="A85" s="848"/>
      <c r="B85" s="17" t="s">
        <v>246</v>
      </c>
      <c r="C85" s="388">
        <v>672</v>
      </c>
      <c r="D85" s="388">
        <v>672</v>
      </c>
      <c r="E85" s="266"/>
      <c r="F85" s="266"/>
      <c r="G85" s="7"/>
      <c r="I85" s="4"/>
    </row>
    <row r="86" spans="1:9" ht="15" customHeight="1">
      <c r="A86" s="848"/>
      <c r="B86" s="17" t="s">
        <v>342</v>
      </c>
      <c r="C86" s="388">
        <v>2400</v>
      </c>
      <c r="D86" s="388">
        <v>2400</v>
      </c>
      <c r="E86" s="266"/>
      <c r="F86" s="266"/>
      <c r="G86" s="7"/>
      <c r="I86" s="4"/>
    </row>
    <row r="87" spans="1:9" ht="15" customHeight="1">
      <c r="A87" s="848"/>
      <c r="B87" s="17" t="s">
        <v>396</v>
      </c>
      <c r="C87" s="388">
        <v>96</v>
      </c>
      <c r="D87" s="30">
        <v>96</v>
      </c>
      <c r="E87" s="266"/>
      <c r="F87" s="266"/>
      <c r="G87" s="7"/>
      <c r="I87" s="4"/>
    </row>
    <row r="88" spans="1:9" ht="15" customHeight="1">
      <c r="A88" s="848"/>
      <c r="B88" s="17" t="s">
        <v>628</v>
      </c>
      <c r="C88" s="388"/>
      <c r="D88" s="30">
        <v>60</v>
      </c>
      <c r="E88" s="266"/>
      <c r="F88" s="266"/>
      <c r="G88" s="7"/>
      <c r="I88" s="4"/>
    </row>
    <row r="89" spans="1:9" ht="15" customHeight="1">
      <c r="A89" s="848"/>
      <c r="B89" s="17"/>
      <c r="C89" s="388"/>
      <c r="D89" s="30"/>
      <c r="E89" s="266"/>
      <c r="F89" s="266"/>
      <c r="G89" s="7"/>
      <c r="I89" s="4"/>
    </row>
    <row r="90" spans="1:9" ht="15" customHeight="1">
      <c r="A90" s="848"/>
      <c r="B90" s="17"/>
      <c r="C90" s="388"/>
      <c r="D90" s="30"/>
      <c r="E90" s="266"/>
      <c r="F90" s="266"/>
      <c r="G90" s="7"/>
      <c r="I90" s="4"/>
    </row>
    <row r="91" spans="1:9" ht="15" customHeight="1">
      <c r="A91" s="848"/>
      <c r="B91" s="17"/>
      <c r="C91" s="388"/>
      <c r="D91" s="30"/>
      <c r="E91" s="266"/>
      <c r="F91" s="266"/>
      <c r="G91" s="7"/>
      <c r="I91" s="4"/>
    </row>
    <row r="92" spans="1:9" ht="15" customHeight="1">
      <c r="A92" s="848"/>
      <c r="B92" s="17"/>
      <c r="C92" s="388"/>
      <c r="D92" s="30"/>
      <c r="E92" s="266"/>
      <c r="F92" s="266"/>
      <c r="G92" s="7"/>
      <c r="I92" s="4"/>
    </row>
    <row r="93" spans="1:9" ht="15" customHeight="1">
      <c r="A93" s="848"/>
      <c r="B93" s="253"/>
      <c r="C93" s="388"/>
      <c r="D93" s="30"/>
      <c r="E93" s="266"/>
      <c r="F93" s="266"/>
      <c r="G93" s="7"/>
      <c r="I93" s="4"/>
    </row>
    <row r="94" spans="1:9" ht="15" customHeight="1">
      <c r="A94" s="227" t="s">
        <v>112</v>
      </c>
      <c r="B94" s="254" t="s">
        <v>229</v>
      </c>
      <c r="C94" s="29">
        <f>SUM(C95:C113)</f>
        <v>131850</v>
      </c>
      <c r="D94" s="29">
        <f>D95+D97+D98+D99+D100+D101+D102+D103+D104+D105+D106+D107+D108+D109+D110+D111+D112+D113</f>
        <v>131850</v>
      </c>
      <c r="E94" s="29">
        <f>SUM(E95:E113)</f>
        <v>0</v>
      </c>
      <c r="F94" s="391">
        <f>SUM(F95:F113)</f>
        <v>0</v>
      </c>
      <c r="I94" s="4"/>
    </row>
    <row r="95" spans="1:9" ht="15" customHeight="1">
      <c r="A95" s="848"/>
      <c r="B95" s="18" t="s">
        <v>230</v>
      </c>
      <c r="C95" s="388">
        <v>70100</v>
      </c>
      <c r="D95" s="388">
        <v>70100</v>
      </c>
      <c r="E95" s="266"/>
      <c r="F95" s="266"/>
      <c r="I95" s="4"/>
    </row>
    <row r="96" spans="1:9" ht="15" customHeight="1">
      <c r="A96" s="848"/>
      <c r="B96" s="18" t="s">
        <v>612</v>
      </c>
      <c r="C96" s="388"/>
      <c r="D96" s="388">
        <v>30000</v>
      </c>
      <c r="E96" s="266"/>
      <c r="F96" s="266"/>
      <c r="I96" s="4"/>
    </row>
    <row r="97" spans="1:9" ht="15" customHeight="1">
      <c r="A97" s="848"/>
      <c r="B97" s="18" t="s">
        <v>231</v>
      </c>
      <c r="C97" s="388">
        <v>8000</v>
      </c>
      <c r="D97" s="388">
        <v>8000</v>
      </c>
      <c r="E97" s="266"/>
      <c r="F97" s="266"/>
      <c r="I97" s="4"/>
    </row>
    <row r="98" spans="1:9" ht="15" customHeight="1">
      <c r="A98" s="848"/>
      <c r="B98" s="18" t="s">
        <v>340</v>
      </c>
      <c r="C98" s="388">
        <v>400</v>
      </c>
      <c r="D98" s="388">
        <v>400</v>
      </c>
      <c r="E98" s="266"/>
      <c r="F98" s="266"/>
      <c r="I98" s="4"/>
    </row>
    <row r="99" spans="1:9" ht="15" customHeight="1">
      <c r="A99" s="848"/>
      <c r="B99" s="18" t="s">
        <v>232</v>
      </c>
      <c r="C99" s="388">
        <v>6000</v>
      </c>
      <c r="D99" s="388">
        <v>6000</v>
      </c>
      <c r="E99" s="266"/>
      <c r="F99" s="266"/>
      <c r="I99" s="4"/>
    </row>
    <row r="100" spans="1:9" ht="15" customHeight="1">
      <c r="A100" s="848"/>
      <c r="B100" s="18" t="s">
        <v>233</v>
      </c>
      <c r="C100" s="388">
        <v>1000</v>
      </c>
      <c r="D100" s="388">
        <v>1000</v>
      </c>
      <c r="E100" s="266"/>
      <c r="F100" s="266"/>
      <c r="I100" s="4"/>
    </row>
    <row r="101" spans="1:9" ht="15" customHeight="1">
      <c r="A101" s="848"/>
      <c r="B101" s="18" t="s">
        <v>234</v>
      </c>
      <c r="C101" s="388">
        <v>2000</v>
      </c>
      <c r="D101" s="388">
        <v>2000</v>
      </c>
      <c r="E101" s="266"/>
      <c r="F101" s="266"/>
      <c r="I101" s="4"/>
    </row>
    <row r="102" spans="1:9" ht="15" customHeight="1">
      <c r="A102" s="848"/>
      <c r="B102" s="18" t="s">
        <v>235</v>
      </c>
      <c r="C102" s="388">
        <v>2000</v>
      </c>
      <c r="D102" s="388">
        <v>2000</v>
      </c>
      <c r="E102" s="266"/>
      <c r="F102" s="266"/>
      <c r="I102" s="4"/>
    </row>
    <row r="103" spans="1:9" ht="15" customHeight="1">
      <c r="A103" s="848"/>
      <c r="B103" s="18" t="s">
        <v>236</v>
      </c>
      <c r="C103" s="388">
        <v>2000</v>
      </c>
      <c r="D103" s="388">
        <v>2000</v>
      </c>
      <c r="E103" s="266"/>
      <c r="F103" s="266"/>
      <c r="I103" s="4"/>
    </row>
    <row r="104" spans="1:9" ht="15" customHeight="1">
      <c r="A104" s="848"/>
      <c r="B104" s="18" t="s">
        <v>237</v>
      </c>
      <c r="C104" s="388">
        <v>1800</v>
      </c>
      <c r="D104" s="388">
        <v>1800</v>
      </c>
      <c r="E104" s="266"/>
      <c r="F104" s="266"/>
      <c r="I104" s="4"/>
    </row>
    <row r="105" spans="1:9" ht="15" customHeight="1">
      <c r="A105" s="848"/>
      <c r="B105" s="18" t="s">
        <v>238</v>
      </c>
      <c r="C105" s="388">
        <v>3500</v>
      </c>
      <c r="D105" s="388">
        <v>3500</v>
      </c>
      <c r="E105" s="266"/>
      <c r="F105" s="266"/>
      <c r="H105" s="62"/>
      <c r="I105" s="4"/>
    </row>
    <row r="106" spans="1:9" ht="15" customHeight="1">
      <c r="A106" s="848"/>
      <c r="B106" s="18" t="s">
        <v>239</v>
      </c>
      <c r="C106" s="388">
        <v>15500</v>
      </c>
      <c r="D106" s="388">
        <v>15500</v>
      </c>
      <c r="E106" s="266"/>
      <c r="F106" s="266"/>
      <c r="I106" s="4"/>
    </row>
    <row r="107" spans="1:9" ht="15" customHeight="1">
      <c r="A107" s="848"/>
      <c r="B107" s="18" t="s">
        <v>240</v>
      </c>
      <c r="C107" s="388">
        <v>2500</v>
      </c>
      <c r="D107" s="388">
        <v>2500</v>
      </c>
      <c r="E107" s="266"/>
      <c r="F107" s="266"/>
      <c r="I107" s="4"/>
    </row>
    <row r="108" spans="1:9" ht="15" customHeight="1">
      <c r="A108" s="848"/>
      <c r="B108" s="18" t="s">
        <v>241</v>
      </c>
      <c r="C108" s="388">
        <v>10000</v>
      </c>
      <c r="D108" s="388">
        <v>10000</v>
      </c>
      <c r="E108" s="266"/>
      <c r="F108" s="266"/>
      <c r="I108" s="4"/>
    </row>
    <row r="109" spans="1:9" ht="15" customHeight="1">
      <c r="A109" s="848"/>
      <c r="B109" s="18" t="s">
        <v>242</v>
      </c>
      <c r="C109" s="387">
        <v>3000</v>
      </c>
      <c r="D109" s="387">
        <v>3000</v>
      </c>
      <c r="E109" s="294"/>
      <c r="F109" s="294"/>
      <c r="I109" s="4"/>
    </row>
    <row r="110" spans="1:9" ht="15" customHeight="1">
      <c r="A110" s="848"/>
      <c r="B110" s="18" t="s">
        <v>327</v>
      </c>
      <c r="C110" s="387">
        <v>2000</v>
      </c>
      <c r="D110" s="387">
        <v>2000</v>
      </c>
      <c r="E110" s="294"/>
      <c r="F110" s="294"/>
      <c r="I110" s="4"/>
    </row>
    <row r="111" spans="1:9" ht="15" customHeight="1">
      <c r="A111" s="848"/>
      <c r="B111" s="18" t="s">
        <v>328</v>
      </c>
      <c r="C111" s="387">
        <v>50</v>
      </c>
      <c r="D111" s="387">
        <v>50</v>
      </c>
      <c r="E111" s="294"/>
      <c r="F111" s="294"/>
      <c r="I111" s="4"/>
    </row>
    <row r="112" spans="1:9" ht="15" customHeight="1">
      <c r="A112" s="848"/>
      <c r="B112" s="301" t="s">
        <v>398</v>
      </c>
      <c r="C112" s="396">
        <v>1000</v>
      </c>
      <c r="D112" s="396">
        <v>1000</v>
      </c>
      <c r="E112" s="302"/>
      <c r="F112" s="302"/>
      <c r="I112" s="4"/>
    </row>
    <row r="113" spans="1:9" ht="15" customHeight="1" thickBot="1">
      <c r="A113" s="849"/>
      <c r="B113" s="228" t="s">
        <v>243</v>
      </c>
      <c r="C113" s="615">
        <v>1000</v>
      </c>
      <c r="D113" s="615">
        <v>1000</v>
      </c>
      <c r="E113" s="295"/>
      <c r="F113" s="295"/>
      <c r="I113" s="4"/>
    </row>
    <row r="114" spans="1:9" ht="15" customHeight="1" thickTop="1">
      <c r="A114" s="155"/>
      <c r="B114" s="152"/>
      <c r="C114" s="32"/>
      <c r="D114" s="32"/>
      <c r="E114" s="32"/>
      <c r="F114" s="32"/>
      <c r="I114" s="4"/>
    </row>
    <row r="115" spans="1:9" ht="15" customHeight="1">
      <c r="A115" s="155"/>
      <c r="B115" s="152"/>
      <c r="C115" s="32"/>
      <c r="D115" s="32"/>
      <c r="E115" s="32"/>
      <c r="F115" s="32"/>
      <c r="I115" s="4"/>
    </row>
    <row r="116" spans="1:9" ht="15" customHeight="1">
      <c r="A116" s="2"/>
      <c r="B116" s="3"/>
      <c r="C116" s="3"/>
      <c r="D116" s="3"/>
      <c r="E116" s="32"/>
      <c r="F116" s="304"/>
      <c r="I116" s="4"/>
    </row>
    <row r="117" spans="1:9" ht="15" customHeight="1">
      <c r="A117" s="2"/>
      <c r="B117" s="3"/>
      <c r="C117" s="22"/>
      <c r="D117" s="22"/>
      <c r="E117" s="24"/>
      <c r="F117" s="24"/>
      <c r="G117" s="4"/>
      <c r="I117" s="4"/>
    </row>
    <row r="118" spans="1:9" ht="15" customHeight="1">
      <c r="A118" s="2"/>
      <c r="B118" s="158"/>
      <c r="C118" s="159"/>
      <c r="D118" s="159"/>
      <c r="E118" s="159"/>
      <c r="F118" s="303"/>
      <c r="I118" s="4"/>
    </row>
    <row r="119" spans="1:9" ht="15" customHeight="1">
      <c r="A119" s="2"/>
      <c r="B119" s="159"/>
      <c r="C119" s="159"/>
      <c r="D119" s="159"/>
      <c r="E119" s="159"/>
      <c r="F119" s="159"/>
      <c r="I119" s="4"/>
    </row>
    <row r="120" spans="1:9" ht="27" customHeight="1">
      <c r="A120" s="2"/>
      <c r="B120" s="159"/>
      <c r="C120" s="159"/>
      <c r="D120" s="159"/>
      <c r="E120" s="159"/>
      <c r="F120" s="159"/>
      <c r="I120" s="4"/>
    </row>
    <row r="121" spans="1:9" ht="15" customHeight="1">
      <c r="A121" s="2"/>
      <c r="B121" s="159"/>
      <c r="C121" s="159"/>
      <c r="D121" s="159"/>
      <c r="E121" s="159"/>
      <c r="F121" s="159"/>
      <c r="I121" s="4"/>
    </row>
    <row r="122" spans="1:9" ht="15" customHeight="1">
      <c r="A122" s="2"/>
      <c r="B122" s="159"/>
      <c r="C122" s="159"/>
      <c r="D122" s="159"/>
      <c r="E122" s="159"/>
      <c r="F122" s="159"/>
      <c r="I122" s="4"/>
    </row>
    <row r="123" spans="1:9" ht="15" customHeight="1">
      <c r="A123" s="2"/>
      <c r="B123" s="159"/>
      <c r="C123" s="159"/>
      <c r="D123" s="159"/>
      <c r="E123" s="159"/>
      <c r="F123" s="159"/>
      <c r="I123" s="4"/>
    </row>
    <row r="124" spans="1:9" ht="15" customHeight="1">
      <c r="A124" s="2"/>
      <c r="B124" s="159"/>
      <c r="C124" s="159"/>
      <c r="D124" s="159"/>
      <c r="E124" s="159"/>
      <c r="F124" s="159"/>
      <c r="I124" s="4"/>
    </row>
    <row r="125" spans="1:9" ht="15" customHeight="1">
      <c r="A125" s="2"/>
      <c r="B125" s="160"/>
      <c r="C125" s="159"/>
      <c r="D125" s="159"/>
      <c r="E125" s="159"/>
      <c r="F125" s="159"/>
      <c r="I125" s="4"/>
    </row>
    <row r="126" spans="2:9" ht="12.75">
      <c r="B126" s="159"/>
      <c r="C126" s="4"/>
      <c r="D126" s="4"/>
      <c r="E126" s="159"/>
      <c r="F126" s="159"/>
      <c r="I126" s="4"/>
    </row>
    <row r="127" spans="2:9" ht="12.75">
      <c r="B127" s="159"/>
      <c r="C127" s="4"/>
      <c r="D127" s="4"/>
      <c r="E127" s="159"/>
      <c r="F127" s="159"/>
      <c r="I127" s="4"/>
    </row>
    <row r="128" spans="2:9" ht="12.75">
      <c r="B128" s="159"/>
      <c r="C128" s="4"/>
      <c r="D128" s="4"/>
      <c r="E128" s="159"/>
      <c r="F128" s="159"/>
      <c r="I128" s="4"/>
    </row>
    <row r="129" spans="2:9" ht="12.75">
      <c r="B129" s="159"/>
      <c r="C129" s="4"/>
      <c r="D129" s="4"/>
      <c r="E129" s="4"/>
      <c r="F129" s="4"/>
      <c r="I129" s="4"/>
    </row>
    <row r="130" spans="2:9" ht="12.75">
      <c r="B130" s="4"/>
      <c r="C130" s="4"/>
      <c r="D130" s="4"/>
      <c r="E130" s="4"/>
      <c r="F130" s="4"/>
      <c r="I130" s="4"/>
    </row>
    <row r="131" spans="2:9" ht="12.75">
      <c r="B131" s="4"/>
      <c r="C131" s="4"/>
      <c r="D131" s="4"/>
      <c r="E131" s="4"/>
      <c r="F131" s="4"/>
      <c r="I131" s="4"/>
    </row>
    <row r="132" spans="2:9" ht="12.75">
      <c r="B132" s="4"/>
      <c r="C132" s="4"/>
      <c r="D132" s="4"/>
      <c r="E132" s="4"/>
      <c r="F132" s="4"/>
      <c r="I132" s="4"/>
    </row>
    <row r="133" spans="2:9" ht="12.75">
      <c r="B133" s="4"/>
      <c r="C133" s="4"/>
      <c r="D133" s="4"/>
      <c r="E133" s="4"/>
      <c r="F133" s="4"/>
      <c r="I133" s="4"/>
    </row>
    <row r="134" spans="2:9" ht="12.75">
      <c r="B134" s="4"/>
      <c r="C134" s="4"/>
      <c r="D134" s="4"/>
      <c r="E134" s="4"/>
      <c r="F134" s="4"/>
      <c r="I134" s="4"/>
    </row>
    <row r="135" spans="2:9" ht="12.75">
      <c r="B135" s="159"/>
      <c r="C135" s="4"/>
      <c r="D135" s="4"/>
      <c r="E135" s="159"/>
      <c r="F135" s="159"/>
      <c r="I135" s="4"/>
    </row>
    <row r="136" spans="2:9" ht="13.5">
      <c r="B136" s="160"/>
      <c r="C136" s="4"/>
      <c r="D136" s="4"/>
      <c r="E136" s="4"/>
      <c r="F136" s="4"/>
      <c r="I136" s="4"/>
    </row>
    <row r="137" spans="2:9" ht="12.75">
      <c r="B137" s="159"/>
      <c r="C137" s="4"/>
      <c r="D137" s="4"/>
      <c r="E137" s="4"/>
      <c r="F137" s="4"/>
      <c r="I137" s="4"/>
    </row>
    <row r="138" spans="2:9" ht="12.75">
      <c r="B138" s="4"/>
      <c r="C138" s="4"/>
      <c r="D138" s="4"/>
      <c r="E138" s="4"/>
      <c r="F138" s="4"/>
      <c r="I138" s="4"/>
    </row>
    <row r="139" spans="2:9" ht="12.75">
      <c r="B139" s="4"/>
      <c r="C139" s="4"/>
      <c r="D139" s="4"/>
      <c r="E139" s="4"/>
      <c r="F139" s="4"/>
      <c r="I139" s="4"/>
    </row>
    <row r="140" spans="2:9" ht="12.75">
      <c r="B140" s="4"/>
      <c r="C140" s="4"/>
      <c r="D140" s="4"/>
      <c r="E140" s="4"/>
      <c r="F140" s="4"/>
      <c r="I140" s="4"/>
    </row>
    <row r="141" spans="2:9" ht="12.75">
      <c r="B141" s="4"/>
      <c r="C141" s="4"/>
      <c r="D141" s="4"/>
      <c r="E141" s="4"/>
      <c r="F141" s="4"/>
      <c r="I141" s="4"/>
    </row>
    <row r="142" spans="2:9" ht="12.75">
      <c r="B142" s="4"/>
      <c r="C142" s="4"/>
      <c r="D142" s="4"/>
      <c r="E142" s="4"/>
      <c r="F142" s="4"/>
      <c r="I142" s="4"/>
    </row>
    <row r="143" spans="2:9" ht="12.75">
      <c r="B143" s="4"/>
      <c r="C143" s="4"/>
      <c r="D143" s="4"/>
      <c r="E143" s="4"/>
      <c r="F143" s="4"/>
      <c r="I143" s="4"/>
    </row>
    <row r="144" spans="2:9" ht="12.75">
      <c r="B144" s="4"/>
      <c r="C144" s="4"/>
      <c r="D144" s="4"/>
      <c r="E144" s="4"/>
      <c r="F144" s="4"/>
      <c r="I144" s="4"/>
    </row>
    <row r="145" spans="2:9" ht="12.75">
      <c r="B145" s="4"/>
      <c r="C145" s="4"/>
      <c r="D145" s="4"/>
      <c r="E145" s="4"/>
      <c r="F145" s="4"/>
      <c r="I145" s="4"/>
    </row>
    <row r="146" spans="2:9" ht="12.75">
      <c r="B146" s="4"/>
      <c r="C146" s="4"/>
      <c r="D146" s="4"/>
      <c r="E146" s="4"/>
      <c r="F146" s="4"/>
      <c r="I146" s="4"/>
    </row>
    <row r="147" spans="2:9" ht="12.75">
      <c r="B147" s="4"/>
      <c r="C147" s="4"/>
      <c r="D147" s="4"/>
      <c r="E147" s="4"/>
      <c r="F147" s="4"/>
      <c r="I147" s="4"/>
    </row>
    <row r="148" spans="2:9" ht="13.5">
      <c r="B148" s="160"/>
      <c r="C148" s="4"/>
      <c r="D148" s="4"/>
      <c r="E148" s="4"/>
      <c r="F148" s="4"/>
      <c r="I148" s="4"/>
    </row>
    <row r="149" spans="2:9" ht="12.75">
      <c r="B149" s="4"/>
      <c r="C149" s="4"/>
      <c r="D149" s="4"/>
      <c r="E149" s="4"/>
      <c r="F149" s="4"/>
      <c r="I149" s="4"/>
    </row>
    <row r="150" spans="2:9" ht="12.75">
      <c r="B150" s="4"/>
      <c r="C150" s="4"/>
      <c r="D150" s="4"/>
      <c r="E150" s="4"/>
      <c r="F150" s="4"/>
      <c r="I150" s="4"/>
    </row>
    <row r="151" spans="2:9" ht="12.75">
      <c r="B151" s="4"/>
      <c r="C151" s="4"/>
      <c r="D151" s="4"/>
      <c r="E151" s="4"/>
      <c r="F151" s="4"/>
      <c r="I151" s="4"/>
    </row>
    <row r="152" spans="2:9" ht="13.5">
      <c r="B152" s="161"/>
      <c r="C152" s="4"/>
      <c r="D152" s="4"/>
      <c r="E152" s="4"/>
      <c r="F152" s="4"/>
      <c r="I152" s="4"/>
    </row>
    <row r="153" spans="2:9" ht="12.75">
      <c r="B153" s="4"/>
      <c r="C153" s="4"/>
      <c r="D153" s="4"/>
      <c r="E153" s="4"/>
      <c r="F153" s="4"/>
      <c r="I153" s="4"/>
    </row>
    <row r="154" spans="2:9" ht="12.75">
      <c r="B154" s="4"/>
      <c r="C154" s="4"/>
      <c r="D154" s="4"/>
      <c r="E154" s="4"/>
      <c r="F154" s="4"/>
      <c r="I154" s="4"/>
    </row>
    <row r="155" spans="2:9" ht="12.75">
      <c r="B155" s="4"/>
      <c r="C155" s="4"/>
      <c r="D155" s="4"/>
      <c r="E155" s="4"/>
      <c r="F155" s="4"/>
      <c r="I155" s="4"/>
    </row>
    <row r="156" spans="2:9" ht="12.75">
      <c r="B156" s="4"/>
      <c r="C156" s="4"/>
      <c r="D156" s="4"/>
      <c r="E156" s="4"/>
      <c r="F156" s="4"/>
      <c r="I156" s="4"/>
    </row>
    <row r="157" spans="2:9" ht="12.75">
      <c r="B157" s="4"/>
      <c r="C157" s="4"/>
      <c r="D157" s="4"/>
      <c r="E157" s="4"/>
      <c r="F157" s="4"/>
      <c r="I157" s="4"/>
    </row>
    <row r="158" spans="2:9" ht="12.75">
      <c r="B158" s="4"/>
      <c r="C158" s="4"/>
      <c r="D158" s="4"/>
      <c r="E158" s="4"/>
      <c r="F158" s="4"/>
      <c r="I158" s="4"/>
    </row>
    <row r="159" spans="2:9" ht="12.75">
      <c r="B159" s="4"/>
      <c r="C159" s="4"/>
      <c r="D159" s="4"/>
      <c r="E159" s="4"/>
      <c r="F159" s="4"/>
      <c r="I159" s="4"/>
    </row>
    <row r="160" spans="2:9" ht="12.75">
      <c r="B160" s="4"/>
      <c r="C160" s="4"/>
      <c r="D160" s="4"/>
      <c r="E160" s="4"/>
      <c r="F160" s="4"/>
      <c r="I160" s="4"/>
    </row>
    <row r="161" spans="2:9" ht="12.75">
      <c r="B161" s="4"/>
      <c r="C161" s="4"/>
      <c r="D161" s="4"/>
      <c r="E161" s="4"/>
      <c r="F161" s="4"/>
      <c r="I161" s="4"/>
    </row>
    <row r="162" spans="2:9" ht="12.75">
      <c r="B162" s="4"/>
      <c r="C162" s="4"/>
      <c r="D162" s="4"/>
      <c r="E162" s="4"/>
      <c r="F162" s="4"/>
      <c r="I162" s="4"/>
    </row>
    <row r="163" spans="2:9" ht="12.75">
      <c r="B163" s="4"/>
      <c r="C163" s="4"/>
      <c r="D163" s="4"/>
      <c r="E163" s="4"/>
      <c r="F163" s="4"/>
      <c r="I163" s="4"/>
    </row>
    <row r="164" spans="2:9" ht="12.75">
      <c r="B164" s="4"/>
      <c r="C164" s="4"/>
      <c r="D164" s="4"/>
      <c r="E164" s="4"/>
      <c r="F164" s="4"/>
      <c r="I164" s="4"/>
    </row>
    <row r="165" spans="2:9" ht="12.75">
      <c r="B165" s="4"/>
      <c r="C165" s="4"/>
      <c r="D165" s="4"/>
      <c r="E165" s="4"/>
      <c r="F165" s="4"/>
      <c r="I165" s="4"/>
    </row>
    <row r="166" spans="2:9" ht="12.75">
      <c r="B166" s="4"/>
      <c r="C166" s="4"/>
      <c r="D166" s="4"/>
      <c r="E166" s="4"/>
      <c r="F166" s="4"/>
      <c r="I166" s="4"/>
    </row>
    <row r="167" spans="2:9" ht="12.75">
      <c r="B167" s="4"/>
      <c r="C167" s="4"/>
      <c r="D167" s="4"/>
      <c r="E167" s="4"/>
      <c r="F167" s="4"/>
      <c r="I167" s="4"/>
    </row>
    <row r="168" spans="2:9" ht="12.75">
      <c r="B168" s="4"/>
      <c r="C168" s="4"/>
      <c r="D168" s="4"/>
      <c r="E168" s="4"/>
      <c r="F168" s="4"/>
      <c r="I168" s="4"/>
    </row>
    <row r="169" spans="2:9" ht="12.75">
      <c r="B169" s="4"/>
      <c r="C169" s="4"/>
      <c r="D169" s="4"/>
      <c r="E169" s="4"/>
      <c r="F169" s="4"/>
      <c r="I169" s="4"/>
    </row>
    <row r="170" spans="2:9" ht="12.75">
      <c r="B170" s="4"/>
      <c r="C170" s="4"/>
      <c r="D170" s="4"/>
      <c r="E170" s="4"/>
      <c r="F170" s="4"/>
      <c r="I170" s="4"/>
    </row>
    <row r="171" spans="2:9" ht="12.75">
      <c r="B171" s="4"/>
      <c r="C171" s="4"/>
      <c r="D171" s="4"/>
      <c r="E171" s="4"/>
      <c r="F171" s="4"/>
      <c r="I171" s="4"/>
    </row>
    <row r="172" spans="2:9" ht="12.75">
      <c r="B172" s="4"/>
      <c r="C172" s="4"/>
      <c r="D172" s="4"/>
      <c r="E172" s="4"/>
      <c r="F172" s="4"/>
      <c r="I172" s="4"/>
    </row>
    <row r="173" spans="2:9" ht="12.75">
      <c r="B173" s="4"/>
      <c r="C173" s="4"/>
      <c r="D173" s="4"/>
      <c r="E173" s="4"/>
      <c r="F173" s="4"/>
      <c r="I173" s="4"/>
    </row>
    <row r="174" spans="2:9" ht="12.75">
      <c r="B174" s="4"/>
      <c r="C174" s="4"/>
      <c r="D174" s="4"/>
      <c r="E174" s="4"/>
      <c r="F174" s="4"/>
      <c r="I174" s="4"/>
    </row>
    <row r="175" spans="2:9" ht="12.75">
      <c r="B175" s="4"/>
      <c r="C175" s="4"/>
      <c r="D175" s="4"/>
      <c r="E175" s="4"/>
      <c r="F175" s="4"/>
      <c r="I175" s="4"/>
    </row>
    <row r="176" spans="2:9" ht="12.75">
      <c r="B176" s="4"/>
      <c r="C176" s="4"/>
      <c r="D176" s="4"/>
      <c r="E176" s="4"/>
      <c r="F176" s="4"/>
      <c r="I176" s="4"/>
    </row>
    <row r="177" spans="2:9" ht="12.75">
      <c r="B177" s="4"/>
      <c r="C177" s="4"/>
      <c r="D177" s="4"/>
      <c r="E177" s="4"/>
      <c r="F177" s="4"/>
      <c r="I177" s="4"/>
    </row>
    <row r="178" spans="2:9" ht="12.75">
      <c r="B178" s="4"/>
      <c r="C178" s="4"/>
      <c r="D178" s="4"/>
      <c r="E178" s="4"/>
      <c r="F178" s="4"/>
      <c r="I178" s="4"/>
    </row>
    <row r="179" spans="2:9" ht="12.75">
      <c r="B179" s="4"/>
      <c r="C179" s="4"/>
      <c r="D179" s="4"/>
      <c r="E179" s="4"/>
      <c r="F179" s="4"/>
      <c r="I179" s="4"/>
    </row>
    <row r="180" spans="2:9" ht="12.75">
      <c r="B180" s="4"/>
      <c r="C180" s="4"/>
      <c r="D180" s="4"/>
      <c r="E180" s="4"/>
      <c r="F180" s="4"/>
      <c r="I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</sheetData>
  <sheetProtection/>
  <mergeCells count="12">
    <mergeCell ref="A95:A113"/>
    <mergeCell ref="A50:A93"/>
    <mergeCell ref="A11:A47"/>
    <mergeCell ref="B6:B7"/>
    <mergeCell ref="D6:D7"/>
    <mergeCell ref="F41:F42"/>
    <mergeCell ref="E6:E7"/>
    <mergeCell ref="A1:D1"/>
    <mergeCell ref="A4:D4"/>
    <mergeCell ref="A3:F3"/>
    <mergeCell ref="C6:C7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34">
      <selection activeCell="A3" sqref="A3:G3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4" width="10.8515625" style="0" customWidth="1"/>
    <col min="5" max="5" width="10.57421875" style="0" customWidth="1"/>
    <col min="6" max="6" width="10.8515625" style="0" customWidth="1"/>
    <col min="7" max="7" width="11.28125" style="0" customWidth="1"/>
    <col min="8" max="8" width="11.421875" style="0" bestFit="1" customWidth="1"/>
  </cols>
  <sheetData>
    <row r="1" spans="1:7" ht="12.75">
      <c r="A1" s="799" t="s">
        <v>266</v>
      </c>
      <c r="B1" s="799"/>
      <c r="C1" s="799"/>
      <c r="D1" s="799"/>
      <c r="E1" s="799"/>
      <c r="F1" s="799"/>
      <c r="G1" s="799"/>
    </row>
    <row r="2" spans="1:7" ht="12.75">
      <c r="A2" s="802" t="s">
        <v>653</v>
      </c>
      <c r="B2" s="802"/>
      <c r="C2" s="802"/>
      <c r="D2" s="802"/>
      <c r="E2" s="802"/>
      <c r="F2" s="802"/>
      <c r="G2" s="802"/>
    </row>
    <row r="3" spans="1:7" ht="12.75">
      <c r="A3" s="802" t="s">
        <v>400</v>
      </c>
      <c r="B3" s="802"/>
      <c r="C3" s="802"/>
      <c r="D3" s="802"/>
      <c r="E3" s="802"/>
      <c r="F3" s="802"/>
      <c r="G3" s="802"/>
    </row>
    <row r="4" spans="1:7" ht="13.5" thickBot="1">
      <c r="A4" s="812" t="s">
        <v>401</v>
      </c>
      <c r="B4" s="812"/>
      <c r="C4" s="812"/>
      <c r="D4" s="812"/>
      <c r="E4" s="812"/>
      <c r="F4" s="812"/>
      <c r="G4" s="812"/>
    </row>
    <row r="5" spans="1:7" ht="39.75" customHeight="1" thickBot="1" thickTop="1">
      <c r="A5" s="306" t="s">
        <v>247</v>
      </c>
      <c r="B5" s="58" t="s">
        <v>248</v>
      </c>
      <c r="C5" s="59" t="s">
        <v>618</v>
      </c>
      <c r="D5" s="59" t="s">
        <v>582</v>
      </c>
      <c r="E5" s="59" t="s">
        <v>402</v>
      </c>
      <c r="F5" s="59" t="s">
        <v>403</v>
      </c>
      <c r="G5" s="59" t="s">
        <v>404</v>
      </c>
    </row>
    <row r="6" spans="1:7" ht="15" customHeight="1" thickBot="1">
      <c r="A6" s="307"/>
      <c r="B6" s="308"/>
      <c r="C6" s="308"/>
      <c r="D6" s="308"/>
      <c r="E6" s="308"/>
      <c r="F6" s="308"/>
      <c r="G6" s="309" t="s">
        <v>585</v>
      </c>
    </row>
    <row r="7" spans="1:7" ht="24.75" customHeight="1">
      <c r="A7" s="310" t="s">
        <v>84</v>
      </c>
      <c r="B7" s="885" t="s">
        <v>249</v>
      </c>
      <c r="C7" s="886"/>
      <c r="D7" s="886"/>
      <c r="E7" s="886"/>
      <c r="F7" s="886"/>
      <c r="G7" s="887"/>
    </row>
    <row r="8" spans="1:7" ht="26.25" thickBot="1">
      <c r="A8" s="398" t="s">
        <v>86</v>
      </c>
      <c r="B8" s="399" t="s">
        <v>405</v>
      </c>
      <c r="C8" s="400">
        <v>134584</v>
      </c>
      <c r="D8" s="400">
        <v>134584</v>
      </c>
      <c r="E8" s="400">
        <f>C8-F8</f>
        <v>16056</v>
      </c>
      <c r="F8" s="400">
        <v>118528</v>
      </c>
      <c r="G8" s="695" t="s">
        <v>406</v>
      </c>
    </row>
    <row r="9" spans="1:9" ht="15" customHeight="1" thickBot="1">
      <c r="A9" s="398" t="s">
        <v>90</v>
      </c>
      <c r="B9" s="401" t="s">
        <v>407</v>
      </c>
      <c r="C9" s="400">
        <v>2000</v>
      </c>
      <c r="D9" s="400">
        <v>2000</v>
      </c>
      <c r="E9" s="400">
        <v>400</v>
      </c>
      <c r="F9" s="400">
        <v>1600</v>
      </c>
      <c r="G9" s="695" t="s">
        <v>408</v>
      </c>
      <c r="I9" s="311"/>
    </row>
    <row r="10" spans="1:7" ht="51.75" thickBot="1">
      <c r="A10" s="402" t="s">
        <v>155</v>
      </c>
      <c r="B10" s="360" t="s">
        <v>409</v>
      </c>
      <c r="C10" s="403">
        <v>700</v>
      </c>
      <c r="D10" s="403">
        <v>700</v>
      </c>
      <c r="E10" s="403">
        <v>420</v>
      </c>
      <c r="F10" s="403">
        <v>280</v>
      </c>
      <c r="G10" s="696" t="s">
        <v>480</v>
      </c>
    </row>
    <row r="11" spans="1:7" ht="24.75" customHeight="1" thickBot="1">
      <c r="A11" s="398" t="s">
        <v>158</v>
      </c>
      <c r="B11" s="404" t="s">
        <v>410</v>
      </c>
      <c r="C11" s="232">
        <v>38000</v>
      </c>
      <c r="D11" s="232">
        <v>38000</v>
      </c>
      <c r="E11" s="232">
        <v>3800</v>
      </c>
      <c r="F11" s="232">
        <v>34200</v>
      </c>
      <c r="G11" s="697" t="s">
        <v>411</v>
      </c>
    </row>
    <row r="12" spans="1:7" ht="26.25" thickBot="1">
      <c r="A12" s="398" t="s">
        <v>159</v>
      </c>
      <c r="B12" s="404" t="s">
        <v>412</v>
      </c>
      <c r="C12" s="232">
        <v>3120</v>
      </c>
      <c r="D12" s="232">
        <v>3120</v>
      </c>
      <c r="E12" s="232">
        <v>3120</v>
      </c>
      <c r="F12" s="232"/>
      <c r="G12" s="697"/>
    </row>
    <row r="13" spans="1:7" ht="26.25" thickBot="1">
      <c r="A13" s="398" t="s">
        <v>161</v>
      </c>
      <c r="B13" s="404" t="s">
        <v>575</v>
      </c>
      <c r="C13" s="232">
        <v>5000</v>
      </c>
      <c r="D13" s="232">
        <v>5000</v>
      </c>
      <c r="E13" s="232">
        <v>5000</v>
      </c>
      <c r="F13" s="232"/>
      <c r="G13" s="697"/>
    </row>
    <row r="14" spans="1:7" ht="26.25" thickBot="1">
      <c r="A14" s="398" t="s">
        <v>163</v>
      </c>
      <c r="B14" s="404" t="s">
        <v>413</v>
      </c>
      <c r="C14" s="232">
        <v>594</v>
      </c>
      <c r="D14" s="232">
        <v>594</v>
      </c>
      <c r="E14" s="232">
        <v>594</v>
      </c>
      <c r="F14" s="232"/>
      <c r="G14" s="697"/>
    </row>
    <row r="15" spans="1:7" ht="26.25" thickBot="1">
      <c r="A15" s="398" t="s">
        <v>165</v>
      </c>
      <c r="B15" s="404" t="s">
        <v>414</v>
      </c>
      <c r="C15" s="232">
        <v>1062</v>
      </c>
      <c r="D15" s="232">
        <v>1062</v>
      </c>
      <c r="E15" s="232">
        <v>1062</v>
      </c>
      <c r="F15" s="232"/>
      <c r="G15" s="697"/>
    </row>
    <row r="16" spans="1:7" ht="26.25" thickBot="1">
      <c r="A16" s="398" t="s">
        <v>168</v>
      </c>
      <c r="B16" s="404" t="s">
        <v>415</v>
      </c>
      <c r="C16" s="232">
        <v>624</v>
      </c>
      <c r="D16" s="232">
        <v>624</v>
      </c>
      <c r="E16" s="232">
        <v>624</v>
      </c>
      <c r="F16" s="232"/>
      <c r="G16" s="697"/>
    </row>
    <row r="17" spans="1:7" ht="26.25" thickBot="1">
      <c r="A17" s="398" t="s">
        <v>170</v>
      </c>
      <c r="B17" s="404" t="s">
        <v>416</v>
      </c>
      <c r="C17" s="232">
        <v>2700</v>
      </c>
      <c r="D17" s="232">
        <v>2700</v>
      </c>
      <c r="E17" s="232">
        <v>2700</v>
      </c>
      <c r="F17" s="232"/>
      <c r="G17" s="697"/>
    </row>
    <row r="18" spans="1:7" ht="51.75" thickBot="1">
      <c r="A18" s="398" t="s">
        <v>172</v>
      </c>
      <c r="B18" s="404" t="s">
        <v>417</v>
      </c>
      <c r="C18" s="232">
        <v>3360</v>
      </c>
      <c r="D18" s="232">
        <v>3360</v>
      </c>
      <c r="E18" s="232">
        <v>2800</v>
      </c>
      <c r="F18" s="232">
        <v>560</v>
      </c>
      <c r="G18" s="697" t="s">
        <v>480</v>
      </c>
    </row>
    <row r="19" spans="1:7" ht="16.5" thickBot="1">
      <c r="A19" s="405"/>
      <c r="B19" s="406" t="s">
        <v>174</v>
      </c>
      <c r="C19" s="335">
        <f>SUM(C8:C18)</f>
        <v>191744</v>
      </c>
      <c r="D19" s="335">
        <f>SUM(D8:D18)</f>
        <v>191744</v>
      </c>
      <c r="E19" s="335">
        <f>SUM(E8:E18)</f>
        <v>36576</v>
      </c>
      <c r="F19" s="335">
        <f>SUM(F8:F18)</f>
        <v>155168</v>
      </c>
      <c r="G19" s="407"/>
    </row>
    <row r="20" spans="1:7" ht="12.75">
      <c r="A20" s="312"/>
      <c r="B20" s="313"/>
      <c r="C20" s="313"/>
      <c r="D20" s="313"/>
      <c r="E20" s="313"/>
      <c r="F20" s="313"/>
      <c r="G20" s="313"/>
    </row>
    <row r="21" spans="1:7" ht="12.75">
      <c r="A21" s="312"/>
      <c r="B21" s="313"/>
      <c r="C21" s="313"/>
      <c r="D21" s="313"/>
      <c r="E21" s="313"/>
      <c r="F21" s="313"/>
      <c r="G21" s="313"/>
    </row>
    <row r="22" spans="1:7" ht="15" customHeight="1" thickBot="1">
      <c r="A22" s="314"/>
      <c r="B22" s="315"/>
      <c r="C22" s="316"/>
      <c r="D22" s="316"/>
      <c r="E22" s="316"/>
      <c r="F22" s="316"/>
      <c r="G22" s="317"/>
    </row>
    <row r="23" spans="1:7" ht="39.75" customHeight="1" thickBot="1">
      <c r="A23" s="318" t="s">
        <v>247</v>
      </c>
      <c r="B23" s="319" t="s">
        <v>248</v>
      </c>
      <c r="C23" s="59" t="s">
        <v>618</v>
      </c>
      <c r="D23" s="59" t="s">
        <v>583</v>
      </c>
      <c r="E23" s="59" t="s">
        <v>402</v>
      </c>
      <c r="F23" s="59" t="s">
        <v>403</v>
      </c>
      <c r="G23" s="59" t="s">
        <v>404</v>
      </c>
    </row>
    <row r="24" spans="1:7" ht="15" customHeight="1" thickBot="1">
      <c r="A24" s="320"/>
      <c r="B24" s="321"/>
      <c r="C24" s="321"/>
      <c r="D24" s="321"/>
      <c r="E24" s="321"/>
      <c r="F24" s="321"/>
      <c r="G24" s="309" t="s">
        <v>586</v>
      </c>
    </row>
    <row r="25" spans="1:7" ht="24.75" customHeight="1" thickBot="1">
      <c r="A25" s="322" t="s">
        <v>95</v>
      </c>
      <c r="B25" s="880" t="s">
        <v>250</v>
      </c>
      <c r="C25" s="881"/>
      <c r="D25" s="881"/>
      <c r="E25" s="881"/>
      <c r="F25" s="881"/>
      <c r="G25" s="882"/>
    </row>
    <row r="26" spans="1:8" ht="15" customHeight="1" thickBot="1">
      <c r="A26" s="323" t="s">
        <v>86</v>
      </c>
      <c r="B26" s="324" t="s">
        <v>418</v>
      </c>
      <c r="C26" s="408">
        <v>55090</v>
      </c>
      <c r="D26" s="408">
        <v>55090</v>
      </c>
      <c r="E26" s="409">
        <f>C26-F26</f>
        <v>5509</v>
      </c>
      <c r="F26" s="409">
        <v>49581</v>
      </c>
      <c r="G26" s="691" t="s">
        <v>419</v>
      </c>
      <c r="H26" s="325"/>
    </row>
    <row r="27" spans="1:9" ht="39.75" customHeight="1" thickBot="1">
      <c r="A27" s="323" t="s">
        <v>90</v>
      </c>
      <c r="B27" s="326" t="s">
        <v>420</v>
      </c>
      <c r="C27" s="409">
        <v>44460</v>
      </c>
      <c r="D27" s="409">
        <v>44460</v>
      </c>
      <c r="E27" s="409">
        <v>4446</v>
      </c>
      <c r="F27" s="409">
        <v>40014</v>
      </c>
      <c r="G27" s="327" t="s">
        <v>421</v>
      </c>
      <c r="H27" s="410"/>
      <c r="I27" s="411"/>
    </row>
    <row r="28" spans="1:7" ht="13.5" thickBot="1">
      <c r="A28" s="323" t="s">
        <v>155</v>
      </c>
      <c r="B28" s="328" t="s">
        <v>329</v>
      </c>
      <c r="C28" s="412">
        <v>2534</v>
      </c>
      <c r="D28" s="412">
        <v>2534</v>
      </c>
      <c r="E28" s="408">
        <v>2534</v>
      </c>
      <c r="F28" s="408"/>
      <c r="G28" s="692"/>
    </row>
    <row r="29" spans="1:7" ht="26.25" thickBot="1">
      <c r="A29" s="323" t="s">
        <v>158</v>
      </c>
      <c r="B29" s="330" t="s">
        <v>348</v>
      </c>
      <c r="C29" s="412">
        <v>6308</v>
      </c>
      <c r="D29" s="412">
        <v>6308</v>
      </c>
      <c r="E29" s="412">
        <v>6308</v>
      </c>
      <c r="F29" s="412"/>
      <c r="G29" s="693"/>
    </row>
    <row r="30" spans="1:7" ht="26.25" thickBot="1">
      <c r="A30" s="323" t="s">
        <v>159</v>
      </c>
      <c r="B30" s="179" t="s">
        <v>422</v>
      </c>
      <c r="C30" s="413">
        <v>1368</v>
      </c>
      <c r="D30" s="413">
        <v>1368</v>
      </c>
      <c r="E30" s="413">
        <v>1368</v>
      </c>
      <c r="F30" s="413"/>
      <c r="G30" s="694"/>
    </row>
    <row r="31" spans="1:7" ht="51.75" thickBot="1">
      <c r="A31" s="414" t="s">
        <v>161</v>
      </c>
      <c r="B31" s="360" t="s">
        <v>481</v>
      </c>
      <c r="C31" s="415">
        <v>62430</v>
      </c>
      <c r="D31" s="415">
        <v>61562</v>
      </c>
      <c r="E31" s="415">
        <v>6025</v>
      </c>
      <c r="F31" s="415">
        <v>55537</v>
      </c>
      <c r="G31" s="416" t="s">
        <v>482</v>
      </c>
    </row>
    <row r="32" spans="1:7" ht="26.25" thickBot="1">
      <c r="A32" s="323" t="s">
        <v>163</v>
      </c>
      <c r="B32" s="179" t="s">
        <v>423</v>
      </c>
      <c r="C32" s="417">
        <v>2716</v>
      </c>
      <c r="D32" s="417">
        <v>2895</v>
      </c>
      <c r="E32" s="413">
        <v>724</v>
      </c>
      <c r="F32" s="413">
        <v>2171</v>
      </c>
      <c r="G32" s="694" t="s">
        <v>597</v>
      </c>
    </row>
    <row r="33" spans="1:7" ht="26.25" thickBot="1">
      <c r="A33" s="414" t="s">
        <v>165</v>
      </c>
      <c r="B33" s="360" t="s">
        <v>424</v>
      </c>
      <c r="C33" s="415">
        <v>5610</v>
      </c>
      <c r="D33" s="415">
        <v>6299</v>
      </c>
      <c r="E33" s="412">
        <v>1575</v>
      </c>
      <c r="F33" s="412">
        <v>4724</v>
      </c>
      <c r="G33" s="693" t="s">
        <v>598</v>
      </c>
    </row>
    <row r="34" spans="1:7" ht="15" customHeight="1" thickBot="1">
      <c r="A34" s="334"/>
      <c r="B34" s="418" t="s">
        <v>174</v>
      </c>
      <c r="C34" s="419">
        <f>SUM(C26:C33)</f>
        <v>180516</v>
      </c>
      <c r="D34" s="419">
        <f>SUM(D26:D33)</f>
        <v>180516</v>
      </c>
      <c r="E34" s="419">
        <f>SUM(E26:E33)</f>
        <v>28489</v>
      </c>
      <c r="F34" s="419">
        <f>SUM(F26:F33)</f>
        <v>152027</v>
      </c>
      <c r="G34" s="336"/>
    </row>
    <row r="35" spans="1:7" ht="15" customHeight="1">
      <c r="A35" s="337"/>
      <c r="B35" s="338"/>
      <c r="C35" s="311"/>
      <c r="D35" s="311"/>
      <c r="E35" s="339"/>
      <c r="F35" s="339"/>
      <c r="G35" s="34"/>
    </row>
    <row r="36" spans="1:7" ht="15" customHeight="1">
      <c r="A36" s="337"/>
      <c r="B36" s="338"/>
      <c r="C36" s="311"/>
      <c r="D36" s="311"/>
      <c r="E36" s="339"/>
      <c r="F36" s="339"/>
      <c r="G36" s="34"/>
    </row>
    <row r="37" spans="1:7" ht="15" customHeight="1">
      <c r="A37" s="337"/>
      <c r="B37" s="338"/>
      <c r="C37" s="311"/>
      <c r="D37" s="311"/>
      <c r="E37" s="339"/>
      <c r="F37" s="339"/>
      <c r="G37" s="34"/>
    </row>
    <row r="38" spans="1:7" ht="15" customHeight="1">
      <c r="A38" s="337"/>
      <c r="B38" s="338"/>
      <c r="C38" s="311"/>
      <c r="D38" s="311"/>
      <c r="E38" s="339"/>
      <c r="F38" s="339"/>
      <c r="G38" s="34"/>
    </row>
    <row r="39" spans="1:7" ht="15" customHeight="1">
      <c r="A39" s="337"/>
      <c r="B39" s="338"/>
      <c r="C39" s="311"/>
      <c r="D39" s="311"/>
      <c r="E39" s="339"/>
      <c r="F39" s="339"/>
      <c r="G39" s="34"/>
    </row>
    <row r="40" spans="1:7" ht="15" customHeight="1" thickBot="1">
      <c r="A40" s="337"/>
      <c r="B40" s="338"/>
      <c r="C40" s="311"/>
      <c r="D40" s="311"/>
      <c r="E40" s="339"/>
      <c r="F40" s="339"/>
      <c r="G40" s="34"/>
    </row>
    <row r="41" spans="1:7" ht="51.75" thickBot="1">
      <c r="A41" s="318" t="s">
        <v>247</v>
      </c>
      <c r="B41" s="319" t="s">
        <v>248</v>
      </c>
      <c r="C41" s="59" t="s">
        <v>617</v>
      </c>
      <c r="D41" s="59" t="s">
        <v>583</v>
      </c>
      <c r="E41" s="59" t="s">
        <v>402</v>
      </c>
      <c r="F41" s="59" t="s">
        <v>403</v>
      </c>
      <c r="G41" s="59" t="s">
        <v>404</v>
      </c>
    </row>
    <row r="42" spans="1:7" ht="15" customHeight="1" thickBot="1">
      <c r="A42" s="307"/>
      <c r="B42" s="308"/>
      <c r="C42" s="308"/>
      <c r="D42" s="308"/>
      <c r="E42" s="308"/>
      <c r="F42" s="308"/>
      <c r="G42" s="309" t="s">
        <v>585</v>
      </c>
    </row>
    <row r="43" spans="1:7" ht="24.75" customHeight="1" thickBot="1">
      <c r="A43" s="340" t="s">
        <v>101</v>
      </c>
      <c r="B43" s="877" t="s">
        <v>262</v>
      </c>
      <c r="C43" s="878"/>
      <c r="D43" s="878"/>
      <c r="E43" s="878"/>
      <c r="F43" s="878"/>
      <c r="G43" s="879"/>
    </row>
    <row r="44" spans="1:7" ht="26.25" thickBot="1">
      <c r="A44" s="250" t="s">
        <v>86</v>
      </c>
      <c r="B44" s="341" t="s">
        <v>425</v>
      </c>
      <c r="C44" s="342">
        <v>224</v>
      </c>
      <c r="D44" s="342"/>
      <c r="E44" s="342">
        <v>224</v>
      </c>
      <c r="F44" s="308"/>
      <c r="G44" s="343" t="s">
        <v>426</v>
      </c>
    </row>
    <row r="45" spans="1:7" ht="26.25" thickBot="1">
      <c r="A45" s="250" t="s">
        <v>90</v>
      </c>
      <c r="B45" s="344" t="s">
        <v>427</v>
      </c>
      <c r="C45" s="342">
        <v>1534</v>
      </c>
      <c r="D45" s="342"/>
      <c r="E45" s="342">
        <v>1534</v>
      </c>
      <c r="F45" s="308"/>
      <c r="G45" s="343" t="s">
        <v>426</v>
      </c>
    </row>
    <row r="46" spans="1:7" ht="64.5" thickBot="1">
      <c r="A46" s="250" t="s">
        <v>155</v>
      </c>
      <c r="B46" s="308" t="s">
        <v>428</v>
      </c>
      <c r="C46" s="345">
        <v>2577</v>
      </c>
      <c r="D46" s="345"/>
      <c r="E46" s="342">
        <v>2577</v>
      </c>
      <c r="F46" s="308"/>
      <c r="G46" s="343" t="s">
        <v>429</v>
      </c>
    </row>
    <row r="47" spans="1:7" s="422" customFormat="1" ht="15" customHeight="1" thickBot="1">
      <c r="A47" s="420"/>
      <c r="B47" s="421" t="s">
        <v>174</v>
      </c>
      <c r="C47" s="346">
        <f>SUM(C44:C46)</f>
        <v>4335</v>
      </c>
      <c r="D47" s="346">
        <f>SUM(D44:D46)</f>
        <v>0</v>
      </c>
      <c r="E47" s="346">
        <f>SUM(E44:E46)</f>
        <v>4335</v>
      </c>
      <c r="F47" s="421"/>
      <c r="G47" s="421"/>
    </row>
    <row r="48" spans="1:7" ht="15" customHeight="1">
      <c r="A48" s="347"/>
      <c r="B48" s="348"/>
      <c r="C48" s="349"/>
      <c r="D48" s="349"/>
      <c r="E48" s="349"/>
      <c r="F48" s="349"/>
      <c r="G48" s="317"/>
    </row>
    <row r="49" spans="1:7" ht="15" customHeight="1">
      <c r="A49" s="347"/>
      <c r="B49" s="348"/>
      <c r="C49" s="349"/>
      <c r="D49" s="349"/>
      <c r="E49" s="349"/>
      <c r="F49" s="349"/>
      <c r="G49" s="317"/>
    </row>
    <row r="50" spans="1:7" ht="15" customHeight="1" thickBot="1">
      <c r="A50" s="347"/>
      <c r="B50" s="348"/>
      <c r="C50" s="349"/>
      <c r="D50" s="349"/>
      <c r="E50" s="349"/>
      <c r="F50" s="349"/>
      <c r="G50" s="317"/>
    </row>
    <row r="51" spans="1:7" ht="39.75" customHeight="1" thickBot="1">
      <c r="A51" s="318" t="s">
        <v>247</v>
      </c>
      <c r="B51" s="319" t="s">
        <v>248</v>
      </c>
      <c r="C51" s="59" t="s">
        <v>618</v>
      </c>
      <c r="D51" s="59" t="s">
        <v>583</v>
      </c>
      <c r="E51" s="59" t="s">
        <v>402</v>
      </c>
      <c r="F51" s="59" t="s">
        <v>403</v>
      </c>
      <c r="G51" s="59" t="s">
        <v>404</v>
      </c>
    </row>
    <row r="52" spans="1:7" ht="15" customHeight="1" thickBot="1">
      <c r="A52" s="350"/>
      <c r="B52" s="351"/>
      <c r="C52" s="39"/>
      <c r="D52" s="352"/>
      <c r="E52" s="352"/>
      <c r="F52" s="39"/>
      <c r="G52" s="309" t="s">
        <v>587</v>
      </c>
    </row>
    <row r="53" spans="1:7" ht="24.75" customHeight="1" thickBot="1">
      <c r="A53" s="353" t="s">
        <v>105</v>
      </c>
      <c r="B53" s="877" t="s">
        <v>254</v>
      </c>
      <c r="C53" s="883"/>
      <c r="D53" s="883"/>
      <c r="E53" s="883"/>
      <c r="F53" s="883"/>
      <c r="G53" s="884"/>
    </row>
    <row r="54" spans="1:7" ht="12.75">
      <c r="A54" s="861" t="s">
        <v>86</v>
      </c>
      <c r="B54" s="872" t="s">
        <v>349</v>
      </c>
      <c r="C54" s="865">
        <v>237720</v>
      </c>
      <c r="D54" s="865">
        <v>237720</v>
      </c>
      <c r="E54" s="865">
        <v>118860</v>
      </c>
      <c r="F54" s="865">
        <v>118860</v>
      </c>
      <c r="G54" s="866" t="s">
        <v>430</v>
      </c>
    </row>
    <row r="55" spans="1:7" ht="13.5" thickBot="1">
      <c r="A55" s="871"/>
      <c r="B55" s="873"/>
      <c r="C55" s="860"/>
      <c r="D55" s="860"/>
      <c r="E55" s="860"/>
      <c r="F55" s="860"/>
      <c r="G55" s="867"/>
    </row>
    <row r="56" spans="1:7" ht="15" customHeight="1" hidden="1" thickBot="1">
      <c r="A56" s="355"/>
      <c r="B56" s="356"/>
      <c r="C56" s="400"/>
      <c r="D56" s="400"/>
      <c r="E56" s="400"/>
      <c r="F56" s="400"/>
      <c r="G56" s="698"/>
    </row>
    <row r="57" spans="1:7" ht="12.75">
      <c r="A57" s="861" t="s">
        <v>90</v>
      </c>
      <c r="B57" s="874" t="s">
        <v>350</v>
      </c>
      <c r="C57" s="865">
        <v>298000</v>
      </c>
      <c r="D57" s="865">
        <v>298000</v>
      </c>
      <c r="E57" s="865">
        <v>74500</v>
      </c>
      <c r="F57" s="865">
        <v>223500</v>
      </c>
      <c r="G57" s="866" t="s">
        <v>431</v>
      </c>
    </row>
    <row r="58" spans="1:7" ht="12.75" customHeight="1">
      <c r="A58" s="871"/>
      <c r="B58" s="875"/>
      <c r="C58" s="860"/>
      <c r="D58" s="860"/>
      <c r="E58" s="860"/>
      <c r="F58" s="860"/>
      <c r="G58" s="867"/>
    </row>
    <row r="59" spans="1:7" ht="14.25" customHeight="1" thickBot="1">
      <c r="A59" s="862"/>
      <c r="B59" s="876"/>
      <c r="C59" s="853"/>
      <c r="D59" s="853"/>
      <c r="E59" s="853"/>
      <c r="F59" s="853"/>
      <c r="G59" s="869"/>
    </row>
    <row r="60" spans="1:7" ht="15" customHeight="1" thickBot="1">
      <c r="A60" s="423" t="s">
        <v>155</v>
      </c>
      <c r="B60" s="357" t="s">
        <v>483</v>
      </c>
      <c r="C60" s="232">
        <v>592783</v>
      </c>
      <c r="D60" s="232">
        <v>592783</v>
      </c>
      <c r="E60" s="232">
        <v>115226</v>
      </c>
      <c r="F60" s="232">
        <v>477557</v>
      </c>
      <c r="G60" s="699" t="s">
        <v>432</v>
      </c>
    </row>
    <row r="61" spans="1:7" ht="15" customHeight="1" thickBot="1">
      <c r="A61" s="329" t="s">
        <v>158</v>
      </c>
      <c r="B61" s="230" t="s">
        <v>352</v>
      </c>
      <c r="C61" s="142">
        <v>5000</v>
      </c>
      <c r="D61" s="142">
        <v>5000</v>
      </c>
      <c r="E61" s="142">
        <v>5000</v>
      </c>
      <c r="F61" s="142"/>
      <c r="G61" s="700"/>
    </row>
    <row r="62" spans="1:7" ht="26.25" thickBot="1">
      <c r="A62" s="329" t="s">
        <v>159</v>
      </c>
      <c r="B62" s="179" t="s">
        <v>433</v>
      </c>
      <c r="C62" s="142">
        <v>386000</v>
      </c>
      <c r="D62" s="142">
        <v>386000</v>
      </c>
      <c r="E62" s="142">
        <v>0</v>
      </c>
      <c r="F62" s="142">
        <v>386000</v>
      </c>
      <c r="G62" s="700" t="s">
        <v>434</v>
      </c>
    </row>
    <row r="63" spans="1:8" ht="17.25" customHeight="1">
      <c r="A63" s="861" t="s">
        <v>161</v>
      </c>
      <c r="B63" s="863" t="s">
        <v>435</v>
      </c>
      <c r="C63" s="852">
        <v>337500</v>
      </c>
      <c r="D63" s="852">
        <v>337500</v>
      </c>
      <c r="E63" s="852">
        <v>67500</v>
      </c>
      <c r="F63" s="852">
        <v>270000</v>
      </c>
      <c r="G63" s="870" t="s">
        <v>436</v>
      </c>
      <c r="H63" s="40"/>
    </row>
    <row r="64" spans="1:7" ht="13.5" thickBot="1">
      <c r="A64" s="862"/>
      <c r="B64" s="864"/>
      <c r="C64" s="853"/>
      <c r="D64" s="853"/>
      <c r="E64" s="853"/>
      <c r="F64" s="853"/>
      <c r="G64" s="869"/>
    </row>
    <row r="65" spans="1:7" ht="66" customHeight="1" thickBot="1">
      <c r="A65" s="329" t="s">
        <v>163</v>
      </c>
      <c r="B65" s="305" t="s">
        <v>437</v>
      </c>
      <c r="C65" s="424">
        <v>50000</v>
      </c>
      <c r="D65" s="424">
        <v>50000</v>
      </c>
      <c r="E65" s="424">
        <v>5000</v>
      </c>
      <c r="F65" s="424">
        <v>45000</v>
      </c>
      <c r="G65" s="701" t="s">
        <v>438</v>
      </c>
    </row>
    <row r="66" spans="1:7" ht="15.75" customHeight="1" thickBot="1">
      <c r="A66" s="329" t="s">
        <v>165</v>
      </c>
      <c r="B66" s="359" t="s">
        <v>439</v>
      </c>
      <c r="C66" s="243">
        <v>12000</v>
      </c>
      <c r="D66" s="243">
        <v>12000</v>
      </c>
      <c r="E66" s="243">
        <v>2000</v>
      </c>
      <c r="F66" s="243">
        <v>10000</v>
      </c>
      <c r="G66" s="702" t="s">
        <v>440</v>
      </c>
    </row>
    <row r="67" spans="1:8" ht="39" thickBot="1">
      <c r="A67" s="329" t="s">
        <v>168</v>
      </c>
      <c r="B67" s="179" t="s">
        <v>441</v>
      </c>
      <c r="C67" s="425">
        <v>600000</v>
      </c>
      <c r="D67" s="425">
        <v>600000</v>
      </c>
      <c r="E67" s="243">
        <v>30000</v>
      </c>
      <c r="F67" s="354">
        <v>570000</v>
      </c>
      <c r="G67" s="702" t="s">
        <v>442</v>
      </c>
      <c r="H67" s="40"/>
    </row>
    <row r="68" spans="1:8" ht="26.25" thickBot="1">
      <c r="A68" s="329" t="s">
        <v>170</v>
      </c>
      <c r="B68" s="361" t="s">
        <v>443</v>
      </c>
      <c r="C68" s="425">
        <v>370000</v>
      </c>
      <c r="D68" s="425">
        <v>370000</v>
      </c>
      <c r="E68" s="243">
        <f>C68-F68</f>
        <v>55500</v>
      </c>
      <c r="F68" s="354">
        <f>C68*0.85</f>
        <v>314500</v>
      </c>
      <c r="G68" s="702" t="s">
        <v>444</v>
      </c>
      <c r="H68" s="40"/>
    </row>
    <row r="69" spans="1:8" ht="17.25" customHeight="1" thickBot="1">
      <c r="A69" s="323" t="s">
        <v>172</v>
      </c>
      <c r="B69" s="362" t="s">
        <v>261</v>
      </c>
      <c r="C69" s="426"/>
      <c r="D69" s="426"/>
      <c r="E69" s="426"/>
      <c r="F69" s="426"/>
      <c r="G69" s="703"/>
      <c r="H69" s="40"/>
    </row>
    <row r="70" spans="1:8" ht="13.5" thickBot="1">
      <c r="A70" s="427"/>
      <c r="B70" s="231" t="s">
        <v>467</v>
      </c>
      <c r="C70" s="232">
        <v>1500</v>
      </c>
      <c r="D70" s="232">
        <v>1500</v>
      </c>
      <c r="E70" s="142">
        <v>1500</v>
      </c>
      <c r="F70" s="142"/>
      <c r="G70" s="704"/>
      <c r="H70" s="40"/>
    </row>
    <row r="71" spans="1:7" ht="13.5" thickBot="1">
      <c r="A71" s="427"/>
      <c r="B71" s="141" t="s">
        <v>445</v>
      </c>
      <c r="C71" s="142">
        <v>1500</v>
      </c>
      <c r="D71" s="142">
        <v>1500</v>
      </c>
      <c r="E71" s="142">
        <v>1500</v>
      </c>
      <c r="F71" s="142"/>
      <c r="G71" s="700"/>
    </row>
    <row r="72" spans="1:7" ht="13.5" thickBot="1">
      <c r="A72" s="363"/>
      <c r="B72" s="179" t="s">
        <v>446</v>
      </c>
      <c r="C72" s="417">
        <v>5000</v>
      </c>
      <c r="D72" s="417">
        <v>5000</v>
      </c>
      <c r="E72" s="417">
        <v>400</v>
      </c>
      <c r="F72" s="417">
        <v>4600</v>
      </c>
      <c r="G72" s="705" t="s">
        <v>447</v>
      </c>
    </row>
    <row r="73" spans="1:7" ht="13.5" thickBot="1">
      <c r="A73" s="363"/>
      <c r="B73" s="144" t="s">
        <v>351</v>
      </c>
      <c r="C73" s="142">
        <v>3000</v>
      </c>
      <c r="D73" s="142">
        <v>3000</v>
      </c>
      <c r="E73" s="428">
        <v>3000</v>
      </c>
      <c r="F73" s="142"/>
      <c r="G73" s="700"/>
    </row>
    <row r="74" spans="1:7" ht="13.5" thickBot="1">
      <c r="A74" s="363"/>
      <c r="B74" s="144" t="s">
        <v>484</v>
      </c>
      <c r="C74" s="142">
        <v>1700</v>
      </c>
      <c r="D74" s="142">
        <v>1700</v>
      </c>
      <c r="E74" s="428">
        <v>1700</v>
      </c>
      <c r="F74" s="142"/>
      <c r="G74" s="700"/>
    </row>
    <row r="75" spans="1:7" ht="9.75" customHeight="1">
      <c r="A75" s="854"/>
      <c r="B75" s="856" t="s">
        <v>448</v>
      </c>
      <c r="C75" s="859">
        <v>3000</v>
      </c>
      <c r="D75" s="859">
        <v>3000</v>
      </c>
      <c r="E75" s="859">
        <v>3000</v>
      </c>
      <c r="F75" s="859"/>
      <c r="G75" s="868"/>
    </row>
    <row r="76" spans="1:7" ht="7.5" customHeight="1">
      <c r="A76" s="855"/>
      <c r="B76" s="857"/>
      <c r="C76" s="860"/>
      <c r="D76" s="860"/>
      <c r="E76" s="860"/>
      <c r="F76" s="860"/>
      <c r="G76" s="867"/>
    </row>
    <row r="77" spans="1:7" ht="8.25" customHeight="1" thickBot="1">
      <c r="A77" s="855"/>
      <c r="B77" s="858"/>
      <c r="C77" s="853"/>
      <c r="D77" s="853"/>
      <c r="E77" s="853"/>
      <c r="F77" s="853"/>
      <c r="G77" s="869"/>
    </row>
    <row r="78" spans="1:7" ht="15" customHeight="1" thickBot="1">
      <c r="A78" s="329" t="s">
        <v>173</v>
      </c>
      <c r="B78" s="364" t="s">
        <v>449</v>
      </c>
      <c r="C78" s="142">
        <v>500</v>
      </c>
      <c r="D78" s="142">
        <v>500</v>
      </c>
      <c r="E78" s="429">
        <v>500</v>
      </c>
      <c r="F78" s="429"/>
      <c r="G78" s="706"/>
    </row>
    <row r="79" spans="1:7" ht="20.25" customHeight="1" thickBot="1">
      <c r="A79" s="329" t="s">
        <v>175</v>
      </c>
      <c r="B79" s="141" t="s">
        <v>322</v>
      </c>
      <c r="C79" s="142">
        <v>1490</v>
      </c>
      <c r="D79" s="142">
        <v>1490</v>
      </c>
      <c r="E79" s="142">
        <v>1490</v>
      </c>
      <c r="F79" s="430"/>
      <c r="G79" s="700"/>
    </row>
    <row r="80" spans="1:7" ht="15.75" customHeight="1" thickBot="1">
      <c r="A80" s="329" t="s">
        <v>251</v>
      </c>
      <c r="B80" s="141" t="s">
        <v>450</v>
      </c>
      <c r="C80" s="142">
        <v>800</v>
      </c>
      <c r="D80" s="142">
        <v>800</v>
      </c>
      <c r="E80" s="142">
        <v>800</v>
      </c>
      <c r="F80" s="142"/>
      <c r="G80" s="707"/>
    </row>
    <row r="81" spans="1:7" ht="15" customHeight="1" thickBot="1">
      <c r="A81" s="423" t="s">
        <v>252</v>
      </c>
      <c r="B81" s="365" t="s">
        <v>451</v>
      </c>
      <c r="C81" s="415">
        <v>6378</v>
      </c>
      <c r="D81" s="415">
        <v>6378</v>
      </c>
      <c r="E81" s="415">
        <v>6378</v>
      </c>
      <c r="F81" s="431"/>
      <c r="G81" s="708"/>
    </row>
    <row r="82" spans="1:8" ht="24.75" customHeight="1" thickBot="1">
      <c r="A82" s="329" t="s">
        <v>253</v>
      </c>
      <c r="B82" s="141" t="s">
        <v>452</v>
      </c>
      <c r="C82" s="142">
        <v>1786</v>
      </c>
      <c r="D82" s="142">
        <v>1786</v>
      </c>
      <c r="E82" s="142">
        <f>C82-F82</f>
        <v>536</v>
      </c>
      <c r="F82" s="142">
        <v>1250</v>
      </c>
      <c r="G82" s="709"/>
      <c r="H82" s="40"/>
    </row>
    <row r="83" spans="1:8" ht="24.75" customHeight="1" thickBot="1">
      <c r="A83" s="329" t="s">
        <v>255</v>
      </c>
      <c r="B83" s="366" t="s">
        <v>453</v>
      </c>
      <c r="C83" s="232">
        <v>1844</v>
      </c>
      <c r="D83" s="232">
        <v>1844</v>
      </c>
      <c r="E83" s="232">
        <v>1844</v>
      </c>
      <c r="F83" s="432"/>
      <c r="G83" s="700"/>
      <c r="H83" s="40"/>
    </row>
    <row r="84" spans="1:8" ht="24.75" customHeight="1" thickBot="1">
      <c r="A84" s="423" t="s">
        <v>256</v>
      </c>
      <c r="B84" s="404" t="s">
        <v>485</v>
      </c>
      <c r="C84" s="232">
        <v>2600</v>
      </c>
      <c r="D84" s="232">
        <v>2732</v>
      </c>
      <c r="E84" s="232">
        <v>2732</v>
      </c>
      <c r="F84" s="431"/>
      <c r="G84" s="699"/>
      <c r="H84" s="40"/>
    </row>
    <row r="85" spans="1:8" ht="24.75" customHeight="1" thickBot="1">
      <c r="A85" s="423" t="s">
        <v>257</v>
      </c>
      <c r="B85" s="404" t="s">
        <v>486</v>
      </c>
      <c r="C85" s="232">
        <v>324</v>
      </c>
      <c r="D85" s="232">
        <v>324</v>
      </c>
      <c r="E85" s="232">
        <v>324</v>
      </c>
      <c r="F85" s="431"/>
      <c r="G85" s="699"/>
      <c r="H85" s="40"/>
    </row>
    <row r="86" spans="1:8" ht="24.75" customHeight="1" thickBot="1">
      <c r="A86" s="423" t="s">
        <v>258</v>
      </c>
      <c r="B86" s="404" t="s">
        <v>487</v>
      </c>
      <c r="C86" s="232">
        <v>27000</v>
      </c>
      <c r="D86" s="232">
        <v>27000</v>
      </c>
      <c r="E86" s="412">
        <v>5400</v>
      </c>
      <c r="F86" s="415">
        <v>21600</v>
      </c>
      <c r="G86" s="699" t="s">
        <v>488</v>
      </c>
      <c r="H86" s="40"/>
    </row>
    <row r="87" spans="1:8" ht="17.25" customHeight="1" thickBot="1">
      <c r="A87" s="423" t="s">
        <v>489</v>
      </c>
      <c r="B87" s="366" t="s">
        <v>454</v>
      </c>
      <c r="C87" s="232">
        <v>2454</v>
      </c>
      <c r="D87" s="232">
        <v>2454</v>
      </c>
      <c r="E87" s="232">
        <v>2454</v>
      </c>
      <c r="F87" s="431"/>
      <c r="G87" s="699"/>
      <c r="H87" s="40"/>
    </row>
    <row r="88" spans="1:8" ht="28.5" customHeight="1" thickBot="1">
      <c r="A88" s="423" t="s">
        <v>30</v>
      </c>
      <c r="B88" s="366" t="s">
        <v>576</v>
      </c>
      <c r="C88" s="605">
        <v>460</v>
      </c>
      <c r="D88" s="605">
        <v>460</v>
      </c>
      <c r="E88" s="605">
        <v>460</v>
      </c>
      <c r="F88" s="431"/>
      <c r="G88" s="699"/>
      <c r="H88" s="40"/>
    </row>
    <row r="89" spans="1:8" ht="17.25" customHeight="1" thickBot="1">
      <c r="A89" s="423" t="s">
        <v>33</v>
      </c>
      <c r="B89" s="366" t="s">
        <v>577</v>
      </c>
      <c r="C89" s="605">
        <v>6757</v>
      </c>
      <c r="D89" s="605">
        <v>6757</v>
      </c>
      <c r="E89" s="605">
        <v>4314</v>
      </c>
      <c r="F89" s="431">
        <v>2443</v>
      </c>
      <c r="G89" s="699"/>
      <c r="H89" s="40"/>
    </row>
    <row r="90" spans="1:8" ht="17.25" customHeight="1" thickBot="1">
      <c r="A90" s="423" t="s">
        <v>604</v>
      </c>
      <c r="B90" s="366" t="s">
        <v>605</v>
      </c>
      <c r="C90" s="605">
        <v>3200</v>
      </c>
      <c r="D90" s="605">
        <v>3068</v>
      </c>
      <c r="E90" s="605">
        <v>890</v>
      </c>
      <c r="F90" s="671">
        <v>2178</v>
      </c>
      <c r="G90" s="699" t="s">
        <v>597</v>
      </c>
      <c r="H90" s="40"/>
    </row>
    <row r="91" spans="1:8" ht="17.25" customHeight="1" thickBot="1">
      <c r="A91" s="423" t="s">
        <v>606</v>
      </c>
      <c r="B91" s="366" t="s">
        <v>607</v>
      </c>
      <c r="C91" s="605">
        <v>3285</v>
      </c>
      <c r="D91" s="605">
        <v>3285</v>
      </c>
      <c r="E91" s="605">
        <v>3285</v>
      </c>
      <c r="F91" s="671"/>
      <c r="G91" s="699"/>
      <c r="H91" s="40"/>
    </row>
    <row r="92" spans="1:8" ht="17.25" customHeight="1" thickBot="1">
      <c r="A92" s="423" t="s">
        <v>608</v>
      </c>
      <c r="B92" s="366" t="s">
        <v>609</v>
      </c>
      <c r="C92" s="605">
        <v>1900</v>
      </c>
      <c r="D92" s="605">
        <v>1900</v>
      </c>
      <c r="E92" s="605">
        <v>1900</v>
      </c>
      <c r="F92" s="671"/>
      <c r="G92" s="699"/>
      <c r="H92" s="40"/>
    </row>
    <row r="93" spans="1:8" ht="17.25" customHeight="1" thickBot="1">
      <c r="A93" s="423" t="s">
        <v>610</v>
      </c>
      <c r="B93" s="366" t="s">
        <v>611</v>
      </c>
      <c r="C93" s="605">
        <v>1500</v>
      </c>
      <c r="D93" s="605">
        <v>1500</v>
      </c>
      <c r="E93" s="605">
        <v>1500</v>
      </c>
      <c r="F93" s="671"/>
      <c r="G93" s="699"/>
      <c r="H93" s="40"/>
    </row>
    <row r="94" spans="1:8" ht="17.25" customHeight="1" thickBot="1">
      <c r="A94" s="423" t="s">
        <v>635</v>
      </c>
      <c r="B94" s="366" t="s">
        <v>636</v>
      </c>
      <c r="C94" s="605"/>
      <c r="D94" s="605">
        <v>5115</v>
      </c>
      <c r="E94" s="605">
        <v>5115</v>
      </c>
      <c r="F94" s="671"/>
      <c r="G94" s="699"/>
      <c r="H94" s="40"/>
    </row>
    <row r="95" spans="1:8" ht="33.75" customHeight="1" thickBot="1">
      <c r="A95" s="423" t="s">
        <v>637</v>
      </c>
      <c r="B95" s="366" t="s">
        <v>638</v>
      </c>
      <c r="C95" s="605"/>
      <c r="D95" s="605">
        <v>3465</v>
      </c>
      <c r="E95" s="605"/>
      <c r="F95" s="671">
        <v>3465</v>
      </c>
      <c r="G95" s="699" t="s">
        <v>639</v>
      </c>
      <c r="H95" s="40"/>
    </row>
    <row r="96" spans="1:8" s="439" customFormat="1" ht="15.75" customHeight="1" thickBot="1">
      <c r="A96" s="433"/>
      <c r="B96" s="434" t="s">
        <v>174</v>
      </c>
      <c r="C96" s="435">
        <f>SUM(C54:C95)</f>
        <v>2966981</v>
      </c>
      <c r="D96" s="435">
        <f>SUM(D54:D95)</f>
        <v>2975561</v>
      </c>
      <c r="E96" s="435">
        <f>SUM(E54:E95)</f>
        <v>524608</v>
      </c>
      <c r="F96" s="435">
        <f>SUM(F54:F95)</f>
        <v>2450953</v>
      </c>
      <c r="G96" s="437"/>
      <c r="H96" s="438"/>
    </row>
    <row r="97" spans="1:8" ht="16.5" customHeight="1">
      <c r="A97" s="337"/>
      <c r="B97" s="367"/>
      <c r="C97" s="368"/>
      <c r="D97" s="368"/>
      <c r="E97" s="368"/>
      <c r="F97" s="368"/>
      <c r="G97" s="34"/>
      <c r="H97" s="40"/>
    </row>
    <row r="98" spans="1:8" ht="12.75" customHeight="1">
      <c r="A98" s="337"/>
      <c r="B98" s="367"/>
      <c r="C98" s="339"/>
      <c r="D98" s="339"/>
      <c r="E98" s="339"/>
      <c r="F98" s="339"/>
      <c r="G98" s="34"/>
      <c r="H98" s="40"/>
    </row>
    <row r="99" spans="6:8" ht="12.75">
      <c r="F99" s="339"/>
      <c r="G99" s="34"/>
      <c r="H99" s="40"/>
    </row>
    <row r="100" spans="6:8" ht="17.25" customHeight="1">
      <c r="F100" s="369"/>
      <c r="G100" s="34"/>
      <c r="H100" s="40"/>
    </row>
    <row r="101" spans="6:8" ht="12.75">
      <c r="F101" s="369"/>
      <c r="G101" s="34"/>
      <c r="H101" s="40"/>
    </row>
    <row r="102" spans="6:7" ht="15.75" customHeight="1">
      <c r="F102" s="369"/>
      <c r="G102" s="34"/>
    </row>
    <row r="103" spans="6:7" ht="15.75" customHeight="1">
      <c r="F103" s="369"/>
      <c r="G103" s="34"/>
    </row>
    <row r="104" spans="6:7" ht="15" customHeight="1">
      <c r="F104" s="349"/>
      <c r="G104" s="317"/>
    </row>
    <row r="105" ht="12.75">
      <c r="H105" s="40"/>
    </row>
    <row r="106" ht="12.75">
      <c r="H106" s="40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30" customHeight="1"/>
    <row r="115" ht="15" customHeight="1">
      <c r="F115" s="56"/>
    </row>
    <row r="116" ht="15" customHeight="1">
      <c r="F116" s="56"/>
    </row>
    <row r="117" ht="15" customHeight="1">
      <c r="F117" s="325"/>
    </row>
    <row r="118" ht="15" customHeight="1"/>
    <row r="119" ht="15.75" customHeight="1"/>
    <row r="120" ht="15" customHeight="1"/>
    <row r="121" ht="15" customHeight="1"/>
    <row r="122" ht="15" customHeight="1"/>
    <row r="123" ht="15" customHeight="1"/>
    <row r="124" ht="30" customHeight="1"/>
    <row r="125" ht="15" customHeight="1"/>
    <row r="126" ht="15" customHeight="1"/>
    <row r="127" ht="15" customHeight="1"/>
    <row r="128" ht="40.5" customHeight="1"/>
    <row r="129" ht="15" customHeight="1"/>
    <row r="130" ht="41.2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21" customHeight="1"/>
    <row r="138" ht="15" customHeight="1"/>
    <row r="139" ht="13.5" customHeight="1"/>
    <row r="140" ht="12.75" customHeight="1"/>
    <row r="141" ht="15.75" customHeight="1"/>
    <row r="142" ht="40.5" customHeight="1"/>
    <row r="143" ht="15" customHeight="1"/>
    <row r="144" ht="41.2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30" customHeight="1"/>
    <row r="161" ht="30" customHeight="1"/>
    <row r="162" ht="30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sheetProtection/>
  <mergeCells count="36">
    <mergeCell ref="B43:G43"/>
    <mergeCell ref="A2:G2"/>
    <mergeCell ref="B25:G25"/>
    <mergeCell ref="B53:G53"/>
    <mergeCell ref="A1:G1"/>
    <mergeCell ref="A3:G3"/>
    <mergeCell ref="A4:G4"/>
    <mergeCell ref="B7:G7"/>
    <mergeCell ref="E57:E59"/>
    <mergeCell ref="A54:A55"/>
    <mergeCell ref="B54:B55"/>
    <mergeCell ref="C54:C55"/>
    <mergeCell ref="E54:E55"/>
    <mergeCell ref="D54:D55"/>
    <mergeCell ref="A57:A59"/>
    <mergeCell ref="B57:B59"/>
    <mergeCell ref="D57:D59"/>
    <mergeCell ref="C57:C59"/>
    <mergeCell ref="F54:F55"/>
    <mergeCell ref="G54:G55"/>
    <mergeCell ref="F75:F77"/>
    <mergeCell ref="G75:G77"/>
    <mergeCell ref="F57:F59"/>
    <mergeCell ref="G57:G59"/>
    <mergeCell ref="F63:F64"/>
    <mergeCell ref="G63:G64"/>
    <mergeCell ref="E63:E64"/>
    <mergeCell ref="A75:A77"/>
    <mergeCell ref="B75:B77"/>
    <mergeCell ref="C75:C77"/>
    <mergeCell ref="E75:E77"/>
    <mergeCell ref="A63:A64"/>
    <mergeCell ref="B63:B64"/>
    <mergeCell ref="D63:D64"/>
    <mergeCell ref="D75:D77"/>
    <mergeCell ref="C63:C6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3"/>
  <headerFooter alignWithMargins="0">
    <oddHeader>&amp;C&amp;P.oldal</oddHeader>
  </headerFooter>
  <rowBreaks count="3" manualBreakCount="3">
    <brk id="48" max="255" man="1"/>
    <brk id="97" max="255" man="1"/>
    <brk id="12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9.57421875" style="0" customWidth="1"/>
    <col min="4" max="4" width="8.8515625" style="0" customWidth="1"/>
    <col min="5" max="6" width="10.28125" style="0" customWidth="1"/>
    <col min="7" max="7" width="11.00390625" style="0" customWidth="1"/>
  </cols>
  <sheetData>
    <row r="1" spans="1:7" ht="12" customHeight="1">
      <c r="A1" s="799" t="s">
        <v>455</v>
      </c>
      <c r="B1" s="799"/>
      <c r="C1" s="799"/>
      <c r="D1" s="799"/>
      <c r="E1" s="799"/>
      <c r="F1" s="799"/>
      <c r="G1" s="799"/>
    </row>
    <row r="2" spans="1:7" ht="12" customHeight="1">
      <c r="A2" s="802" t="s">
        <v>654</v>
      </c>
      <c r="B2" s="802"/>
      <c r="C2" s="802"/>
      <c r="D2" s="802"/>
      <c r="E2" s="802"/>
      <c r="F2" s="802"/>
      <c r="G2" s="802"/>
    </row>
    <row r="3" spans="1:7" ht="12" customHeight="1">
      <c r="A3" s="802" t="s">
        <v>400</v>
      </c>
      <c r="B3" s="802"/>
      <c r="C3" s="802"/>
      <c r="D3" s="802"/>
      <c r="E3" s="802"/>
      <c r="F3" s="802"/>
      <c r="G3" s="802"/>
    </row>
    <row r="4" spans="1:7" ht="12" customHeight="1" thickBot="1">
      <c r="A4" s="812" t="s">
        <v>267</v>
      </c>
      <c r="B4" s="812"/>
      <c r="C4" s="812"/>
      <c r="D4" s="812"/>
      <c r="E4" s="812"/>
      <c r="F4" s="812"/>
      <c r="G4" s="812"/>
    </row>
    <row r="5" spans="1:7" ht="39.75" customHeight="1" thickBot="1" thickTop="1">
      <c r="A5" s="370" t="s">
        <v>247</v>
      </c>
      <c r="B5" s="371" t="s">
        <v>248</v>
      </c>
      <c r="C5" s="36" t="s">
        <v>618</v>
      </c>
      <c r="D5" s="616" t="s">
        <v>584</v>
      </c>
      <c r="E5" s="59" t="s">
        <v>402</v>
      </c>
      <c r="F5" s="36" t="s">
        <v>403</v>
      </c>
      <c r="G5" s="37" t="s">
        <v>404</v>
      </c>
    </row>
    <row r="6" spans="1:7" ht="15" customHeight="1" thickBot="1">
      <c r="A6" s="61"/>
      <c r="B6" s="60"/>
      <c r="C6" s="60"/>
      <c r="D6" s="60"/>
      <c r="E6" s="60"/>
      <c r="F6" s="60"/>
      <c r="G6" s="38" t="s">
        <v>585</v>
      </c>
    </row>
    <row r="7" spans="1:7" ht="24.75" customHeight="1" thickBot="1">
      <c r="A7" s="340" t="s">
        <v>259</v>
      </c>
      <c r="B7" s="888" t="s">
        <v>260</v>
      </c>
      <c r="C7" s="888"/>
      <c r="D7" s="888"/>
      <c r="E7" s="888"/>
      <c r="F7" s="888"/>
      <c r="G7" s="888"/>
    </row>
    <row r="8" spans="1:7" ht="24.75" customHeight="1" thickBot="1">
      <c r="A8" s="372" t="s">
        <v>86</v>
      </c>
      <c r="B8" s="5" t="s">
        <v>620</v>
      </c>
      <c r="C8" s="331">
        <v>13388</v>
      </c>
      <c r="D8" s="331">
        <v>13388</v>
      </c>
      <c r="E8" s="373">
        <v>6694</v>
      </c>
      <c r="F8" s="373">
        <v>6694</v>
      </c>
      <c r="G8" s="229" t="s">
        <v>456</v>
      </c>
    </row>
    <row r="9" spans="1:7" ht="15" customHeight="1" thickBot="1">
      <c r="A9" s="440" t="s">
        <v>90</v>
      </c>
      <c r="B9" s="441" t="s">
        <v>490</v>
      </c>
      <c r="C9" s="331">
        <v>6053</v>
      </c>
      <c r="D9" s="331">
        <v>6053</v>
      </c>
      <c r="E9" s="331">
        <v>3027</v>
      </c>
      <c r="F9" s="331">
        <v>3026</v>
      </c>
      <c r="G9" s="442" t="s">
        <v>456</v>
      </c>
    </row>
    <row r="10" spans="1:7" ht="13.5" thickBot="1">
      <c r="A10" s="372" t="s">
        <v>155</v>
      </c>
      <c r="B10" s="328" t="s">
        <v>457</v>
      </c>
      <c r="C10" s="332">
        <v>677</v>
      </c>
      <c r="D10" s="332">
        <v>677</v>
      </c>
      <c r="E10" s="332">
        <v>677</v>
      </c>
      <c r="F10" s="332"/>
      <c r="G10" s="333"/>
    </row>
    <row r="11" spans="1:10" ht="15" customHeight="1" thickBot="1">
      <c r="A11" s="372" t="s">
        <v>158</v>
      </c>
      <c r="B11" s="328" t="s">
        <v>353</v>
      </c>
      <c r="C11" s="332">
        <v>2402</v>
      </c>
      <c r="D11" s="332">
        <v>2402</v>
      </c>
      <c r="E11" s="332">
        <v>2402</v>
      </c>
      <c r="F11" s="332"/>
      <c r="G11" s="333"/>
      <c r="J11" s="374"/>
    </row>
    <row r="12" spans="1:7" ht="13.5" thickBot="1">
      <c r="A12" s="372" t="s">
        <v>159</v>
      </c>
      <c r="B12" s="366" t="s">
        <v>330</v>
      </c>
      <c r="C12" s="332">
        <v>4946</v>
      </c>
      <c r="D12" s="332">
        <v>4946</v>
      </c>
      <c r="E12" s="332">
        <v>4946</v>
      </c>
      <c r="F12" s="332"/>
      <c r="G12" s="333"/>
    </row>
    <row r="13" spans="1:7" ht="26.25" thickBot="1">
      <c r="A13" s="372" t="s">
        <v>161</v>
      </c>
      <c r="B13" s="324" t="s">
        <v>458</v>
      </c>
      <c r="C13" s="358">
        <v>1500</v>
      </c>
      <c r="D13" s="358">
        <v>1500</v>
      </c>
      <c r="E13" s="358">
        <v>1500</v>
      </c>
      <c r="F13" s="358"/>
      <c r="G13" s="143"/>
    </row>
    <row r="14" spans="1:7" ht="26.25" thickBot="1">
      <c r="A14" s="440" t="s">
        <v>163</v>
      </c>
      <c r="B14" s="328" t="s">
        <v>354</v>
      </c>
      <c r="C14" s="332">
        <v>19975</v>
      </c>
      <c r="D14" s="332">
        <v>19975</v>
      </c>
      <c r="E14" s="332">
        <v>4994</v>
      </c>
      <c r="F14" s="332">
        <v>14981</v>
      </c>
      <c r="G14" s="333" t="s">
        <v>597</v>
      </c>
    </row>
    <row r="15" spans="1:7" ht="13.5" thickBot="1">
      <c r="A15" s="372" t="s">
        <v>165</v>
      </c>
      <c r="B15" s="231" t="s">
        <v>459</v>
      </c>
      <c r="C15" s="358">
        <v>8640</v>
      </c>
      <c r="D15" s="358">
        <v>8640</v>
      </c>
      <c r="E15" s="358">
        <v>4320</v>
      </c>
      <c r="F15" s="358">
        <v>4320</v>
      </c>
      <c r="G15" s="143" t="s">
        <v>456</v>
      </c>
    </row>
    <row r="16" ht="13.5" hidden="1" thickBot="1">
      <c r="A16" s="372" t="s">
        <v>168</v>
      </c>
    </row>
    <row r="17" spans="1:7" ht="24.75" customHeight="1" thickBot="1">
      <c r="A17" s="372" t="s">
        <v>168</v>
      </c>
      <c r="B17" s="305" t="s">
        <v>460</v>
      </c>
      <c r="C17" s="373">
        <v>11616</v>
      </c>
      <c r="D17" s="373">
        <v>11616</v>
      </c>
      <c r="E17" s="373">
        <v>5808</v>
      </c>
      <c r="F17" s="373">
        <v>5808</v>
      </c>
      <c r="G17" s="229" t="s">
        <v>456</v>
      </c>
    </row>
    <row r="18" spans="1:7" ht="24.75" customHeight="1" thickBot="1">
      <c r="A18" s="372" t="s">
        <v>170</v>
      </c>
      <c r="B18" s="305" t="s">
        <v>461</v>
      </c>
      <c r="C18" s="373">
        <v>980</v>
      </c>
      <c r="D18" s="373">
        <v>980</v>
      </c>
      <c r="E18" s="373">
        <v>340</v>
      </c>
      <c r="F18" s="373">
        <v>640</v>
      </c>
      <c r="G18" s="229"/>
    </row>
    <row r="19" spans="1:7" ht="13.5" thickBot="1">
      <c r="A19" s="372" t="s">
        <v>172</v>
      </c>
      <c r="B19" s="375" t="s">
        <v>462</v>
      </c>
      <c r="C19" s="331">
        <v>1764</v>
      </c>
      <c r="D19" s="331">
        <v>1764</v>
      </c>
      <c r="E19" s="331">
        <v>1764</v>
      </c>
      <c r="F19" s="248"/>
      <c r="G19" s="248"/>
    </row>
    <row r="20" spans="1:7" ht="13.5" thickBot="1">
      <c r="A20" s="372" t="s">
        <v>173</v>
      </c>
      <c r="B20" s="375" t="s">
        <v>463</v>
      </c>
      <c r="C20" s="331">
        <v>3000</v>
      </c>
      <c r="D20" s="331">
        <v>3000</v>
      </c>
      <c r="E20" s="331">
        <v>3000</v>
      </c>
      <c r="F20" s="248"/>
      <c r="G20" s="248"/>
    </row>
    <row r="21" spans="1:7" ht="13.5" thickBot="1">
      <c r="A21" s="440" t="s">
        <v>175</v>
      </c>
      <c r="B21" s="375" t="s">
        <v>464</v>
      </c>
      <c r="C21" s="331">
        <v>7300</v>
      </c>
      <c r="D21" s="331">
        <v>7300</v>
      </c>
      <c r="E21" s="331">
        <v>1095</v>
      </c>
      <c r="F21" s="403">
        <v>6205</v>
      </c>
      <c r="G21" s="443" t="s">
        <v>598</v>
      </c>
    </row>
    <row r="22" spans="1:7" ht="13.5" thickBot="1">
      <c r="A22" s="372" t="s">
        <v>251</v>
      </c>
      <c r="B22" s="375" t="s">
        <v>347</v>
      </c>
      <c r="C22" s="331">
        <v>39385</v>
      </c>
      <c r="D22" s="331">
        <v>39385</v>
      </c>
      <c r="E22" s="331">
        <v>39385</v>
      </c>
      <c r="F22" s="248"/>
      <c r="G22" s="248"/>
    </row>
    <row r="23" spans="1:7" ht="13.5" thickBot="1">
      <c r="A23" s="372" t="s">
        <v>252</v>
      </c>
      <c r="B23" s="375" t="s">
        <v>492</v>
      </c>
      <c r="C23" s="331">
        <v>20000</v>
      </c>
      <c r="D23" s="331">
        <v>13000</v>
      </c>
      <c r="E23" s="331">
        <v>2820</v>
      </c>
      <c r="F23" s="444">
        <v>10180</v>
      </c>
      <c r="G23" s="445" t="s">
        <v>488</v>
      </c>
    </row>
    <row r="24" spans="1:7" ht="26.25" thickBot="1">
      <c r="A24" s="372" t="s">
        <v>253</v>
      </c>
      <c r="B24" s="375" t="s">
        <v>493</v>
      </c>
      <c r="C24" s="331">
        <v>22500</v>
      </c>
      <c r="D24" s="331">
        <v>22500</v>
      </c>
      <c r="E24" s="331">
        <v>7500</v>
      </c>
      <c r="F24" s="413">
        <v>15000</v>
      </c>
      <c r="G24" s="229" t="s">
        <v>494</v>
      </c>
    </row>
    <row r="25" spans="1:7" ht="26.25" thickBot="1">
      <c r="A25" s="372" t="s">
        <v>255</v>
      </c>
      <c r="B25" s="375" t="s">
        <v>495</v>
      </c>
      <c r="C25" s="331">
        <v>30064</v>
      </c>
      <c r="D25" s="331"/>
      <c r="E25" s="331"/>
      <c r="F25" s="446"/>
      <c r="G25" s="445"/>
    </row>
    <row r="26" spans="1:7" ht="26.25" thickBot="1">
      <c r="A26" s="372" t="s">
        <v>256</v>
      </c>
      <c r="B26" s="375" t="s">
        <v>496</v>
      </c>
      <c r="C26" s="331">
        <v>19500</v>
      </c>
      <c r="D26" s="331">
        <v>19500</v>
      </c>
      <c r="E26" s="331">
        <v>3900</v>
      </c>
      <c r="F26" s="415">
        <v>15600</v>
      </c>
      <c r="G26" s="447" t="s">
        <v>491</v>
      </c>
    </row>
    <row r="27" spans="1:7" ht="39" thickBot="1">
      <c r="A27" s="372" t="s">
        <v>257</v>
      </c>
      <c r="B27" s="375" t="s">
        <v>599</v>
      </c>
      <c r="C27" s="331">
        <v>45000</v>
      </c>
      <c r="D27" s="331">
        <v>45000</v>
      </c>
      <c r="E27" s="331">
        <v>2250</v>
      </c>
      <c r="F27" s="415">
        <v>42750</v>
      </c>
      <c r="G27" s="447" t="s">
        <v>600</v>
      </c>
    </row>
    <row r="28" spans="1:7" ht="13.5" thickBot="1">
      <c r="A28" s="372" t="s">
        <v>258</v>
      </c>
      <c r="B28" s="375" t="s">
        <v>601</v>
      </c>
      <c r="C28" s="331">
        <v>5245</v>
      </c>
      <c r="D28" s="331">
        <v>5245</v>
      </c>
      <c r="E28" s="331">
        <v>1311</v>
      </c>
      <c r="F28" s="415">
        <v>3934</v>
      </c>
      <c r="G28" s="447" t="s">
        <v>598</v>
      </c>
    </row>
    <row r="29" spans="1:7" ht="13.5" thickBot="1">
      <c r="A29" s="372" t="s">
        <v>489</v>
      </c>
      <c r="B29" s="375" t="s">
        <v>602</v>
      </c>
      <c r="C29" s="331">
        <v>1683</v>
      </c>
      <c r="D29" s="331">
        <v>1683</v>
      </c>
      <c r="E29" s="331">
        <v>898</v>
      </c>
      <c r="F29" s="415">
        <v>785</v>
      </c>
      <c r="G29" s="447" t="s">
        <v>456</v>
      </c>
    </row>
    <row r="30" spans="1:7" ht="13.5" thickBot="1">
      <c r="A30" s="372" t="s">
        <v>30</v>
      </c>
      <c r="B30" s="375" t="s">
        <v>603</v>
      </c>
      <c r="C30" s="331"/>
      <c r="D30" s="331"/>
      <c r="E30" s="331"/>
      <c r="F30" s="415"/>
      <c r="G30" s="447"/>
    </row>
    <row r="31" spans="1:7" ht="26.25" thickBot="1">
      <c r="A31" s="372">
        <v>23</v>
      </c>
      <c r="B31" s="375" t="s">
        <v>621</v>
      </c>
      <c r="C31" s="331">
        <v>19598</v>
      </c>
      <c r="D31" s="331">
        <v>19598</v>
      </c>
      <c r="E31" s="331">
        <v>9799</v>
      </c>
      <c r="F31" s="415">
        <v>9799</v>
      </c>
      <c r="G31" s="447" t="s">
        <v>456</v>
      </c>
    </row>
    <row r="32" spans="1:7" ht="13.5" thickBot="1">
      <c r="A32" s="372"/>
      <c r="B32" s="375" t="s">
        <v>634</v>
      </c>
      <c r="C32" s="331"/>
      <c r="D32" s="331">
        <v>11000</v>
      </c>
      <c r="E32" s="331">
        <v>2500</v>
      </c>
      <c r="F32" s="415">
        <v>8500</v>
      </c>
      <c r="G32" s="447" t="s">
        <v>488</v>
      </c>
    </row>
    <row r="33" spans="1:10" ht="16.5" thickBot="1">
      <c r="A33" s="140"/>
      <c r="B33" s="140" t="s">
        <v>174</v>
      </c>
      <c r="C33" s="436">
        <f>SUM(C8:C31)</f>
        <v>285216</v>
      </c>
      <c r="D33" s="436">
        <f>SUM(D8:D32)</f>
        <v>259152</v>
      </c>
      <c r="E33" s="376">
        <f>SUM(E8:E32)</f>
        <v>110930</v>
      </c>
      <c r="F33" s="376">
        <f>SUM(F8:F32)</f>
        <v>148222</v>
      </c>
      <c r="G33" s="377"/>
      <c r="J33" s="374"/>
    </row>
    <row r="34" spans="1:10" ht="12.75">
      <c r="A34" s="337"/>
      <c r="J34" s="374"/>
    </row>
    <row r="35" spans="1:10" ht="12.75">
      <c r="A35" s="337"/>
      <c r="J35" s="374"/>
    </row>
    <row r="36" spans="1:10" ht="12.75">
      <c r="A36" s="337"/>
      <c r="J36" s="374"/>
    </row>
    <row r="38" spans="1:10" ht="12.75">
      <c r="A38" s="337"/>
      <c r="B38" s="367"/>
      <c r="C38" s="368"/>
      <c r="D38" s="368"/>
      <c r="E38" s="368"/>
      <c r="F38" s="368"/>
      <c r="G38" s="378"/>
      <c r="J38" s="374"/>
    </row>
    <row r="39" spans="1:7" ht="15" customHeight="1">
      <c r="A39" s="337"/>
      <c r="B39" s="379"/>
      <c r="C39" s="380"/>
      <c r="D39" s="380"/>
      <c r="E39" s="380"/>
      <c r="F39" s="380"/>
      <c r="G39" s="378"/>
    </row>
    <row r="40" spans="1:7" ht="15" customHeight="1">
      <c r="A40" s="337"/>
      <c r="B40" s="379"/>
      <c r="C40" s="380"/>
      <c r="D40" s="380"/>
      <c r="E40" s="380"/>
      <c r="F40" s="380"/>
      <c r="G40" s="378"/>
    </row>
    <row r="41" spans="1:7" ht="12.75">
      <c r="A41" s="337"/>
      <c r="B41" s="379"/>
      <c r="C41" s="380"/>
      <c r="D41" s="380"/>
      <c r="E41" s="380"/>
      <c r="F41" s="380"/>
      <c r="G41" s="378"/>
    </row>
    <row r="42" spans="1:7" ht="12.75">
      <c r="A42" s="337"/>
      <c r="B42" s="4"/>
      <c r="C42" s="4"/>
      <c r="D42" s="4"/>
      <c r="E42" s="4"/>
      <c r="F42" s="4"/>
      <c r="G42" s="4"/>
    </row>
    <row r="43" spans="1:7" ht="12.75">
      <c r="A43" s="337"/>
      <c r="B43" s="4"/>
      <c r="C43" s="4"/>
      <c r="D43" s="4"/>
      <c r="E43" s="4"/>
      <c r="F43" s="4"/>
      <c r="G43" s="4"/>
    </row>
    <row r="44" spans="1:7" ht="12.75">
      <c r="A44" s="337"/>
      <c r="B44" s="4"/>
      <c r="C44" s="4"/>
      <c r="D44" s="4"/>
      <c r="E44" s="4"/>
      <c r="F44" s="4"/>
      <c r="G44" s="4"/>
    </row>
    <row r="45" spans="1:7" ht="12.75">
      <c r="A45" s="337"/>
      <c r="B45" s="379"/>
      <c r="C45" s="380"/>
      <c r="D45" s="380"/>
      <c r="E45" s="380"/>
      <c r="F45" s="380"/>
      <c r="G45" s="378"/>
    </row>
    <row r="46" spans="1:7" ht="12.75">
      <c r="A46" s="337"/>
      <c r="B46" s="4"/>
      <c r="C46" s="4"/>
      <c r="D46" s="4"/>
      <c r="E46" s="4"/>
      <c r="F46" s="4"/>
      <c r="G46" s="4"/>
    </row>
    <row r="47" spans="1:7" ht="12.75">
      <c r="A47" s="337"/>
      <c r="B47" s="379"/>
      <c r="C47" s="380"/>
      <c r="D47" s="380"/>
      <c r="E47" s="380"/>
      <c r="F47" s="380"/>
      <c r="G47" s="378"/>
    </row>
    <row r="48" spans="1:7" ht="12.75">
      <c r="A48" s="337"/>
      <c r="B48" s="379"/>
      <c r="C48" s="380"/>
      <c r="D48" s="380"/>
      <c r="E48" s="380"/>
      <c r="F48" s="380"/>
      <c r="G48" s="378"/>
    </row>
    <row r="49" spans="1:7" ht="12.75">
      <c r="A49" s="337"/>
      <c r="B49" s="4"/>
      <c r="C49" s="381"/>
      <c r="D49" s="381"/>
      <c r="E49" s="381"/>
      <c r="F49" s="381"/>
      <c r="G49" s="4"/>
    </row>
    <row r="50" spans="1:7" ht="12.75">
      <c r="A50" s="249"/>
      <c r="B50" s="4"/>
      <c r="C50" s="381"/>
      <c r="D50" s="381"/>
      <c r="E50" s="381"/>
      <c r="F50" s="381"/>
      <c r="G50" s="4"/>
    </row>
    <row r="51" ht="15" customHeight="1"/>
    <row r="52" ht="12" customHeight="1"/>
  </sheetData>
  <sheetProtection/>
  <mergeCells count="5">
    <mergeCell ref="A1:G1"/>
    <mergeCell ref="B7:G7"/>
    <mergeCell ref="A2:G2"/>
    <mergeCell ref="A4:G4"/>
    <mergeCell ref="A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2010-02-23T13:14:16Z</cp:lastPrinted>
  <dcterms:created xsi:type="dcterms:W3CDTF">2005-07-21T07:39:34Z</dcterms:created>
  <dcterms:modified xsi:type="dcterms:W3CDTF">2010-09-03T06:48:22Z</dcterms:modified>
  <cp:category/>
  <cp:version/>
  <cp:contentType/>
  <cp:contentStatus/>
</cp:coreProperties>
</file>