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tabRatio="598" activeTab="0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sz melléklet polghiv" sheetId="6" r:id="rId6"/>
    <sheet name="4. számú melléklet" sheetId="7" r:id="rId7"/>
    <sheet name="5.sz melléklet felújítás" sheetId="8" r:id="rId8"/>
    <sheet name="6. sz. melléklet létszám" sheetId="9" r:id="rId9"/>
    <sheet name="7.sz melléklet kisebbség" sheetId="10" r:id="rId10"/>
    <sheet name="8.sz. melléklet támogatások" sheetId="11" r:id="rId11"/>
    <sheet name="1. sz. tájékoztató kimutatás" sheetId="12" r:id="rId12"/>
    <sheet name="2.sz. tájékozató kimutatás" sheetId="13" r:id="rId13"/>
    <sheet name="9.sz. melléklet pénzmaradvány" sheetId="14" r:id="rId14"/>
    <sheet name="3.sz. tájékoztató kimutatás" sheetId="15" r:id="rId15"/>
  </sheets>
  <externalReferences>
    <externalReference r:id="rId18"/>
  </externalReferences>
  <definedNames>
    <definedName name="_xlnm.Print_Area" localSheetId="2">'1.a.sz.mell működés mérleg'!$A$1:$D$21</definedName>
    <definedName name="_xlnm.Print_Area" localSheetId="3">'1.b.sz.mell felhalm mérleg'!$A$1:$D$21</definedName>
    <definedName name="_xlnm.Print_Area" localSheetId="4">'2sz melléklet'!$A$1:$N$182</definedName>
  </definedNames>
  <calcPr fullCalcOnLoad="1"/>
</workbook>
</file>

<file path=xl/comments13.xml><?xml version="1.0" encoding="utf-8"?>
<comments xmlns="http://schemas.openxmlformats.org/spreadsheetml/2006/main">
  <authors>
    <author>Bereczk Bal?zs</author>
  </authors>
  <commentList>
    <comment ref="C29" authorId="0">
      <text>
        <r>
          <rPr>
            <b/>
            <sz val="8"/>
            <rFont val="Tahoma"/>
            <family val="2"/>
          </rPr>
          <t>Önállóan nem tudja teljesíteni az intézmény a 65%-ot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iskolaotthonos foglalkoztatással magasabb normatíva érhető el.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Kisvid?</t>
        </r>
        <r>
          <rPr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2"/>
          </rPr>
          <t>Önállóan nem tudja teljesíteni az előírt 65%-ot.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0"/>
          </rPr>
          <t>Önállóan nem tudja az intézmény teljesíteni az előírt létszámot</t>
        </r>
      </text>
    </comment>
    <comment ref="C43" authorId="0">
      <text>
        <r>
          <rPr>
            <b/>
            <sz val="8"/>
            <rFont val="Tahoma"/>
            <family val="0"/>
          </rPr>
          <t>Önállóan nem tudja az intézmény teljesíteni az előírt létszámot</t>
        </r>
      </text>
    </comment>
    <comment ref="C52" authorId="0">
      <text>
        <r>
          <rPr>
            <b/>
            <sz val="8"/>
            <rFont val="Tahoma"/>
            <family val="2"/>
          </rPr>
          <t>iskolaotthonos foglalkoztatással magasabb normatíva érhető el.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<sst xmlns="http://schemas.openxmlformats.org/spreadsheetml/2006/main" count="1255" uniqueCount="736">
  <si>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</si>
  <si>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</si>
  <si>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</si>
  <si>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</si>
  <si>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</si>
  <si>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</si>
  <si>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</si>
  <si>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</si>
  <si>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</si>
  <si>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</si>
  <si>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 xml:space="preserve">Önkormányzatok sajátos működési bevételei 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</si>
  <si>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</si>
  <si>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</si>
  <si>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</si>
  <si>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</si>
  <si>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</si>
  <si>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</si>
  <si>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</si>
  <si>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</si>
  <si>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</si>
  <si>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>-</t>
  </si>
  <si>
    <t xml:space="preserve">Támogatások 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</si>
  <si>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</si>
  <si>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</si>
  <si>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</si>
  <si>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</si>
  <si>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</si>
  <si>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</si>
  <si>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</si>
  <si>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OEP-től átvett (Kórház, Szoc. és Eü.Szolgált.)</t>
  </si>
  <si>
    <t xml:space="preserve">   - Polgármesteri Hivatal pénzeszköz átvétele</t>
  </si>
  <si>
    <t xml:space="preserve">   - Intézmények pénzeszköz átvétele</t>
  </si>
  <si>
    <t>Felhalmozási célú pénzeszköz átvétel</t>
  </si>
  <si>
    <t>V.</t>
  </si>
  <si>
    <t>Támogatási kölcsönök visszatérülése</t>
  </si>
  <si>
    <t>VI.</t>
  </si>
  <si>
    <t>Hitelek</t>
  </si>
  <si>
    <t>Működési célú hitelfelvétel</t>
  </si>
  <si>
    <t>Fejlesztési célú hitelfelvétel</t>
  </si>
  <si>
    <t>VII.</t>
  </si>
  <si>
    <t>Pénzforgalom nélküli bevételek</t>
  </si>
  <si>
    <t>Előző évi pénzmaradvány igénybevétele</t>
  </si>
  <si>
    <t xml:space="preserve">Bevételek mindösszesen 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</si>
  <si>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</si>
  <si>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</si>
  <si>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</si>
  <si>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</si>
  <si>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</si>
  <si>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Pénzeszköz átadás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</si>
  <si>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</si>
  <si>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</si>
  <si>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</si>
  <si>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</si>
  <si>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Polgármesteri Hivatal </t>
  </si>
  <si>
    <t xml:space="preserve">             Pénzeszköz átadás </t>
  </si>
  <si>
    <t xml:space="preserve">             Támogatások</t>
  </si>
  <si>
    <t xml:space="preserve">              Általános tartalék</t>
  </si>
  <si>
    <t xml:space="preserve">             Céltartalék</t>
  </si>
  <si>
    <t xml:space="preserve">              Részesedés vásárlás</t>
  </si>
  <si>
    <t xml:space="preserve">             Rövid lejáratú hiteltörlesztés </t>
  </si>
  <si>
    <t xml:space="preserve">             Hosszú lejáratú hiteltörlesztés</t>
  </si>
  <si>
    <t>Kiadások mindösszesen:  /1-2/</t>
  </si>
  <si>
    <t>Függő kiadások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</si>
  <si>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</si>
  <si>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</si>
  <si>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</si>
  <si>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Támogatások</t>
  </si>
  <si>
    <t xml:space="preserve">              Ellátottak pénzbeli juttatásai</t>
  </si>
  <si>
    <t xml:space="preserve">              Felhalmozási kiadás </t>
  </si>
  <si>
    <t xml:space="preserve">              Ebből:   beruházás     </t>
  </si>
  <si>
    <t xml:space="preserve">             Általános tartalék</t>
  </si>
  <si>
    <t xml:space="preserve">                       Ebből:  beruházás</t>
  </si>
  <si>
    <t xml:space="preserve">                       Ebből:   beruházás   </t>
  </si>
  <si>
    <t xml:space="preserve">             Fejlesztési célra átadott pénzeszköz</t>
  </si>
  <si>
    <t xml:space="preserve">              Fejlesztési célra átadott pénzeszköz</t>
  </si>
  <si>
    <t xml:space="preserve">              Kölcsön államháztartáson belülre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</si>
  <si>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</si>
  <si>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</si>
  <si>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</si>
  <si>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</si>
  <si>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</si>
  <si>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</si>
  <si>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</si>
  <si>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</si>
  <si>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</si>
  <si>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</si>
  <si>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5.</t>
  </si>
  <si>
    <t>Ovodai Központ.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</si>
  <si>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</si>
  <si>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</si>
  <si>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</si>
  <si>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</si>
  <si>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</si>
  <si>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</si>
  <si>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</si>
  <si>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</si>
  <si>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- Múzeum</t>
  </si>
  <si>
    <t>10.</t>
  </si>
  <si>
    <t>Tűzoltóparancsn.</t>
  </si>
  <si>
    <t>11.</t>
  </si>
  <si>
    <t>12.</t>
  </si>
  <si>
    <t>Gyfürdő és Szab K</t>
  </si>
  <si>
    <t>Összesen:</t>
  </si>
  <si>
    <t>13.</t>
  </si>
  <si>
    <t>Kórház</t>
  </si>
  <si>
    <t>Mindösszesen: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</si>
  <si>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</si>
  <si>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</si>
  <si>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</si>
  <si>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</si>
  <si>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</si>
  <si>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</si>
  <si>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</si>
  <si>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</si>
  <si>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</si>
  <si>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</si>
  <si>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</si>
  <si>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</si>
  <si>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</si>
  <si>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</si>
  <si>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</si>
  <si>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</si>
  <si>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</si>
  <si>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</si>
  <si>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</si>
  <si>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</si>
  <si>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</si>
  <si>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</si>
  <si>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</si>
  <si>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</si>
  <si>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</si>
  <si>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Vásárolt élelmezés</t>
  </si>
  <si>
    <t xml:space="preserve">Bérleti díj </t>
  </si>
  <si>
    <t>Szállítási szolg. /teh, személy, helyi közl./</t>
  </si>
  <si>
    <t xml:space="preserve">Gázenergia szolgáltatás </t>
  </si>
  <si>
    <t>Villamos energia szolgáltatás és közvilágítás</t>
  </si>
  <si>
    <t>Víz- csatornadíjak</t>
  </si>
  <si>
    <t>Postaköltség</t>
  </si>
  <si>
    <t>Belföldi kiküldetés</t>
  </si>
  <si>
    <t>Külföldi kiküldetés</t>
  </si>
  <si>
    <t>Repr. és testvérvárosi kapcsolatok</t>
  </si>
  <si>
    <t>Reklám, propaganda, egyéb kiadás</t>
  </si>
  <si>
    <t>Vás. termék , szolgáltatás ÁFA-ja</t>
  </si>
  <si>
    <t>Kamat kiadás állháztartáson kívülre</t>
  </si>
  <si>
    <t>Adók díjak egyéb befizetések (tagsági, bank, biztosítási, pályázati, egyéb díjak</t>
  </si>
  <si>
    <t>Oktatási pályázatokra</t>
  </si>
  <si>
    <t>Óvodai pályázat</t>
  </si>
  <si>
    <t>Közművelődési pályázatokra</t>
  </si>
  <si>
    <t>Közművelődési érdekeltségnövelés</t>
  </si>
  <si>
    <t>Városi ünnepségekre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</si>
  <si>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</si>
  <si>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</si>
  <si>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</si>
  <si>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</si>
  <si>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</si>
  <si>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</si>
  <si>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</si>
  <si>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</si>
  <si>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</si>
  <si>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</si>
  <si>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</si>
  <si>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Területfejlesztési átadás</t>
  </si>
  <si>
    <t xml:space="preserve">                MVFC Labdarúgás</t>
  </si>
  <si>
    <t>Társadalmi és szoc. pol. juttatások</t>
  </si>
  <si>
    <t>Ebből:Eü és Szociális bizottság</t>
  </si>
  <si>
    <t>Rendszeres szoc. segély</t>
  </si>
  <si>
    <t>Rendkívüli gyerm. véd. tám.</t>
  </si>
  <si>
    <t>Rendszeres gyermekvédelmi támogatás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</si>
  <si>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</si>
  <si>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</si>
  <si>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</si>
  <si>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</si>
  <si>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</si>
  <si>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</si>
  <si>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</si>
  <si>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</si>
  <si>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</si>
  <si>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</si>
  <si>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</si>
  <si>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 xml:space="preserve">                Karate klub</t>
  </si>
  <si>
    <t xml:space="preserve">                Kerékpárosok</t>
  </si>
  <si>
    <t xml:space="preserve">                Tömegsport</t>
  </si>
  <si>
    <t xml:space="preserve">                Sportpályázatra</t>
  </si>
  <si>
    <t>Ssz.</t>
  </si>
  <si>
    <t>F e l a d a t</t>
  </si>
  <si>
    <t>KÖZLEKEDÉSI ÁGAZAT</t>
  </si>
  <si>
    <t>14.</t>
  </si>
  <si>
    <t>15.</t>
  </si>
  <si>
    <t>16.</t>
  </si>
  <si>
    <t>SZOCIÁLIS-, ÉS HUMÁN SZOLGÁLTATÁS, IGAZGATÁS</t>
  </si>
  <si>
    <t>Orgona utcai lakások vásárlása</t>
  </si>
  <si>
    <t>17.</t>
  </si>
  <si>
    <t>18.</t>
  </si>
  <si>
    <t>19.</t>
  </si>
  <si>
    <t>20.</t>
  </si>
  <si>
    <t xml:space="preserve">V. </t>
  </si>
  <si>
    <t>FELÚJÍTÁS</t>
  </si>
  <si>
    <t>Polgármesteri Hivatal</t>
  </si>
  <si>
    <t>Központi támogatás</t>
  </si>
  <si>
    <t>Önkormányzati támogatás</t>
  </si>
  <si>
    <t>Romanap előkészítése</t>
  </si>
  <si>
    <t>Cigány tanulók ösztöndíj támogatása</t>
  </si>
  <si>
    <t>Dologi kiadásokra</t>
  </si>
  <si>
    <t>Papír-írószerre</t>
  </si>
  <si>
    <t>Nyomtatvány beszerzés</t>
  </si>
  <si>
    <t>Könyv, folyóirat</t>
  </si>
  <si>
    <t>Reprezentáció</t>
  </si>
  <si>
    <t>Egyéb üzemeltetési kiadás</t>
  </si>
  <si>
    <t>Kiadás összesen:</t>
  </si>
  <si>
    <t>Hagyományörző egyesület támogatása</t>
  </si>
  <si>
    <t>Irodaszer, egyéb</t>
  </si>
  <si>
    <t>21.</t>
  </si>
  <si>
    <t>ENERGIAELLÁTÁS RÉSZESEDÉS ÁTRUHÁZÁS</t>
  </si>
  <si>
    <t xml:space="preserve">     Ebből:</t>
  </si>
  <si>
    <t>1.sz. Melléklet</t>
  </si>
  <si>
    <t>2. sz. melléklet</t>
  </si>
  <si>
    <t>Bevételek:</t>
  </si>
  <si>
    <t>3. sz. Melléklet</t>
  </si>
  <si>
    <t>4 sz. Melléklet</t>
  </si>
  <si>
    <t>beruházási kiadásai</t>
  </si>
  <si>
    <t>5 sz. Melléklet</t>
  </si>
  <si>
    <t>fejlesztési kiadásai</t>
  </si>
  <si>
    <t>Marcali Városi Cigány Kisebbségi Önkormányzat</t>
  </si>
  <si>
    <t>Ebből:  Személyi juttatások</t>
  </si>
  <si>
    <t xml:space="preserve">                                     felújítás</t>
  </si>
  <si>
    <t xml:space="preserve">                                      felújítás         </t>
  </si>
  <si>
    <t xml:space="preserve">             Pénzügyi befektetések kiadásai (Részesedés vásárlás)</t>
  </si>
  <si>
    <t xml:space="preserve">                             felújítás           </t>
  </si>
  <si>
    <t xml:space="preserve">              Rövid lejáratú hiteltörlesztés </t>
  </si>
  <si>
    <t>Dél-Balatoni szennyvízelv.</t>
  </si>
  <si>
    <t>Megnevezés</t>
  </si>
  <si>
    <t>a Polgármesteri Hivatal és az önkormányzat</t>
  </si>
  <si>
    <t>irányítása alá tartozó költségvetési szervek</t>
  </si>
  <si>
    <t>sz.</t>
  </si>
  <si>
    <t xml:space="preserve">I n t é z m é n y </t>
  </si>
  <si>
    <t>Berzsenyi Dániel Gimnázium</t>
  </si>
  <si>
    <t>Noszlopy G. Ált. iskola</t>
  </si>
  <si>
    <t>- Nevelési Tanácsadó</t>
  </si>
  <si>
    <t>Óvodai Központ</t>
  </si>
  <si>
    <t>Szociális és Eü. Szolgáltató</t>
  </si>
  <si>
    <t>Művelődési Központ</t>
  </si>
  <si>
    <t>-  TV</t>
  </si>
  <si>
    <t>Városi Tűzoltóparancsnokság</t>
  </si>
  <si>
    <t>Városi Kórház</t>
  </si>
  <si>
    <t>Gyógyfürdő és Szabadidőközpont</t>
  </si>
  <si>
    <t xml:space="preserve">      Összesen:</t>
  </si>
  <si>
    <t>Dél-Balatoni Szennyvízelv.</t>
  </si>
  <si>
    <t>Tartalék</t>
  </si>
  <si>
    <t>22.</t>
  </si>
  <si>
    <t>23.</t>
  </si>
  <si>
    <t>Összesen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</si>
  <si>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</si>
  <si>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</si>
  <si>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</si>
  <si>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</si>
  <si>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</si>
  <si>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</si>
  <si>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</si>
  <si>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</si>
  <si>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Társ. és szociálpol. juttatások</t>
  </si>
  <si>
    <t>Helyi adó</t>
  </si>
  <si>
    <t>Működési célú hiteltörlesztés
(tőke + kamat)</t>
  </si>
  <si>
    <t>Céltartalék</t>
  </si>
  <si>
    <t>ÖSSZESEN:</t>
  </si>
  <si>
    <t>Hiány:</t>
  </si>
  <si>
    <t>Többlet:</t>
  </si>
  <si>
    <t>1.a Melléklet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</si>
  <si>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</si>
  <si>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</si>
  <si>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</si>
  <si>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</si>
  <si>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</si>
  <si>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</si>
  <si>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</si>
  <si>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</si>
  <si>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</si>
  <si>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</si>
  <si>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</si>
  <si>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Lakáshoz jutás és fenntartás</t>
  </si>
  <si>
    <t>Felhalmozási célú hiteltörlesztés (tőke + kamat)</t>
  </si>
  <si>
    <t>Magánsz. komm. adója</t>
  </si>
  <si>
    <t>Kölcsön visszatérítés</t>
  </si>
  <si>
    <t>Felh. célú Áfa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</si>
  <si>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</si>
  <si>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</si>
  <si>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</si>
  <si>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</si>
  <si>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</si>
  <si>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</si>
  <si>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</si>
  <si>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ebből helyi közlekedés támogatása</t>
  </si>
  <si>
    <t>- Nemesvidi Tagóvoda</t>
  </si>
  <si>
    <t>- Nemesvidi Tagiskola</t>
  </si>
  <si>
    <t>Sajátos felhalmozási és tőkejellegű bevételei</t>
  </si>
  <si>
    <t>Egyéb üzemeltetési, fenntartási kiadások postaköltség, szemétszállítás, intézményüzemeltetés</t>
  </si>
  <si>
    <t>Vagyon-, személyi-, egyéb biztosítások</t>
  </si>
  <si>
    <t>Szellemi tevékenység végzésére kif. (könyvvizsg.)</t>
  </si>
  <si>
    <t>Kiszámlázott termékek és szolgálátatások Áfa befizetése</t>
  </si>
  <si>
    <t>III</t>
  </si>
  <si>
    <t xml:space="preserve">            Somogyi egyetemistákért alapít.</t>
  </si>
  <si>
    <t>Gyék eszközbeszerzés a bérleti díj terhére</t>
  </si>
  <si>
    <t>- Nemesvidi tagiskola</t>
  </si>
  <si>
    <t>Nemesvidi tagóvoda</t>
  </si>
  <si>
    <t>Me.: ezer Ft</t>
  </si>
  <si>
    <t>Me.:ezer Ft</t>
  </si>
  <si>
    <t>Összege</t>
  </si>
  <si>
    <t>ezer Ft</t>
  </si>
  <si>
    <t>3.sz. Tájékoztató Kimutatás</t>
  </si>
  <si>
    <t>Felhalmozási és tőkejellegű bevételek</t>
  </si>
  <si>
    <t>%-os arány</t>
  </si>
  <si>
    <t>Kiadások:</t>
  </si>
  <si>
    <t>Felhalmozási kiadás</t>
  </si>
  <si>
    <t>Hitel és kölcsön törlesztés</t>
  </si>
  <si>
    <t>Egyéb (pénzeszk.átadás, támogatás,ell. juttatásai, részesedés vásárlás)</t>
  </si>
  <si>
    <t>kördiagramjai</t>
  </si>
  <si>
    <t>Támogatás értékű működési célú bevétel</t>
  </si>
  <si>
    <t>Különféle költségvetési befizetési köt. (normatív állami hozzájárulás visszautalása)</t>
  </si>
  <si>
    <t>2007. évi eredeti előir.</t>
  </si>
  <si>
    <t xml:space="preserve">            Marcaliért alapítvány</t>
  </si>
  <si>
    <t xml:space="preserve">            Bursa</t>
  </si>
  <si>
    <t>Adósságcsökkentési támogatás</t>
  </si>
  <si>
    <t>Vizitdíj</t>
  </si>
  <si>
    <t>Lakbértámogatás</t>
  </si>
  <si>
    <t xml:space="preserve">                                            vissza nem térítendő: 1.000/e Ft)</t>
  </si>
  <si>
    <t xml:space="preserve">                         Ebből:   lakosságnak (visszatérítendő: 11.000/e Ft,</t>
  </si>
  <si>
    <t xml:space="preserve">                            Ebből:   lakosságnak (visszatérítendő: 11.000/e Ft,</t>
  </si>
  <si>
    <t xml:space="preserve">                                               vissza nem térítendő: 1.000/e Ft)</t>
  </si>
  <si>
    <t>Nagyértékű tűzoltási és műszaki mentési szakfelszerelés korszerűsítése</t>
  </si>
  <si>
    <t>Dózsa György u. 13. parkoló építés</t>
  </si>
  <si>
    <t>Borút tervezése</t>
  </si>
  <si>
    <t>Csibészke Grund felújítása</t>
  </si>
  <si>
    <t>Berzsenyi utca felújítása Lenin utcától Széchenyi utcáig</t>
  </si>
  <si>
    <t>Vereckei utca felújítása</t>
  </si>
  <si>
    <t xml:space="preserve">             Fejlesztési célú pénzeszközátadás</t>
  </si>
  <si>
    <t xml:space="preserve">                Női labdarúgás</t>
  </si>
  <si>
    <t>- Egységes Pedagógia Sz.</t>
  </si>
  <si>
    <t>2007. évi mód. előir.</t>
  </si>
  <si>
    <t>Tám. Ért. Felhalm.bevétel</t>
  </si>
  <si>
    <t>Berzsenyi Dániel Gimn</t>
  </si>
  <si>
    <t>2007 évi  eredeti előir.</t>
  </si>
  <si>
    <t>2007 évi  mód. előir.</t>
  </si>
  <si>
    <t>2007. évi  módosít. előir.</t>
  </si>
  <si>
    <t>Kötvény</t>
  </si>
  <si>
    <t>2007. évi  módosított</t>
  </si>
  <si>
    <t xml:space="preserve">                -Tenisz</t>
  </si>
  <si>
    <t xml:space="preserve">               - Sakk</t>
  </si>
  <si>
    <t xml:space="preserve">               - Birkózás</t>
  </si>
  <si>
    <t xml:space="preserve">               - Kézilabda</t>
  </si>
  <si>
    <t>Kiegészítő Gyermekvédelmi tám.</t>
  </si>
  <si>
    <t>Marcali tűzoltók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</si>
  <si>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</si>
  <si>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 xml:space="preserve">                Roncsderby autósport</t>
  </si>
  <si>
    <t xml:space="preserve"> Városrészi önkormányzatoknak</t>
  </si>
  <si>
    <t xml:space="preserve">               - Kosárlabda</t>
  </si>
  <si>
    <t xml:space="preserve">               - Röplabda</t>
  </si>
  <si>
    <t xml:space="preserve">                -Küzdő sport</t>
  </si>
  <si>
    <t xml:space="preserve">               - Úszószakosztály</t>
  </si>
  <si>
    <t xml:space="preserve">               -Férfi kézilabda</t>
  </si>
  <si>
    <t>Karbantartási, kisjavítási,szolgáltatások</t>
  </si>
  <si>
    <t>6. sz. Melléklet</t>
  </si>
  <si>
    <t>Marcali Szakképző Iskola</t>
  </si>
  <si>
    <t>Teljes m.időben</t>
  </si>
  <si>
    <t>foglalkoztatott</t>
  </si>
  <si>
    <t>Részmunkaidőben</t>
  </si>
  <si>
    <t>Marcali Városi Önkormányzatának 2008. évi költségvetésének</t>
  </si>
  <si>
    <t xml:space="preserve">                MVFC utánpótlás</t>
  </si>
  <si>
    <t xml:space="preserve">          Horvátkút SE</t>
  </si>
  <si>
    <t>- Mikszáth U.Ált.Iskola</t>
  </si>
  <si>
    <t>-Kulturális Közp.</t>
  </si>
  <si>
    <t>-Városi Könyvtár</t>
  </si>
  <si>
    <t xml:space="preserve">Turisztikai egyesület </t>
  </si>
  <si>
    <t>Kulturális pályázat / városi rendezvény/</t>
  </si>
  <si>
    <t>Hőszolgáltatás /Noszlopy, Mikszáth, Gimnázium , Óvoda /</t>
  </si>
  <si>
    <t>1.4.   Vis maior tartalék</t>
  </si>
  <si>
    <t>1.5.  Helyi önk. fejlesztési, Vis maior feladatainak támogatása</t>
  </si>
  <si>
    <t>Marcali Városi Önkormányzat 2007. évi bevételeiről és kiadásairól</t>
  </si>
  <si>
    <t>2007. évi teljesítés</t>
  </si>
  <si>
    <t>I. Működési célú (folyó) bevételek, működési célú (folyó) kiadások mérlege
(Önkormányzati szinten 2007)</t>
  </si>
  <si>
    <t>2007. évi 
tény</t>
  </si>
  <si>
    <t>II. Tőkejellegű bevételek és kiadások mérlege
(Önkormányzati szinten 2007)</t>
  </si>
  <si>
    <t>2007. Évi tény</t>
  </si>
  <si>
    <t>Marcali Városi Önkormányzat Intézményeinek 2007. évi bevételeiről és kiadásairól</t>
  </si>
  <si>
    <t>Marcali Városi Önkormányzat Polgármesteri Hivatalának 2007. évi működési kiadásai</t>
  </si>
  <si>
    <t>Szakképző  2007.08.31-ig</t>
  </si>
  <si>
    <t>Szakképző  2007.08..31-ig</t>
  </si>
  <si>
    <t>Szakképző  09.01-12.31.</t>
  </si>
  <si>
    <t>Szakképző  09.01-12..31.</t>
  </si>
  <si>
    <t>Szakképző  09.01.-12.31.</t>
  </si>
  <si>
    <t>2007. évi bevételei és kiadásai</t>
  </si>
  <si>
    <t xml:space="preserve">Pénzeszköz átadás </t>
  </si>
  <si>
    <t>Munkaadói járulék</t>
  </si>
  <si>
    <t>Támogatásértékű működési p.e.átvétel</t>
  </si>
  <si>
    <t>Teljesítés aránya</t>
  </si>
  <si>
    <t>aránya</t>
  </si>
  <si>
    <t>8. számú Melléklet</t>
  </si>
  <si>
    <t>Adónem</t>
  </si>
  <si>
    <t>Adóelengedés</t>
  </si>
  <si>
    <t>Adókedvezmény</t>
  </si>
  <si>
    <t>Egyéb</t>
  </si>
  <si>
    <t>Jogcíme</t>
  </si>
  <si>
    <t>Mértéke</t>
  </si>
  <si>
    <t>(eFt)</t>
  </si>
  <si>
    <t>(jellege)</t>
  </si>
  <si>
    <t>(eset)</t>
  </si>
  <si>
    <t>Építményadó</t>
  </si>
  <si>
    <t>Magánszemélyek. kommunális. adója</t>
  </si>
  <si>
    <t>Gépjármű adó</t>
  </si>
  <si>
    <t>Késedelmi pótlék</t>
  </si>
  <si>
    <t>9. számú Melléklet</t>
  </si>
  <si>
    <t xml:space="preserve">                                                                                                                                                                                   Me: ezer Ft</t>
  </si>
  <si>
    <t>Függő átfutó kiegy. korrekció</t>
  </si>
  <si>
    <t>Előző években képzett tartalék, maradvány</t>
  </si>
  <si>
    <t>Intézmény finanszírozási korrekció</t>
  </si>
  <si>
    <t>Állami támog. elszám.</t>
  </si>
  <si>
    <t>Költségvetési pénzmaradvány</t>
  </si>
  <si>
    <t>Felügyeleti szerv általi korrekciók</t>
  </si>
  <si>
    <t>Gimnázium</t>
  </si>
  <si>
    <t>Széchenyi Zs. Szakközép Iskola</t>
  </si>
  <si>
    <t>Mikszáth K. u.-i Ált. isk.</t>
  </si>
  <si>
    <t>Noszlopy G. Ált. isk.</t>
  </si>
  <si>
    <t>Szociális és Eü. Szolgáltató Központ</t>
  </si>
  <si>
    <t>Városi Könyvtár</t>
  </si>
  <si>
    <t>Kulturális Központ</t>
  </si>
  <si>
    <t>Tűzoltóparancsnokság</t>
  </si>
  <si>
    <t>Dél-Balatoni Szennyvíz Társulás</t>
  </si>
  <si>
    <t>Intézmények összesen:</t>
  </si>
  <si>
    <t>1. Tájékoztató Kimutatás</t>
  </si>
  <si>
    <t>Részesedések</t>
  </si>
  <si>
    <t>Gazdasági Társaság megnevezése</t>
  </si>
  <si>
    <t>Pénzbeni betét</t>
  </si>
  <si>
    <t>Nem pénzbeni betét</t>
  </si>
  <si>
    <t>elszámolt értékvesztés</t>
  </si>
  <si>
    <t>Nyilvántartott érték</t>
  </si>
  <si>
    <t>MARYLLA Bőrdíszműgyártó és Ker. KFT.</t>
  </si>
  <si>
    <t>Marcali Ipari Park Rt.</t>
  </si>
  <si>
    <t>Sm.Temetkezési Szolg.Kft.</t>
  </si>
  <si>
    <t>Marcali Szálloda Kft.</t>
  </si>
  <si>
    <t>Balaton-Boronka Kisvasút KHT</t>
  </si>
  <si>
    <t>Ingatlanhasznosító Kft.</t>
  </si>
  <si>
    <t>Közvil.Első Magyar Közvil. Rt.</t>
  </si>
  <si>
    <t>Dunántúli Reg. Vízmű Rt.</t>
  </si>
  <si>
    <t>Marcali Fürdő KFT</t>
  </si>
  <si>
    <t xml:space="preserve">               Összesen:</t>
  </si>
  <si>
    <t>2. sz. Tájékoztató Kimutatás</t>
  </si>
  <si>
    <t>Jogcím</t>
  </si>
  <si>
    <t>Előirányzat</t>
  </si>
  <si>
    <t>Tényleges</t>
  </si>
  <si>
    <t>Eltérés</t>
  </si>
  <si>
    <t>1a</t>
  </si>
  <si>
    <t>Településüzemeltetési, igazgatási, sport feladatok</t>
  </si>
  <si>
    <t>1b</t>
  </si>
  <si>
    <t>Tömegközlekedési feladatok</t>
  </si>
  <si>
    <t>2aa</t>
  </si>
  <si>
    <t>Okmányirodák működése és gyámügy</t>
  </si>
  <si>
    <t>2ab</t>
  </si>
  <si>
    <t>Okmányirodák működési kiadásai</t>
  </si>
  <si>
    <t>2ac</t>
  </si>
  <si>
    <t>Gyámügyi igazgatási feladatok</t>
  </si>
  <si>
    <t>2b</t>
  </si>
  <si>
    <t>Építésügyi igazgatási feladatok</t>
  </si>
  <si>
    <t>3a</t>
  </si>
  <si>
    <t>Körjegyzőség működéséhez alaphozzájár.</t>
  </si>
  <si>
    <t>5</t>
  </si>
  <si>
    <t>Lakott külterülettel kapcsolatos feladatok</t>
  </si>
  <si>
    <t>6</t>
  </si>
  <si>
    <t>Lakossági folyékony hulladék ártalmatlanítása</t>
  </si>
  <si>
    <t>8</t>
  </si>
  <si>
    <t>Üdülőhelyi feladatok</t>
  </si>
  <si>
    <t>9</t>
  </si>
  <si>
    <t>Pénzbeli szociális ellátás</t>
  </si>
  <si>
    <t>10</t>
  </si>
  <si>
    <t>Lakáshoz jutás feladatai</t>
  </si>
  <si>
    <t>11ab1</t>
  </si>
  <si>
    <t>Szociális és gyermekjóléti alapszolgáltatások általános feladatai</t>
  </si>
  <si>
    <t>11ab2</t>
  </si>
  <si>
    <t>Gyermekjólét</t>
  </si>
  <si>
    <t>11c</t>
  </si>
  <si>
    <t>Szociális étkeztetés</t>
  </si>
  <si>
    <t>11d</t>
  </si>
  <si>
    <t>Házi segítségnyújtás</t>
  </si>
  <si>
    <t>11e</t>
  </si>
  <si>
    <t>Jelzőrendszeres házi segítségnyújtás</t>
  </si>
  <si>
    <t>11g</t>
  </si>
  <si>
    <t>Támogató szolgálat</t>
  </si>
  <si>
    <t>11h</t>
  </si>
  <si>
    <t>Közösségi ellátások</t>
  </si>
  <si>
    <t>11j</t>
  </si>
  <si>
    <t>Időskorúak, pszichiátriai és szenvedélybetegek, hajléktalanok nappali intézményi ellátása</t>
  </si>
  <si>
    <t>12b</t>
  </si>
  <si>
    <t>Átlagos gondozást, ápolást igénylő ellátás</t>
  </si>
  <si>
    <t>14a</t>
  </si>
  <si>
    <t>Bőlcsödei ellátás</t>
  </si>
  <si>
    <t>14c</t>
  </si>
  <si>
    <t>Ingyenes bőlcsödei étkeztetés</t>
  </si>
  <si>
    <t>Alaphozzájárulás óvodás gyermekek száma után</t>
  </si>
  <si>
    <t>16a</t>
  </si>
  <si>
    <t>Iskolai oktatás 1.-4. évfolyamon</t>
  </si>
  <si>
    <t>16b</t>
  </si>
  <si>
    <t>Iskolai oktatás 5.-8. évfolyamon</t>
  </si>
  <si>
    <t>16c</t>
  </si>
  <si>
    <t>Iskolai oktatás 9.-13. évfolyamon</t>
  </si>
  <si>
    <t>16d</t>
  </si>
  <si>
    <t>iskolai szakképzés elméleti</t>
  </si>
  <si>
    <t>16ea</t>
  </si>
  <si>
    <t>Szk (gyakorlati) egyévfolyamos és többévfolyamos képzés közbenső képzési évfolyamaira</t>
  </si>
  <si>
    <t>16eb</t>
  </si>
  <si>
    <t>Szk (gyakorlati)  1. évfolyam, ha a képzés hosszabb, mint 1 év</t>
  </si>
  <si>
    <t>16ec</t>
  </si>
  <si>
    <t>Szk (gyakorlati)  utolsó évfolyamon</t>
  </si>
  <si>
    <t>16ed</t>
  </si>
  <si>
    <t>Szk (gyakorlati) külső helyen</t>
  </si>
  <si>
    <t>17. ad1</t>
  </si>
  <si>
    <t>Óvodás integráltan oktatott (2 fő)</t>
  </si>
  <si>
    <t>17. ad2</t>
  </si>
  <si>
    <t>Általános iskola 1-4 integráltan 2 fő</t>
  </si>
  <si>
    <t>17. ad3</t>
  </si>
  <si>
    <t>általános iskola 5-8 integráltan 2 fő</t>
  </si>
  <si>
    <t>17. ad4</t>
  </si>
  <si>
    <t>középiskola 9-13 integráltan 2 fő</t>
  </si>
  <si>
    <t>17. ad5</t>
  </si>
  <si>
    <t>szakiskola 9-10 integráltan 2 fő</t>
  </si>
  <si>
    <t>17. ad6</t>
  </si>
  <si>
    <t>szakképzés integráltan 2 fő</t>
  </si>
  <si>
    <t>17b</t>
  </si>
  <si>
    <t>korai fejlesztés gondozás</t>
  </si>
  <si>
    <t>17c</t>
  </si>
  <si>
    <t>fejlesztő felkészítés</t>
  </si>
  <si>
    <t>18b</t>
  </si>
  <si>
    <t>alapfokú művészetoktatás (zene)</t>
  </si>
  <si>
    <t>18b2</t>
  </si>
  <si>
    <t>alapfokú művészetoktatás (képző;báb;tánc)</t>
  </si>
  <si>
    <t>19a</t>
  </si>
  <si>
    <t>kollégiumi nevelés</t>
  </si>
  <si>
    <t>19c</t>
  </si>
  <si>
    <t>sajátos nevelési igényű tanulók kollégiumi ellátása</t>
  </si>
  <si>
    <t>20aa</t>
  </si>
  <si>
    <t>napközis foglalkozás</t>
  </si>
  <si>
    <t>20ab</t>
  </si>
  <si>
    <t>iskolaotthonos oktatás 1-4</t>
  </si>
  <si>
    <t>20ba1</t>
  </si>
  <si>
    <t>képességkibontakoztató</t>
  </si>
  <si>
    <t>20ba2</t>
  </si>
  <si>
    <t>személyiségfejlesztő, tehetséggondozó</t>
  </si>
  <si>
    <t>20ba3</t>
  </si>
  <si>
    <t>személyiségfejlesztő, tehetséggondozó 2004/2005-öt megelőzően indítva</t>
  </si>
  <si>
    <t>20bb</t>
  </si>
  <si>
    <t>integrációs felkészítés</t>
  </si>
  <si>
    <t>20ca</t>
  </si>
  <si>
    <t>magyar nyelven folyó kisebbségi oktatás</t>
  </si>
  <si>
    <t>20d</t>
  </si>
  <si>
    <t>nyelvi előkészítő oktatás</t>
  </si>
  <si>
    <t>20e</t>
  </si>
  <si>
    <t>hozzájárulás pedagógiai szakmai szolg ig</t>
  </si>
  <si>
    <t>21a1</t>
  </si>
  <si>
    <t>bejáró gyerekek óvoda</t>
  </si>
  <si>
    <t>21a2</t>
  </si>
  <si>
    <t>bejáró gyerekek iskola 1-4</t>
  </si>
  <si>
    <t>21a3</t>
  </si>
  <si>
    <t>bejáró gyerekek 5-8</t>
  </si>
  <si>
    <t>21a4</t>
  </si>
  <si>
    <t>bejáró gyerekek 9-13</t>
  </si>
  <si>
    <t>21a5</t>
  </si>
  <si>
    <t>bejáró gyerekek szakképzés</t>
  </si>
  <si>
    <t>21b1</t>
  </si>
  <si>
    <t>intézményfenntartó társulás óvoda</t>
  </si>
  <si>
    <t>21b2</t>
  </si>
  <si>
    <t>intézményfenntartó társulás 1-4</t>
  </si>
  <si>
    <t>21b3</t>
  </si>
  <si>
    <t>intézményfenntartó társulás 5-8</t>
  </si>
  <si>
    <t>22a1</t>
  </si>
  <si>
    <t>22a2</t>
  </si>
  <si>
    <t>22a3</t>
  </si>
  <si>
    <t>22a7</t>
  </si>
  <si>
    <t>étkeztetést 100% óvoda</t>
  </si>
  <si>
    <t>22a8</t>
  </si>
  <si>
    <t>étkeztetést 100% 1-4</t>
  </si>
  <si>
    <t>22b1</t>
  </si>
  <si>
    <t>22b2</t>
  </si>
  <si>
    <t>22b3</t>
  </si>
  <si>
    <t>22b4</t>
  </si>
  <si>
    <t>23</t>
  </si>
  <si>
    <t>Helyi közművelődési és közgyűjteményi feladatok</t>
  </si>
  <si>
    <t>I.1.</t>
  </si>
  <si>
    <t>pedagógus szakvizsga</t>
  </si>
  <si>
    <t>I.2)a</t>
  </si>
  <si>
    <t>Közmunka programban való részvétel</t>
  </si>
  <si>
    <t>I.2)b</t>
  </si>
  <si>
    <t>Közcélú munka támogatása</t>
  </si>
  <si>
    <t>I.6.</t>
  </si>
  <si>
    <t>pedagógiai szakszolgálat</t>
  </si>
  <si>
    <t>II.3.</t>
  </si>
  <si>
    <t>szociális továbbképzés és szakvizsga támogatása</t>
  </si>
  <si>
    <t>III.1)a</t>
  </si>
  <si>
    <t>Tűzoltók személyi juttatásához</t>
  </si>
  <si>
    <t>III.2)a</t>
  </si>
  <si>
    <t>Tűzoltó laktanyák üzemeltetése</t>
  </si>
  <si>
    <t>III.3)b</t>
  </si>
  <si>
    <t>Tűzotó járművek üzemeltetése</t>
  </si>
  <si>
    <t>III.3)c</t>
  </si>
  <si>
    <t>Különleges tűzoltó járművek</t>
  </si>
  <si>
    <t>szja jövedelemdifferenciálódás miatt</t>
  </si>
  <si>
    <t>Függő bevételek</t>
  </si>
  <si>
    <t>Marcali Városi Önkormányzat 2007. évi</t>
  </si>
  <si>
    <t>2007. évi eredeti előirányzat</t>
  </si>
  <si>
    <t>2007. évi módosított előirányzat</t>
  </si>
  <si>
    <t>2007.évi teljesítés</t>
  </si>
  <si>
    <t>Szőcsény oktatási épület tetőhéjazat javítása</t>
  </si>
  <si>
    <t>Szabadság utca északi oldal járda felújítása</t>
  </si>
  <si>
    <t>Lenin utca felújítása Rákóczi utcától Berzsenyi utcáig</t>
  </si>
  <si>
    <t>Lengyelkert u. felújítása</t>
  </si>
  <si>
    <t>Templom utca déli oldal járda felújítás</t>
  </si>
  <si>
    <t>Somogyi utca felújítása</t>
  </si>
  <si>
    <t>Rózsa utca felújítása</t>
  </si>
  <si>
    <t>Polgármesteri hivatal vízbetáp nyomócső cseréje</t>
  </si>
  <si>
    <t>Park utcai óvoda felújítása</t>
  </si>
  <si>
    <t>Játszótér felújítás</t>
  </si>
  <si>
    <t>Kálvária felújítás</t>
  </si>
  <si>
    <t>DRV által végzett rekonstrukciós munkák</t>
  </si>
  <si>
    <t>Bize kultúrház felújítás</t>
  </si>
  <si>
    <t>Gyóta kultúrház felújítás</t>
  </si>
  <si>
    <t>Horvátkút templom felújítás</t>
  </si>
  <si>
    <t>Egyéb áthúzódó útfelújítások</t>
  </si>
  <si>
    <t>Kőkereszt felújítás ( Horvátkút)</t>
  </si>
  <si>
    <t>Bizei temetőkerítés felújítás</t>
  </si>
  <si>
    <t>Temetőkapu felújítás ( Boronka )</t>
  </si>
  <si>
    <t>Kisfaludy utca alatti áteresz átépítése, előülepítő építése</t>
  </si>
  <si>
    <t>Végvári utca belvíz elvezetés rendezése</t>
  </si>
  <si>
    <t>Puskás T. utca betonozott árok bontása, zárt csapadékvíz elvezető rendszer kiépítése</t>
  </si>
  <si>
    <t>Piac utca zárt csapadékvíz elvezető tervezése</t>
  </si>
  <si>
    <t>Noszlopy utca 80 - 92 nyílt csapadékvíz 
elvezető árok tervezése</t>
  </si>
  <si>
    <t>Hegyalja - Damjanich utca csapadékvíz elvezető tervezése</t>
  </si>
  <si>
    <t>Gombai városrész belvízelvezetési terv elkészítése</t>
  </si>
  <si>
    <t>Gyóta vízvezeték építés</t>
  </si>
  <si>
    <t>Vízkészlet járulék</t>
  </si>
  <si>
    <t>Marcali-Horvátkút templom ivóvíz bekötés</t>
  </si>
  <si>
    <t>Vízbekötések ( Lenin u., Dózsa Gy u. )</t>
  </si>
  <si>
    <t>Erdőalja utca aszfaltozása</t>
  </si>
  <si>
    <t>Dózsa -Ifjúság összekötő út építés</t>
  </si>
  <si>
    <t>Fürdő Keleti oldal út építés</t>
  </si>
  <si>
    <t>Gizella utca tervezése</t>
  </si>
  <si>
    <t>Lenin u. 1. - 3. parkoló építés</t>
  </si>
  <si>
    <t>Marcali - Boronka kerékpárút építése</t>
  </si>
  <si>
    <t>Gombai templom bejárat aszfalt burkolat készítése</t>
  </si>
  <si>
    <t>Kis utca járdaépítés  ( Horvátkut )</t>
  </si>
  <si>
    <t>Horvátkuti Kulturház parkoló építés</t>
  </si>
  <si>
    <t>Közvilágítás kiépítése a Baglastól a Szigetvári utcáig Madách u., Sport u.</t>
  </si>
  <si>
    <t>Gábor Áron Múzeum Köz</t>
  </si>
  <si>
    <t>Csalogány, Orgona utca közvilágítás, kiépítés</t>
  </si>
  <si>
    <t>Kisgombai utca közvilágítás tervezés és építés</t>
  </si>
  <si>
    <t xml:space="preserve">Egyéb közvilágítás </t>
  </si>
  <si>
    <t>Panelprogram /Múzeum köz 4-10/</t>
  </si>
  <si>
    <t>Kórház rekonstrukció /végszámla/</t>
  </si>
  <si>
    <t>Nevelési Tanácsadó</t>
  </si>
  <si>
    <t>Nevelési Tanácsadó tetőtér beépítés I. ütem</t>
  </si>
  <si>
    <t>Noszlopy Iskola vizesblokkok felújítása</t>
  </si>
  <si>
    <t>Főépület földszint akadálymentesítés és javítások</t>
  </si>
  <si>
    <t>Villamosenergia korszerűsítés I. ütem</t>
  </si>
  <si>
    <t>Tanuszoda műszaki ellenőrzés, lebonyolítás</t>
  </si>
  <si>
    <t>Játszótér építés Dózsa u. 7 mellett</t>
  </si>
  <si>
    <t>Városi térfigyelő rendszer kiépítése</t>
  </si>
  <si>
    <t>Szökőkút kavicságyazat készítése /Szabadtéri színpad melletti/</t>
  </si>
  <si>
    <t>Városi szennyvízcsatlakozások kiépítése</t>
  </si>
  <si>
    <t>Szemünkfénye program</t>
  </si>
  <si>
    <t>Marcali, Dózsa György utca végén található területek rehabilitációjának megvalósíthatósági tanulmánya</t>
  </si>
  <si>
    <t>Szöcsény leégett kollégium újjáépítése</t>
  </si>
  <si>
    <t xml:space="preserve">18. </t>
  </si>
  <si>
    <t>Személygépkocsi vásárlás ( Egységes Pedagógiai Szakszolgálat )</t>
  </si>
  <si>
    <t xml:space="preserve">19.  </t>
  </si>
  <si>
    <t>Személygépkocsi vásárlás (Polgármesteri Hivatal  )</t>
  </si>
  <si>
    <t>Gépek, berendezések</t>
  </si>
  <si>
    <t>Szoftver vásárlás</t>
  </si>
  <si>
    <t>Földvásárlás</t>
  </si>
  <si>
    <t>Postaközi Óvoda kültéri mosó</t>
  </si>
  <si>
    <t>24.</t>
  </si>
  <si>
    <t>Gyógymedence építés</t>
  </si>
  <si>
    <t>Nagyterem áramforrás kiépítése</t>
  </si>
  <si>
    <t>Intézményi fejl.informatikai feladatok</t>
  </si>
  <si>
    <t>Boronkai játszótér fejlesztés</t>
  </si>
  <si>
    <t>Fényképezőgép vásárlás ( Boronka városrész )</t>
  </si>
  <si>
    <t>Létszám összesen</t>
  </si>
  <si>
    <t>Létszám: fő</t>
  </si>
  <si>
    <t>7. sz. Melléklet</t>
  </si>
  <si>
    <t>2007. évi Normatív állami hozzájárulásokról</t>
  </si>
  <si>
    <t>a Polgármesteri Hivatal és intézményei 2007. évi pénzmaradványáról</t>
  </si>
  <si>
    <t>2008. évben fejlesztési célra felhasználható pénzmaradvány</t>
  </si>
  <si>
    <t>2008. évben ténylegesen felhasználható pénzmaradvány</t>
  </si>
  <si>
    <t>a részesedések 2007. december 31-i állományáról</t>
  </si>
  <si>
    <t xml:space="preserve"> 2006. XII. 31-ig</t>
  </si>
  <si>
    <t>2007. évben</t>
  </si>
  <si>
    <t>2007. XII. 31-i</t>
  </si>
  <si>
    <t>2007. évi SZJA támogatás</t>
  </si>
  <si>
    <t>2007. évi Normatív kötött felhasználású támogatások elszámolása</t>
  </si>
  <si>
    <t>Önkormányzati Finanszírozás</t>
  </si>
  <si>
    <t>Barnamezős beruházás</t>
  </si>
  <si>
    <t>Béke u.orvosi rendelő akadálymentesítés</t>
  </si>
  <si>
    <t>Fürdő parkoló építése</t>
  </si>
  <si>
    <t>Számítástechnikai hálózat kiépítés(képviselők)</t>
  </si>
  <si>
    <t>Festmény vásárlás</t>
  </si>
  <si>
    <t>2007. XII.31. záró pénzkészlet</t>
  </si>
  <si>
    <t>2007. évi jóváhagyott pénzmaradvány</t>
  </si>
  <si>
    <t>2007. évi zárólétszámáról</t>
  </si>
  <si>
    <t>Engedélyezett létszámkeret</t>
  </si>
  <si>
    <t xml:space="preserve">                                                47</t>
  </si>
  <si>
    <t xml:space="preserve">                                                 9</t>
  </si>
  <si>
    <t>Marcali Szakképző</t>
  </si>
  <si>
    <t>a 11/2008. (IV.25.) számú rendelethez</t>
  </si>
  <si>
    <t xml:space="preserve">  Önkorm.</t>
  </si>
  <si>
    <t>tulajdoni hányad %</t>
  </si>
  <si>
    <t>Saubermacher-Magyarország Szolgáltató KFT</t>
  </si>
  <si>
    <t>BIOKOM KFT</t>
  </si>
  <si>
    <t>étkeztetés 50% beteg, fogy.</t>
  </si>
  <si>
    <t>étkeztetés 50%  három, vagy több gyerek</t>
  </si>
  <si>
    <t>étkeztetés 50%  r.gyv.kedvezmény</t>
  </si>
  <si>
    <t>általános hj. Tankönyv</t>
  </si>
  <si>
    <t xml:space="preserve">ingyenes tankönyv   beteg </t>
  </si>
  <si>
    <t>ingyenes tankönyv SNI</t>
  </si>
  <si>
    <t>ingyenes tankönyv nagykorú</t>
  </si>
  <si>
    <t>ingyenes tankönyv r.gy.v.kedv</t>
  </si>
  <si>
    <t>ingyenes tankönyv három v.több gyerek</t>
  </si>
  <si>
    <t>átengedett szja</t>
  </si>
  <si>
    <t>a11 /2008.(IV.25) számú rendelethez</t>
  </si>
  <si>
    <t>a 11/2008 (IV.25.) számú rendelethez</t>
  </si>
  <si>
    <t>a 11/2008.(IV.25 ) számú rendelethez</t>
  </si>
  <si>
    <t>a 11/2008.( IV.25. ) számú rendelethez</t>
  </si>
  <si>
    <t>az 11/2008.(IV.25.) számú rendelethez</t>
  </si>
  <si>
    <t>a 11 /2008(IV.25.) számú rendelethez</t>
  </si>
  <si>
    <t>a 11/2008 (IV.25.) sz. rendelethez</t>
  </si>
  <si>
    <t>Marcali Városi Önkormányzat 2007. évi közvetett támogatásai</t>
  </si>
  <si>
    <t>a 11/2008 ( IV.25.) számú rendelethez</t>
  </si>
  <si>
    <t>méltányosság</t>
  </si>
  <si>
    <t>Talajterhelési díj</t>
  </si>
  <si>
    <t>intézm.támog.</t>
  </si>
  <si>
    <t>Intézmények 2007. évi beszámoló szerinti záró létszáma</t>
  </si>
  <si>
    <t>1.6.Működésképtelen helyi önk.tám.</t>
  </si>
  <si>
    <t xml:space="preserve">1.7.   ÖNHIKI, egyéb </t>
  </si>
  <si>
    <t xml:space="preserve">   - Marcali Szakképző Iskola miati átvétel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</si>
</sst>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</numFmts>
  <fonts count="5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color indexed="53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4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9.75"/>
      <color indexed="8"/>
      <name val="Arial"/>
      <family val="0"/>
    </font>
    <font>
      <sz val="6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25"/>
      <color indexed="8"/>
      <name val="Arial"/>
      <family val="0"/>
    </font>
    <font>
      <b/>
      <sz val="9.5"/>
      <color indexed="8"/>
      <name val="Arial"/>
      <family val="0"/>
    </font>
    <font>
      <b/>
      <i/>
      <sz val="10"/>
      <name val="Arial"/>
      <family val="2"/>
    </font>
    <font>
      <b/>
      <i/>
      <u val="single"/>
      <sz val="10"/>
      <name val="Times New Roman"/>
      <family val="1"/>
    </font>
    <font>
      <b/>
      <sz val="11"/>
      <name val="Arial"/>
      <family val="0"/>
    </font>
    <font>
      <b/>
      <i/>
      <sz val="14"/>
      <name val="Arial"/>
      <family val="0"/>
    </font>
    <font>
      <b/>
      <i/>
      <sz val="10"/>
      <name val="Times New Roman CE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lightGray">
        <bgColor indexed="22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ck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2" fillId="4" borderId="0" applyNumberFormat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  <xf numFmtId="9" fontId="0" fillId="0" borderId="0" applyFont="0" applyFill="0" applyBorder="0" applyAlignment="0" applyProtection="0"/>
  </cellStyleXfs>
  <cellXfs count="71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1" fillId="0" borderId="14" xfId="0" applyFont="1" applyBorder="1" applyAlignment="1">
      <alignment vertical="top" wrapText="1"/>
    </xf>
    <xf numFmtId="0" fontId="1" fillId="24" borderId="14" xfId="0" applyFont="1" applyFill="1" applyBorder="1" applyAlignment="1">
      <alignment vertical="top" wrapText="1"/>
    </xf>
    <xf numFmtId="0" fontId="4" fillId="22" borderId="14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5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1" fillId="0" borderId="17" xfId="0" applyFont="1" applyBorder="1" applyAlignment="1">
      <alignment horizontal="left" vertical="top" wrapText="1"/>
    </xf>
    <xf numFmtId="1" fontId="0" fillId="0" borderId="0" xfId="0" applyNumberFormat="1" applyAlignment="1">
      <alignment wrapText="1"/>
    </xf>
    <xf numFmtId="0" fontId="6" fillId="0" borderId="14" xfId="0" applyFont="1" applyBorder="1" applyAlignment="1">
      <alignment vertical="top" wrapText="1"/>
    </xf>
    <xf numFmtId="1" fontId="0" fillId="0" borderId="0" xfId="0" applyNumberFormat="1" applyBorder="1" applyAlignment="1">
      <alignment wrapText="1"/>
    </xf>
    <xf numFmtId="3" fontId="1" fillId="0" borderId="14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horizontal="right" wrapText="1"/>
    </xf>
    <xf numFmtId="3" fontId="1" fillId="0" borderId="18" xfId="0" applyNumberFormat="1" applyFont="1" applyBorder="1" applyAlignment="1">
      <alignment wrapText="1"/>
    </xf>
    <xf numFmtId="3" fontId="4" fillId="22" borderId="14" xfId="0" applyNumberFormat="1" applyFont="1" applyFill="1" applyBorder="1" applyAlignment="1">
      <alignment horizontal="right" wrapText="1"/>
    </xf>
    <xf numFmtId="3" fontId="4" fillId="0" borderId="17" xfId="0" applyNumberFormat="1" applyFont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24" borderId="14" xfId="0" applyFont="1" applyFill="1" applyBorder="1" applyAlignment="1">
      <alignment horizontal="center" vertical="top" wrapText="1" shrinkToFit="1"/>
    </xf>
    <xf numFmtId="10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167" fontId="16" fillId="0" borderId="0" xfId="56" applyNumberFormat="1" applyAlignment="1">
      <alignment vertical="center" wrapText="1"/>
      <protection/>
    </xf>
    <xf numFmtId="167" fontId="18" fillId="0" borderId="0" xfId="56" applyNumberFormat="1" applyFont="1" applyAlignment="1">
      <alignment horizontal="centerContinuous" vertical="center" wrapText="1"/>
      <protection/>
    </xf>
    <xf numFmtId="167" fontId="16" fillId="0" borderId="0" xfId="56" applyNumberFormat="1" applyAlignment="1">
      <alignment horizontal="centerContinuous" vertical="center"/>
      <protection/>
    </xf>
    <xf numFmtId="167" fontId="17" fillId="0" borderId="0" xfId="56" applyNumberFormat="1" applyFont="1" applyAlignment="1">
      <alignment horizontal="right" vertical="center"/>
      <protection/>
    </xf>
    <xf numFmtId="167" fontId="19" fillId="0" borderId="0" xfId="56" applyNumberFormat="1" applyFont="1" applyAlignment="1">
      <alignment horizontal="center" vertical="center" wrapText="1"/>
      <protection/>
    </xf>
    <xf numFmtId="167" fontId="16" fillId="0" borderId="0" xfId="56" applyNumberFormat="1" applyAlignment="1">
      <alignment horizontal="center" vertical="center" wrapText="1"/>
      <protection/>
    </xf>
    <xf numFmtId="167" fontId="16" fillId="0" borderId="0" xfId="57" applyNumberFormat="1" applyAlignment="1">
      <alignment vertical="center" wrapText="1"/>
      <protection/>
    </xf>
    <xf numFmtId="167" fontId="18" fillId="0" borderId="0" xfId="57" applyNumberFormat="1" applyFont="1" applyAlignment="1">
      <alignment horizontal="centerContinuous" vertical="center" wrapText="1"/>
      <protection/>
    </xf>
    <xf numFmtId="167" fontId="16" fillId="0" borderId="0" xfId="57" applyNumberFormat="1" applyAlignment="1">
      <alignment horizontal="centerContinuous" vertical="center"/>
      <protection/>
    </xf>
    <xf numFmtId="167" fontId="17" fillId="0" borderId="0" xfId="57" applyNumberFormat="1" applyFont="1" applyAlignment="1">
      <alignment horizontal="right" vertical="center"/>
      <protection/>
    </xf>
    <xf numFmtId="167" fontId="19" fillId="0" borderId="0" xfId="57" applyNumberFormat="1" applyFont="1" applyAlignment="1">
      <alignment horizontal="center" vertical="center" wrapText="1"/>
      <protection/>
    </xf>
    <xf numFmtId="167" fontId="16" fillId="0" borderId="0" xfId="57" applyNumberFormat="1" applyAlignment="1">
      <alignment horizontal="center" vertical="center" wrapText="1"/>
      <protection/>
    </xf>
    <xf numFmtId="3" fontId="4" fillId="0" borderId="16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9" fontId="20" fillId="0" borderId="0" xfId="0" applyNumberFormat="1" applyFont="1" applyAlignment="1">
      <alignment/>
    </xf>
    <xf numFmtId="0" fontId="21" fillId="7" borderId="11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1" fillId="22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vertical="top" wrapText="1"/>
    </xf>
    <xf numFmtId="0" fontId="21" fillId="7" borderId="1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3" fontId="4" fillId="0" borderId="14" xfId="0" applyNumberFormat="1" applyFont="1" applyBorder="1" applyAlignment="1">
      <alignment/>
    </xf>
    <xf numFmtId="3" fontId="1" fillId="0" borderId="24" xfId="0" applyNumberFormat="1" applyFont="1" applyBorder="1" applyAlignment="1">
      <alignment horizontal="right" vertical="top" wrapText="1"/>
    </xf>
    <xf numFmtId="3" fontId="0" fillId="0" borderId="1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2" fillId="22" borderId="11" xfId="0" applyFont="1" applyFill="1" applyBorder="1" applyAlignment="1">
      <alignment horizontal="center" vertical="top" wrapText="1"/>
    </xf>
    <xf numFmtId="0" fontId="4" fillId="25" borderId="26" xfId="0" applyFont="1" applyFill="1" applyBorder="1" applyAlignment="1">
      <alignment horizontal="center" wrapText="1"/>
    </xf>
    <xf numFmtId="0" fontId="4" fillId="22" borderId="27" xfId="0" applyFont="1" applyFill="1" applyBorder="1" applyAlignment="1">
      <alignment horizontal="center" vertical="top" wrapText="1"/>
    </xf>
    <xf numFmtId="0" fontId="4" fillId="22" borderId="11" xfId="0" applyFont="1" applyFill="1" applyBorder="1" applyAlignment="1">
      <alignment horizontal="center" vertical="top" wrapText="1"/>
    </xf>
    <xf numFmtId="0" fontId="4" fillId="22" borderId="2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12" fillId="0" borderId="30" xfId="0" applyFont="1" applyBorder="1" applyAlignment="1">
      <alignment/>
    </xf>
    <xf numFmtId="3" fontId="12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3" fontId="0" fillId="0" borderId="18" xfId="0" applyNumberFormat="1" applyBorder="1" applyAlignment="1">
      <alignment/>
    </xf>
    <xf numFmtId="9" fontId="0" fillId="0" borderId="33" xfId="0" applyNumberFormat="1" applyBorder="1" applyAlignment="1">
      <alignment/>
    </xf>
    <xf numFmtId="0" fontId="12" fillId="22" borderId="30" xfId="0" applyFont="1" applyFill="1" applyBorder="1" applyAlignment="1">
      <alignment/>
    </xf>
    <xf numFmtId="0" fontId="12" fillId="22" borderId="31" xfId="0" applyFont="1" applyFill="1" applyBorder="1" applyAlignment="1">
      <alignment horizontal="right"/>
    </xf>
    <xf numFmtId="0" fontId="12" fillId="22" borderId="34" xfId="0" applyFont="1" applyFill="1" applyBorder="1" applyAlignment="1">
      <alignment horizontal="right"/>
    </xf>
    <xf numFmtId="0" fontId="24" fillId="0" borderId="22" xfId="0" applyFont="1" applyBorder="1" applyAlignment="1">
      <alignment/>
    </xf>
    <xf numFmtId="0" fontId="24" fillId="0" borderId="29" xfId="0" applyFont="1" applyBorder="1" applyAlignment="1">
      <alignment wrapText="1"/>
    </xf>
    <xf numFmtId="0" fontId="25" fillId="0" borderId="30" xfId="0" applyFont="1" applyBorder="1" applyAlignment="1">
      <alignment/>
    </xf>
    <xf numFmtId="3" fontId="12" fillId="0" borderId="31" xfId="0" applyNumberFormat="1" applyFont="1" applyBorder="1" applyAlignment="1">
      <alignment/>
    </xf>
    <xf numFmtId="9" fontId="12" fillId="0" borderId="34" xfId="0" applyNumberFormat="1" applyFont="1" applyBorder="1" applyAlignment="1">
      <alignment/>
    </xf>
    <xf numFmtId="0" fontId="24" fillId="0" borderId="32" xfId="0" applyFont="1" applyBorder="1" applyAlignment="1">
      <alignment/>
    </xf>
    <xf numFmtId="3" fontId="1" fillId="0" borderId="17" xfId="0" applyNumberFormat="1" applyFont="1" applyFill="1" applyBorder="1" applyAlignment="1">
      <alignment horizontal="right"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3" fontId="1" fillId="0" borderId="25" xfId="0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 horizontal="right" wrapText="1"/>
    </xf>
    <xf numFmtId="0" fontId="1" fillId="0" borderId="19" xfId="0" applyFont="1" applyBorder="1" applyAlignment="1">
      <alignment vertical="top" wrapText="1"/>
    </xf>
    <xf numFmtId="0" fontId="4" fillId="22" borderId="19" xfId="0" applyFont="1" applyFill="1" applyBorder="1" applyAlignment="1">
      <alignment vertical="top" wrapText="1"/>
    </xf>
    <xf numFmtId="3" fontId="4" fillId="22" borderId="14" xfId="0" applyNumberFormat="1" applyFont="1" applyFill="1" applyBorder="1" applyAlignment="1">
      <alignment horizontal="right" vertical="center" wrapText="1"/>
    </xf>
    <xf numFmtId="0" fontId="4" fillId="22" borderId="35" xfId="0" applyFont="1" applyFill="1" applyBorder="1" applyAlignment="1">
      <alignment vertical="top" wrapText="1"/>
    </xf>
    <xf numFmtId="3" fontId="4" fillId="22" borderId="36" xfId="0" applyNumberFormat="1" applyFont="1" applyFill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2" fillId="22" borderId="37" xfId="0" applyFont="1" applyFill="1" applyBorder="1" applyAlignment="1">
      <alignment vertical="top" wrapText="1"/>
    </xf>
    <xf numFmtId="3" fontId="2" fillId="22" borderId="38" xfId="0" applyNumberFormat="1" applyFont="1" applyFill="1" applyBorder="1" applyAlignment="1">
      <alignment vertical="top" wrapText="1"/>
    </xf>
    <xf numFmtId="3" fontId="1" fillId="0" borderId="14" xfId="0" applyNumberFormat="1" applyFont="1" applyBorder="1" applyAlignment="1">
      <alignment vertical="center" wrapText="1"/>
    </xf>
    <xf numFmtId="0" fontId="2" fillId="22" borderId="39" xfId="0" applyFont="1" applyFill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horizontal="right"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1" fillId="0" borderId="21" xfId="0" applyNumberFormat="1" applyFont="1" applyBorder="1" applyAlignment="1">
      <alignment horizontal="right"/>
    </xf>
    <xf numFmtId="3" fontId="1" fillId="0" borderId="40" xfId="0" applyNumberFormat="1" applyFont="1" applyFill="1" applyBorder="1" applyAlignment="1">
      <alignment horizontal="right"/>
    </xf>
    <xf numFmtId="0" fontId="4" fillId="22" borderId="41" xfId="0" applyFont="1" applyFill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3" fontId="1" fillId="0" borderId="43" xfId="0" applyNumberFormat="1" applyFont="1" applyBorder="1" applyAlignment="1">
      <alignment horizontal="right" vertical="top" wrapText="1"/>
    </xf>
    <xf numFmtId="3" fontId="1" fillId="0" borderId="43" xfId="0" applyNumberFormat="1" applyFont="1" applyFill="1" applyBorder="1" applyAlignment="1">
      <alignment horizontal="right" vertical="top" wrapText="1"/>
    </xf>
    <xf numFmtId="3" fontId="1" fillId="0" borderId="44" xfId="0" applyNumberFormat="1" applyFont="1" applyFill="1" applyBorder="1" applyAlignment="1">
      <alignment wrapText="1"/>
    </xf>
    <xf numFmtId="3" fontId="1" fillId="0" borderId="33" xfId="0" applyNumberFormat="1" applyFont="1" applyBorder="1" applyAlignment="1">
      <alignment wrapText="1"/>
    </xf>
    <xf numFmtId="3" fontId="1" fillId="0" borderId="43" xfId="0" applyNumberFormat="1" applyFont="1" applyFill="1" applyBorder="1" applyAlignment="1">
      <alignment horizontal="right" wrapText="1"/>
    </xf>
    <xf numFmtId="0" fontId="4" fillId="22" borderId="22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3" fontId="1" fillId="0" borderId="43" xfId="0" applyNumberFormat="1" applyFont="1" applyBorder="1" applyAlignment="1">
      <alignment horizontal="right" wrapText="1"/>
    </xf>
    <xf numFmtId="3" fontId="1" fillId="0" borderId="38" xfId="0" applyNumberFormat="1" applyFont="1" applyBorder="1" applyAlignment="1">
      <alignment horizontal="right" vertical="top" wrapText="1"/>
    </xf>
    <xf numFmtId="0" fontId="3" fillId="0" borderId="45" xfId="0" applyFont="1" applyBorder="1" applyAlignment="1">
      <alignment vertical="top" wrapText="1"/>
    </xf>
    <xf numFmtId="0" fontId="4" fillId="0" borderId="46" xfId="0" applyFont="1" applyBorder="1" applyAlignment="1">
      <alignment vertical="top" wrapText="1"/>
    </xf>
    <xf numFmtId="0" fontId="2" fillId="22" borderId="22" xfId="0" applyFont="1" applyFill="1" applyBorder="1" applyAlignment="1">
      <alignment horizontal="center" vertical="top" wrapText="1"/>
    </xf>
    <xf numFmtId="0" fontId="4" fillId="22" borderId="14" xfId="0" applyFont="1" applyFill="1" applyBorder="1" applyAlignment="1">
      <alignment horizontal="center" wrapText="1"/>
    </xf>
    <xf numFmtId="3" fontId="1" fillId="0" borderId="43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 quotePrefix="1">
      <alignment vertical="top" wrapText="1"/>
    </xf>
    <xf numFmtId="3" fontId="1" fillId="0" borderId="25" xfId="0" applyNumberFormat="1" applyFont="1" applyBorder="1" applyAlignment="1">
      <alignment horizontal="right" vertical="top" wrapText="1"/>
    </xf>
    <xf numFmtId="3" fontId="1" fillId="0" borderId="25" xfId="0" applyNumberFormat="1" applyFont="1" applyBorder="1" applyAlignment="1">
      <alignment horizontal="right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wrapText="1"/>
    </xf>
    <xf numFmtId="0" fontId="4" fillId="0" borderId="31" xfId="0" applyFont="1" applyBorder="1" applyAlignment="1">
      <alignment vertical="top" wrapText="1"/>
    </xf>
    <xf numFmtId="3" fontId="4" fillId="0" borderId="31" xfId="0" applyNumberFormat="1" applyFont="1" applyBorder="1" applyAlignment="1">
      <alignment horizontal="right" wrapText="1"/>
    </xf>
    <xf numFmtId="3" fontId="4" fillId="0" borderId="31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0" fontId="1" fillId="0" borderId="47" xfId="0" applyFont="1" applyBorder="1" applyAlignment="1">
      <alignment vertical="top" wrapText="1"/>
    </xf>
    <xf numFmtId="3" fontId="1" fillId="0" borderId="47" xfId="0" applyNumberFormat="1" applyFont="1" applyBorder="1" applyAlignment="1">
      <alignment horizontal="right" vertical="top" wrapText="1"/>
    </xf>
    <xf numFmtId="3" fontId="1" fillId="0" borderId="47" xfId="0" applyNumberFormat="1" applyFont="1" applyBorder="1" applyAlignment="1">
      <alignment horizontal="right" wrapText="1"/>
    </xf>
    <xf numFmtId="3" fontId="1" fillId="0" borderId="47" xfId="0" applyNumberFormat="1" applyFont="1" applyBorder="1" applyAlignment="1">
      <alignment horizontal="right" vertical="center" wrapText="1"/>
    </xf>
    <xf numFmtId="3" fontId="1" fillId="0" borderId="48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top" wrapText="1"/>
    </xf>
    <xf numFmtId="3" fontId="4" fillId="0" borderId="34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" fillId="0" borderId="24" xfId="0" applyFont="1" applyBorder="1" applyAlignment="1">
      <alignment horizontal="left" vertical="top" wrapText="1"/>
    </xf>
    <xf numFmtId="3" fontId="1" fillId="0" borderId="24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1" fillId="0" borderId="51" xfId="0" applyFont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horizontal="right" vertical="center" wrapText="1"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167" fontId="2" fillId="0" borderId="0" xfId="56" applyNumberFormat="1" applyFont="1" applyAlignment="1">
      <alignment horizontal="centerContinuous" vertical="center" wrapText="1"/>
      <protection/>
    </xf>
    <xf numFmtId="167" fontId="1" fillId="0" borderId="0" xfId="56" applyNumberFormat="1" applyFont="1" applyAlignment="1">
      <alignment horizontal="centerContinuous" vertical="center"/>
      <protection/>
    </xf>
    <xf numFmtId="167" fontId="2" fillId="0" borderId="0" xfId="56" applyNumberFormat="1" applyFont="1" applyAlignment="1">
      <alignment horizontal="left" vertical="center" wrapText="1"/>
      <protection/>
    </xf>
    <xf numFmtId="167" fontId="1" fillId="0" borderId="0" xfId="56" applyNumberFormat="1" applyFont="1" applyAlignment="1">
      <alignment vertical="center" wrapText="1"/>
      <protection/>
    </xf>
    <xf numFmtId="167" fontId="2" fillId="0" borderId="0" xfId="56" applyNumberFormat="1" applyFont="1" applyAlignment="1">
      <alignment vertical="center" wrapText="1"/>
      <protection/>
    </xf>
    <xf numFmtId="167" fontId="26" fillId="0" borderId="0" xfId="56" applyNumberFormat="1" applyFont="1" applyAlignment="1">
      <alignment vertical="center" wrapText="1"/>
      <protection/>
    </xf>
    <xf numFmtId="167" fontId="2" fillId="22" borderId="30" xfId="56" applyNumberFormat="1" applyFont="1" applyFill="1" applyBorder="1" applyAlignment="1">
      <alignment horizontal="center" vertical="center" wrapText="1"/>
      <protection/>
    </xf>
    <xf numFmtId="167" fontId="4" fillId="22" borderId="31" xfId="56" applyNumberFormat="1" applyFont="1" applyFill="1" applyBorder="1" applyAlignment="1">
      <alignment horizontal="center" vertical="center" wrapText="1"/>
      <protection/>
    </xf>
    <xf numFmtId="167" fontId="4" fillId="22" borderId="34" xfId="56" applyNumberFormat="1" applyFont="1" applyFill="1" applyBorder="1" applyAlignment="1">
      <alignment horizontal="center" vertical="center" wrapText="1"/>
      <protection/>
    </xf>
    <xf numFmtId="167" fontId="1" fillId="0" borderId="32" xfId="56" applyNumberFormat="1" applyFont="1" applyBorder="1" applyAlignment="1">
      <alignment horizontal="left" vertical="center" wrapText="1"/>
      <protection/>
    </xf>
    <xf numFmtId="167" fontId="1" fillId="0" borderId="18" xfId="56" applyNumberFormat="1" applyFont="1" applyBorder="1" applyAlignment="1" applyProtection="1">
      <alignment horizontal="right" vertical="center" wrapText="1"/>
      <protection locked="0"/>
    </xf>
    <xf numFmtId="167" fontId="1" fillId="0" borderId="32" xfId="56" applyNumberFormat="1" applyFont="1" applyBorder="1" applyAlignment="1">
      <alignment vertical="center" wrapText="1"/>
      <protection/>
    </xf>
    <xf numFmtId="167" fontId="1" fillId="0" borderId="33" xfId="56" applyNumberFormat="1" applyFont="1" applyBorder="1" applyAlignment="1" applyProtection="1">
      <alignment horizontal="right" vertical="center" wrapText="1"/>
      <protection locked="0"/>
    </xf>
    <xf numFmtId="167" fontId="1" fillId="0" borderId="22" xfId="56" applyNumberFormat="1" applyFont="1" applyBorder="1" applyAlignment="1">
      <alignment horizontal="left" vertical="center" wrapText="1"/>
      <protection/>
    </xf>
    <xf numFmtId="167" fontId="1" fillId="0" borderId="14" xfId="56" applyNumberFormat="1" applyFont="1" applyBorder="1" applyAlignment="1" applyProtection="1">
      <alignment horizontal="right" vertical="center" wrapText="1"/>
      <protection locked="0"/>
    </xf>
    <xf numFmtId="167" fontId="1" fillId="0" borderId="22" xfId="56" applyNumberFormat="1" applyFont="1" applyBorder="1" applyAlignment="1">
      <alignment vertical="center" wrapText="1"/>
      <protection/>
    </xf>
    <xf numFmtId="167" fontId="1" fillId="0" borderId="43" xfId="56" applyNumberFormat="1" applyFont="1" applyBorder="1" applyAlignment="1" applyProtection="1">
      <alignment horizontal="right" vertical="center" wrapText="1"/>
      <protection locked="0"/>
    </xf>
    <xf numFmtId="167" fontId="1" fillId="0" borderId="22" xfId="56" applyNumberFormat="1" applyFont="1" applyBorder="1" applyAlignment="1" applyProtection="1">
      <alignment horizontal="left" vertical="center" wrapText="1"/>
      <protection locked="0"/>
    </xf>
    <xf numFmtId="167" fontId="1" fillId="0" borderId="14" xfId="56" applyNumberFormat="1" applyFont="1" applyBorder="1" applyAlignment="1" applyProtection="1">
      <alignment horizontal="center" vertical="center" wrapText="1"/>
      <protection locked="0"/>
    </xf>
    <xf numFmtId="167" fontId="1" fillId="0" borderId="43" xfId="56" applyNumberFormat="1" applyFont="1" applyBorder="1" applyAlignment="1" applyProtection="1">
      <alignment horizontal="center" vertical="center" wrapText="1"/>
      <protection locked="0"/>
    </xf>
    <xf numFmtId="167" fontId="1" fillId="0" borderId="22" xfId="56" applyNumberFormat="1" applyFont="1" applyBorder="1" applyAlignment="1" applyProtection="1">
      <alignment vertical="center" wrapText="1"/>
      <protection locked="0"/>
    </xf>
    <xf numFmtId="167" fontId="1" fillId="0" borderId="29" xfId="56" applyNumberFormat="1" applyFont="1" applyBorder="1" applyAlignment="1" applyProtection="1">
      <alignment horizontal="left" vertical="center" wrapText="1"/>
      <protection locked="0"/>
    </xf>
    <xf numFmtId="167" fontId="1" fillId="0" borderId="25" xfId="56" applyNumberFormat="1" applyFont="1" applyBorder="1" applyAlignment="1" applyProtection="1">
      <alignment horizontal="center" vertical="center" wrapText="1"/>
      <protection locked="0"/>
    </xf>
    <xf numFmtId="167" fontId="1" fillId="0" borderId="44" xfId="56" applyNumberFormat="1" applyFont="1" applyBorder="1" applyAlignment="1" applyProtection="1">
      <alignment horizontal="center" vertical="center" wrapText="1"/>
      <protection locked="0"/>
    </xf>
    <xf numFmtId="167" fontId="4" fillId="0" borderId="30" xfId="56" applyNumberFormat="1" applyFont="1" applyBorder="1" applyAlignment="1">
      <alignment horizontal="left" vertical="center" wrapText="1"/>
      <protection/>
    </xf>
    <xf numFmtId="167" fontId="4" fillId="0" borderId="31" xfId="56" applyNumberFormat="1" applyFont="1" applyBorder="1" applyAlignment="1">
      <alignment horizontal="center" vertical="center" wrapText="1"/>
      <protection/>
    </xf>
    <xf numFmtId="167" fontId="4" fillId="0" borderId="30" xfId="56" applyNumberFormat="1" applyFont="1" applyBorder="1" applyAlignment="1">
      <alignment vertical="center" wrapText="1"/>
      <protection/>
    </xf>
    <xf numFmtId="167" fontId="4" fillId="0" borderId="34" xfId="56" applyNumberFormat="1" applyFont="1" applyBorder="1" applyAlignment="1">
      <alignment horizontal="center" vertical="center" wrapText="1"/>
      <protection/>
    </xf>
    <xf numFmtId="167" fontId="27" fillId="0" borderId="55" xfId="56" applyNumberFormat="1" applyFont="1" applyBorder="1" applyAlignment="1">
      <alignment horizontal="left" vertical="center" wrapText="1"/>
      <protection/>
    </xf>
    <xf numFmtId="167" fontId="1" fillId="0" borderId="56" xfId="56" applyNumberFormat="1" applyFont="1" applyBorder="1" applyAlignment="1" applyProtection="1">
      <alignment horizontal="center" vertical="center" wrapText="1"/>
      <protection/>
    </xf>
    <xf numFmtId="167" fontId="27" fillId="0" borderId="55" xfId="56" applyNumberFormat="1" applyFont="1" applyBorder="1" applyAlignment="1">
      <alignment vertical="center" wrapText="1"/>
      <protection/>
    </xf>
    <xf numFmtId="167" fontId="1" fillId="0" borderId="57" xfId="56" applyNumberFormat="1" applyFont="1" applyBorder="1" applyAlignment="1" applyProtection="1">
      <alignment horizontal="center" vertical="center" wrapText="1"/>
      <protection/>
    </xf>
    <xf numFmtId="167" fontId="2" fillId="0" borderId="0" xfId="57" applyNumberFormat="1" applyFont="1" applyAlignment="1">
      <alignment horizontal="centerContinuous" vertical="center" wrapText="1"/>
      <protection/>
    </xf>
    <xf numFmtId="167" fontId="1" fillId="0" borderId="0" xfId="57" applyNumberFormat="1" applyFont="1" applyAlignment="1">
      <alignment horizontal="centerContinuous" vertical="center"/>
      <protection/>
    </xf>
    <xf numFmtId="167" fontId="2" fillId="0" borderId="0" xfId="57" applyNumberFormat="1" applyFont="1" applyAlignment="1">
      <alignment horizontal="left" vertical="center" wrapText="1"/>
      <protection/>
    </xf>
    <xf numFmtId="167" fontId="1" fillId="0" borderId="0" xfId="57" applyNumberFormat="1" applyFont="1" applyAlignment="1">
      <alignment vertical="center" wrapText="1"/>
      <protection/>
    </xf>
    <xf numFmtId="167" fontId="2" fillId="0" borderId="0" xfId="57" applyNumberFormat="1" applyFont="1" applyAlignment="1">
      <alignment vertical="center" wrapText="1"/>
      <protection/>
    </xf>
    <xf numFmtId="167" fontId="26" fillId="0" borderId="0" xfId="57" applyNumberFormat="1" applyFont="1" applyAlignment="1">
      <alignment vertical="center" wrapText="1"/>
      <protection/>
    </xf>
    <xf numFmtId="167" fontId="2" fillId="22" borderId="30" xfId="57" applyNumberFormat="1" applyFont="1" applyFill="1" applyBorder="1" applyAlignment="1">
      <alignment horizontal="center" vertical="center" wrapText="1"/>
      <protection/>
    </xf>
    <xf numFmtId="167" fontId="4" fillId="22" borderId="31" xfId="57" applyNumberFormat="1" applyFont="1" applyFill="1" applyBorder="1" applyAlignment="1">
      <alignment horizontal="center" vertical="center" wrapText="1"/>
      <protection/>
    </xf>
    <xf numFmtId="167" fontId="4" fillId="22" borderId="34" xfId="57" applyNumberFormat="1" applyFont="1" applyFill="1" applyBorder="1" applyAlignment="1">
      <alignment horizontal="center" vertical="center" wrapText="1"/>
      <protection/>
    </xf>
    <xf numFmtId="167" fontId="1" fillId="0" borderId="45" xfId="57" applyNumberFormat="1" applyFont="1" applyBorder="1" applyAlignment="1">
      <alignment horizontal="left" vertical="center" wrapText="1"/>
      <protection/>
    </xf>
    <xf numFmtId="167" fontId="1" fillId="0" borderId="18" xfId="57" applyNumberFormat="1" applyFont="1" applyBorder="1" applyAlignment="1" applyProtection="1">
      <alignment horizontal="right" vertical="center" wrapText="1"/>
      <protection locked="0"/>
    </xf>
    <xf numFmtId="167" fontId="1" fillId="0" borderId="32" xfId="57" applyNumberFormat="1" applyFont="1" applyBorder="1" applyAlignment="1">
      <alignment vertical="center" wrapText="1"/>
      <protection/>
    </xf>
    <xf numFmtId="167" fontId="1" fillId="0" borderId="33" xfId="57" applyNumberFormat="1" applyFont="1" applyBorder="1" applyAlignment="1" applyProtection="1">
      <alignment horizontal="right" vertical="center" wrapText="1"/>
      <protection locked="0"/>
    </xf>
    <xf numFmtId="167" fontId="1" fillId="0" borderId="22" xfId="57" applyNumberFormat="1" applyFont="1" applyBorder="1" applyAlignment="1">
      <alignment horizontal="left" vertical="center" wrapText="1"/>
      <protection/>
    </xf>
    <xf numFmtId="167" fontId="1" fillId="0" borderId="14" xfId="57" applyNumberFormat="1" applyFont="1" applyBorder="1" applyAlignment="1" applyProtection="1">
      <alignment horizontal="right" vertical="center" wrapText="1"/>
      <protection locked="0"/>
    </xf>
    <xf numFmtId="167" fontId="1" fillId="0" borderId="22" xfId="57" applyNumberFormat="1" applyFont="1" applyBorder="1" applyAlignment="1">
      <alignment vertical="center" wrapText="1"/>
      <protection/>
    </xf>
    <xf numFmtId="167" fontId="1" fillId="0" borderId="43" xfId="57" applyNumberFormat="1" applyFont="1" applyBorder="1" applyAlignment="1" applyProtection="1">
      <alignment horizontal="right" vertical="center" wrapText="1"/>
      <protection locked="0"/>
    </xf>
    <xf numFmtId="167" fontId="1" fillId="0" borderId="22" xfId="57" applyNumberFormat="1" applyFont="1" applyBorder="1" applyAlignment="1" applyProtection="1">
      <alignment vertical="center" wrapText="1"/>
      <protection locked="0"/>
    </xf>
    <xf numFmtId="167" fontId="1" fillId="0" borderId="22" xfId="57" applyNumberFormat="1" applyFont="1" applyBorder="1" applyAlignment="1" applyProtection="1">
      <alignment horizontal="left" vertical="center" wrapText="1"/>
      <protection locked="0"/>
    </xf>
    <xf numFmtId="167" fontId="1" fillId="0" borderId="14" xfId="57" applyNumberFormat="1" applyFont="1" applyBorder="1" applyAlignment="1" applyProtection="1">
      <alignment horizontal="center" vertical="center" wrapText="1"/>
      <protection locked="0"/>
    </xf>
    <xf numFmtId="167" fontId="1" fillId="0" borderId="43" xfId="57" applyNumberFormat="1" applyFont="1" applyBorder="1" applyAlignment="1" applyProtection="1">
      <alignment horizontal="center" vertical="center" wrapText="1"/>
      <protection locked="0"/>
    </xf>
    <xf numFmtId="167" fontId="1" fillId="0" borderId="29" xfId="57" applyNumberFormat="1" applyFont="1" applyBorder="1" applyAlignment="1" applyProtection="1">
      <alignment horizontal="left" vertical="center" wrapText="1"/>
      <protection locked="0"/>
    </xf>
    <xf numFmtId="167" fontId="1" fillId="0" borderId="25" xfId="57" applyNumberFormat="1" applyFont="1" applyBorder="1" applyAlignment="1" applyProtection="1">
      <alignment horizontal="center" vertical="center" wrapText="1"/>
      <protection locked="0"/>
    </xf>
    <xf numFmtId="167" fontId="1" fillId="0" borderId="44" xfId="57" applyNumberFormat="1" applyFont="1" applyBorder="1" applyAlignment="1" applyProtection="1">
      <alignment horizontal="center" vertical="center" wrapText="1"/>
      <protection locked="0"/>
    </xf>
    <xf numFmtId="167" fontId="4" fillId="0" borderId="30" xfId="57" applyNumberFormat="1" applyFont="1" applyBorder="1" applyAlignment="1">
      <alignment horizontal="left" vertical="center" wrapText="1"/>
      <protection/>
    </xf>
    <xf numFmtId="167" fontId="4" fillId="0" borderId="31" xfId="57" applyNumberFormat="1" applyFont="1" applyBorder="1" applyAlignment="1">
      <alignment horizontal="center" vertical="center" wrapText="1"/>
      <protection/>
    </xf>
    <xf numFmtId="167" fontId="4" fillId="0" borderId="30" xfId="57" applyNumberFormat="1" applyFont="1" applyBorder="1" applyAlignment="1">
      <alignment vertical="center" wrapText="1"/>
      <protection/>
    </xf>
    <xf numFmtId="167" fontId="4" fillId="0" borderId="34" xfId="57" applyNumberFormat="1" applyFont="1" applyBorder="1" applyAlignment="1">
      <alignment horizontal="center" vertical="center" wrapText="1"/>
      <protection/>
    </xf>
    <xf numFmtId="167" fontId="27" fillId="0" borderId="55" xfId="57" applyNumberFormat="1" applyFont="1" applyBorder="1" applyAlignment="1">
      <alignment horizontal="left" vertical="center" wrapText="1"/>
      <protection/>
    </xf>
    <xf numFmtId="167" fontId="1" fillId="0" borderId="56" xfId="57" applyNumberFormat="1" applyFont="1" applyBorder="1" applyAlignment="1" applyProtection="1">
      <alignment horizontal="center" vertical="center" wrapText="1"/>
      <protection/>
    </xf>
    <xf numFmtId="167" fontId="27" fillId="0" borderId="55" xfId="57" applyNumberFormat="1" applyFont="1" applyBorder="1" applyAlignment="1">
      <alignment vertical="center" wrapText="1"/>
      <protection/>
    </xf>
    <xf numFmtId="10" fontId="1" fillId="0" borderId="43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0" fontId="4" fillId="2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3" fontId="1" fillId="0" borderId="38" xfId="0" applyNumberFormat="1" applyFont="1" applyFill="1" applyBorder="1" applyAlignment="1">
      <alignment horizontal="right" vertical="center" wrapText="1"/>
    </xf>
    <xf numFmtId="3" fontId="1" fillId="0" borderId="38" xfId="0" applyNumberFormat="1" applyFont="1" applyBorder="1" applyAlignment="1">
      <alignment vertical="center" wrapText="1"/>
    </xf>
    <xf numFmtId="0" fontId="4" fillId="22" borderId="13" xfId="0" applyFont="1" applyFill="1" applyBorder="1" applyAlignment="1">
      <alignment horizontal="right" vertical="center" wrapText="1"/>
    </xf>
    <xf numFmtId="3" fontId="2" fillId="22" borderId="13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/>
    </xf>
    <xf numFmtId="0" fontId="1" fillId="0" borderId="14" xfId="0" applyFont="1" applyBorder="1" applyAlignment="1">
      <alignment vertical="top" shrinkToFit="1"/>
    </xf>
    <xf numFmtId="0" fontId="1" fillId="0" borderId="2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 quotePrefix="1">
      <alignment vertical="top" wrapText="1"/>
    </xf>
    <xf numFmtId="49" fontId="1" fillId="0" borderId="14" xfId="0" applyNumberFormat="1" applyFont="1" applyBorder="1" applyAlignment="1">
      <alignment vertical="top" wrapText="1"/>
    </xf>
    <xf numFmtId="49" fontId="1" fillId="0" borderId="25" xfId="0" applyNumberFormat="1" applyFont="1" applyBorder="1" applyAlignment="1">
      <alignment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4" fillId="0" borderId="43" xfId="0" applyNumberFormat="1" applyFont="1" applyFill="1" applyBorder="1" applyAlignment="1">
      <alignment horizontal="right" vertical="top" wrapText="1"/>
    </xf>
    <xf numFmtId="0" fontId="51" fillId="0" borderId="0" xfId="0" applyFont="1" applyAlignment="1">
      <alignment/>
    </xf>
    <xf numFmtId="3" fontId="2" fillId="22" borderId="56" xfId="0" applyNumberFormat="1" applyFont="1" applyFill="1" applyBorder="1" applyAlignment="1">
      <alignment vertical="top" wrapText="1"/>
    </xf>
    <xf numFmtId="0" fontId="1" fillId="0" borderId="40" xfId="0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right" wrapText="1"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0" fontId="4" fillId="25" borderId="22" xfId="0" applyFont="1" applyFill="1" applyBorder="1" applyAlignment="1">
      <alignment horizontal="center" vertical="top" wrapText="1"/>
    </xf>
    <xf numFmtId="0" fontId="4" fillId="25" borderId="14" xfId="0" applyFont="1" applyFill="1" applyBorder="1" applyAlignment="1">
      <alignment horizontal="center" vertical="top" wrapText="1"/>
    </xf>
    <xf numFmtId="0" fontId="4" fillId="25" borderId="14" xfId="0" applyFont="1" applyFill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3" fontId="4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/>
    </xf>
    <xf numFmtId="0" fontId="4" fillId="22" borderId="22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3" fontId="4" fillId="0" borderId="38" xfId="0" applyNumberFormat="1" applyFont="1" applyBorder="1" applyAlignment="1">
      <alignment horizontal="right" wrapText="1"/>
    </xf>
    <xf numFmtId="0" fontId="3" fillId="0" borderId="58" xfId="0" applyFont="1" applyBorder="1" applyAlignment="1">
      <alignment vertical="top" wrapText="1"/>
    </xf>
    <xf numFmtId="0" fontId="2" fillId="22" borderId="59" xfId="0" applyFont="1" applyFill="1" applyBorder="1" applyAlignment="1">
      <alignment horizontal="center" vertical="top" wrapText="1"/>
    </xf>
    <xf numFmtId="0" fontId="4" fillId="0" borderId="45" xfId="0" applyFont="1" applyBorder="1" applyAlignment="1">
      <alignment vertical="top" wrapText="1"/>
    </xf>
    <xf numFmtId="0" fontId="4" fillId="22" borderId="22" xfId="0" applyFont="1" applyFill="1" applyBorder="1" applyAlignment="1">
      <alignment horizontal="center" wrapText="1"/>
    </xf>
    <xf numFmtId="49" fontId="1" fillId="0" borderId="22" xfId="0" applyNumberFormat="1" applyFont="1" applyBorder="1" applyAlignment="1">
      <alignment vertical="top" wrapText="1"/>
    </xf>
    <xf numFmtId="49" fontId="1" fillId="0" borderId="22" xfId="0" applyNumberFormat="1" applyFont="1" applyBorder="1" applyAlignment="1" quotePrefix="1">
      <alignment vertical="top" wrapText="1"/>
    </xf>
    <xf numFmtId="49" fontId="1" fillId="0" borderId="38" xfId="0" applyNumberFormat="1" applyFont="1" applyBorder="1" applyAlignment="1">
      <alignment vertical="top" wrapText="1"/>
    </xf>
    <xf numFmtId="3" fontId="1" fillId="0" borderId="38" xfId="0" applyNumberFormat="1" applyFont="1" applyBorder="1" applyAlignment="1">
      <alignment horizontal="right" wrapText="1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60" xfId="0" applyFont="1" applyBorder="1" applyAlignment="1">
      <alignment/>
    </xf>
    <xf numFmtId="0" fontId="3" fillId="0" borderId="22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1" fillId="0" borderId="32" xfId="0" applyFont="1" applyBorder="1" applyAlignment="1">
      <alignment horizontal="center" wrapText="1"/>
    </xf>
    <xf numFmtId="3" fontId="1" fillId="0" borderId="33" xfId="0" applyNumberFormat="1" applyFont="1" applyBorder="1" applyAlignment="1">
      <alignment horizontal="right" wrapText="1"/>
    </xf>
    <xf numFmtId="49" fontId="1" fillId="0" borderId="29" xfId="0" applyNumberFormat="1" applyFont="1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0" fontId="1" fillId="0" borderId="62" xfId="0" applyFont="1" applyBorder="1" applyAlignment="1">
      <alignment wrapText="1"/>
    </xf>
    <xf numFmtId="3" fontId="1" fillId="0" borderId="63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3" fontId="1" fillId="0" borderId="51" xfId="0" applyNumberFormat="1" applyFont="1" applyBorder="1" applyAlignment="1">
      <alignment horizontal="right" vertical="top" wrapText="1"/>
    </xf>
    <xf numFmtId="3" fontId="1" fillId="0" borderId="46" xfId="0" applyNumberFormat="1" applyFont="1" applyFill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wrapText="1"/>
    </xf>
    <xf numFmtId="0" fontId="1" fillId="0" borderId="38" xfId="0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7" fontId="16" fillId="0" borderId="0" xfId="56" applyNumberFormat="1" applyFont="1" applyAlignment="1">
      <alignment vertical="center" wrapText="1"/>
      <protection/>
    </xf>
    <xf numFmtId="167" fontId="16" fillId="0" borderId="0" xfId="56" applyNumberFormat="1" applyFont="1" applyAlignment="1">
      <alignment horizontal="center" vertical="center" wrapText="1"/>
      <protection/>
    </xf>
    <xf numFmtId="167" fontId="16" fillId="0" borderId="0" xfId="57" applyNumberFormat="1" applyFont="1" applyAlignment="1">
      <alignment horizontal="center" vertical="center" wrapText="1"/>
      <protection/>
    </xf>
    <xf numFmtId="167" fontId="16" fillId="0" borderId="0" xfId="57" applyNumberFormat="1" applyFont="1" applyAlignment="1">
      <alignment vertical="center" wrapText="1"/>
      <protection/>
    </xf>
    <xf numFmtId="0" fontId="0" fillId="0" borderId="64" xfId="0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4" fillId="0" borderId="4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3" fillId="0" borderId="0" xfId="0" applyFont="1" applyBorder="1" applyAlignment="1">
      <alignment/>
    </xf>
    <xf numFmtId="3" fontId="53" fillId="0" borderId="0" xfId="0" applyNumberFormat="1" applyFont="1" applyBorder="1" applyAlignment="1">
      <alignment/>
    </xf>
    <xf numFmtId="3" fontId="4" fillId="0" borderId="65" xfId="0" applyNumberFormat="1" applyFont="1" applyBorder="1" applyAlignment="1">
      <alignment horizontal="right" vertical="center" wrapText="1"/>
    </xf>
    <xf numFmtId="0" fontId="1" fillId="0" borderId="65" xfId="0" applyFont="1" applyBorder="1" applyAlignment="1">
      <alignment/>
    </xf>
    <xf numFmtId="0" fontId="4" fillId="25" borderId="65" xfId="0" applyFont="1" applyFill="1" applyBorder="1" applyAlignment="1">
      <alignment horizontal="center" wrapText="1"/>
    </xf>
    <xf numFmtId="3" fontId="1" fillId="0" borderId="65" xfId="0" applyNumberFormat="1" applyFont="1" applyBorder="1" applyAlignment="1">
      <alignment horizontal="right" vertical="center" wrapText="1"/>
    </xf>
    <xf numFmtId="3" fontId="4" fillId="0" borderId="65" xfId="0" applyNumberFormat="1" applyFont="1" applyBorder="1" applyAlignment="1">
      <alignment horizontal="right" vertical="center" wrapText="1"/>
    </xf>
    <xf numFmtId="3" fontId="1" fillId="0" borderId="65" xfId="0" applyNumberFormat="1" applyFont="1" applyFill="1" applyBorder="1" applyAlignment="1">
      <alignment horizontal="right" vertical="center" wrapText="1"/>
    </xf>
    <xf numFmtId="3" fontId="4" fillId="0" borderId="65" xfId="0" applyNumberFormat="1" applyFont="1" applyFill="1" applyBorder="1" applyAlignment="1">
      <alignment horizontal="right" vertical="center" wrapText="1"/>
    </xf>
    <xf numFmtId="3" fontId="1" fillId="0" borderId="65" xfId="0" applyNumberFormat="1" applyFont="1" applyFill="1" applyBorder="1" applyAlignment="1">
      <alignment horizontal="right" vertical="center"/>
    </xf>
    <xf numFmtId="3" fontId="1" fillId="0" borderId="65" xfId="0" applyNumberFormat="1" applyFont="1" applyBorder="1" applyAlignment="1">
      <alignment horizontal="right" vertical="center" wrapText="1"/>
    </xf>
    <xf numFmtId="3" fontId="4" fillId="22" borderId="65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4" fillId="25" borderId="21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22" fillId="7" borderId="53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 wrapText="1"/>
    </xf>
    <xf numFmtId="0" fontId="1" fillId="0" borderId="66" xfId="0" applyFont="1" applyBorder="1" applyAlignment="1">
      <alignment/>
    </xf>
    <xf numFmtId="0" fontId="1" fillId="0" borderId="20" xfId="0" applyFont="1" applyBorder="1" applyAlignment="1">
      <alignment horizontal="center"/>
    </xf>
    <xf numFmtId="3" fontId="1" fillId="0" borderId="67" xfId="0" applyNumberFormat="1" applyFont="1" applyBorder="1" applyAlignment="1">
      <alignment horizontal="right" vertical="center" wrapText="1"/>
    </xf>
    <xf numFmtId="3" fontId="1" fillId="0" borderId="68" xfId="0" applyNumberFormat="1" applyFont="1" applyBorder="1" applyAlignment="1">
      <alignment horizontal="right" vertical="center" wrapText="1"/>
    </xf>
    <xf numFmtId="0" fontId="1" fillId="0" borderId="69" xfId="0" applyFont="1" applyBorder="1" applyAlignment="1">
      <alignment/>
    </xf>
    <xf numFmtId="3" fontId="4" fillId="0" borderId="70" xfId="0" applyNumberFormat="1" applyFont="1" applyBorder="1" applyAlignment="1">
      <alignment horizontal="right" vertical="top" wrapText="1"/>
    </xf>
    <xf numFmtId="0" fontId="4" fillId="22" borderId="65" xfId="0" applyFont="1" applyFill="1" applyBorder="1" applyAlignment="1">
      <alignment horizontal="center" wrapText="1"/>
    </xf>
    <xf numFmtId="3" fontId="4" fillId="0" borderId="70" xfId="0" applyNumberFormat="1" applyFont="1" applyBorder="1" applyAlignment="1">
      <alignment horizontal="right" wrapText="1"/>
    </xf>
    <xf numFmtId="0" fontId="4" fillId="0" borderId="16" xfId="0" applyFont="1" applyBorder="1" applyAlignment="1">
      <alignment horizontal="center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6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65" xfId="0" applyFont="1" applyBorder="1" applyAlignment="1">
      <alignment horizontal="right" vertical="center" wrapText="1"/>
    </xf>
    <xf numFmtId="3" fontId="4" fillId="22" borderId="71" xfId="0" applyNumberFormat="1" applyFont="1" applyFill="1" applyBorder="1" applyAlignment="1">
      <alignment horizontal="right" vertical="center" wrapText="1"/>
    </xf>
    <xf numFmtId="0" fontId="4" fillId="22" borderId="72" xfId="0" applyFont="1" applyFill="1" applyBorder="1" applyAlignment="1">
      <alignment horizontal="center" vertical="top" wrapText="1"/>
    </xf>
    <xf numFmtId="0" fontId="4" fillId="22" borderId="33" xfId="0" applyFont="1" applyFill="1" applyBorder="1" applyAlignment="1">
      <alignment horizontal="center" vertical="top" wrapText="1"/>
    </xf>
    <xf numFmtId="10" fontId="1" fillId="0" borderId="21" xfId="0" applyNumberFormat="1" applyFont="1" applyBorder="1" applyAlignment="1">
      <alignment horizontal="right" vertical="center" wrapText="1"/>
    </xf>
    <xf numFmtId="10" fontId="4" fillId="0" borderId="21" xfId="0" applyNumberFormat="1" applyFont="1" applyBorder="1" applyAlignment="1">
      <alignment horizontal="right" vertical="center" wrapText="1"/>
    </xf>
    <xf numFmtId="10" fontId="4" fillId="22" borderId="21" xfId="0" applyNumberFormat="1" applyFont="1" applyFill="1" applyBorder="1" applyAlignment="1">
      <alignment horizontal="right" vertical="center" wrapText="1"/>
    </xf>
    <xf numFmtId="10" fontId="6" fillId="0" borderId="21" xfId="0" applyNumberFormat="1" applyFont="1" applyBorder="1" applyAlignment="1">
      <alignment horizontal="left" vertical="top" wrapText="1"/>
    </xf>
    <xf numFmtId="10" fontId="6" fillId="22" borderId="21" xfId="0" applyNumberFormat="1" applyFont="1" applyFill="1" applyBorder="1" applyAlignment="1">
      <alignment horizontal="left" vertical="top" wrapText="1"/>
    </xf>
    <xf numFmtId="10" fontId="10" fillId="0" borderId="21" xfId="0" applyNumberFormat="1" applyFont="1" applyBorder="1" applyAlignment="1">
      <alignment horizontal="left" vertical="top" wrapText="1"/>
    </xf>
    <xf numFmtId="10" fontId="1" fillId="0" borderId="14" xfId="0" applyNumberFormat="1" applyFont="1" applyBorder="1" applyAlignment="1">
      <alignment horizontal="right" vertical="top" wrapText="1"/>
    </xf>
    <xf numFmtId="10" fontId="1" fillId="0" borderId="25" xfId="0" applyNumberFormat="1" applyFont="1" applyBorder="1" applyAlignment="1">
      <alignment horizontal="right" vertical="top" wrapText="1"/>
    </xf>
    <xf numFmtId="10" fontId="1" fillId="0" borderId="47" xfId="0" applyNumberFormat="1" applyFont="1" applyBorder="1" applyAlignment="1">
      <alignment horizontal="right" vertical="top" wrapText="1"/>
    </xf>
    <xf numFmtId="10" fontId="4" fillId="0" borderId="31" xfId="0" applyNumberFormat="1" applyFont="1" applyBorder="1" applyAlignment="1">
      <alignment horizontal="right" vertical="top" wrapText="1"/>
    </xf>
    <xf numFmtId="10" fontId="1" fillId="0" borderId="14" xfId="0" applyNumberFormat="1" applyFont="1" applyBorder="1" applyAlignment="1">
      <alignment horizontal="right" wrapText="1"/>
    </xf>
    <xf numFmtId="10" fontId="0" fillId="0" borderId="43" xfId="0" applyNumberFormat="1" applyBorder="1" applyAlignment="1">
      <alignment/>
    </xf>
    <xf numFmtId="10" fontId="1" fillId="0" borderId="25" xfId="0" applyNumberFormat="1" applyFont="1" applyBorder="1" applyAlignment="1">
      <alignment horizontal="right" wrapText="1"/>
    </xf>
    <xf numFmtId="10" fontId="0" fillId="0" borderId="44" xfId="0" applyNumberFormat="1" applyBorder="1" applyAlignment="1">
      <alignment/>
    </xf>
    <xf numFmtId="10" fontId="1" fillId="0" borderId="47" xfId="0" applyNumberFormat="1" applyFont="1" applyBorder="1" applyAlignment="1">
      <alignment horizontal="right" wrapText="1"/>
    </xf>
    <xf numFmtId="10" fontId="0" fillId="0" borderId="48" xfId="0" applyNumberFormat="1" applyBorder="1" applyAlignment="1">
      <alignment/>
    </xf>
    <xf numFmtId="10" fontId="4" fillId="0" borderId="31" xfId="0" applyNumberFormat="1" applyFont="1" applyBorder="1" applyAlignment="1">
      <alignment horizontal="right" wrapText="1"/>
    </xf>
    <xf numFmtId="10" fontId="12" fillId="0" borderId="34" xfId="0" applyNumberFormat="1" applyFont="1" applyBorder="1" applyAlignment="1">
      <alignment/>
    </xf>
    <xf numFmtId="10" fontId="1" fillId="0" borderId="14" xfId="0" applyNumberFormat="1" applyFont="1" applyBorder="1" applyAlignment="1">
      <alignment horizontal="right" vertical="center" wrapText="1"/>
    </xf>
    <xf numFmtId="10" fontId="1" fillId="0" borderId="25" xfId="0" applyNumberFormat="1" applyFont="1" applyBorder="1" applyAlignment="1">
      <alignment horizontal="right" vertical="center" wrapText="1"/>
    </xf>
    <xf numFmtId="10" fontId="1" fillId="0" borderId="47" xfId="0" applyNumberFormat="1" applyFont="1" applyBorder="1" applyAlignment="1">
      <alignment horizontal="right" vertical="center" wrapText="1"/>
    </xf>
    <xf numFmtId="10" fontId="4" fillId="0" borderId="31" xfId="0" applyNumberFormat="1" applyFont="1" applyBorder="1" applyAlignment="1">
      <alignment horizontal="right" vertical="center" wrapText="1"/>
    </xf>
    <xf numFmtId="10" fontId="12" fillId="0" borderId="34" xfId="0" applyNumberFormat="1" applyFont="1" applyBorder="1" applyAlignment="1">
      <alignment/>
    </xf>
    <xf numFmtId="10" fontId="12" fillId="0" borderId="13" xfId="0" applyNumberFormat="1" applyFont="1" applyBorder="1" applyAlignment="1">
      <alignment/>
    </xf>
    <xf numFmtId="10" fontId="4" fillId="0" borderId="43" xfId="0" applyNumberFormat="1" applyFont="1" applyFill="1" applyBorder="1" applyAlignment="1">
      <alignment horizontal="right" vertical="top" wrapText="1"/>
    </xf>
    <xf numFmtId="10" fontId="1" fillId="0" borderId="43" xfId="0" applyNumberFormat="1" applyFont="1" applyFill="1" applyBorder="1" applyAlignment="1">
      <alignment horizontal="right" vertical="top" wrapText="1"/>
    </xf>
    <xf numFmtId="10" fontId="11" fillId="0" borderId="43" xfId="0" applyNumberFormat="1" applyFont="1" applyFill="1" applyBorder="1" applyAlignment="1">
      <alignment horizontal="right" vertical="top" wrapText="1"/>
    </xf>
    <xf numFmtId="10" fontId="4" fillId="22" borderId="43" xfId="0" applyNumberFormat="1" applyFont="1" applyFill="1" applyBorder="1" applyAlignment="1">
      <alignment horizontal="right" vertical="center" wrapText="1"/>
    </xf>
    <xf numFmtId="10" fontId="4" fillId="22" borderId="5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22" borderId="15" xfId="0" applyFont="1" applyFill="1" applyBorder="1" applyAlignment="1">
      <alignment horizontal="center" wrapText="1"/>
    </xf>
    <xf numFmtId="0" fontId="4" fillId="0" borderId="7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22" borderId="11" xfId="0" applyFont="1" applyFill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center" vertical="center" wrapText="1"/>
    </xf>
    <xf numFmtId="3" fontId="2" fillId="0" borderId="60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22" borderId="28" xfId="0" applyNumberFormat="1" applyFont="1" applyFill="1" applyBorder="1" applyAlignment="1">
      <alignment horizontal="center" vertical="center" wrapText="1"/>
    </xf>
    <xf numFmtId="3" fontId="1" fillId="22" borderId="27" xfId="0" applyNumberFormat="1" applyFont="1" applyFill="1" applyBorder="1" applyAlignment="1">
      <alignment horizontal="center" vertical="center" wrapText="1"/>
    </xf>
    <xf numFmtId="3" fontId="1" fillId="22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justify" vertical="top" wrapText="1"/>
    </xf>
    <xf numFmtId="3" fontId="1" fillId="0" borderId="45" xfId="0" applyNumberFormat="1" applyFont="1" applyBorder="1" applyAlignment="1">
      <alignment horizontal="justify" vertical="top" wrapText="1"/>
    </xf>
    <xf numFmtId="3" fontId="1" fillId="0" borderId="46" xfId="0" applyNumberFormat="1" applyFont="1" applyBorder="1" applyAlignment="1">
      <alignment horizontal="right" vertical="top" wrapText="1"/>
    </xf>
    <xf numFmtId="3" fontId="4" fillId="0" borderId="46" xfId="0" applyNumberFormat="1" applyFont="1" applyBorder="1" applyAlignment="1">
      <alignment horizontal="right" vertical="top" wrapText="1"/>
    </xf>
    <xf numFmtId="3" fontId="4" fillId="0" borderId="18" xfId="0" applyNumberFormat="1" applyFont="1" applyBorder="1" applyAlignment="1">
      <alignment horizontal="right" vertical="top" wrapText="1"/>
    </xf>
    <xf numFmtId="3" fontId="4" fillId="0" borderId="33" xfId="0" applyNumberFormat="1" applyFont="1" applyBorder="1" applyAlignment="1">
      <alignment horizontal="right" vertical="top"/>
    </xf>
    <xf numFmtId="3" fontId="1" fillId="0" borderId="21" xfId="0" applyNumberFormat="1" applyFont="1" applyBorder="1" applyAlignment="1">
      <alignment horizontal="justify" vertical="top" wrapText="1"/>
    </xf>
    <xf numFmtId="3" fontId="1" fillId="0" borderId="22" xfId="0" applyNumberFormat="1" applyFont="1" applyBorder="1" applyAlignment="1">
      <alignment horizontal="justify" vertical="top" wrapText="1"/>
    </xf>
    <xf numFmtId="3" fontId="4" fillId="0" borderId="14" xfId="0" applyNumberFormat="1" applyFont="1" applyBorder="1" applyAlignment="1">
      <alignment horizontal="right" vertical="top" wrapText="1"/>
    </xf>
    <xf numFmtId="3" fontId="4" fillId="0" borderId="43" xfId="0" applyNumberFormat="1" applyFont="1" applyBorder="1" applyAlignment="1">
      <alignment horizontal="right" vertical="top"/>
    </xf>
    <xf numFmtId="3" fontId="1" fillId="0" borderId="22" xfId="0" applyNumberFormat="1" applyFont="1" applyBorder="1" applyAlignment="1">
      <alignment horizontal="left" wrapText="1"/>
    </xf>
    <xf numFmtId="3" fontId="11" fillId="0" borderId="22" xfId="0" applyNumberFormat="1" applyFont="1" applyBorder="1" applyAlignment="1">
      <alignment horizontal="justify" vertical="top" wrapText="1"/>
    </xf>
    <xf numFmtId="3" fontId="11" fillId="0" borderId="14" xfId="0" applyNumberFormat="1" applyFont="1" applyBorder="1" applyAlignment="1">
      <alignment horizontal="right" vertical="top" wrapText="1"/>
    </xf>
    <xf numFmtId="3" fontId="11" fillId="0" borderId="43" xfId="0" applyNumberFormat="1" applyFont="1" applyBorder="1" applyAlignment="1">
      <alignment horizontal="right" vertical="top" wrapText="1"/>
    </xf>
    <xf numFmtId="3" fontId="1" fillId="0" borderId="74" xfId="0" applyNumberFormat="1" applyFont="1" applyBorder="1" applyAlignment="1">
      <alignment horizontal="justify" vertical="top" wrapText="1"/>
    </xf>
    <xf numFmtId="3" fontId="1" fillId="0" borderId="37" xfId="0" applyNumberFormat="1" applyFont="1" applyBorder="1" applyAlignment="1">
      <alignment horizontal="justify" vertical="top" wrapText="1"/>
    </xf>
    <xf numFmtId="3" fontId="4" fillId="0" borderId="38" xfId="0" applyNumberFormat="1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horizontal="right" vertical="top" wrapText="1"/>
    </xf>
    <xf numFmtId="3" fontId="4" fillId="0" borderId="44" xfId="0" applyNumberFormat="1" applyFont="1" applyBorder="1" applyAlignment="1">
      <alignment horizontal="right" vertical="top"/>
    </xf>
    <xf numFmtId="3" fontId="1" fillId="22" borderId="13" xfId="0" applyNumberFormat="1" applyFont="1" applyFill="1" applyBorder="1" applyAlignment="1">
      <alignment horizontal="justify" vertical="top" wrapText="1"/>
    </xf>
    <xf numFmtId="3" fontId="4" fillId="22" borderId="15" xfId="0" applyNumberFormat="1" applyFont="1" applyFill="1" applyBorder="1" applyAlignment="1">
      <alignment horizontal="justify" vertical="top" wrapText="1"/>
    </xf>
    <xf numFmtId="3" fontId="4" fillId="22" borderId="15" xfId="0" applyNumberFormat="1" applyFont="1" applyFill="1" applyBorder="1" applyAlignment="1">
      <alignment horizontal="right" vertical="top" wrapText="1"/>
    </xf>
    <xf numFmtId="3" fontId="4" fillId="22" borderId="3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Alignment="1">
      <alignment horizontal="justify"/>
    </xf>
    <xf numFmtId="3" fontId="1" fillId="0" borderId="0" xfId="0" applyNumberFormat="1" applyFont="1" applyAlignment="1">
      <alignment/>
    </xf>
    <xf numFmtId="3" fontId="1" fillId="26" borderId="45" xfId="0" applyNumberFormat="1" applyFont="1" applyFill="1" applyBorder="1" applyAlignment="1">
      <alignment vertical="top" wrapText="1"/>
    </xf>
    <xf numFmtId="3" fontId="1" fillId="26" borderId="46" xfId="0" applyNumberFormat="1" applyFont="1" applyFill="1" applyBorder="1" applyAlignment="1">
      <alignment horizontal="center" vertical="top" wrapText="1"/>
    </xf>
    <xf numFmtId="3" fontId="1" fillId="26" borderId="46" xfId="0" applyNumberFormat="1" applyFont="1" applyFill="1" applyBorder="1" applyAlignment="1">
      <alignment horizontal="justify" vertical="top" wrapText="1"/>
    </xf>
    <xf numFmtId="3" fontId="1" fillId="26" borderId="37" xfId="0" applyNumberFormat="1" applyFont="1" applyFill="1" applyBorder="1" applyAlignment="1">
      <alignment vertical="top" wrapText="1"/>
    </xf>
    <xf numFmtId="3" fontId="1" fillId="26" borderId="38" xfId="0" applyNumberFormat="1" applyFont="1" applyFill="1" applyBorder="1" applyAlignment="1">
      <alignment horizontal="center" vertical="top" wrapText="1"/>
    </xf>
    <xf numFmtId="3" fontId="1" fillId="0" borderId="32" xfId="0" applyNumberFormat="1" applyFont="1" applyBorder="1" applyAlignment="1">
      <alignment horizontal="justify" vertical="top" wrapText="1"/>
    </xf>
    <xf numFmtId="3" fontId="1" fillId="0" borderId="18" xfId="0" applyNumberFormat="1" applyFont="1" applyBorder="1" applyAlignment="1">
      <alignment vertical="top" wrapText="1"/>
    </xf>
    <xf numFmtId="3" fontId="1" fillId="0" borderId="18" xfId="0" applyNumberFormat="1" applyFont="1" applyBorder="1" applyAlignment="1">
      <alignment horizontal="right" vertical="top" wrapText="1"/>
    </xf>
    <xf numFmtId="2" fontId="0" fillId="0" borderId="43" xfId="0" applyNumberFormat="1" applyBorder="1" applyAlignment="1">
      <alignment/>
    </xf>
    <xf numFmtId="3" fontId="1" fillId="0" borderId="14" xfId="0" applyNumberFormat="1" applyFont="1" applyBorder="1" applyAlignment="1">
      <alignment vertical="top" wrapText="1"/>
    </xf>
    <xf numFmtId="3" fontId="1" fillId="0" borderId="25" xfId="0" applyNumberFormat="1" applyFont="1" applyBorder="1" applyAlignment="1">
      <alignment vertical="top" wrapText="1"/>
    </xf>
    <xf numFmtId="3" fontId="1" fillId="0" borderId="29" xfId="0" applyNumberFormat="1" applyFont="1" applyBorder="1" applyAlignment="1">
      <alignment horizontal="justify" vertical="top" wrapText="1"/>
    </xf>
    <xf numFmtId="2" fontId="0" fillId="0" borderId="44" xfId="0" applyNumberFormat="1" applyBorder="1" applyAlignment="1">
      <alignment/>
    </xf>
    <xf numFmtId="3" fontId="1" fillId="0" borderId="30" xfId="0" applyNumberFormat="1" applyFont="1" applyBorder="1" applyAlignment="1">
      <alignment horizontal="justify" vertical="top" wrapText="1"/>
    </xf>
    <xf numFmtId="0" fontId="3" fillId="0" borderId="34" xfId="0" applyFont="1" applyBorder="1" applyAlignment="1">
      <alignment horizontal="right" vertical="top" wrapText="1"/>
    </xf>
    <xf numFmtId="0" fontId="12" fillId="22" borderId="30" xfId="0" applyFont="1" applyFill="1" applyBorder="1" applyAlignment="1">
      <alignment horizontal="center"/>
    </xf>
    <xf numFmtId="0" fontId="12" fillId="22" borderId="31" xfId="0" applyFont="1" applyFill="1" applyBorder="1" applyAlignment="1">
      <alignment horizontal="center"/>
    </xf>
    <xf numFmtId="0" fontId="12" fillId="22" borderId="34" xfId="0" applyFont="1" applyFill="1" applyBorder="1" applyAlignment="1">
      <alignment horizontal="center"/>
    </xf>
    <xf numFmtId="3" fontId="1" fillId="0" borderId="32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22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 wrapText="1"/>
    </xf>
    <xf numFmtId="3" fontId="1" fillId="0" borderId="14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4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2" fillId="22" borderId="45" xfId="0" applyFont="1" applyFill="1" applyBorder="1" applyAlignment="1">
      <alignment horizontal="center"/>
    </xf>
    <xf numFmtId="0" fontId="12" fillId="22" borderId="46" xfId="0" applyFont="1" applyFill="1" applyBorder="1" applyAlignment="1">
      <alignment horizontal="center"/>
    </xf>
    <xf numFmtId="0" fontId="12" fillId="22" borderId="60" xfId="0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4" fillId="22" borderId="75" xfId="0" applyFont="1" applyFill="1" applyBorder="1" applyAlignment="1">
      <alignment horizontal="center" vertical="center" wrapText="1"/>
    </xf>
    <xf numFmtId="0" fontId="4" fillId="22" borderId="2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top" wrapText="1"/>
    </xf>
    <xf numFmtId="0" fontId="22" fillId="7" borderId="15" xfId="0" applyFont="1" applyFill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0" fontId="2" fillId="22" borderId="38" xfId="0" applyFont="1" applyFill="1" applyBorder="1" applyAlignment="1">
      <alignment vertical="top" wrapText="1"/>
    </xf>
    <xf numFmtId="0" fontId="54" fillId="0" borderId="0" xfId="0" applyFont="1" applyAlignment="1">
      <alignment/>
    </xf>
    <xf numFmtId="0" fontId="22" fillId="7" borderId="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top" wrapText="1"/>
    </xf>
    <xf numFmtId="3" fontId="1" fillId="0" borderId="69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1" fillId="22" borderId="37" xfId="0" applyFont="1" applyFill="1" applyBorder="1" applyAlignment="1">
      <alignment vertical="top" wrapText="1"/>
    </xf>
    <xf numFmtId="0" fontId="21" fillId="22" borderId="38" xfId="0" applyFont="1" applyFill="1" applyBorder="1" applyAlignment="1">
      <alignment vertical="top" wrapText="1"/>
    </xf>
    <xf numFmtId="0" fontId="1" fillId="24" borderId="0" xfId="0" applyFont="1" applyFill="1" applyBorder="1" applyAlignment="1">
      <alignment vertical="top" wrapText="1"/>
    </xf>
    <xf numFmtId="0" fontId="21" fillId="24" borderId="0" xfId="0" applyFont="1" applyFill="1" applyBorder="1" applyAlignment="1">
      <alignment vertical="top" wrapText="1"/>
    </xf>
    <xf numFmtId="3" fontId="2" fillId="24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1" fillId="0" borderId="25" xfId="0" applyFont="1" applyBorder="1" applyAlignment="1">
      <alignment horizontal="left" vertical="center" wrapText="1"/>
    </xf>
    <xf numFmtId="3" fontId="1" fillId="0" borderId="2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22" borderId="13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top" wrapText="1"/>
    </xf>
    <xf numFmtId="3" fontId="1" fillId="0" borderId="46" xfId="0" applyNumberFormat="1" applyFont="1" applyBorder="1" applyAlignment="1">
      <alignment vertical="center" wrapText="1"/>
    </xf>
    <xf numFmtId="3" fontId="1" fillId="0" borderId="69" xfId="0" applyNumberFormat="1" applyFont="1" applyBorder="1" applyAlignment="1">
      <alignment vertical="center" wrapText="1"/>
    </xf>
    <xf numFmtId="3" fontId="1" fillId="0" borderId="65" xfId="0" applyNumberFormat="1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22" borderId="11" xfId="0" applyFont="1" applyFill="1" applyBorder="1" applyAlignment="1">
      <alignment vertical="top" wrapText="1"/>
    </xf>
    <xf numFmtId="0" fontId="21" fillId="22" borderId="10" xfId="0" applyFont="1" applyFill="1" applyBorder="1" applyAlignment="1">
      <alignment vertical="top" wrapText="1"/>
    </xf>
    <xf numFmtId="3" fontId="2" fillId="22" borderId="10" xfId="0" applyNumberFormat="1" applyFont="1" applyFill="1" applyBorder="1" applyAlignment="1">
      <alignment vertical="top" wrapText="1"/>
    </xf>
    <xf numFmtId="3" fontId="2" fillId="22" borderId="20" xfId="0" applyNumberFormat="1" applyFont="1" applyFill="1" applyBorder="1" applyAlignment="1">
      <alignment vertical="top" wrapText="1"/>
    </xf>
    <xf numFmtId="0" fontId="4" fillId="22" borderId="7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vertical="top" wrapText="1"/>
    </xf>
    <xf numFmtId="0" fontId="22" fillId="0" borderId="53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vertical="top" wrapText="1"/>
    </xf>
    <xf numFmtId="0" fontId="1" fillId="0" borderId="61" xfId="0" applyFont="1" applyBorder="1" applyAlignment="1">
      <alignment vertical="center"/>
    </xf>
    <xf numFmtId="3" fontId="1" fillId="0" borderId="47" xfId="0" applyNumberFormat="1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47" xfId="0" applyFont="1" applyBorder="1" applyAlignment="1">
      <alignment vertical="center" wrapText="1"/>
    </xf>
    <xf numFmtId="3" fontId="1" fillId="0" borderId="47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top" wrapText="1"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vertical="top" wrapText="1"/>
    </xf>
    <xf numFmtId="3" fontId="2" fillId="22" borderId="11" xfId="0" applyNumberFormat="1" applyFont="1" applyFill="1" applyBorder="1" applyAlignment="1">
      <alignment horizontal="right" vertical="center" wrapText="1"/>
    </xf>
    <xf numFmtId="3" fontId="2" fillId="22" borderId="57" xfId="0" applyNumberFormat="1" applyFont="1" applyFill="1" applyBorder="1" applyAlignment="1">
      <alignment vertical="top" wrapText="1"/>
    </xf>
    <xf numFmtId="3" fontId="1" fillId="0" borderId="60" xfId="0" applyNumberFormat="1" applyFont="1" applyBorder="1" applyAlignment="1">
      <alignment vertical="center" wrapText="1"/>
    </xf>
    <xf numFmtId="3" fontId="1" fillId="0" borderId="43" xfId="0" applyNumberFormat="1" applyFont="1" applyBorder="1" applyAlignment="1">
      <alignment vertical="center" wrapText="1"/>
    </xf>
    <xf numFmtId="3" fontId="1" fillId="0" borderId="52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1" fillId="0" borderId="77" xfId="0" applyFont="1" applyBorder="1" applyAlignment="1">
      <alignment vertical="top" wrapText="1"/>
    </xf>
    <xf numFmtId="10" fontId="1" fillId="0" borderId="46" xfId="0" applyNumberFormat="1" applyFont="1" applyBorder="1" applyAlignment="1">
      <alignment horizontal="right" wrapText="1"/>
    </xf>
    <xf numFmtId="10" fontId="1" fillId="0" borderId="38" xfId="0" applyNumberFormat="1" applyFont="1" applyBorder="1" applyAlignment="1">
      <alignment horizontal="right" wrapText="1"/>
    </xf>
    <xf numFmtId="167" fontId="55" fillId="0" borderId="0" xfId="56" applyNumberFormat="1" applyFont="1" applyAlignment="1">
      <alignment vertical="center" wrapText="1"/>
      <protection/>
    </xf>
    <xf numFmtId="167" fontId="55" fillId="0" borderId="0" xfId="57" applyNumberFormat="1" applyFont="1" applyAlignment="1">
      <alignment vertical="center" wrapText="1"/>
      <protection/>
    </xf>
    <xf numFmtId="3" fontId="1" fillId="26" borderId="43" xfId="0" applyNumberFormat="1" applyFont="1" applyFill="1" applyBorder="1" applyAlignment="1">
      <alignment horizontal="center" vertical="top" wrapText="1"/>
    </xf>
    <xf numFmtId="10" fontId="1" fillId="0" borderId="33" xfId="0" applyNumberFormat="1" applyFont="1" applyBorder="1" applyAlignment="1">
      <alignment horizontal="right" vertical="center" wrapText="1"/>
    </xf>
    <xf numFmtId="10" fontId="1" fillId="0" borderId="60" xfId="0" applyNumberFormat="1" applyFont="1" applyFill="1" applyBorder="1" applyAlignment="1">
      <alignment horizontal="right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top" wrapText="1"/>
    </xf>
    <xf numFmtId="10" fontId="1" fillId="0" borderId="60" xfId="0" applyNumberFormat="1" applyFont="1" applyBorder="1" applyAlignment="1">
      <alignment horizontal="right" vertical="center" wrapText="1"/>
    </xf>
    <xf numFmtId="10" fontId="1" fillId="0" borderId="13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vertical="center" wrapText="1"/>
    </xf>
    <xf numFmtId="49" fontId="1" fillId="0" borderId="78" xfId="0" applyNumberFormat="1" applyFont="1" applyBorder="1" applyAlignment="1">
      <alignment vertical="top" wrapText="1"/>
    </xf>
    <xf numFmtId="3" fontId="4" fillId="0" borderId="0" xfId="0" applyNumberFormat="1" applyFont="1" applyAlignment="1">
      <alignment horizontal="center"/>
    </xf>
    <xf numFmtId="0" fontId="0" fillId="26" borderId="60" xfId="0" applyFill="1" applyBorder="1" applyAlignment="1">
      <alignment/>
    </xf>
    <xf numFmtId="3" fontId="1" fillId="26" borderId="14" xfId="0" applyNumberFormat="1" applyFont="1" applyFill="1" applyBorder="1" applyAlignment="1">
      <alignment horizontal="center" vertical="top" wrapText="1"/>
    </xf>
    <xf numFmtId="0" fontId="0" fillId="0" borderId="43" xfId="0" applyBorder="1" applyAlignment="1">
      <alignment/>
    </xf>
    <xf numFmtId="3" fontId="1" fillId="0" borderId="38" xfId="0" applyNumberFormat="1" applyFont="1" applyBorder="1" applyAlignment="1">
      <alignment vertical="top" wrapText="1"/>
    </xf>
    <xf numFmtId="2" fontId="0" fillId="0" borderId="52" xfId="0" applyNumberFormat="1" applyBorder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167" fontId="16" fillId="0" borderId="34" xfId="57" applyNumberFormat="1" applyFont="1" applyBorder="1" applyAlignment="1">
      <alignment vertical="center" wrapText="1"/>
      <protection/>
    </xf>
    <xf numFmtId="10" fontId="1" fillId="0" borderId="74" xfId="0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1" fillId="0" borderId="59" xfId="0" applyFont="1" applyBorder="1" applyAlignment="1">
      <alignment vertical="top" wrapText="1"/>
    </xf>
    <xf numFmtId="0" fontId="1" fillId="0" borderId="59" xfId="0" applyFont="1" applyBorder="1" applyAlignment="1" quotePrefix="1">
      <alignment vertical="top" wrapText="1"/>
    </xf>
    <xf numFmtId="49" fontId="1" fillId="0" borderId="79" xfId="0" applyNumberFormat="1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0" fontId="22" fillId="7" borderId="7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22" borderId="28" xfId="0" applyFont="1" applyFill="1" applyBorder="1" applyAlignment="1">
      <alignment horizontal="center" vertical="center" wrapText="1"/>
    </xf>
    <xf numFmtId="0" fontId="2" fillId="22" borderId="39" xfId="0" applyFont="1" applyFill="1" applyBorder="1" applyAlignment="1">
      <alignment horizontal="center" vertical="top" wrapText="1"/>
    </xf>
    <xf numFmtId="0" fontId="2" fillId="22" borderId="11" xfId="0" applyFont="1" applyFill="1" applyBorder="1" applyAlignment="1">
      <alignment horizontal="center" vertical="top" wrapText="1"/>
    </xf>
    <xf numFmtId="0" fontId="1" fillId="0" borderId="77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2" fillId="7" borderId="53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167" fontId="1" fillId="0" borderId="0" xfId="56" applyNumberFormat="1" applyFont="1" applyAlignment="1">
      <alignment horizontal="center" vertical="center" wrapText="1"/>
      <protection/>
    </xf>
    <xf numFmtId="167" fontId="3" fillId="0" borderId="0" xfId="57" applyNumberFormat="1" applyFont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right" vertical="center"/>
    </xf>
    <xf numFmtId="0" fontId="4" fillId="24" borderId="47" xfId="0" applyFont="1" applyFill="1" applyBorder="1" applyAlignment="1">
      <alignment vertical="top" wrapText="1"/>
    </xf>
    <xf numFmtId="3" fontId="4" fillId="0" borderId="47" xfId="0" applyNumberFormat="1" applyFont="1" applyFill="1" applyBorder="1" applyAlignment="1">
      <alignment horizontal="right" wrapText="1"/>
    </xf>
    <xf numFmtId="3" fontId="4" fillId="0" borderId="47" xfId="0" applyNumberFormat="1" applyFont="1" applyFill="1" applyBorder="1" applyAlignment="1">
      <alignment horizontal="right" vertical="top" wrapText="1"/>
    </xf>
    <xf numFmtId="3" fontId="4" fillId="0" borderId="48" xfId="0" applyNumberFormat="1" applyFont="1" applyFill="1" applyBorder="1" applyAlignment="1">
      <alignment horizontal="right" wrapText="1"/>
    </xf>
    <xf numFmtId="10" fontId="6" fillId="0" borderId="4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6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65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6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61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wrapText="1"/>
    </xf>
    <xf numFmtId="3" fontId="1" fillId="0" borderId="25" xfId="0" applyNumberFormat="1" applyFont="1" applyBorder="1" applyAlignment="1">
      <alignment horizontal="right" wrapText="1"/>
    </xf>
    <xf numFmtId="3" fontId="1" fillId="0" borderId="18" xfId="0" applyNumberFormat="1" applyFont="1" applyBorder="1" applyAlignment="1">
      <alignment horizontal="right" wrapText="1"/>
    </xf>
    <xf numFmtId="3" fontId="1" fillId="0" borderId="43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6" fillId="0" borderId="80" xfId="0" applyFont="1" applyBorder="1" applyAlignment="1">
      <alignment horizontal="center" vertical="top" wrapText="1"/>
    </xf>
    <xf numFmtId="0" fontId="6" fillId="0" borderId="81" xfId="0" applyFont="1" applyBorder="1" applyAlignment="1">
      <alignment horizontal="center" vertical="top" wrapText="1"/>
    </xf>
    <xf numFmtId="0" fontId="6" fillId="0" borderId="82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4" fillId="22" borderId="28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21" fillId="7" borderId="28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2" fillId="7" borderId="83" xfId="0" applyFont="1" applyFill="1" applyBorder="1" applyAlignment="1">
      <alignment horizontal="center" vertical="center" wrapText="1"/>
    </xf>
    <xf numFmtId="0" fontId="22" fillId="7" borderId="51" xfId="0" applyFont="1" applyFill="1" applyBorder="1" applyAlignment="1">
      <alignment horizontal="center" vertical="center" wrapText="1"/>
    </xf>
    <xf numFmtId="0" fontId="22" fillId="7" borderId="84" xfId="0" applyFont="1" applyFill="1" applyBorder="1" applyAlignment="1">
      <alignment horizontal="center" vertical="center" wrapText="1"/>
    </xf>
    <xf numFmtId="0" fontId="22" fillId="7" borderId="20" xfId="0" applyFont="1" applyFill="1" applyBorder="1" applyAlignment="1">
      <alignment horizontal="center" vertical="center" wrapText="1"/>
    </xf>
    <xf numFmtId="0" fontId="22" fillId="7" borderId="53" xfId="0" applyFont="1" applyFill="1" applyBorder="1" applyAlignment="1">
      <alignment horizontal="center" vertical="top" wrapText="1"/>
    </xf>
    <xf numFmtId="0" fontId="22" fillId="7" borderId="76" xfId="0" applyFont="1" applyFill="1" applyBorder="1" applyAlignment="1">
      <alignment horizontal="center" vertical="top" wrapText="1"/>
    </xf>
    <xf numFmtId="0" fontId="1" fillId="0" borderId="85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2" fillId="0" borderId="83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84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0" xfId="0" applyFont="1" applyBorder="1" applyAlignment="1">
      <alignment/>
    </xf>
    <xf numFmtId="0" fontId="4" fillId="22" borderId="11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 wrapText="1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4" fillId="22" borderId="14" xfId="0" applyFont="1" applyFill="1" applyBorder="1" applyAlignment="1">
      <alignment horizontal="center" vertical="top" wrapText="1"/>
    </xf>
    <xf numFmtId="0" fontId="4" fillId="22" borderId="65" xfId="0" applyFont="1" applyFill="1" applyBorder="1" applyAlignment="1">
      <alignment horizontal="center" vertical="top" wrapText="1"/>
    </xf>
    <xf numFmtId="0" fontId="4" fillId="22" borderId="1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22" borderId="28" xfId="0" applyFont="1" applyFill="1" applyBorder="1" applyAlignment="1">
      <alignment horizontal="center" wrapText="1"/>
    </xf>
    <xf numFmtId="0" fontId="2" fillId="22" borderId="40" xfId="0" applyFont="1" applyFill="1" applyBorder="1" applyAlignment="1">
      <alignment horizontal="center" wrapText="1"/>
    </xf>
    <xf numFmtId="0" fontId="2" fillId="22" borderId="11" xfId="0" applyFont="1" applyFill="1" applyBorder="1" applyAlignment="1">
      <alignment horizontal="center" wrapText="1"/>
    </xf>
    <xf numFmtId="0" fontId="2" fillId="22" borderId="53" xfId="0" applyFont="1" applyFill="1" applyBorder="1" applyAlignment="1">
      <alignment horizontal="center" wrapText="1"/>
    </xf>
    <xf numFmtId="0" fontId="2" fillId="22" borderId="76" xfId="0" applyFont="1" applyFill="1" applyBorder="1" applyAlignment="1">
      <alignment horizontal="center" wrapText="1"/>
    </xf>
    <xf numFmtId="0" fontId="2" fillId="22" borderId="15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" fontId="4" fillId="0" borderId="70" xfId="0" applyNumberFormat="1" applyFont="1" applyBorder="1" applyAlignment="1">
      <alignment horizontal="center" vertical="top" wrapText="1"/>
    </xf>
    <xf numFmtId="3" fontId="4" fillId="0" borderId="88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justify" vertical="top" wrapText="1"/>
    </xf>
    <xf numFmtId="3" fontId="1" fillId="0" borderId="25" xfId="0" applyNumberFormat="1" applyFont="1" applyBorder="1" applyAlignment="1">
      <alignment horizontal="justify" vertical="top" wrapText="1"/>
    </xf>
    <xf numFmtId="3" fontId="1" fillId="0" borderId="89" xfId="0" applyNumberFormat="1" applyFont="1" applyBorder="1" applyAlignment="1">
      <alignment horizontal="left" vertical="top" wrapText="1"/>
    </xf>
    <xf numFmtId="3" fontId="1" fillId="0" borderId="90" xfId="0" applyNumberFormat="1" applyFont="1" applyBorder="1" applyAlignment="1">
      <alignment horizontal="left" vertical="top" wrapText="1"/>
    </xf>
    <xf numFmtId="3" fontId="1" fillId="26" borderId="38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justify" vertical="top" wrapText="1"/>
    </xf>
    <xf numFmtId="3" fontId="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26" borderId="46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.a melléklet 7-2005 (II.18) rendelet" xfId="56"/>
    <cellStyle name="Normál_1.b melléklet 7-2005 (II.18) rendele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Marcali Város Önkormányzat Bevételeinek megoszlása 2008.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75"/>
          <c:y val="0.2615"/>
          <c:w val="0.51575"/>
          <c:h val="0.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'3.sz. tájékoztató kimutatás'!$A$8:$A$14</c:f>
              <c:strCache>
                <c:ptCount val="7"/>
                <c:pt idx="0">
                  <c:v>Működési bevételek</c:v>
                </c:pt>
                <c:pt idx="1">
                  <c:v>Támogatások</c:v>
                </c:pt>
                <c:pt idx="2">
                  <c:v>Felhalmozási és tőkejellegű bevételek</c:v>
                </c:pt>
                <c:pt idx="3">
                  <c:v>Véglegesen átvett pénzeszközök</c:v>
                </c:pt>
                <c:pt idx="4">
                  <c:v>Támogatási kölcsönök visszatérülése</c:v>
                </c:pt>
                <c:pt idx="5">
                  <c:v>Hitelek</c:v>
                </c:pt>
                <c:pt idx="6">
                  <c:v>Pénzforgalom nélküli bevételek</c:v>
                </c:pt>
              </c:strCache>
            </c:strRef>
          </c:cat>
          <c:val>
            <c:numRef>
              <c:f>'3.sz. tájékoztató kimutatás'!$C$8:$C$14</c:f>
              <c:numCache>
                <c:ptCount val="7"/>
                <c:pt idx="0">
                  <c:v>0.23572054977595858</c:v>
                </c:pt>
                <c:pt idx="1">
                  <c:v>0.16842535831385977</c:v>
                </c:pt>
                <c:pt idx="2">
                  <c:v>0.06106887331874045</c:v>
                </c:pt>
                <c:pt idx="3">
                  <c:v>0.2661791408302908</c:v>
                </c:pt>
                <c:pt idx="4">
                  <c:v>0.0012916402472162704</c:v>
                </c:pt>
                <c:pt idx="5">
                  <c:v>0.24831189965510145</c:v>
                </c:pt>
                <c:pt idx="6">
                  <c:v>0.019002537858832658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75"/>
          <c:y val="0.266"/>
          <c:w val="0.34025"/>
          <c:h val="0.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Marcali Város Önkormányzat Kiadásainak megoszlása 2008.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"/>
          <c:y val="0.3"/>
          <c:w val="0.53375"/>
          <c:h val="0.54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'3.sz. tájékoztató kimutatás'!$A$32:$A$38</c:f>
              <c:strCache>
                <c:ptCount val="7"/>
                <c:pt idx="0">
                  <c:v>Személyi juttatások</c:v>
                </c:pt>
                <c:pt idx="1">
                  <c:v>Munkaadókat terhelő járulék</c:v>
                </c:pt>
                <c:pt idx="2">
                  <c:v>Dologi kiadások</c:v>
                </c:pt>
                <c:pt idx="3">
                  <c:v>Felhalmozási kiadás</c:v>
                </c:pt>
                <c:pt idx="4">
                  <c:v>Tartalék</c:v>
                </c:pt>
                <c:pt idx="5">
                  <c:v>Hitel és kölcsön törlesztés</c:v>
                </c:pt>
                <c:pt idx="6">
                  <c:v>Egyéb (pénzeszk.átadás, támogatás,ell. juttatásai, részesedés vásárlás)</c:v>
                </c:pt>
              </c:strCache>
            </c:strRef>
          </c:cat>
          <c:val>
            <c:numRef>
              <c:f>'3.sz. tájékoztató kimutatás'!$C$32:$C$38</c:f>
              <c:numCache>
                <c:ptCount val="7"/>
                <c:pt idx="0">
                  <c:v>0.3386267397967744</c:v>
                </c:pt>
                <c:pt idx="1">
                  <c:v>0.10593833081930579</c:v>
                </c:pt>
                <c:pt idx="2">
                  <c:v>0.23868985570568996</c:v>
                </c:pt>
                <c:pt idx="3">
                  <c:v>0.06558789410934336</c:v>
                </c:pt>
                <c:pt idx="4">
                  <c:v>0</c:v>
                </c:pt>
                <c:pt idx="5">
                  <c:v>0.204181602504938</c:v>
                </c:pt>
                <c:pt idx="6">
                  <c:v>0.046975577063948504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5"/>
          <c:y val="0.24675"/>
          <c:w val="0.3155"/>
          <c:h val="0.7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66675</xdr:rowOff>
    </xdr:from>
    <xdr:to>
      <xdr:col>2</xdr:col>
      <xdr:colOff>1228725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57150" y="2552700"/>
        <a:ext cx="56578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39</xdr:row>
      <xdr:rowOff>95250</xdr:rowOff>
    </xdr:from>
    <xdr:to>
      <xdr:col>2</xdr:col>
      <xdr:colOff>1209675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85725" y="6696075"/>
        <a:ext cx="56102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endszergazda\Local%20Settings\Temporary%20Internet%20Files\Content.IE5\C1AZOHUF\Mell&#233;kletek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melléklet bevétel"/>
      <sheetName val="1sz melléklet kiadás"/>
      <sheetName val="1.a.sz.mell működés mérleg"/>
      <sheetName val="1.b.sz.mell felhalm mérleg"/>
      <sheetName val="2sz melléklet"/>
      <sheetName val="3sz melléklet polghiv"/>
      <sheetName val="4. számú melléklet"/>
      <sheetName val="5.sz melléklet felújítás"/>
      <sheetName val="7. sz. melléklet létszám"/>
      <sheetName val="11.sz.melléklet többéves kih."/>
      <sheetName val="12.sz melléklet kisebbség"/>
      <sheetName val="13. sz.melléklet ütemterv"/>
      <sheetName val="10.sz. melléklet"/>
      <sheetName val=" 14.sz. melléklet mérleg"/>
    </sheetNames>
    <sheetDataSet>
      <sheetData sheetId="5">
        <row r="7">
          <cell r="D7">
            <v>276670</v>
          </cell>
        </row>
        <row r="9">
          <cell r="D9">
            <v>684328</v>
          </cell>
        </row>
        <row r="51">
          <cell r="D51">
            <v>74368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50"/>
  </sheetPr>
  <dimension ref="A1:O234"/>
  <sheetViews>
    <sheetView tabSelected="1" zoomScale="115" zoomScaleNormal="115" zoomScalePageLayoutView="0" workbookViewId="0" topLeftCell="A31">
      <selection activeCell="B40" sqref="B40"/>
    </sheetView>
  </sheetViews>
  <sheetFormatPr defaultColWidth="9.140625" defaultRowHeight="12.75"/>
  <cols>
    <col min="1" max="1" width="5.421875" style="0" customWidth="1"/>
    <col min="2" max="2" width="37.421875" style="0" customWidth="1"/>
    <col min="4" max="4" width="14.8515625" style="0" customWidth="1"/>
    <col min="5" max="5" width="15.8515625" style="0" customWidth="1"/>
    <col min="6" max="6" width="15.7109375" style="0" customWidth="1"/>
  </cols>
  <sheetData>
    <row r="1" spans="1:6" ht="15" customHeight="1">
      <c r="A1" s="638" t="s">
        <v>214</v>
      </c>
      <c r="B1" s="638"/>
      <c r="C1" s="638"/>
      <c r="D1" s="638"/>
      <c r="E1" s="638"/>
      <c r="F1" s="342"/>
    </row>
    <row r="2" spans="1:6" ht="12" customHeight="1" thickBot="1">
      <c r="A2" s="644" t="s">
        <v>720</v>
      </c>
      <c r="B2" s="644"/>
      <c r="C2" s="644"/>
      <c r="D2" s="644"/>
      <c r="E2" s="644"/>
      <c r="F2" s="344"/>
    </row>
    <row r="3" spans="1:6" ht="15" customHeight="1">
      <c r="A3" s="639" t="s">
        <v>375</v>
      </c>
      <c r="B3" s="640"/>
      <c r="C3" s="640"/>
      <c r="D3" s="640"/>
      <c r="E3" s="641"/>
      <c r="F3" s="357"/>
    </row>
    <row r="4" spans="1:6" ht="12.75" customHeight="1">
      <c r="A4" s="270"/>
      <c r="B4" s="271"/>
      <c r="C4" s="271"/>
      <c r="D4" s="271"/>
      <c r="E4" s="348" t="s">
        <v>303</v>
      </c>
      <c r="F4" s="358"/>
    </row>
    <row r="5" spans="1:6" ht="26.25" customHeight="1">
      <c r="A5" s="272" t="s">
        <v>0</v>
      </c>
      <c r="B5" s="273" t="s">
        <v>1</v>
      </c>
      <c r="C5" s="274" t="s">
        <v>339</v>
      </c>
      <c r="D5" s="274" t="s">
        <v>340</v>
      </c>
      <c r="E5" s="349" t="s">
        <v>376</v>
      </c>
      <c r="F5" s="359" t="s">
        <v>392</v>
      </c>
    </row>
    <row r="6" spans="1:6" ht="15" customHeight="1">
      <c r="A6" s="56"/>
      <c r="B6" s="642" t="s">
        <v>2</v>
      </c>
      <c r="C6" s="642"/>
      <c r="D6" s="642"/>
      <c r="E6" s="643"/>
      <c r="F6" s="360"/>
    </row>
    <row r="7" spans="1:6" ht="15" customHeight="1">
      <c r="A7" s="133" t="s">
        <v>3</v>
      </c>
      <c r="B7" s="636" t="s">
        <v>4</v>
      </c>
      <c r="C7" s="636"/>
      <c r="D7" s="636"/>
      <c r="E7" s="637"/>
      <c r="F7" s="361"/>
    </row>
    <row r="8" spans="1:15" ht="15" customHeight="1">
      <c r="A8" s="140" t="s">
        <v>5</v>
      </c>
      <c r="B8" s="634" t="s">
        <v>6</v>
      </c>
      <c r="C8" s="634"/>
      <c r="D8" s="634"/>
      <c r="E8" s="635"/>
      <c r="F8" s="362"/>
      <c r="O8" s="8"/>
    </row>
    <row r="9" spans="1:15" ht="15" customHeight="1">
      <c r="A9" s="140"/>
      <c r="B9" s="12" t="s">
        <v>7</v>
      </c>
      <c r="C9" s="120">
        <v>191761</v>
      </c>
      <c r="D9" s="254">
        <v>175681</v>
      </c>
      <c r="E9" s="350">
        <v>173768</v>
      </c>
      <c r="F9" s="384">
        <f>E9/D9</f>
        <v>0.9891109454067315</v>
      </c>
      <c r="L9" s="11"/>
      <c r="M9" s="11"/>
      <c r="N9" s="11"/>
      <c r="O9" s="44"/>
    </row>
    <row r="10" spans="1:15" ht="15" customHeight="1">
      <c r="A10" s="140"/>
      <c r="B10" s="12" t="s">
        <v>8</v>
      </c>
      <c r="C10" s="120">
        <f>'2sz melléklet'!C29</f>
        <v>386472</v>
      </c>
      <c r="D10" s="254">
        <v>409538</v>
      </c>
      <c r="E10" s="350">
        <v>396610</v>
      </c>
      <c r="F10" s="384">
        <f aca="true" t="shared" si="0" ref="F10:F52">E10/D10</f>
        <v>0.9684327217498743</v>
      </c>
      <c r="O10" s="8"/>
    </row>
    <row r="11" spans="1:6" ht="15" customHeight="1">
      <c r="A11" s="140" t="s">
        <v>9</v>
      </c>
      <c r="B11" s="634" t="s">
        <v>10</v>
      </c>
      <c r="C11" s="634"/>
      <c r="D11" s="634"/>
      <c r="E11" s="635"/>
      <c r="F11" s="384"/>
    </row>
    <row r="12" spans="1:6" ht="15" customHeight="1">
      <c r="A12" s="140"/>
      <c r="B12" s="12" t="s">
        <v>11</v>
      </c>
      <c r="C12" s="120">
        <v>375100</v>
      </c>
      <c r="D12" s="254">
        <v>375100</v>
      </c>
      <c r="E12" s="350">
        <v>417514</v>
      </c>
      <c r="F12" s="384">
        <f t="shared" si="0"/>
        <v>1.1130738469741401</v>
      </c>
    </row>
    <row r="13" spans="1:6" ht="15" customHeight="1">
      <c r="A13" s="140"/>
      <c r="B13" s="12" t="s">
        <v>12</v>
      </c>
      <c r="C13" s="120">
        <v>904794</v>
      </c>
      <c r="D13" s="254">
        <v>915465</v>
      </c>
      <c r="E13" s="350">
        <v>924089</v>
      </c>
      <c r="F13" s="384">
        <f t="shared" si="0"/>
        <v>1.009420349221434</v>
      </c>
    </row>
    <row r="14" spans="1:6" ht="17.25" customHeight="1">
      <c r="A14" s="140"/>
      <c r="B14" s="12" t="s">
        <v>13</v>
      </c>
      <c r="C14" s="120">
        <v>10000</v>
      </c>
      <c r="D14" s="254">
        <v>10000</v>
      </c>
      <c r="E14" s="350">
        <v>13363</v>
      </c>
      <c r="F14" s="384">
        <f t="shared" si="0"/>
        <v>1.3363</v>
      </c>
    </row>
    <row r="15" spans="1:6" ht="15" customHeight="1">
      <c r="A15" s="140"/>
      <c r="B15" s="174" t="s">
        <v>4</v>
      </c>
      <c r="C15" s="175">
        <f>SUM(C12:C14)+C9+C10</f>
        <v>1868127</v>
      </c>
      <c r="D15" s="175">
        <f>SUM(D12:D14)+D9+D10</f>
        <v>1885784</v>
      </c>
      <c r="E15" s="347">
        <f>SUM(E12:E14)+E9+E10</f>
        <v>1925344</v>
      </c>
      <c r="F15" s="385">
        <f t="shared" si="0"/>
        <v>1.020978012328029</v>
      </c>
    </row>
    <row r="16" spans="1:6" ht="12" customHeight="1">
      <c r="A16" s="133" t="s">
        <v>14</v>
      </c>
      <c r="B16" s="636" t="s">
        <v>15</v>
      </c>
      <c r="C16" s="636"/>
      <c r="D16" s="636"/>
      <c r="E16" s="637"/>
      <c r="F16" s="384"/>
    </row>
    <row r="17" spans="1:6" ht="15" customHeight="1">
      <c r="A17" s="140" t="s">
        <v>5</v>
      </c>
      <c r="B17" s="634" t="s">
        <v>16</v>
      </c>
      <c r="C17" s="634"/>
      <c r="D17" s="634"/>
      <c r="E17" s="635"/>
      <c r="F17" s="384"/>
    </row>
    <row r="18" spans="1:6" ht="15" customHeight="1">
      <c r="A18" s="140"/>
      <c r="B18" s="12" t="s">
        <v>17</v>
      </c>
      <c r="C18" s="120">
        <v>938368</v>
      </c>
      <c r="D18" s="254">
        <v>967290</v>
      </c>
      <c r="E18" s="350">
        <v>967290</v>
      </c>
      <c r="F18" s="384">
        <f t="shared" si="0"/>
        <v>1</v>
      </c>
    </row>
    <row r="19" spans="1:6" ht="15" customHeight="1">
      <c r="A19" s="140"/>
      <c r="B19" s="12" t="s">
        <v>18</v>
      </c>
      <c r="C19" s="120">
        <v>640</v>
      </c>
      <c r="D19" s="254">
        <v>146974</v>
      </c>
      <c r="E19" s="350">
        <v>146974</v>
      </c>
      <c r="F19" s="384">
        <f t="shared" si="0"/>
        <v>1</v>
      </c>
    </row>
    <row r="20" spans="1:6" ht="15" customHeight="1">
      <c r="A20" s="140"/>
      <c r="B20" s="12" t="s">
        <v>19</v>
      </c>
      <c r="C20" s="120">
        <v>37382</v>
      </c>
      <c r="D20" s="254">
        <v>42355</v>
      </c>
      <c r="E20" s="350">
        <v>42355</v>
      </c>
      <c r="F20" s="384">
        <f t="shared" si="0"/>
        <v>1</v>
      </c>
    </row>
    <row r="21" spans="1:6" ht="15" customHeight="1">
      <c r="A21" s="140"/>
      <c r="B21" s="12" t="s">
        <v>373</v>
      </c>
      <c r="C21" s="120"/>
      <c r="D21" s="120">
        <v>27091</v>
      </c>
      <c r="E21" s="350">
        <v>27091</v>
      </c>
      <c r="F21" s="384">
        <f t="shared" si="0"/>
        <v>1</v>
      </c>
    </row>
    <row r="22" spans="1:6" ht="24.75" customHeight="1">
      <c r="A22" s="140"/>
      <c r="B22" s="275" t="s">
        <v>374</v>
      </c>
      <c r="C22" s="120">
        <v>17182</v>
      </c>
      <c r="D22" s="120">
        <v>133580</v>
      </c>
      <c r="E22" s="350">
        <v>133043</v>
      </c>
      <c r="F22" s="384">
        <f t="shared" si="0"/>
        <v>0.9959799371163348</v>
      </c>
    </row>
    <row r="23" spans="1:6" ht="15.75" customHeight="1">
      <c r="A23" s="140"/>
      <c r="B23" s="275" t="s">
        <v>733</v>
      </c>
      <c r="C23" s="120"/>
      <c r="D23" s="120">
        <v>32000</v>
      </c>
      <c r="E23" s="350">
        <v>32000</v>
      </c>
      <c r="F23" s="384">
        <f t="shared" si="0"/>
        <v>1</v>
      </c>
    </row>
    <row r="24" spans="1:6" ht="15" customHeight="1">
      <c r="A24" s="140"/>
      <c r="B24" s="12" t="s">
        <v>734</v>
      </c>
      <c r="C24" s="120"/>
      <c r="D24" s="254">
        <v>26930</v>
      </c>
      <c r="E24" s="350">
        <v>26930</v>
      </c>
      <c r="F24" s="384">
        <f t="shared" si="0"/>
        <v>1</v>
      </c>
    </row>
    <row r="25" spans="1:10" ht="12" customHeight="1">
      <c r="A25" s="140"/>
      <c r="B25" s="174" t="s">
        <v>21</v>
      </c>
      <c r="C25" s="175">
        <f>SUM(C18:C24)</f>
        <v>993572</v>
      </c>
      <c r="D25" s="175">
        <f>SUM(D18:D24)</f>
        <v>1376220</v>
      </c>
      <c r="E25" s="347">
        <f>SUM(E18:E24)</f>
        <v>1375683</v>
      </c>
      <c r="F25" s="385">
        <f t="shared" si="0"/>
        <v>0.9996098007585996</v>
      </c>
      <c r="G25" s="590"/>
      <c r="H25" s="590"/>
      <c r="I25" s="590"/>
      <c r="J25" s="337"/>
    </row>
    <row r="26" spans="1:6" ht="15" customHeight="1">
      <c r="A26" s="133" t="s">
        <v>22</v>
      </c>
      <c r="B26" s="636" t="s">
        <v>23</v>
      </c>
      <c r="C26" s="636"/>
      <c r="D26" s="636"/>
      <c r="E26" s="637"/>
      <c r="F26" s="384"/>
    </row>
    <row r="27" spans="1:14" ht="15" customHeight="1">
      <c r="A27" s="140" t="s">
        <v>5</v>
      </c>
      <c r="B27" s="634" t="s">
        <v>293</v>
      </c>
      <c r="C27" s="634"/>
      <c r="D27" s="634"/>
      <c r="E27" s="635"/>
      <c r="F27" s="384"/>
      <c r="L27" s="11"/>
      <c r="M27" s="11"/>
      <c r="N27" s="11"/>
    </row>
    <row r="28" spans="1:6" ht="15" customHeight="1">
      <c r="A28" s="140"/>
      <c r="B28" s="12" t="s">
        <v>24</v>
      </c>
      <c r="C28" s="120">
        <v>938881</v>
      </c>
      <c r="D28" s="254">
        <v>446497</v>
      </c>
      <c r="E28" s="350">
        <v>424117</v>
      </c>
      <c r="F28" s="384">
        <f t="shared" si="0"/>
        <v>0.9498764829326961</v>
      </c>
    </row>
    <row r="29" spans="1:6" ht="15" customHeight="1">
      <c r="A29" s="140"/>
      <c r="B29" s="12" t="s">
        <v>8</v>
      </c>
      <c r="C29" s="120">
        <f>'2sz melléklet'!G29</f>
        <v>40000</v>
      </c>
      <c r="D29" s="254">
        <v>40000</v>
      </c>
      <c r="E29" s="350">
        <v>52081</v>
      </c>
      <c r="F29" s="384">
        <f t="shared" si="0"/>
        <v>1.302025</v>
      </c>
    </row>
    <row r="30" spans="1:6" ht="15" customHeight="1">
      <c r="A30" s="140" t="s">
        <v>9</v>
      </c>
      <c r="B30" s="12" t="s">
        <v>25</v>
      </c>
      <c r="C30" s="120">
        <v>30000</v>
      </c>
      <c r="D30" s="254">
        <v>22700</v>
      </c>
      <c r="E30" s="350">
        <v>22607</v>
      </c>
      <c r="F30" s="384">
        <f t="shared" si="0"/>
        <v>0.9959030837004406</v>
      </c>
    </row>
    <row r="31" spans="1:14" ht="15" customHeight="1">
      <c r="A31" s="140"/>
      <c r="B31" s="174" t="s">
        <v>23</v>
      </c>
      <c r="C31" s="175">
        <f>SUM(C28:C30)</f>
        <v>1008881</v>
      </c>
      <c r="D31" s="276">
        <f>SUM(D28:D30)</f>
        <v>509197</v>
      </c>
      <c r="E31" s="351">
        <f>SUM(E28:E30)</f>
        <v>498805</v>
      </c>
      <c r="F31" s="385">
        <f t="shared" si="0"/>
        <v>0.979591395864469</v>
      </c>
      <c r="H31" s="11"/>
      <c r="L31" s="11"/>
      <c r="M31" s="11"/>
      <c r="N31" s="11"/>
    </row>
    <row r="32" spans="1:6" ht="15" customHeight="1">
      <c r="A32" s="133" t="s">
        <v>26</v>
      </c>
      <c r="B32" s="636" t="s">
        <v>27</v>
      </c>
      <c r="C32" s="636"/>
      <c r="D32" s="636"/>
      <c r="E32" s="637"/>
      <c r="F32" s="384"/>
    </row>
    <row r="33" spans="1:6" ht="15" customHeight="1">
      <c r="A33" s="140" t="s">
        <v>5</v>
      </c>
      <c r="B33" s="634" t="s">
        <v>28</v>
      </c>
      <c r="C33" s="634"/>
      <c r="D33" s="634"/>
      <c r="E33" s="635"/>
      <c r="F33" s="384"/>
    </row>
    <row r="34" spans="1:8" ht="27.75" customHeight="1">
      <c r="A34" s="633"/>
      <c r="B34" s="12" t="s">
        <v>29</v>
      </c>
      <c r="C34" s="120">
        <v>1319661</v>
      </c>
      <c r="D34" s="254">
        <v>1505375</v>
      </c>
      <c r="E34" s="352">
        <v>1526112</v>
      </c>
      <c r="F34" s="384">
        <f t="shared" si="0"/>
        <v>1.0137753051565224</v>
      </c>
      <c r="H34" s="71"/>
    </row>
    <row r="35" spans="1:6" ht="15" customHeight="1">
      <c r="A35" s="633"/>
      <c r="B35" s="12" t="s">
        <v>30</v>
      </c>
      <c r="C35" s="119">
        <v>163655</v>
      </c>
      <c r="D35" s="254">
        <v>180767</v>
      </c>
      <c r="E35" s="352">
        <v>167762</v>
      </c>
      <c r="F35" s="384">
        <f t="shared" si="0"/>
        <v>0.9280565589958344</v>
      </c>
    </row>
    <row r="36" spans="1:6" ht="15" customHeight="1">
      <c r="A36" s="633"/>
      <c r="B36" s="12" t="s">
        <v>735</v>
      </c>
      <c r="C36" s="119">
        <v>150150</v>
      </c>
      <c r="D36" s="254">
        <v>122731</v>
      </c>
      <c r="E36" s="350">
        <v>115947</v>
      </c>
      <c r="F36" s="384">
        <f>E36/D36</f>
        <v>0.944724641696067</v>
      </c>
    </row>
    <row r="37" spans="1:9" ht="15" customHeight="1">
      <c r="A37" s="633"/>
      <c r="B37" s="12" t="s">
        <v>31</v>
      </c>
      <c r="C37" s="120">
        <v>116584</v>
      </c>
      <c r="D37" s="254">
        <v>157578</v>
      </c>
      <c r="E37" s="350">
        <v>157538</v>
      </c>
      <c r="F37" s="384">
        <f t="shared" si="0"/>
        <v>0.9997461574585285</v>
      </c>
      <c r="H37" s="71"/>
      <c r="I37" s="11"/>
    </row>
    <row r="38" spans="1:6" ht="15" customHeight="1">
      <c r="A38" s="140" t="s">
        <v>9</v>
      </c>
      <c r="B38" s="634" t="s">
        <v>32</v>
      </c>
      <c r="C38" s="634"/>
      <c r="D38" s="634"/>
      <c r="E38" s="635"/>
      <c r="F38" s="384"/>
    </row>
    <row r="39" spans="1:6" ht="15" customHeight="1">
      <c r="A39" s="633"/>
      <c r="B39" s="12" t="s">
        <v>30</v>
      </c>
      <c r="C39" s="119">
        <v>566777</v>
      </c>
      <c r="D39" s="254">
        <v>69362</v>
      </c>
      <c r="E39" s="350">
        <v>67008</v>
      </c>
      <c r="F39" s="384">
        <f t="shared" si="0"/>
        <v>0.9660621089357285</v>
      </c>
    </row>
    <row r="40" spans="1:6" ht="15" customHeight="1">
      <c r="A40" s="633"/>
      <c r="B40" s="12" t="s">
        <v>31</v>
      </c>
      <c r="C40" s="120">
        <v>132715</v>
      </c>
      <c r="D40" s="254">
        <v>140430</v>
      </c>
      <c r="E40" s="352">
        <v>139760</v>
      </c>
      <c r="F40" s="384">
        <f t="shared" si="0"/>
        <v>0.9952289396852524</v>
      </c>
    </row>
    <row r="41" spans="1:8" ht="15" customHeight="1">
      <c r="A41" s="633"/>
      <c r="B41" s="174" t="s">
        <v>27</v>
      </c>
      <c r="C41" s="175">
        <f>SUM(C34:C40)</f>
        <v>2449542</v>
      </c>
      <c r="D41" s="276">
        <f>SUM(D34:D40)</f>
        <v>2176243</v>
      </c>
      <c r="E41" s="351">
        <f>SUM(E34:E40)</f>
        <v>2174127</v>
      </c>
      <c r="F41" s="385">
        <f t="shared" si="0"/>
        <v>0.9990276821108672</v>
      </c>
      <c r="H41" s="71"/>
    </row>
    <row r="42" spans="1:6" ht="15" customHeight="1">
      <c r="A42" s="133" t="s">
        <v>33</v>
      </c>
      <c r="B42" s="29" t="s">
        <v>34</v>
      </c>
      <c r="C42" s="176">
        <v>7000</v>
      </c>
      <c r="D42" s="276">
        <v>7000</v>
      </c>
      <c r="E42" s="353">
        <v>10550</v>
      </c>
      <c r="F42" s="385">
        <f t="shared" si="0"/>
        <v>1.5071428571428571</v>
      </c>
    </row>
    <row r="43" spans="1:6" ht="15" customHeight="1">
      <c r="A43" s="133" t="s">
        <v>35</v>
      </c>
      <c r="B43" s="636" t="s">
        <v>36</v>
      </c>
      <c r="C43" s="636"/>
      <c r="D43" s="636"/>
      <c r="E43" s="637"/>
      <c r="F43" s="384"/>
    </row>
    <row r="44" spans="1:6" ht="15" customHeight="1">
      <c r="A44" s="140" t="s">
        <v>5</v>
      </c>
      <c r="B44" s="12" t="s">
        <v>37</v>
      </c>
      <c r="C44" s="177">
        <v>500000</v>
      </c>
      <c r="D44" s="325">
        <v>230000</v>
      </c>
      <c r="E44" s="354">
        <v>230000</v>
      </c>
      <c r="F44" s="384">
        <f t="shared" si="0"/>
        <v>1</v>
      </c>
    </row>
    <row r="45" spans="1:6" ht="15" customHeight="1">
      <c r="A45" s="140" t="s">
        <v>9</v>
      </c>
      <c r="B45" s="12" t="s">
        <v>38</v>
      </c>
      <c r="C45" s="119"/>
      <c r="D45" s="325">
        <v>798189</v>
      </c>
      <c r="E45" s="352">
        <v>798189</v>
      </c>
      <c r="F45" s="384">
        <f t="shared" si="0"/>
        <v>1</v>
      </c>
    </row>
    <row r="46" spans="1:6" ht="15" customHeight="1">
      <c r="A46" s="140"/>
      <c r="B46" s="12" t="s">
        <v>342</v>
      </c>
      <c r="C46" s="119"/>
      <c r="D46" s="325">
        <v>1000000</v>
      </c>
      <c r="E46" s="352">
        <v>1000000</v>
      </c>
      <c r="F46" s="384">
        <f t="shared" si="0"/>
        <v>1</v>
      </c>
    </row>
    <row r="47" spans="1:6" ht="15" customHeight="1">
      <c r="A47" s="140"/>
      <c r="B47" s="174" t="s">
        <v>36</v>
      </c>
      <c r="C47" s="175">
        <f>SUM(C44:C45)</f>
        <v>500000</v>
      </c>
      <c r="D47" s="254">
        <f>SUM(D44:D46)</f>
        <v>2028189</v>
      </c>
      <c r="E47" s="355">
        <f>SUM(E44:E46)</f>
        <v>2028189</v>
      </c>
      <c r="F47" s="384">
        <f t="shared" si="0"/>
        <v>1</v>
      </c>
    </row>
    <row r="48" spans="1:8" ht="15" customHeight="1">
      <c r="A48" s="133" t="s">
        <v>39</v>
      </c>
      <c r="B48" s="636" t="s">
        <v>40</v>
      </c>
      <c r="C48" s="636"/>
      <c r="D48" s="636"/>
      <c r="E48" s="637"/>
      <c r="F48" s="384"/>
      <c r="H48" s="11"/>
    </row>
    <row r="49" spans="1:6" ht="15" customHeight="1">
      <c r="A49" s="140" t="s">
        <v>5</v>
      </c>
      <c r="B49" s="12" t="s">
        <v>41</v>
      </c>
      <c r="C49" s="277">
        <v>66748</v>
      </c>
      <c r="D49" s="120">
        <v>140771</v>
      </c>
      <c r="E49" s="350">
        <v>155211</v>
      </c>
      <c r="F49" s="384">
        <f t="shared" si="0"/>
        <v>1.1025779457416656</v>
      </c>
    </row>
    <row r="50" spans="1:6" ht="15" customHeight="1">
      <c r="A50" s="140"/>
      <c r="B50" s="279" t="s">
        <v>116</v>
      </c>
      <c r="C50" s="626">
        <v>6893870</v>
      </c>
      <c r="D50" s="175">
        <v>8123404</v>
      </c>
      <c r="E50" s="347">
        <v>8167909</v>
      </c>
      <c r="F50" s="385">
        <f t="shared" si="0"/>
        <v>1.0054786146300245</v>
      </c>
    </row>
    <row r="51" spans="1:6" ht="15" customHeight="1">
      <c r="A51" s="140"/>
      <c r="B51" s="12" t="s">
        <v>601</v>
      </c>
      <c r="C51" s="277"/>
      <c r="D51" s="120"/>
      <c r="E51" s="350">
        <v>-45173</v>
      </c>
      <c r="F51" s="384"/>
    </row>
    <row r="52" spans="1:6" ht="15" customHeight="1">
      <c r="A52" s="278"/>
      <c r="B52" s="14" t="s">
        <v>42</v>
      </c>
      <c r="C52" s="115">
        <f>C49+C47+C42+C41+C31+C25+C15</f>
        <v>6893870</v>
      </c>
      <c r="D52" s="115">
        <f>D49+D47+D42+D41+D31+D25+D15</f>
        <v>8123404</v>
      </c>
      <c r="E52" s="356">
        <f>SUM(E50:E51)</f>
        <v>8122736</v>
      </c>
      <c r="F52" s="386">
        <f t="shared" si="0"/>
        <v>0.9999177684625805</v>
      </c>
    </row>
    <row r="53" spans="1:6" ht="12.75">
      <c r="A53" s="16"/>
      <c r="B53" s="16"/>
      <c r="C53" s="16"/>
      <c r="D53" s="16"/>
      <c r="E53" s="16"/>
      <c r="F53" s="16"/>
    </row>
    <row r="54" spans="1:6" ht="12.75">
      <c r="A54" s="16"/>
      <c r="B54" s="16"/>
      <c r="C54" s="16"/>
      <c r="D54" s="16"/>
      <c r="E54" s="16"/>
      <c r="F54" s="16"/>
    </row>
    <row r="55" spans="1:6" ht="12.75">
      <c r="A55" s="16"/>
      <c r="C55" s="338"/>
      <c r="D55" s="338"/>
      <c r="E55" s="338"/>
      <c r="F55" s="16"/>
    </row>
    <row r="56" spans="1:6" ht="12.75">
      <c r="A56" s="16"/>
      <c r="C56" s="338"/>
      <c r="D56" s="338"/>
      <c r="E56" s="338"/>
      <c r="F56" s="338"/>
    </row>
    <row r="57" spans="1:6" ht="12.75">
      <c r="A57" s="16"/>
      <c r="B57" s="16"/>
      <c r="C57" s="16"/>
      <c r="D57" s="16"/>
      <c r="E57" s="16"/>
      <c r="F57" s="16"/>
    </row>
    <row r="58" spans="1:6" ht="12.75">
      <c r="A58" s="16"/>
      <c r="C58" s="16"/>
      <c r="D58" s="16"/>
      <c r="E58" s="16"/>
      <c r="F58" s="16"/>
    </row>
    <row r="59" spans="1:6" ht="12.75">
      <c r="A59" s="16"/>
      <c r="B59" s="16"/>
      <c r="C59" s="16"/>
      <c r="D59" s="16"/>
      <c r="E59" s="16"/>
      <c r="F59" s="16"/>
    </row>
    <row r="60" spans="1:6" ht="12.75">
      <c r="A60" s="16"/>
      <c r="B60" s="16"/>
      <c r="C60" s="16"/>
      <c r="D60" s="16"/>
      <c r="E60" s="16"/>
      <c r="F60" s="16"/>
    </row>
    <row r="61" spans="1:6" ht="12.75">
      <c r="A61" s="16"/>
      <c r="B61" s="16"/>
      <c r="C61" s="16"/>
      <c r="D61" s="16"/>
      <c r="E61" s="16"/>
      <c r="F61" s="16"/>
    </row>
    <row r="62" spans="1:6" ht="12.75">
      <c r="A62" s="16"/>
      <c r="B62" s="16"/>
      <c r="C62" s="16"/>
      <c r="D62" s="16"/>
      <c r="E62" s="16"/>
      <c r="F62" s="16"/>
    </row>
    <row r="63" spans="1:6" ht="12.75">
      <c r="A63" s="16"/>
      <c r="B63" s="16"/>
      <c r="C63" s="16"/>
      <c r="D63" s="16"/>
      <c r="E63" s="16"/>
      <c r="F63" s="16"/>
    </row>
    <row r="64" spans="1:6" ht="12.75">
      <c r="A64" s="16"/>
      <c r="B64" s="16"/>
      <c r="C64" s="16"/>
      <c r="D64" s="16"/>
      <c r="E64" s="16"/>
      <c r="F64" s="16"/>
    </row>
    <row r="65" spans="1:6" ht="12.75">
      <c r="A65" s="16"/>
      <c r="B65" s="16"/>
      <c r="C65" s="16"/>
      <c r="D65" s="16"/>
      <c r="E65" s="16"/>
      <c r="F65" s="16"/>
    </row>
    <row r="66" spans="1:6" ht="12.75">
      <c r="A66" s="16"/>
      <c r="B66" s="16"/>
      <c r="C66" s="16"/>
      <c r="D66" s="16"/>
      <c r="E66" s="16"/>
      <c r="F66" s="16"/>
    </row>
    <row r="67" spans="1:6" ht="12.75">
      <c r="A67" s="16"/>
      <c r="B67" s="16"/>
      <c r="C67" s="16"/>
      <c r="D67" s="16"/>
      <c r="E67" s="16"/>
      <c r="F67" s="16"/>
    </row>
    <row r="68" spans="1:6" ht="12.75">
      <c r="A68" s="16"/>
      <c r="B68" s="16"/>
      <c r="C68" s="16"/>
      <c r="D68" s="16"/>
      <c r="E68" s="16"/>
      <c r="F68" s="16"/>
    </row>
    <row r="69" spans="1:6" ht="12.75">
      <c r="A69" s="16"/>
      <c r="B69" s="16"/>
      <c r="C69" s="16"/>
      <c r="D69" s="16"/>
      <c r="E69" s="16"/>
      <c r="F69" s="16"/>
    </row>
    <row r="70" spans="1:6" ht="12.75">
      <c r="A70" s="16"/>
      <c r="B70" s="16"/>
      <c r="C70" s="16"/>
      <c r="D70" s="16"/>
      <c r="E70" s="16"/>
      <c r="F70" s="16"/>
    </row>
    <row r="71" spans="1:6" ht="12.75">
      <c r="A71" s="16"/>
      <c r="B71" s="16"/>
      <c r="C71" s="16"/>
      <c r="D71" s="16"/>
      <c r="E71" s="16"/>
      <c r="F71" s="16"/>
    </row>
    <row r="72" spans="1:6" ht="12.75">
      <c r="A72" s="16"/>
      <c r="B72" s="16"/>
      <c r="C72" s="16"/>
      <c r="D72" s="16"/>
      <c r="E72" s="16"/>
      <c r="F72" s="16"/>
    </row>
    <row r="73" spans="1:6" ht="15.75" customHeight="1">
      <c r="A73" s="16"/>
      <c r="B73" s="16"/>
      <c r="C73" s="16"/>
      <c r="D73" s="16"/>
      <c r="E73" s="16"/>
      <c r="F73" s="16"/>
    </row>
    <row r="74" spans="1:6" ht="12.75">
      <c r="A74" s="16"/>
      <c r="B74" s="16"/>
      <c r="C74" s="16"/>
      <c r="D74" s="16"/>
      <c r="E74" s="16"/>
      <c r="F74" s="16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3.5">
      <c r="B117" s="374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3.5">
      <c r="B132" s="374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3.5">
      <c r="B140" s="374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3.5">
      <c r="B146" s="374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  <row r="156" spans="2:3" ht="12.75">
      <c r="B156" s="8"/>
      <c r="C156" s="8"/>
    </row>
    <row r="157" spans="2:3" ht="12.75">
      <c r="B157" s="8"/>
      <c r="C157" s="8"/>
    </row>
    <row r="158" spans="2:3" ht="12.75">
      <c r="B158" s="8"/>
      <c r="C158" s="8"/>
    </row>
    <row r="159" spans="2:3" ht="13.5">
      <c r="B159" s="374"/>
      <c r="C159" s="8"/>
    </row>
    <row r="160" spans="2:3" ht="12.75">
      <c r="B160" s="8"/>
      <c r="C160" s="8"/>
    </row>
    <row r="161" spans="2:3" ht="12.75">
      <c r="B161" s="8"/>
      <c r="C161" s="8"/>
    </row>
    <row r="165" spans="2:3" ht="12.75">
      <c r="B165" s="8"/>
      <c r="C165" s="8"/>
    </row>
    <row r="166" spans="2:3" ht="12.75">
      <c r="B166" s="8"/>
      <c r="C166" s="8"/>
    </row>
    <row r="167" spans="2:3" ht="13.5">
      <c r="B167" s="374"/>
      <c r="C167" s="8"/>
    </row>
    <row r="168" spans="2:3" ht="12.75">
      <c r="B168" s="8"/>
      <c r="C168" s="8"/>
    </row>
    <row r="169" spans="2:3" ht="12.75">
      <c r="B169" s="8"/>
      <c r="C169" s="8"/>
    </row>
    <row r="170" spans="2:3" ht="12.75">
      <c r="B170" s="8"/>
      <c r="C170" s="8"/>
    </row>
    <row r="171" spans="2:3" ht="12.75">
      <c r="B171" s="8"/>
      <c r="C171" s="8"/>
    </row>
    <row r="172" spans="2:3" ht="12.75">
      <c r="B172" s="8"/>
      <c r="C172" s="8"/>
    </row>
    <row r="173" spans="2:3" ht="12.75">
      <c r="B173" s="8"/>
      <c r="C173" s="8"/>
    </row>
    <row r="174" spans="2:3" ht="13.5">
      <c r="B174" s="374"/>
      <c r="C174" s="8"/>
    </row>
    <row r="175" spans="2:3" ht="12.75">
      <c r="B175" s="8"/>
      <c r="C175" s="8"/>
    </row>
    <row r="176" spans="2:3" ht="12.75">
      <c r="B176" s="8"/>
      <c r="C176" s="8"/>
    </row>
    <row r="177" spans="2:3" ht="12.75">
      <c r="B177" s="8"/>
      <c r="C177" s="8"/>
    </row>
    <row r="178" spans="2:3" ht="12.75">
      <c r="B178" s="8"/>
      <c r="C178" s="8"/>
    </row>
    <row r="179" spans="2:3" ht="12.75">
      <c r="B179" s="8"/>
      <c r="C179" s="8"/>
    </row>
    <row r="180" spans="2:3" ht="12.75">
      <c r="B180" s="8"/>
      <c r="C180" s="8"/>
    </row>
    <row r="181" spans="2:3" ht="13.5">
      <c r="B181" s="374"/>
      <c r="C181" s="8"/>
    </row>
    <row r="182" spans="2:3" ht="12.75">
      <c r="B182" s="8"/>
      <c r="C182" s="8"/>
    </row>
    <row r="183" spans="2:3" ht="12.75">
      <c r="B183" s="8"/>
      <c r="C183" s="8"/>
    </row>
    <row r="184" spans="2:3" ht="12.75">
      <c r="B184" s="8"/>
      <c r="C184" s="8"/>
    </row>
    <row r="185" spans="2:3" ht="12.75">
      <c r="B185" s="8"/>
      <c r="C185" s="8"/>
    </row>
    <row r="186" spans="2:3" ht="13.5">
      <c r="B186" s="374"/>
      <c r="C186" s="8"/>
    </row>
    <row r="187" spans="2:3" ht="12.75">
      <c r="B187" s="8"/>
      <c r="C187" s="8"/>
    </row>
    <row r="188" spans="2:3" ht="12.75">
      <c r="B188" s="8"/>
      <c r="C188" s="8"/>
    </row>
    <row r="189" spans="2:3" ht="12.75">
      <c r="B189" s="8"/>
      <c r="C189" s="8"/>
    </row>
    <row r="190" spans="2:3" ht="12.75">
      <c r="B190" s="8"/>
      <c r="C190" s="8"/>
    </row>
    <row r="191" spans="2:3" ht="12.75">
      <c r="B191" s="8"/>
      <c r="C191" s="8"/>
    </row>
    <row r="192" spans="2:3" ht="12.75">
      <c r="B192" s="8"/>
      <c r="C192" s="8"/>
    </row>
    <row r="193" spans="2:3" ht="12.75">
      <c r="B193" s="8"/>
      <c r="C193" s="8"/>
    </row>
    <row r="194" spans="2:3" ht="12.75">
      <c r="B194" s="8"/>
      <c r="C194" s="8"/>
    </row>
    <row r="195" spans="2:3" ht="12.75">
      <c r="B195" s="8"/>
      <c r="C195" s="8"/>
    </row>
    <row r="196" spans="2:3" ht="12.75">
      <c r="B196" s="8"/>
      <c r="C196" s="8"/>
    </row>
    <row r="197" spans="2:3" ht="12.75">
      <c r="B197" s="8"/>
      <c r="C197" s="8"/>
    </row>
    <row r="198" spans="2:3" ht="13.5">
      <c r="B198" s="374"/>
      <c r="C198" s="8"/>
    </row>
    <row r="199" spans="2:3" ht="12.75">
      <c r="B199" s="8"/>
      <c r="C199" s="8"/>
    </row>
    <row r="200" spans="2:3" ht="12.75">
      <c r="B200" s="8"/>
      <c r="C200" s="8"/>
    </row>
    <row r="201" spans="2:3" ht="12.75">
      <c r="B201" s="8"/>
      <c r="C201" s="8"/>
    </row>
    <row r="202" spans="2:3" ht="12.75">
      <c r="B202" s="8"/>
      <c r="C202" s="8"/>
    </row>
    <row r="203" spans="2:3" ht="12.75">
      <c r="B203" s="8"/>
      <c r="C203" s="8"/>
    </row>
    <row r="204" spans="2:3" ht="12.75">
      <c r="B204" s="8"/>
      <c r="C204" s="8"/>
    </row>
    <row r="205" spans="2:3" ht="12.75">
      <c r="B205" s="8"/>
      <c r="C205" s="8"/>
    </row>
    <row r="206" spans="2:3" ht="12.75">
      <c r="B206" s="8"/>
      <c r="C206" s="8"/>
    </row>
    <row r="207" spans="2:3" ht="12.75">
      <c r="B207" s="8"/>
      <c r="C207" s="8"/>
    </row>
    <row r="208" spans="2:3" ht="12.75">
      <c r="B208" s="8"/>
      <c r="C208" s="8"/>
    </row>
    <row r="209" spans="2:3" ht="12.75">
      <c r="B209" s="8"/>
      <c r="C209" s="8"/>
    </row>
    <row r="210" spans="2:3" ht="12.75">
      <c r="B210" s="8"/>
      <c r="C210" s="8"/>
    </row>
    <row r="211" spans="2:3" ht="12.75">
      <c r="B211" s="8"/>
      <c r="C211" s="8"/>
    </row>
    <row r="212" spans="2:3" ht="12.75">
      <c r="B212" s="8"/>
      <c r="C212" s="8"/>
    </row>
    <row r="213" spans="2:3" ht="12.75">
      <c r="B213" s="8"/>
      <c r="C213" s="8"/>
    </row>
    <row r="214" spans="2:3" ht="12.75">
      <c r="B214" s="8"/>
      <c r="C214" s="8"/>
    </row>
    <row r="215" spans="2:3" ht="12.75">
      <c r="B215" s="8"/>
      <c r="C215" s="8"/>
    </row>
    <row r="216" spans="2:3" ht="12.75">
      <c r="B216" s="8"/>
      <c r="C216" s="8"/>
    </row>
    <row r="217" spans="2:3" ht="12.75">
      <c r="B217" s="8"/>
      <c r="C217" s="8"/>
    </row>
    <row r="218" spans="2:7" ht="12.75">
      <c r="B218" s="8"/>
      <c r="C218" s="375"/>
      <c r="D218" s="266"/>
      <c r="E218" s="266"/>
      <c r="F218" s="266"/>
      <c r="G218" s="266"/>
    </row>
    <row r="219" spans="2:3" ht="12.75">
      <c r="B219" s="8"/>
      <c r="C219" s="8"/>
    </row>
    <row r="220" spans="2:3" ht="12.75">
      <c r="B220" s="8"/>
      <c r="C220" s="8"/>
    </row>
    <row r="221" spans="2:3" ht="12.75">
      <c r="B221" s="8"/>
      <c r="C221" s="8"/>
    </row>
    <row r="222" spans="2:3" ht="12.75">
      <c r="B222" s="8"/>
      <c r="C222" s="8"/>
    </row>
    <row r="223" spans="2:3" ht="12.75">
      <c r="B223" s="8"/>
      <c r="C223" s="8"/>
    </row>
    <row r="224" spans="2:3" ht="12.75">
      <c r="B224" s="8"/>
      <c r="C224" s="8"/>
    </row>
    <row r="225" spans="2:3" ht="12.75">
      <c r="B225" s="8"/>
      <c r="C225" s="8"/>
    </row>
    <row r="226" spans="2:3" ht="12.75">
      <c r="B226" s="8"/>
      <c r="C226" s="8"/>
    </row>
    <row r="227" spans="2:3" ht="12.75">
      <c r="B227" s="8"/>
      <c r="C227" s="8"/>
    </row>
    <row r="228" spans="2:3" ht="12.75">
      <c r="B228" s="8"/>
      <c r="C228" s="8"/>
    </row>
    <row r="229" spans="2:3" ht="12.75">
      <c r="B229" s="8"/>
      <c r="C229" s="8"/>
    </row>
    <row r="230" spans="2:3" ht="12.75">
      <c r="B230" s="8"/>
      <c r="C230" s="8"/>
    </row>
    <row r="231" spans="2:3" ht="12.75">
      <c r="B231" s="8"/>
      <c r="C231" s="8"/>
    </row>
    <row r="232" spans="2:3" ht="12.75">
      <c r="B232" s="8"/>
      <c r="C232" s="8"/>
    </row>
    <row r="233" spans="2:3" ht="12.75">
      <c r="B233" s="8"/>
      <c r="C233" s="8"/>
    </row>
    <row r="234" spans="2:3" ht="12.75">
      <c r="B234" s="8"/>
      <c r="C234" s="8"/>
    </row>
  </sheetData>
  <sheetProtection/>
  <mergeCells count="18">
    <mergeCell ref="B43:E43"/>
    <mergeCell ref="B48:E48"/>
    <mergeCell ref="B11:E11"/>
    <mergeCell ref="B8:E8"/>
    <mergeCell ref="B27:E27"/>
    <mergeCell ref="B33:E33"/>
    <mergeCell ref="B17:E17"/>
    <mergeCell ref="B16:E16"/>
    <mergeCell ref="A1:E1"/>
    <mergeCell ref="A3:E3"/>
    <mergeCell ref="B7:E7"/>
    <mergeCell ref="B6:E6"/>
    <mergeCell ref="A2:E2"/>
    <mergeCell ref="A39:A41"/>
    <mergeCell ref="A34:A37"/>
    <mergeCell ref="B38:E38"/>
    <mergeCell ref="B26:E26"/>
    <mergeCell ref="B32:E32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3">
    <tabColor indexed="50"/>
  </sheetPr>
  <dimension ref="A1:F35"/>
  <sheetViews>
    <sheetView zoomScalePageLayoutView="0" workbookViewId="0" topLeftCell="A13">
      <selection activeCell="A2" sqref="A2:D2"/>
    </sheetView>
  </sheetViews>
  <sheetFormatPr defaultColWidth="9.140625" defaultRowHeight="12.75"/>
  <cols>
    <col min="1" max="1" width="32.140625" style="0" customWidth="1"/>
    <col min="2" max="2" width="14.00390625" style="0" customWidth="1"/>
    <col min="3" max="3" width="11.57421875" style="0" customWidth="1"/>
    <col min="4" max="5" width="12.421875" style="0" customWidth="1"/>
    <col min="6" max="6" width="11.8515625" style="0" customWidth="1"/>
  </cols>
  <sheetData>
    <row r="1" spans="1:6" ht="16.5" thickTop="1">
      <c r="A1" s="683" t="s">
        <v>681</v>
      </c>
      <c r="B1" s="684"/>
      <c r="C1" s="684"/>
      <c r="D1" s="685"/>
      <c r="E1" s="377"/>
      <c r="F1" s="42"/>
    </row>
    <row r="2" spans="1:6" ht="12.75">
      <c r="A2" s="686" t="s">
        <v>721</v>
      </c>
      <c r="B2" s="687"/>
      <c r="C2" s="687"/>
      <c r="D2" s="688"/>
      <c r="E2" s="378"/>
      <c r="F2" s="45"/>
    </row>
    <row r="3" spans="1:6" ht="15.75">
      <c r="A3" s="686" t="s">
        <v>222</v>
      </c>
      <c r="B3" s="687"/>
      <c r="C3" s="687"/>
      <c r="D3" s="688"/>
      <c r="E3" s="378"/>
      <c r="F3" s="41"/>
    </row>
    <row r="4" spans="1:6" ht="21" customHeight="1" thickBot="1">
      <c r="A4" s="686" t="s">
        <v>388</v>
      </c>
      <c r="B4" s="687"/>
      <c r="C4" s="687"/>
      <c r="D4" s="688"/>
      <c r="E4" s="379"/>
      <c r="F4" s="41"/>
    </row>
    <row r="5" spans="1:5" ht="15" customHeight="1">
      <c r="A5" s="691" t="s">
        <v>1</v>
      </c>
      <c r="B5" s="689" t="s">
        <v>317</v>
      </c>
      <c r="C5" s="689" t="s">
        <v>343</v>
      </c>
      <c r="D5" s="690" t="s">
        <v>376</v>
      </c>
      <c r="E5" s="382" t="s">
        <v>392</v>
      </c>
    </row>
    <row r="6" spans="1:5" ht="15" customHeight="1">
      <c r="A6" s="691"/>
      <c r="B6" s="689"/>
      <c r="C6" s="689"/>
      <c r="D6" s="690"/>
      <c r="E6" s="383" t="s">
        <v>393</v>
      </c>
    </row>
    <row r="7" spans="1:5" ht="15" customHeight="1">
      <c r="A7" s="677" t="s">
        <v>2</v>
      </c>
      <c r="B7" s="642"/>
      <c r="C7" s="642"/>
      <c r="D7" s="643"/>
      <c r="E7" s="343"/>
    </row>
    <row r="8" spans="1:6" ht="15" customHeight="1">
      <c r="A8" s="113" t="s">
        <v>198</v>
      </c>
      <c r="B8" s="49">
        <v>640</v>
      </c>
      <c r="C8" s="49">
        <v>640</v>
      </c>
      <c r="D8" s="380">
        <v>640</v>
      </c>
      <c r="E8" s="245">
        <f>D8/C8</f>
        <v>1</v>
      </c>
      <c r="F8" s="339"/>
    </row>
    <row r="9" spans="1:6" ht="15" customHeight="1">
      <c r="A9" s="113" t="s">
        <v>199</v>
      </c>
      <c r="B9" s="49">
        <v>640</v>
      </c>
      <c r="C9" s="49">
        <v>640</v>
      </c>
      <c r="D9" s="380">
        <v>655</v>
      </c>
      <c r="E9" s="245">
        <f aca="true" t="shared" si="0" ref="E9:E34">D9/C9</f>
        <v>1.0234375</v>
      </c>
      <c r="F9" s="339"/>
    </row>
    <row r="10" spans="1:6" ht="15" customHeight="1">
      <c r="A10" s="113" t="s">
        <v>391</v>
      </c>
      <c r="B10" s="49"/>
      <c r="C10" s="49"/>
      <c r="D10" s="380">
        <v>321</v>
      </c>
      <c r="E10" s="245"/>
      <c r="F10" s="339"/>
    </row>
    <row r="11" spans="1:5" ht="15" customHeight="1">
      <c r="A11" s="114" t="s">
        <v>107</v>
      </c>
      <c r="B11" s="115">
        <f>SUM(B8:B9)</f>
        <v>1280</v>
      </c>
      <c r="C11" s="115">
        <f>SUM(C8:C9)</f>
        <v>1280</v>
      </c>
      <c r="D11" s="356">
        <f>SUM(D8:D10)</f>
        <v>1616</v>
      </c>
      <c r="E11" s="411">
        <f t="shared" si="0"/>
        <v>1.2625</v>
      </c>
    </row>
    <row r="12" spans="1:5" ht="15" customHeight="1">
      <c r="A12" s="680"/>
      <c r="B12" s="681"/>
      <c r="C12" s="681"/>
      <c r="D12" s="682"/>
      <c r="E12" s="245"/>
    </row>
    <row r="13" spans="1:5" ht="15" customHeight="1">
      <c r="A13" s="677" t="s">
        <v>43</v>
      </c>
      <c r="B13" s="642"/>
      <c r="C13" s="642"/>
      <c r="D13" s="643"/>
      <c r="E13" s="245"/>
    </row>
    <row r="14" spans="1:5" ht="15" customHeight="1">
      <c r="A14" s="113" t="s">
        <v>200</v>
      </c>
      <c r="B14" s="49">
        <v>390</v>
      </c>
      <c r="C14" s="49">
        <v>390</v>
      </c>
      <c r="D14" s="380"/>
      <c r="E14" s="245">
        <f t="shared" si="0"/>
        <v>0</v>
      </c>
    </row>
    <row r="15" spans="1:5" ht="15" customHeight="1">
      <c r="A15" s="113" t="s">
        <v>108</v>
      </c>
      <c r="B15" s="49"/>
      <c r="C15" s="49"/>
      <c r="D15" s="380">
        <v>239</v>
      </c>
      <c r="E15" s="245"/>
    </row>
    <row r="16" spans="1:5" ht="15" customHeight="1">
      <c r="A16" s="113" t="s">
        <v>390</v>
      </c>
      <c r="B16" s="49"/>
      <c r="C16" s="49"/>
      <c r="D16" s="380">
        <v>122</v>
      </c>
      <c r="E16" s="245"/>
    </row>
    <row r="17" spans="1:5" ht="15" customHeight="1">
      <c r="A17" s="113" t="s">
        <v>201</v>
      </c>
      <c r="B17" s="49">
        <v>250</v>
      </c>
      <c r="C17" s="49">
        <v>250</v>
      </c>
      <c r="D17" s="380">
        <v>340</v>
      </c>
      <c r="E17" s="245">
        <f t="shared" si="0"/>
        <v>1.36</v>
      </c>
    </row>
    <row r="18" spans="1:5" ht="27" customHeight="1">
      <c r="A18" s="113" t="s">
        <v>389</v>
      </c>
      <c r="B18" s="49">
        <v>20</v>
      </c>
      <c r="C18" s="49">
        <v>20</v>
      </c>
      <c r="D18" s="380">
        <v>142</v>
      </c>
      <c r="E18" s="245">
        <f t="shared" si="0"/>
        <v>7.1</v>
      </c>
    </row>
    <row r="19" spans="1:5" ht="23.25" customHeight="1">
      <c r="A19" s="113" t="s">
        <v>209</v>
      </c>
      <c r="B19" s="49">
        <v>80</v>
      </c>
      <c r="C19" s="49">
        <v>80</v>
      </c>
      <c r="D19" s="380"/>
      <c r="E19" s="245">
        <f t="shared" si="0"/>
        <v>0</v>
      </c>
    </row>
    <row r="20" spans="1:5" ht="15" customHeight="1">
      <c r="A20" s="113"/>
      <c r="B20" s="49"/>
      <c r="C20" s="49"/>
      <c r="D20" s="380"/>
      <c r="E20" s="245"/>
    </row>
    <row r="21" spans="1:5" ht="15" customHeight="1">
      <c r="A21" s="113" t="s">
        <v>202</v>
      </c>
      <c r="B21" s="49">
        <f>SUM(B23:B30)</f>
        <v>540</v>
      </c>
      <c r="C21" s="49">
        <f>SUM(C23:C30)</f>
        <v>540</v>
      </c>
      <c r="D21" s="380">
        <f>SUM(D23:D30)</f>
        <v>756</v>
      </c>
      <c r="E21" s="245">
        <f t="shared" si="0"/>
        <v>1.4</v>
      </c>
    </row>
    <row r="22" spans="1:5" ht="15" customHeight="1">
      <c r="A22" s="113" t="s">
        <v>213</v>
      </c>
      <c r="B22" s="678"/>
      <c r="C22" s="678"/>
      <c r="D22" s="679"/>
      <c r="E22" s="245"/>
    </row>
    <row r="23" spans="1:5" ht="15" customHeight="1">
      <c r="A23" s="48" t="s">
        <v>203</v>
      </c>
      <c r="B23" s="49">
        <v>20</v>
      </c>
      <c r="C23" s="49">
        <v>20</v>
      </c>
      <c r="D23" s="380"/>
      <c r="E23" s="245">
        <f t="shared" si="0"/>
        <v>0</v>
      </c>
    </row>
    <row r="24" spans="1:5" ht="15" customHeight="1">
      <c r="A24" s="48" t="s">
        <v>204</v>
      </c>
      <c r="B24" s="49">
        <v>30</v>
      </c>
      <c r="C24" s="49">
        <v>30</v>
      </c>
      <c r="D24" s="380"/>
      <c r="E24" s="245">
        <f t="shared" si="0"/>
        <v>0</v>
      </c>
    </row>
    <row r="25" spans="1:5" ht="15" customHeight="1">
      <c r="A25" s="48" t="s">
        <v>210</v>
      </c>
      <c r="B25" s="49">
        <v>25</v>
      </c>
      <c r="C25" s="49">
        <v>25</v>
      </c>
      <c r="D25" s="380">
        <v>75</v>
      </c>
      <c r="E25" s="245">
        <f t="shared" si="0"/>
        <v>3</v>
      </c>
    </row>
    <row r="26" spans="1:5" ht="15" customHeight="1">
      <c r="A26" s="48" t="s">
        <v>205</v>
      </c>
      <c r="B26" s="49">
        <v>15</v>
      </c>
      <c r="C26" s="49">
        <v>15</v>
      </c>
      <c r="D26" s="380"/>
      <c r="E26" s="245">
        <f t="shared" si="0"/>
        <v>0</v>
      </c>
    </row>
    <row r="27" spans="1:5" ht="15" customHeight="1">
      <c r="A27" s="48" t="s">
        <v>137</v>
      </c>
      <c r="B27" s="49">
        <v>20</v>
      </c>
      <c r="C27" s="49">
        <v>20</v>
      </c>
      <c r="D27" s="380"/>
      <c r="E27" s="245">
        <f t="shared" si="0"/>
        <v>0</v>
      </c>
    </row>
    <row r="28" spans="1:5" ht="15" customHeight="1">
      <c r="A28" s="48" t="s">
        <v>138</v>
      </c>
      <c r="B28" s="49">
        <v>250</v>
      </c>
      <c r="C28" s="49">
        <v>250</v>
      </c>
      <c r="D28" s="380">
        <v>327</v>
      </c>
      <c r="E28" s="245">
        <f t="shared" si="0"/>
        <v>1.308</v>
      </c>
    </row>
    <row r="29" spans="1:5" ht="15" customHeight="1">
      <c r="A29" s="48" t="s">
        <v>206</v>
      </c>
      <c r="B29" s="49">
        <v>80</v>
      </c>
      <c r="C29" s="49">
        <v>80</v>
      </c>
      <c r="D29" s="380"/>
      <c r="E29" s="245">
        <f t="shared" si="0"/>
        <v>0</v>
      </c>
    </row>
    <row r="30" spans="1:5" ht="15" customHeight="1">
      <c r="A30" s="48" t="s">
        <v>207</v>
      </c>
      <c r="B30" s="49">
        <v>100</v>
      </c>
      <c r="C30" s="49">
        <v>100</v>
      </c>
      <c r="D30" s="380">
        <v>354</v>
      </c>
      <c r="E30" s="245">
        <f t="shared" si="0"/>
        <v>3.54</v>
      </c>
    </row>
    <row r="31" spans="1:5" ht="15" customHeight="1">
      <c r="A31" s="680"/>
      <c r="B31" s="681"/>
      <c r="C31" s="681"/>
      <c r="D31" s="682"/>
      <c r="E31" s="245"/>
    </row>
    <row r="32" spans="1:5" ht="15" customHeight="1">
      <c r="A32" s="113" t="s">
        <v>114</v>
      </c>
      <c r="B32" s="49">
        <v>0</v>
      </c>
      <c r="C32" s="49"/>
      <c r="D32" s="380">
        <v>0</v>
      </c>
      <c r="E32" s="245"/>
    </row>
    <row r="33" spans="1:5" ht="15" customHeight="1">
      <c r="A33" s="680"/>
      <c r="B33" s="681"/>
      <c r="C33" s="681"/>
      <c r="D33" s="682"/>
      <c r="E33" s="245"/>
    </row>
    <row r="34" spans="1:5" ht="15" customHeight="1" thickBot="1">
      <c r="A34" s="116" t="s">
        <v>208</v>
      </c>
      <c r="B34" s="117">
        <f>B14+B17+B18+B19+B21+B32</f>
        <v>1280</v>
      </c>
      <c r="C34" s="117">
        <f>C14+C17+C18+C19+C21+C32</f>
        <v>1280</v>
      </c>
      <c r="D34" s="381">
        <f>D14+D17+D18+D19+D21+D32+D15+D16</f>
        <v>1599</v>
      </c>
      <c r="E34" s="412">
        <f t="shared" si="0"/>
        <v>1.24921875</v>
      </c>
    </row>
    <row r="35" spans="2:6" ht="16.5" thickTop="1">
      <c r="B35" s="8"/>
      <c r="C35" s="10"/>
      <c r="D35" s="8"/>
      <c r="E35" s="8"/>
      <c r="F35" s="8"/>
    </row>
    <row r="36" ht="39.75" customHeight="1"/>
    <row r="37" ht="15" customHeight="1"/>
    <row r="38" ht="25.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8" ht="42" customHeight="1"/>
    <row r="49" ht="42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61" ht="43.5" customHeight="1"/>
    <row r="62" ht="22.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14">
    <mergeCell ref="A1:D1"/>
    <mergeCell ref="A3:D3"/>
    <mergeCell ref="A4:D4"/>
    <mergeCell ref="B5:B6"/>
    <mergeCell ref="D5:D6"/>
    <mergeCell ref="C5:C6"/>
    <mergeCell ref="A5:A6"/>
    <mergeCell ref="A2:D2"/>
    <mergeCell ref="A7:D7"/>
    <mergeCell ref="B22:D22"/>
    <mergeCell ref="A31:D31"/>
    <mergeCell ref="A33:D33"/>
    <mergeCell ref="A12:D12"/>
    <mergeCell ref="A13:D1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6">
    <tabColor indexed="50"/>
  </sheetPr>
  <dimension ref="A1:K18"/>
  <sheetViews>
    <sheetView workbookViewId="0" topLeftCell="A1">
      <selection activeCell="F22" sqref="F22"/>
    </sheetView>
  </sheetViews>
  <sheetFormatPr defaultColWidth="9.140625" defaultRowHeight="12.75"/>
  <cols>
    <col min="1" max="1" width="18.140625" style="0" customWidth="1"/>
    <col min="2" max="2" width="17.57421875" style="0" customWidth="1"/>
    <col min="5" max="5" width="15.140625" style="0" customWidth="1"/>
    <col min="11" max="11" width="10.7109375" style="0" customWidth="1"/>
  </cols>
  <sheetData>
    <row r="1" ht="15.75">
      <c r="A1" s="2"/>
    </row>
    <row r="2" spans="1:11" ht="15.75">
      <c r="A2" s="606" t="s">
        <v>394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</row>
    <row r="3" ht="15.75">
      <c r="A3" s="413"/>
    </row>
    <row r="4" spans="1:11" ht="15.75">
      <c r="A4" s="693"/>
      <c r="B4" s="693"/>
      <c r="C4" s="693"/>
      <c r="D4" s="693"/>
      <c r="E4" s="693"/>
      <c r="F4" s="693"/>
      <c r="G4" s="693"/>
      <c r="H4" s="693"/>
      <c r="I4" s="693"/>
      <c r="J4" s="693"/>
      <c r="K4" s="693"/>
    </row>
    <row r="5" spans="1:11" ht="15.75">
      <c r="A5" s="693" t="s">
        <v>727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</row>
    <row r="6" ht="15.75">
      <c r="A6" s="2"/>
    </row>
    <row r="7" ht="15.75">
      <c r="A7" s="2"/>
    </row>
    <row r="8" ht="16.5" thickBot="1">
      <c r="A8" s="2"/>
    </row>
    <row r="9" spans="1:11" ht="16.5" thickBot="1">
      <c r="A9" s="694" t="s">
        <v>395</v>
      </c>
      <c r="B9" s="697" t="s">
        <v>396</v>
      </c>
      <c r="C9" s="698"/>
      <c r="D9" s="699"/>
      <c r="E9" s="697" t="s">
        <v>397</v>
      </c>
      <c r="F9" s="698"/>
      <c r="G9" s="699"/>
      <c r="H9" s="697" t="s">
        <v>398</v>
      </c>
      <c r="I9" s="698"/>
      <c r="J9" s="699"/>
      <c r="K9" s="414" t="s">
        <v>250</v>
      </c>
    </row>
    <row r="10" spans="1:11" ht="12.75">
      <c r="A10" s="695"/>
      <c r="B10" s="415" t="s">
        <v>399</v>
      </c>
      <c r="C10" s="415" t="s">
        <v>400</v>
      </c>
      <c r="D10" s="415" t="s">
        <v>305</v>
      </c>
      <c r="E10" s="415" t="s">
        <v>399</v>
      </c>
      <c r="F10" s="415" t="s">
        <v>400</v>
      </c>
      <c r="G10" s="415" t="s">
        <v>305</v>
      </c>
      <c r="H10" s="415" t="s">
        <v>399</v>
      </c>
      <c r="I10" s="415" t="s">
        <v>400</v>
      </c>
      <c r="J10" s="415" t="s">
        <v>305</v>
      </c>
      <c r="K10" s="700" t="s">
        <v>401</v>
      </c>
    </row>
    <row r="11" spans="1:11" ht="13.5" thickBot="1">
      <c r="A11" s="696"/>
      <c r="B11" s="416" t="s">
        <v>402</v>
      </c>
      <c r="C11" s="416" t="s">
        <v>403</v>
      </c>
      <c r="D11" s="416" t="s">
        <v>401</v>
      </c>
      <c r="E11" s="416" t="s">
        <v>402</v>
      </c>
      <c r="F11" s="416" t="s">
        <v>403</v>
      </c>
      <c r="G11" s="416" t="s">
        <v>401</v>
      </c>
      <c r="H11" s="416" t="s">
        <v>402</v>
      </c>
      <c r="I11" s="416" t="s">
        <v>403</v>
      </c>
      <c r="J11" s="416" t="s">
        <v>401</v>
      </c>
      <c r="K11" s="701"/>
    </row>
    <row r="12" spans="1:11" ht="16.5" thickBot="1">
      <c r="A12" s="417" t="s">
        <v>404</v>
      </c>
      <c r="B12" s="418" t="s">
        <v>731</v>
      </c>
      <c r="C12" s="419">
        <v>2</v>
      </c>
      <c r="D12" s="419">
        <v>620</v>
      </c>
      <c r="E12" s="420"/>
      <c r="F12" s="419"/>
      <c r="G12" s="419"/>
      <c r="H12" s="420"/>
      <c r="I12" s="419"/>
      <c r="J12" s="419"/>
      <c r="K12" s="421">
        <f>D12+G12+J12</f>
        <v>620</v>
      </c>
    </row>
    <row r="13" spans="1:11" ht="48" thickBot="1">
      <c r="A13" s="417" t="s">
        <v>405</v>
      </c>
      <c r="B13" s="422" t="s">
        <v>729</v>
      </c>
      <c r="C13" s="423">
        <v>97</v>
      </c>
      <c r="D13" s="423">
        <v>892</v>
      </c>
      <c r="E13" s="424"/>
      <c r="F13" s="423"/>
      <c r="G13" s="423"/>
      <c r="H13" s="424"/>
      <c r="I13" s="423"/>
      <c r="J13" s="423"/>
      <c r="K13" s="425">
        <f>D13+G13+J13</f>
        <v>892</v>
      </c>
    </row>
    <row r="14" spans="1:11" ht="16.5" thickBot="1">
      <c r="A14" s="417" t="s">
        <v>730</v>
      </c>
      <c r="B14" s="422" t="s">
        <v>729</v>
      </c>
      <c r="C14" s="423">
        <v>1</v>
      </c>
      <c r="D14" s="423">
        <v>38</v>
      </c>
      <c r="E14" s="424"/>
      <c r="F14" s="423"/>
      <c r="G14" s="423"/>
      <c r="H14" s="424"/>
      <c r="I14" s="423"/>
      <c r="J14" s="423"/>
      <c r="K14" s="425">
        <f>D14+G14+J14</f>
        <v>38</v>
      </c>
    </row>
    <row r="15" spans="1:11" ht="16.5" thickBot="1">
      <c r="A15" s="417" t="s">
        <v>406</v>
      </c>
      <c r="B15" s="422" t="s">
        <v>729</v>
      </c>
      <c r="C15" s="423">
        <v>23</v>
      </c>
      <c r="D15" s="423">
        <v>85</v>
      </c>
      <c r="E15" s="424"/>
      <c r="F15" s="423"/>
      <c r="G15" s="423"/>
      <c r="H15" s="424"/>
      <c r="I15" s="423"/>
      <c r="J15" s="423"/>
      <c r="K15" s="425">
        <f>D15+G15+J15</f>
        <v>85</v>
      </c>
    </row>
    <row r="16" spans="1:11" ht="16.5" thickBot="1">
      <c r="A16" s="417" t="s">
        <v>407</v>
      </c>
      <c r="B16" s="426"/>
      <c r="C16" s="427"/>
      <c r="D16" s="427"/>
      <c r="E16" s="428"/>
      <c r="F16" s="427"/>
      <c r="G16" s="427"/>
      <c r="H16" s="428"/>
      <c r="I16" s="427"/>
      <c r="J16" s="427"/>
      <c r="K16" s="429">
        <f>D16+G16+J16</f>
        <v>0</v>
      </c>
    </row>
    <row r="18" spans="1:2" ht="15.75">
      <c r="A18" s="692"/>
      <c r="B18" s="692"/>
    </row>
  </sheetData>
  <mergeCells count="9">
    <mergeCell ref="A18:B18"/>
    <mergeCell ref="A2:K2"/>
    <mergeCell ref="A4:K4"/>
    <mergeCell ref="A5:K5"/>
    <mergeCell ref="A9:A11"/>
    <mergeCell ref="B9:D9"/>
    <mergeCell ref="E9:G9"/>
    <mergeCell ref="H9:J9"/>
    <mergeCell ref="K10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7">
    <tabColor indexed="50"/>
  </sheetPr>
  <dimension ref="A1:J21"/>
  <sheetViews>
    <sheetView workbookViewId="0" topLeftCell="A1">
      <selection activeCell="J17" sqref="J17"/>
    </sheetView>
  </sheetViews>
  <sheetFormatPr defaultColWidth="9.140625" defaultRowHeight="12.75"/>
  <cols>
    <col min="3" max="3" width="19.7109375" style="0" customWidth="1"/>
    <col min="4" max="4" width="10.8515625" style="0" customWidth="1"/>
    <col min="5" max="6" width="10.57421875" style="0" customWidth="1"/>
    <col min="7" max="7" width="15.140625" style="0" customWidth="1"/>
    <col min="8" max="8" width="11.28125" style="0" customWidth="1"/>
    <col min="9" max="9" width="11.421875" style="0" customWidth="1"/>
  </cols>
  <sheetData>
    <row r="1" spans="1:9" ht="12.75">
      <c r="A1" s="710" t="s">
        <v>426</v>
      </c>
      <c r="B1" s="710"/>
      <c r="C1" s="710"/>
      <c r="D1" s="710"/>
      <c r="E1" s="710"/>
      <c r="F1" s="710"/>
      <c r="G1" s="710"/>
      <c r="H1" s="710"/>
      <c r="I1" s="710"/>
    </row>
    <row r="2" spans="1:9" ht="12.75">
      <c r="A2" s="644"/>
      <c r="B2" s="644"/>
      <c r="C2" s="644"/>
      <c r="D2" s="644"/>
      <c r="E2" s="644"/>
      <c r="F2" s="644"/>
      <c r="G2" s="644"/>
      <c r="H2" s="644"/>
      <c r="I2" s="644"/>
    </row>
    <row r="3" spans="1:9" ht="12.75">
      <c r="A3" s="584"/>
      <c r="B3" s="460"/>
      <c r="C3" s="460"/>
      <c r="D3" s="460"/>
      <c r="E3" s="460"/>
      <c r="F3" s="460"/>
      <c r="G3" s="460"/>
      <c r="H3" s="460"/>
      <c r="I3" s="460"/>
    </row>
    <row r="4" spans="1:9" ht="12.75">
      <c r="A4" s="711" t="s">
        <v>686</v>
      </c>
      <c r="B4" s="711"/>
      <c r="C4" s="711"/>
      <c r="D4" s="711"/>
      <c r="E4" s="711"/>
      <c r="F4" s="711"/>
      <c r="G4" s="711"/>
      <c r="H4" s="711"/>
      <c r="I4" s="711"/>
    </row>
    <row r="5" spans="1:9" ht="13.5" thickBot="1">
      <c r="A5" s="459"/>
      <c r="B5" s="460"/>
      <c r="C5" s="460"/>
      <c r="D5" s="460"/>
      <c r="E5" s="460"/>
      <c r="F5" s="460"/>
      <c r="G5" s="460"/>
      <c r="H5" s="460"/>
      <c r="I5" s="460"/>
    </row>
    <row r="6" spans="1:10" ht="12.75">
      <c r="A6" s="461" t="s">
        <v>117</v>
      </c>
      <c r="B6" s="712"/>
      <c r="C6" s="712"/>
      <c r="D6" s="712" t="s">
        <v>427</v>
      </c>
      <c r="E6" s="712"/>
      <c r="F6" s="712"/>
      <c r="G6" s="463" t="s">
        <v>687</v>
      </c>
      <c r="H6" s="462" t="s">
        <v>688</v>
      </c>
      <c r="I6" s="462" t="s">
        <v>689</v>
      </c>
      <c r="J6" s="585" t="s">
        <v>706</v>
      </c>
    </row>
    <row r="7" spans="1:10" ht="39" thickBot="1">
      <c r="A7" s="464" t="s">
        <v>233</v>
      </c>
      <c r="B7" s="708" t="s">
        <v>428</v>
      </c>
      <c r="C7" s="708"/>
      <c r="D7" s="465" t="s">
        <v>429</v>
      </c>
      <c r="E7" s="465" t="s">
        <v>430</v>
      </c>
      <c r="F7" s="465" t="s">
        <v>250</v>
      </c>
      <c r="G7" s="465" t="s">
        <v>431</v>
      </c>
      <c r="H7" s="465" t="s">
        <v>431</v>
      </c>
      <c r="I7" s="586" t="s">
        <v>432</v>
      </c>
      <c r="J7" s="575" t="s">
        <v>707</v>
      </c>
    </row>
    <row r="8" spans="1:10" ht="30" customHeight="1">
      <c r="A8" s="466" t="s">
        <v>5</v>
      </c>
      <c r="B8" s="709" t="s">
        <v>708</v>
      </c>
      <c r="C8" s="709"/>
      <c r="D8" s="467">
        <v>26300000</v>
      </c>
      <c r="E8" s="468"/>
      <c r="F8" s="468">
        <f>D8+E8</f>
        <v>26300000</v>
      </c>
      <c r="G8" s="468">
        <v>1544000</v>
      </c>
      <c r="H8" s="468"/>
      <c r="I8" s="32">
        <f aca="true" t="shared" si="0" ref="I8:I19">F8-G8-H8</f>
        <v>24756000</v>
      </c>
      <c r="J8" s="469">
        <v>25.5</v>
      </c>
    </row>
    <row r="9" spans="1:10" ht="27.75" customHeight="1">
      <c r="A9" s="443" t="s">
        <v>9</v>
      </c>
      <c r="B9" s="704" t="s">
        <v>433</v>
      </c>
      <c r="C9" s="704"/>
      <c r="D9" s="470"/>
      <c r="E9" s="32">
        <v>4200000</v>
      </c>
      <c r="F9" s="32">
        <f aca="true" t="shared" si="1" ref="F9:F18">D9+E9</f>
        <v>4200000</v>
      </c>
      <c r="G9" s="32"/>
      <c r="H9" s="32"/>
      <c r="I9" s="32">
        <f t="shared" si="0"/>
        <v>4200000</v>
      </c>
      <c r="J9" s="469">
        <v>6.5</v>
      </c>
    </row>
    <row r="10" spans="1:10" ht="12.75">
      <c r="A10" s="443" t="s">
        <v>82</v>
      </c>
      <c r="B10" s="704" t="s">
        <v>434</v>
      </c>
      <c r="C10" s="704"/>
      <c r="D10" s="470">
        <v>15000000</v>
      </c>
      <c r="E10" s="32">
        <v>183000000</v>
      </c>
      <c r="F10" s="32">
        <f t="shared" si="1"/>
        <v>198000000</v>
      </c>
      <c r="G10" s="32">
        <v>65082600</v>
      </c>
      <c r="H10" s="32">
        <v>12533400</v>
      </c>
      <c r="I10" s="32">
        <f t="shared" si="0"/>
        <v>120384000</v>
      </c>
      <c r="J10" s="469">
        <v>49.5</v>
      </c>
    </row>
    <row r="11" spans="1:10" ht="12.75">
      <c r="A11" s="466" t="s">
        <v>85</v>
      </c>
      <c r="B11" s="704" t="s">
        <v>435</v>
      </c>
      <c r="C11" s="704"/>
      <c r="D11" s="470"/>
      <c r="E11" s="32">
        <v>5140000</v>
      </c>
      <c r="F11" s="32">
        <f t="shared" si="1"/>
        <v>5140000</v>
      </c>
      <c r="G11" s="32"/>
      <c r="H11" s="32"/>
      <c r="I11" s="32">
        <f t="shared" si="0"/>
        <v>5140000</v>
      </c>
      <c r="J11" s="469">
        <v>14.1</v>
      </c>
    </row>
    <row r="12" spans="1:10" ht="12.75">
      <c r="A12" s="443" t="s">
        <v>86</v>
      </c>
      <c r="B12" s="704" t="s">
        <v>436</v>
      </c>
      <c r="C12" s="704"/>
      <c r="D12" s="470">
        <v>31000000</v>
      </c>
      <c r="E12" s="32">
        <v>66760000</v>
      </c>
      <c r="F12" s="32">
        <f t="shared" si="1"/>
        <v>97760000</v>
      </c>
      <c r="G12" s="32">
        <v>9825000</v>
      </c>
      <c r="H12" s="32"/>
      <c r="I12" s="32">
        <f t="shared" si="0"/>
        <v>87935000</v>
      </c>
      <c r="J12" s="469">
        <v>10.64</v>
      </c>
    </row>
    <row r="13" spans="1:10" ht="12.75">
      <c r="A13" s="466" t="s">
        <v>90</v>
      </c>
      <c r="B13" s="704" t="s">
        <v>437</v>
      </c>
      <c r="C13" s="704"/>
      <c r="D13" s="470">
        <v>400000</v>
      </c>
      <c r="E13" s="32"/>
      <c r="F13" s="32">
        <f t="shared" si="1"/>
        <v>400000</v>
      </c>
      <c r="G13" s="32"/>
      <c r="H13" s="32"/>
      <c r="I13" s="32">
        <f t="shared" si="0"/>
        <v>400000</v>
      </c>
      <c r="J13" s="469">
        <v>7.1</v>
      </c>
    </row>
    <row r="14" spans="1:10" ht="12.75">
      <c r="A14" s="443" t="s">
        <v>92</v>
      </c>
      <c r="B14" s="704" t="s">
        <v>438</v>
      </c>
      <c r="C14" s="704"/>
      <c r="D14" s="470">
        <v>3000000</v>
      </c>
      <c r="E14" s="32"/>
      <c r="F14" s="32">
        <f t="shared" si="1"/>
        <v>3000000</v>
      </c>
      <c r="G14" s="32">
        <v>2900000</v>
      </c>
      <c r="H14" s="32"/>
      <c r="I14" s="32">
        <f>F14-G14-H14</f>
        <v>100000</v>
      </c>
      <c r="J14" s="469">
        <v>100</v>
      </c>
    </row>
    <row r="15" spans="1:10" ht="12.75">
      <c r="A15" s="443" t="s">
        <v>95</v>
      </c>
      <c r="B15" s="704" t="s">
        <v>439</v>
      </c>
      <c r="C15" s="704"/>
      <c r="D15" s="470">
        <v>63555984</v>
      </c>
      <c r="E15" s="32"/>
      <c r="F15" s="32">
        <f t="shared" si="1"/>
        <v>63555984</v>
      </c>
      <c r="G15" s="32">
        <v>6908573</v>
      </c>
      <c r="H15" s="32">
        <v>2678031</v>
      </c>
      <c r="I15" s="32">
        <f t="shared" si="0"/>
        <v>53969380</v>
      </c>
      <c r="J15" s="587">
        <v>2.72</v>
      </c>
    </row>
    <row r="16" spans="1:10" ht="12.75">
      <c r="A16" s="466" t="s">
        <v>97</v>
      </c>
      <c r="B16" s="704" t="s">
        <v>440</v>
      </c>
      <c r="C16" s="704"/>
      <c r="D16" s="470">
        <v>11690000</v>
      </c>
      <c r="E16" s="32"/>
      <c r="F16" s="32">
        <f t="shared" si="1"/>
        <v>11690000</v>
      </c>
      <c r="G16" s="32"/>
      <c r="H16" s="32"/>
      <c r="I16" s="32">
        <f t="shared" si="0"/>
        <v>11690000</v>
      </c>
      <c r="J16" s="587">
        <v>0.26</v>
      </c>
    </row>
    <row r="17" spans="1:10" ht="12.75">
      <c r="A17" s="472" t="s">
        <v>99</v>
      </c>
      <c r="B17" s="705" t="s">
        <v>441</v>
      </c>
      <c r="C17" s="705"/>
      <c r="D17" s="471"/>
      <c r="E17" s="149">
        <v>52240000</v>
      </c>
      <c r="F17" s="149">
        <f t="shared" si="1"/>
        <v>52240000</v>
      </c>
      <c r="G17" s="149"/>
      <c r="H17" s="149"/>
      <c r="I17" s="149">
        <f t="shared" si="0"/>
        <v>52240000</v>
      </c>
      <c r="J17" s="473">
        <v>100</v>
      </c>
    </row>
    <row r="18" spans="1:10" ht="13.5" thickBot="1">
      <c r="A18" s="451" t="s">
        <v>100</v>
      </c>
      <c r="B18" s="706" t="s">
        <v>709</v>
      </c>
      <c r="C18" s="707"/>
      <c r="D18" s="588">
        <v>234456</v>
      </c>
      <c r="E18" s="142"/>
      <c r="F18" s="142">
        <f t="shared" si="1"/>
        <v>234456</v>
      </c>
      <c r="G18" s="142"/>
      <c r="H18" s="142"/>
      <c r="I18" s="142">
        <f t="shared" si="0"/>
        <v>234456</v>
      </c>
      <c r="J18" s="589">
        <v>0.04</v>
      </c>
    </row>
    <row r="19" spans="1:10" ht="16.5" thickBot="1">
      <c r="A19" s="474"/>
      <c r="B19" s="702" t="s">
        <v>442</v>
      </c>
      <c r="C19" s="703"/>
      <c r="D19" s="163">
        <f>SUM(D8:D18)</f>
        <v>151180440</v>
      </c>
      <c r="E19" s="163">
        <f>SUM(E8:E18)</f>
        <v>311340000</v>
      </c>
      <c r="F19" s="163">
        <f>SUM(F8:F18)</f>
        <v>462520440</v>
      </c>
      <c r="G19" s="163">
        <f>SUM(G8:G18)</f>
        <v>86260173</v>
      </c>
      <c r="H19" s="163">
        <f>SUM(H8:H18)</f>
        <v>15211431</v>
      </c>
      <c r="I19" s="163">
        <f t="shared" si="0"/>
        <v>361048836</v>
      </c>
      <c r="J19" s="475"/>
    </row>
    <row r="21" ht="12.75">
      <c r="F21" s="71"/>
    </row>
  </sheetData>
  <mergeCells count="18">
    <mergeCell ref="A1:I1"/>
    <mergeCell ref="A2:I2"/>
    <mergeCell ref="A4:I4"/>
    <mergeCell ref="B6:C6"/>
    <mergeCell ref="D6:F6"/>
    <mergeCell ref="B7:C7"/>
    <mergeCell ref="B8:C8"/>
    <mergeCell ref="B9:C9"/>
    <mergeCell ref="B10:C10"/>
    <mergeCell ref="B11:C11"/>
    <mergeCell ref="B12:C12"/>
    <mergeCell ref="B13:C13"/>
    <mergeCell ref="B14:C14"/>
    <mergeCell ref="B19:C19"/>
    <mergeCell ref="B15:C15"/>
    <mergeCell ref="B16:C16"/>
    <mergeCell ref="B17:C17"/>
    <mergeCell ref="B18:C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8">
    <tabColor indexed="50"/>
  </sheetPr>
  <dimension ref="A1:E102"/>
  <sheetViews>
    <sheetView workbookViewId="0" topLeftCell="A94">
      <selection activeCell="F46" sqref="F46"/>
    </sheetView>
  </sheetViews>
  <sheetFormatPr defaultColWidth="9.140625" defaultRowHeight="12.75"/>
  <cols>
    <col min="2" max="2" width="33.140625" style="0" customWidth="1"/>
    <col min="3" max="3" width="13.28125" style="0" customWidth="1"/>
    <col min="4" max="4" width="12.140625" style="0" customWidth="1"/>
    <col min="5" max="5" width="11.57421875" style="0" customWidth="1"/>
  </cols>
  <sheetData>
    <row r="1" spans="1:5" ht="12.75">
      <c r="A1" s="638" t="s">
        <v>443</v>
      </c>
      <c r="B1" s="638"/>
      <c r="C1" s="638"/>
      <c r="D1" s="638"/>
      <c r="E1" s="638"/>
    </row>
    <row r="2" spans="1:5" ht="12.75">
      <c r="A2" s="644"/>
      <c r="B2" s="644"/>
      <c r="C2" s="644"/>
      <c r="D2" s="644"/>
      <c r="E2" s="644"/>
    </row>
    <row r="3" spans="1:5" ht="12.75">
      <c r="A3" s="644" t="s">
        <v>682</v>
      </c>
      <c r="B3" s="644"/>
      <c r="C3" s="644"/>
      <c r="D3" s="644"/>
      <c r="E3" s="644"/>
    </row>
    <row r="4" spans="1:5" ht="16.5" thickBot="1">
      <c r="A4" s="413"/>
      <c r="B4" s="413"/>
      <c r="C4" s="413"/>
      <c r="D4" s="413"/>
      <c r="E4" s="413"/>
    </row>
    <row r="5" spans="1:5" ht="13.5" thickBot="1">
      <c r="A5" s="476" t="s">
        <v>444</v>
      </c>
      <c r="B5" s="477" t="s">
        <v>230</v>
      </c>
      <c r="C5" s="477" t="s">
        <v>445</v>
      </c>
      <c r="D5" s="477" t="s">
        <v>446</v>
      </c>
      <c r="E5" s="478" t="s">
        <v>447</v>
      </c>
    </row>
    <row r="6" spans="1:5" ht="25.5">
      <c r="A6" s="479" t="s">
        <v>448</v>
      </c>
      <c r="B6" s="34" t="s">
        <v>449</v>
      </c>
      <c r="C6" s="480">
        <v>17037480</v>
      </c>
      <c r="D6" s="480">
        <v>17037480</v>
      </c>
      <c r="E6" s="481">
        <f aca="true" t="shared" si="0" ref="E6:E69">D6-C6</f>
        <v>0</v>
      </c>
    </row>
    <row r="7" spans="1:5" ht="12.75">
      <c r="A7" s="482" t="s">
        <v>450</v>
      </c>
      <c r="B7" s="483" t="s">
        <v>451</v>
      </c>
      <c r="C7" s="484">
        <v>6358190</v>
      </c>
      <c r="D7" s="484">
        <v>6358190</v>
      </c>
      <c r="E7" s="481">
        <f t="shared" si="0"/>
        <v>0</v>
      </c>
    </row>
    <row r="8" spans="1:5" ht="25.5">
      <c r="A8" s="482" t="s">
        <v>452</v>
      </c>
      <c r="B8" s="483" t="s">
        <v>453</v>
      </c>
      <c r="C8" s="484">
        <v>3300000</v>
      </c>
      <c r="D8" s="484">
        <v>3300000</v>
      </c>
      <c r="E8" s="481">
        <f t="shared" si="0"/>
        <v>0</v>
      </c>
    </row>
    <row r="9" spans="1:5" ht="12.75">
      <c r="A9" s="482" t="s">
        <v>454</v>
      </c>
      <c r="B9" s="483" t="s">
        <v>455</v>
      </c>
      <c r="C9" s="484">
        <v>14011569</v>
      </c>
      <c r="D9" s="484">
        <v>14011569</v>
      </c>
      <c r="E9" s="481">
        <f t="shared" si="0"/>
        <v>0</v>
      </c>
    </row>
    <row r="10" spans="1:5" ht="12.75">
      <c r="A10" s="482" t="s">
        <v>456</v>
      </c>
      <c r="B10" s="483" t="s">
        <v>457</v>
      </c>
      <c r="C10" s="484">
        <v>8996120</v>
      </c>
      <c r="D10" s="484">
        <v>8996120</v>
      </c>
      <c r="E10" s="481">
        <f t="shared" si="0"/>
        <v>0</v>
      </c>
    </row>
    <row r="11" spans="1:5" ht="12.75">
      <c r="A11" s="482" t="s">
        <v>458</v>
      </c>
      <c r="B11" s="483" t="s">
        <v>459</v>
      </c>
      <c r="C11" s="484">
        <v>5723450</v>
      </c>
      <c r="D11" s="484">
        <v>5723450</v>
      </c>
      <c r="E11" s="481">
        <f t="shared" si="0"/>
        <v>0</v>
      </c>
    </row>
    <row r="12" spans="1:5" ht="25.5">
      <c r="A12" s="482" t="s">
        <v>460</v>
      </c>
      <c r="B12" s="483" t="s">
        <v>461</v>
      </c>
      <c r="C12" s="484">
        <v>4440000</v>
      </c>
      <c r="D12" s="484">
        <v>4440000</v>
      </c>
      <c r="E12" s="481">
        <f t="shared" si="0"/>
        <v>0</v>
      </c>
    </row>
    <row r="13" spans="1:5" ht="25.5">
      <c r="A13" s="482" t="s">
        <v>462</v>
      </c>
      <c r="B13" s="483" t="s">
        <v>463</v>
      </c>
      <c r="C13" s="484">
        <v>725800</v>
      </c>
      <c r="D13" s="484">
        <v>725800</v>
      </c>
      <c r="E13" s="481">
        <f t="shared" si="0"/>
        <v>0</v>
      </c>
    </row>
    <row r="14" spans="1:5" ht="25.5">
      <c r="A14" s="482" t="s">
        <v>464</v>
      </c>
      <c r="B14" s="483" t="s">
        <v>465</v>
      </c>
      <c r="C14" s="484">
        <v>40000</v>
      </c>
      <c r="D14" s="484">
        <v>34400</v>
      </c>
      <c r="E14" s="481">
        <f t="shared" si="0"/>
        <v>-5600</v>
      </c>
    </row>
    <row r="15" spans="1:5" ht="12.75">
      <c r="A15" s="482" t="s">
        <v>466</v>
      </c>
      <c r="B15" s="483" t="s">
        <v>467</v>
      </c>
      <c r="C15" s="484"/>
      <c r="D15" s="484">
        <v>0</v>
      </c>
      <c r="E15" s="481">
        <f t="shared" si="0"/>
        <v>0</v>
      </c>
    </row>
    <row r="16" spans="1:5" ht="12.75">
      <c r="A16" s="482" t="s">
        <v>468</v>
      </c>
      <c r="B16" s="483" t="s">
        <v>469</v>
      </c>
      <c r="C16" s="484">
        <v>58334850</v>
      </c>
      <c r="D16" s="484">
        <v>58334850</v>
      </c>
      <c r="E16" s="481">
        <f t="shared" si="0"/>
        <v>0</v>
      </c>
    </row>
    <row r="17" spans="1:5" ht="12.75">
      <c r="A17" s="482" t="s">
        <v>470</v>
      </c>
      <c r="B17" s="483" t="s">
        <v>471</v>
      </c>
      <c r="C17" s="484">
        <v>16659914</v>
      </c>
      <c r="D17" s="484">
        <v>16659914</v>
      </c>
      <c r="E17" s="481">
        <f t="shared" si="0"/>
        <v>0</v>
      </c>
    </row>
    <row r="18" spans="1:5" ht="38.25">
      <c r="A18" s="482" t="s">
        <v>472</v>
      </c>
      <c r="B18" s="483" t="s">
        <v>473</v>
      </c>
      <c r="C18" s="484">
        <v>5667065</v>
      </c>
      <c r="D18" s="484">
        <v>5667065</v>
      </c>
      <c r="E18" s="481">
        <f t="shared" si="0"/>
        <v>0</v>
      </c>
    </row>
    <row r="19" spans="1:5" ht="12.75">
      <c r="A19" s="482" t="s">
        <v>474</v>
      </c>
      <c r="B19" s="483" t="s">
        <v>475</v>
      </c>
      <c r="C19" s="484">
        <v>7831270</v>
      </c>
      <c r="D19" s="484">
        <v>7831270</v>
      </c>
      <c r="E19" s="481">
        <f t="shared" si="0"/>
        <v>0</v>
      </c>
    </row>
    <row r="20" spans="1:5" ht="12.75">
      <c r="A20" s="482" t="s">
        <v>476</v>
      </c>
      <c r="B20" s="483" t="s">
        <v>477</v>
      </c>
      <c r="C20" s="484">
        <v>15022000</v>
      </c>
      <c r="D20" s="484">
        <v>11449200</v>
      </c>
      <c r="E20" s="485">
        <f t="shared" si="0"/>
        <v>-3572800</v>
      </c>
    </row>
    <row r="21" spans="1:5" ht="12.75">
      <c r="A21" s="482" t="s">
        <v>478</v>
      </c>
      <c r="B21" s="483" t="s">
        <v>479</v>
      </c>
      <c r="C21" s="484">
        <v>6913000</v>
      </c>
      <c r="D21" s="484">
        <v>5575000</v>
      </c>
      <c r="E21" s="485">
        <f t="shared" si="0"/>
        <v>-1338000</v>
      </c>
    </row>
    <row r="22" spans="1:5" ht="25.5">
      <c r="A22" s="482" t="s">
        <v>480</v>
      </c>
      <c r="B22" s="483" t="s">
        <v>481</v>
      </c>
      <c r="C22" s="484">
        <v>1600000</v>
      </c>
      <c r="D22" s="484">
        <v>1600000</v>
      </c>
      <c r="E22" s="485">
        <f t="shared" si="0"/>
        <v>0</v>
      </c>
    </row>
    <row r="23" spans="1:5" ht="12.75">
      <c r="A23" s="482" t="s">
        <v>482</v>
      </c>
      <c r="B23" s="483" t="s">
        <v>483</v>
      </c>
      <c r="C23" s="484">
        <v>8000000</v>
      </c>
      <c r="D23" s="484">
        <v>8000000</v>
      </c>
      <c r="E23" s="485">
        <f t="shared" si="0"/>
        <v>0</v>
      </c>
    </row>
    <row r="24" spans="1:5" ht="12.75">
      <c r="A24" s="482" t="s">
        <v>484</v>
      </c>
      <c r="B24" s="483" t="s">
        <v>485</v>
      </c>
      <c r="C24" s="484">
        <v>6000000</v>
      </c>
      <c r="D24" s="484">
        <v>6000000</v>
      </c>
      <c r="E24" s="485">
        <f t="shared" si="0"/>
        <v>0</v>
      </c>
    </row>
    <row r="25" spans="1:5" ht="38.25">
      <c r="A25" s="482" t="s">
        <v>486</v>
      </c>
      <c r="B25" s="483" t="s">
        <v>487</v>
      </c>
      <c r="C25" s="484">
        <v>8550000</v>
      </c>
      <c r="D25" s="484">
        <v>8400000</v>
      </c>
      <c r="E25" s="485">
        <f t="shared" si="0"/>
        <v>-150000</v>
      </c>
    </row>
    <row r="26" spans="1:5" ht="25.5">
      <c r="A26" s="482" t="s">
        <v>488</v>
      </c>
      <c r="B26" s="483" t="s">
        <v>489</v>
      </c>
      <c r="C26" s="484">
        <v>14000000</v>
      </c>
      <c r="D26" s="484">
        <v>14000000</v>
      </c>
      <c r="E26" s="485">
        <f t="shared" si="0"/>
        <v>0</v>
      </c>
    </row>
    <row r="27" spans="1:5" ht="12.75">
      <c r="A27" s="482" t="s">
        <v>490</v>
      </c>
      <c r="B27" s="483" t="s">
        <v>491</v>
      </c>
      <c r="C27" s="484">
        <v>20786000</v>
      </c>
      <c r="D27" s="484">
        <v>18598000</v>
      </c>
      <c r="E27" s="485">
        <f t="shared" si="0"/>
        <v>-2188000</v>
      </c>
    </row>
    <row r="28" spans="1:5" ht="12.75">
      <c r="A28" s="482" t="s">
        <v>492</v>
      </c>
      <c r="B28" s="483" t="s">
        <v>493</v>
      </c>
      <c r="C28" s="484">
        <v>100000</v>
      </c>
      <c r="D28" s="484">
        <v>200000</v>
      </c>
      <c r="E28" s="485">
        <f t="shared" si="0"/>
        <v>100000</v>
      </c>
    </row>
    <row r="29" spans="1:5" ht="25.5">
      <c r="A29" s="482">
        <v>15</v>
      </c>
      <c r="B29" s="483" t="s">
        <v>494</v>
      </c>
      <c r="C29" s="484">
        <v>90064000</v>
      </c>
      <c r="D29" s="484">
        <v>87599000</v>
      </c>
      <c r="E29" s="485">
        <f t="shared" si="0"/>
        <v>-2465000</v>
      </c>
    </row>
    <row r="30" spans="1:5" ht="12.75">
      <c r="A30" s="482" t="s">
        <v>495</v>
      </c>
      <c r="B30" s="483" t="s">
        <v>496</v>
      </c>
      <c r="C30" s="484">
        <v>107763000</v>
      </c>
      <c r="D30" s="484">
        <v>108035000</v>
      </c>
      <c r="E30" s="485">
        <f t="shared" si="0"/>
        <v>272000</v>
      </c>
    </row>
    <row r="31" spans="1:5" ht="12.75">
      <c r="A31" s="482" t="s">
        <v>497</v>
      </c>
      <c r="B31" s="483" t="s">
        <v>498</v>
      </c>
      <c r="C31" s="484">
        <v>136467000</v>
      </c>
      <c r="D31" s="484">
        <v>137199333</v>
      </c>
      <c r="E31" s="485">
        <f t="shared" si="0"/>
        <v>732333</v>
      </c>
    </row>
    <row r="32" spans="1:5" ht="12.75">
      <c r="A32" s="482" t="s">
        <v>499</v>
      </c>
      <c r="B32" s="483" t="s">
        <v>500</v>
      </c>
      <c r="C32" s="484">
        <v>165576000</v>
      </c>
      <c r="D32" s="484">
        <v>165863667</v>
      </c>
      <c r="E32" s="485">
        <f t="shared" si="0"/>
        <v>287667</v>
      </c>
    </row>
    <row r="33" spans="1:5" ht="12.75">
      <c r="A33" s="482" t="s">
        <v>501</v>
      </c>
      <c r="B33" s="483" t="s">
        <v>502</v>
      </c>
      <c r="C33" s="484">
        <v>56420000</v>
      </c>
      <c r="D33" s="484">
        <v>56700000</v>
      </c>
      <c r="E33" s="485">
        <f t="shared" si="0"/>
        <v>280000</v>
      </c>
    </row>
    <row r="34" spans="1:5" ht="38.25">
      <c r="A34" s="482" t="s">
        <v>503</v>
      </c>
      <c r="B34" s="483" t="s">
        <v>504</v>
      </c>
      <c r="C34" s="484">
        <v>7760001</v>
      </c>
      <c r="D34" s="484">
        <v>8850667</v>
      </c>
      <c r="E34" s="485">
        <f t="shared" si="0"/>
        <v>1090666</v>
      </c>
    </row>
    <row r="35" spans="1:5" ht="25.5">
      <c r="A35" s="482" t="s">
        <v>505</v>
      </c>
      <c r="B35" s="483" t="s">
        <v>506</v>
      </c>
      <c r="C35" s="484">
        <v>18136534</v>
      </c>
      <c r="D35" s="484">
        <v>15575466</v>
      </c>
      <c r="E35" s="485">
        <f t="shared" si="0"/>
        <v>-2561068</v>
      </c>
    </row>
    <row r="36" spans="1:5" ht="25.5">
      <c r="A36" s="482" t="s">
        <v>507</v>
      </c>
      <c r="B36" s="483" t="s">
        <v>508</v>
      </c>
      <c r="C36" s="484">
        <v>6048000</v>
      </c>
      <c r="D36" s="484">
        <v>5174400</v>
      </c>
      <c r="E36" s="485">
        <f t="shared" si="0"/>
        <v>-873600</v>
      </c>
    </row>
    <row r="37" spans="1:5" ht="12.75">
      <c r="A37" s="482" t="s">
        <v>509</v>
      </c>
      <c r="B37" s="483" t="s">
        <v>510</v>
      </c>
      <c r="C37" s="484">
        <v>1224534</v>
      </c>
      <c r="D37" s="484">
        <v>1456000</v>
      </c>
      <c r="E37" s="485">
        <f t="shared" si="0"/>
        <v>231466</v>
      </c>
    </row>
    <row r="38" spans="1:5" ht="12.75">
      <c r="A38" s="482" t="s">
        <v>511</v>
      </c>
      <c r="B38" s="483" t="s">
        <v>512</v>
      </c>
      <c r="C38" s="484">
        <v>899200</v>
      </c>
      <c r="D38" s="484">
        <v>899200</v>
      </c>
      <c r="E38" s="485">
        <f t="shared" si="0"/>
        <v>0</v>
      </c>
    </row>
    <row r="39" spans="1:5" ht="25.5">
      <c r="A39" s="482" t="s">
        <v>513</v>
      </c>
      <c r="B39" s="483" t="s">
        <v>514</v>
      </c>
      <c r="C39" s="484">
        <v>5756800</v>
      </c>
      <c r="D39" s="484">
        <v>6332800</v>
      </c>
      <c r="E39" s="485">
        <f t="shared" si="0"/>
        <v>576000</v>
      </c>
    </row>
    <row r="40" spans="1:5" ht="25.5">
      <c r="A40" s="482" t="s">
        <v>515</v>
      </c>
      <c r="B40" s="483" t="s">
        <v>516</v>
      </c>
      <c r="C40" s="484">
        <v>7318400</v>
      </c>
      <c r="D40" s="484">
        <v>7939200</v>
      </c>
      <c r="E40" s="485">
        <f t="shared" si="0"/>
        <v>620800</v>
      </c>
    </row>
    <row r="41" spans="1:5" ht="12.75">
      <c r="A41" s="482" t="s">
        <v>517</v>
      </c>
      <c r="B41" s="483" t="s">
        <v>518</v>
      </c>
      <c r="C41" s="484">
        <v>3830400</v>
      </c>
      <c r="D41" s="484">
        <v>5347200</v>
      </c>
      <c r="E41" s="485">
        <f t="shared" si="0"/>
        <v>1516800</v>
      </c>
    </row>
    <row r="42" spans="1:5" ht="12.75">
      <c r="A42" s="482" t="s">
        <v>519</v>
      </c>
      <c r="B42" s="483" t="s">
        <v>520</v>
      </c>
      <c r="C42" s="484">
        <v>5478400</v>
      </c>
      <c r="D42" s="484">
        <v>6310400</v>
      </c>
      <c r="E42" s="485">
        <f t="shared" si="0"/>
        <v>832000</v>
      </c>
    </row>
    <row r="43" spans="1:5" ht="12.75">
      <c r="A43" s="482" t="s">
        <v>521</v>
      </c>
      <c r="B43" s="483" t="s">
        <v>522</v>
      </c>
      <c r="C43" s="484">
        <v>3081600</v>
      </c>
      <c r="D43" s="484">
        <v>4086400</v>
      </c>
      <c r="E43" s="485">
        <f t="shared" si="0"/>
        <v>1004800</v>
      </c>
    </row>
    <row r="44" spans="1:5" ht="12.75">
      <c r="A44" s="482" t="s">
        <v>523</v>
      </c>
      <c r="B44" s="483" t="s">
        <v>524</v>
      </c>
      <c r="C44" s="484">
        <v>6480000</v>
      </c>
      <c r="D44" s="484">
        <v>4320000</v>
      </c>
      <c r="E44" s="485">
        <f t="shared" si="0"/>
        <v>-2160000</v>
      </c>
    </row>
    <row r="45" spans="1:5" ht="12.75">
      <c r="A45" s="482" t="s">
        <v>525</v>
      </c>
      <c r="B45" s="483" t="s">
        <v>526</v>
      </c>
      <c r="C45" s="484">
        <v>2600000</v>
      </c>
      <c r="D45" s="484">
        <v>2600000</v>
      </c>
      <c r="E45" s="485">
        <f t="shared" si="0"/>
        <v>0</v>
      </c>
    </row>
    <row r="46" spans="1:5" ht="12.75">
      <c r="A46" s="482" t="s">
        <v>527</v>
      </c>
      <c r="B46" s="483" t="s">
        <v>528</v>
      </c>
      <c r="C46" s="484">
        <v>23940000</v>
      </c>
      <c r="D46" s="484">
        <v>22750000</v>
      </c>
      <c r="E46" s="485">
        <f t="shared" si="0"/>
        <v>-1190000</v>
      </c>
    </row>
    <row r="47" spans="1:5" ht="25.5">
      <c r="A47" s="482" t="s">
        <v>529</v>
      </c>
      <c r="B47" s="483" t="s">
        <v>530</v>
      </c>
      <c r="C47" s="484">
        <v>12265000</v>
      </c>
      <c r="D47" s="484">
        <v>12265000</v>
      </c>
      <c r="E47" s="485">
        <f t="shared" si="0"/>
        <v>0</v>
      </c>
    </row>
    <row r="48" spans="1:5" ht="12.75">
      <c r="A48" s="482" t="s">
        <v>531</v>
      </c>
      <c r="B48" s="483" t="s">
        <v>532</v>
      </c>
      <c r="C48" s="484">
        <v>135574000</v>
      </c>
      <c r="D48" s="484">
        <v>129108000</v>
      </c>
      <c r="E48" s="485">
        <f t="shared" si="0"/>
        <v>-6466000</v>
      </c>
    </row>
    <row r="49" spans="1:5" ht="25.5">
      <c r="A49" s="482" t="s">
        <v>533</v>
      </c>
      <c r="B49" s="483" t="s">
        <v>534</v>
      </c>
      <c r="C49" s="484">
        <v>19995000</v>
      </c>
      <c r="D49" s="484">
        <v>22360000</v>
      </c>
      <c r="E49" s="485">
        <f t="shared" si="0"/>
        <v>2365000</v>
      </c>
    </row>
    <row r="50" spans="1:5" ht="12.75">
      <c r="A50" s="482" t="s">
        <v>535</v>
      </c>
      <c r="B50" s="483" t="s">
        <v>536</v>
      </c>
      <c r="C50" s="484">
        <v>4301000</v>
      </c>
      <c r="D50" s="484">
        <v>3634000</v>
      </c>
      <c r="E50" s="485">
        <f t="shared" si="0"/>
        <v>-667000</v>
      </c>
    </row>
    <row r="51" spans="1:5" ht="12.75">
      <c r="A51" s="482" t="s">
        <v>537</v>
      </c>
      <c r="B51" s="483" t="s">
        <v>538</v>
      </c>
      <c r="C51" s="484">
        <v>16561533</v>
      </c>
      <c r="D51" s="484">
        <v>16475667</v>
      </c>
      <c r="E51" s="485">
        <f t="shared" si="0"/>
        <v>-85866</v>
      </c>
    </row>
    <row r="52" spans="1:5" ht="12.75">
      <c r="A52" s="482" t="s">
        <v>539</v>
      </c>
      <c r="B52" s="483" t="s">
        <v>540</v>
      </c>
      <c r="C52" s="484">
        <v>2610333</v>
      </c>
      <c r="D52" s="484">
        <v>1298333</v>
      </c>
      <c r="E52" s="485">
        <f t="shared" si="0"/>
        <v>-1312000</v>
      </c>
    </row>
    <row r="53" spans="1:5" ht="12.75">
      <c r="A53" s="482" t="s">
        <v>541</v>
      </c>
      <c r="B53" s="483" t="s">
        <v>542</v>
      </c>
      <c r="C53" s="484">
        <v>3382500</v>
      </c>
      <c r="D53" s="484">
        <v>615000</v>
      </c>
      <c r="E53" s="485">
        <f t="shared" si="0"/>
        <v>-2767500</v>
      </c>
    </row>
    <row r="54" spans="1:5" ht="25.5">
      <c r="A54" s="482" t="s">
        <v>543</v>
      </c>
      <c r="B54" s="483" t="s">
        <v>544</v>
      </c>
      <c r="C54" s="484">
        <v>0</v>
      </c>
      <c r="D54" s="484"/>
      <c r="E54" s="485">
        <f t="shared" si="0"/>
        <v>0</v>
      </c>
    </row>
    <row r="55" spans="1:5" ht="12.75">
      <c r="A55" s="482" t="s">
        <v>545</v>
      </c>
      <c r="B55" s="483" t="s">
        <v>546</v>
      </c>
      <c r="C55" s="484">
        <v>2993000</v>
      </c>
      <c r="D55" s="484">
        <v>2460000</v>
      </c>
      <c r="E55" s="485">
        <f t="shared" si="0"/>
        <v>-533000</v>
      </c>
    </row>
    <row r="56" spans="1:5" ht="12.75">
      <c r="A56" s="482" t="s">
        <v>547</v>
      </c>
      <c r="B56" s="483" t="s">
        <v>548</v>
      </c>
      <c r="C56" s="484">
        <v>2865000</v>
      </c>
      <c r="D56" s="484">
        <v>5400000</v>
      </c>
      <c r="E56" s="485">
        <f t="shared" si="0"/>
        <v>2535000</v>
      </c>
    </row>
    <row r="57" spans="1:5" ht="12.75">
      <c r="A57" s="482" t="s">
        <v>549</v>
      </c>
      <c r="B57" s="483" t="s">
        <v>550</v>
      </c>
      <c r="C57" s="484">
        <v>2145000</v>
      </c>
      <c r="D57" s="484">
        <v>2454833</v>
      </c>
      <c r="E57" s="485">
        <f t="shared" si="0"/>
        <v>309833</v>
      </c>
    </row>
    <row r="58" spans="1:5" ht="12.75">
      <c r="A58" s="482" t="s">
        <v>551</v>
      </c>
      <c r="B58" s="483" t="s">
        <v>552</v>
      </c>
      <c r="C58" s="484">
        <v>1199040</v>
      </c>
      <c r="D58" s="484">
        <v>1221600</v>
      </c>
      <c r="E58" s="485">
        <f t="shared" si="0"/>
        <v>22560</v>
      </c>
    </row>
    <row r="59" spans="1:5" ht="12.75">
      <c r="A59" s="482" t="s">
        <v>553</v>
      </c>
      <c r="B59" s="483" t="s">
        <v>554</v>
      </c>
      <c r="C59" s="484">
        <v>270000</v>
      </c>
      <c r="D59" s="484">
        <v>330000</v>
      </c>
      <c r="E59" s="485">
        <f t="shared" si="0"/>
        <v>60000</v>
      </c>
    </row>
    <row r="60" spans="1:5" ht="12.75">
      <c r="A60" s="482" t="s">
        <v>555</v>
      </c>
      <c r="B60" s="483" t="s">
        <v>556</v>
      </c>
      <c r="C60" s="484">
        <v>760000</v>
      </c>
      <c r="D60" s="484">
        <v>910000</v>
      </c>
      <c r="E60" s="485">
        <f t="shared" si="0"/>
        <v>150000</v>
      </c>
    </row>
    <row r="61" spans="1:5" ht="12.75">
      <c r="A61" s="482" t="s">
        <v>557</v>
      </c>
      <c r="B61" s="483" t="s">
        <v>558</v>
      </c>
      <c r="C61" s="484">
        <v>1070000</v>
      </c>
      <c r="D61" s="484">
        <v>1540000</v>
      </c>
      <c r="E61" s="485">
        <f t="shared" si="0"/>
        <v>470000</v>
      </c>
    </row>
    <row r="62" spans="1:5" ht="12.75">
      <c r="A62" s="482" t="s">
        <v>559</v>
      </c>
      <c r="B62" s="483" t="s">
        <v>560</v>
      </c>
      <c r="C62" s="484">
        <v>3175000</v>
      </c>
      <c r="D62" s="484">
        <v>3895000</v>
      </c>
      <c r="E62" s="485">
        <f t="shared" si="0"/>
        <v>720000</v>
      </c>
    </row>
    <row r="63" spans="1:5" ht="12.75">
      <c r="A63" s="482" t="s">
        <v>561</v>
      </c>
      <c r="B63" s="483" t="s">
        <v>562</v>
      </c>
      <c r="C63" s="484">
        <v>1800000</v>
      </c>
      <c r="D63" s="484">
        <v>1830000</v>
      </c>
      <c r="E63" s="485">
        <f t="shared" si="0"/>
        <v>30000</v>
      </c>
    </row>
    <row r="64" spans="1:5" ht="12.75">
      <c r="A64" s="482" t="s">
        <v>563</v>
      </c>
      <c r="B64" s="483" t="s">
        <v>564</v>
      </c>
      <c r="C64" s="484">
        <v>1710000</v>
      </c>
      <c r="D64" s="484">
        <v>1620000</v>
      </c>
      <c r="E64" s="485">
        <f t="shared" si="0"/>
        <v>-90000</v>
      </c>
    </row>
    <row r="65" spans="1:5" ht="12.75">
      <c r="A65" s="482" t="s">
        <v>565</v>
      </c>
      <c r="B65" s="483" t="s">
        <v>566</v>
      </c>
      <c r="C65" s="484">
        <v>2445000</v>
      </c>
      <c r="D65" s="484">
        <v>2700000</v>
      </c>
      <c r="E65" s="485">
        <f t="shared" si="0"/>
        <v>255000</v>
      </c>
    </row>
    <row r="66" spans="1:5" ht="12.75">
      <c r="A66" s="482" t="s">
        <v>567</v>
      </c>
      <c r="B66" s="483" t="s">
        <v>568</v>
      </c>
      <c r="C66" s="484">
        <v>2760000</v>
      </c>
      <c r="D66" s="484">
        <v>2640000</v>
      </c>
      <c r="E66" s="485">
        <f t="shared" si="0"/>
        <v>-120000</v>
      </c>
    </row>
    <row r="67" spans="1:5" ht="12.75">
      <c r="A67" s="482" t="s">
        <v>569</v>
      </c>
      <c r="B67" s="483" t="s">
        <v>710</v>
      </c>
      <c r="C67" s="484">
        <v>990000</v>
      </c>
      <c r="D67" s="484">
        <v>5390000</v>
      </c>
      <c r="E67" s="485">
        <f t="shared" si="0"/>
        <v>4400000</v>
      </c>
    </row>
    <row r="68" spans="1:5" ht="12.75">
      <c r="A68" s="482" t="s">
        <v>570</v>
      </c>
      <c r="B68" s="483" t="s">
        <v>711</v>
      </c>
      <c r="C68" s="484">
        <v>14245000</v>
      </c>
      <c r="D68" s="484">
        <v>17490000</v>
      </c>
      <c r="E68" s="485">
        <f t="shared" si="0"/>
        <v>3245000</v>
      </c>
    </row>
    <row r="69" spans="1:5" ht="12.75">
      <c r="A69" s="482" t="s">
        <v>571</v>
      </c>
      <c r="B69" s="483" t="s">
        <v>712</v>
      </c>
      <c r="C69" s="484">
        <v>10835000</v>
      </c>
      <c r="D69" s="484">
        <v>1375000</v>
      </c>
      <c r="E69" s="485">
        <f t="shared" si="0"/>
        <v>-9460000</v>
      </c>
    </row>
    <row r="70" spans="1:5" ht="12.75">
      <c r="A70" s="482" t="s">
        <v>572</v>
      </c>
      <c r="B70" s="483" t="s">
        <v>573</v>
      </c>
      <c r="C70" s="484">
        <v>3630000</v>
      </c>
      <c r="D70" s="484">
        <v>3520000</v>
      </c>
      <c r="E70" s="485">
        <f aca="true" t="shared" si="1" ref="E70:E78">D70-C70</f>
        <v>-110000</v>
      </c>
    </row>
    <row r="71" spans="1:5" ht="12.75">
      <c r="A71" s="482" t="s">
        <v>574</v>
      </c>
      <c r="B71" s="483" t="s">
        <v>575</v>
      </c>
      <c r="C71" s="484">
        <v>5830000</v>
      </c>
      <c r="D71" s="484">
        <v>5610000</v>
      </c>
      <c r="E71" s="485">
        <f t="shared" si="1"/>
        <v>-220000</v>
      </c>
    </row>
    <row r="72" spans="1:5" ht="12.75">
      <c r="A72" s="482"/>
      <c r="B72" s="483" t="s">
        <v>713</v>
      </c>
      <c r="C72" s="484">
        <v>2397000</v>
      </c>
      <c r="D72" s="484">
        <v>2356000</v>
      </c>
      <c r="E72" s="485">
        <f t="shared" si="1"/>
        <v>-41000</v>
      </c>
    </row>
    <row r="73" spans="1:5" ht="12.75">
      <c r="A73" s="482" t="s">
        <v>576</v>
      </c>
      <c r="B73" s="483" t="s">
        <v>714</v>
      </c>
      <c r="C73" s="484">
        <v>800000</v>
      </c>
      <c r="D73" s="484">
        <v>830000</v>
      </c>
      <c r="E73" s="485">
        <f t="shared" si="1"/>
        <v>30000</v>
      </c>
    </row>
    <row r="74" spans="1:5" ht="12.75">
      <c r="A74" s="482" t="s">
        <v>577</v>
      </c>
      <c r="B74" s="483" t="s">
        <v>715</v>
      </c>
      <c r="C74" s="484">
        <v>50000</v>
      </c>
      <c r="D74" s="484">
        <v>580000</v>
      </c>
      <c r="E74" s="485">
        <f t="shared" si="1"/>
        <v>530000</v>
      </c>
    </row>
    <row r="75" spans="1:5" ht="12.75">
      <c r="A75" s="482" t="s">
        <v>578</v>
      </c>
      <c r="B75" s="483" t="s">
        <v>716</v>
      </c>
      <c r="C75" s="484">
        <v>360000</v>
      </c>
      <c r="D75" s="484">
        <v>260000</v>
      </c>
      <c r="E75" s="485">
        <f t="shared" si="1"/>
        <v>-100000</v>
      </c>
    </row>
    <row r="76" spans="1:5" ht="12.75">
      <c r="A76" s="482" t="s">
        <v>579</v>
      </c>
      <c r="B76" s="483" t="s">
        <v>717</v>
      </c>
      <c r="C76" s="484">
        <v>3510000</v>
      </c>
      <c r="D76" s="484">
        <v>4160000</v>
      </c>
      <c r="E76" s="485">
        <f t="shared" si="1"/>
        <v>650000</v>
      </c>
    </row>
    <row r="77" spans="1:5" ht="12.75">
      <c r="A77" s="482"/>
      <c r="B77" s="483" t="s">
        <v>718</v>
      </c>
      <c r="C77" s="484">
        <v>3540000</v>
      </c>
      <c r="D77" s="484">
        <v>3290000</v>
      </c>
      <c r="E77" s="485">
        <f t="shared" si="1"/>
        <v>-250000</v>
      </c>
    </row>
    <row r="78" spans="1:5" ht="26.25" thickBot="1">
      <c r="A78" s="482" t="s">
        <v>580</v>
      </c>
      <c r="B78" s="483" t="s">
        <v>581</v>
      </c>
      <c r="C78" s="484">
        <v>14012710</v>
      </c>
      <c r="D78" s="484">
        <v>14012710</v>
      </c>
      <c r="E78" s="485">
        <f t="shared" si="1"/>
        <v>0</v>
      </c>
    </row>
    <row r="79" spans="1:5" ht="13.5" thickBot="1">
      <c r="A79" s="486"/>
      <c r="B79" s="487" t="s">
        <v>105</v>
      </c>
      <c r="C79" s="488">
        <f>SUM(C6:C78)</f>
        <v>1157021693</v>
      </c>
      <c r="D79" s="488">
        <f>SUM(D6:D78)</f>
        <v>1141612184</v>
      </c>
      <c r="E79" s="489">
        <f>SUM(E6:E78)</f>
        <v>-15409509</v>
      </c>
    </row>
    <row r="81" spans="1:5" ht="15.75">
      <c r="A81" s="693" t="s">
        <v>691</v>
      </c>
      <c r="B81" s="693"/>
      <c r="C81" s="693"/>
      <c r="D81" s="693"/>
      <c r="E81" s="693"/>
    </row>
    <row r="82" spans="1:5" ht="16.5" thickBot="1">
      <c r="A82" s="413"/>
      <c r="B82" s="413"/>
      <c r="C82" s="413"/>
      <c r="D82" s="413"/>
      <c r="E82" s="413"/>
    </row>
    <row r="83" spans="1:5" ht="13.5" thickBot="1">
      <c r="A83" s="476" t="s">
        <v>444</v>
      </c>
      <c r="B83" s="477" t="s">
        <v>230</v>
      </c>
      <c r="C83" s="477" t="s">
        <v>445</v>
      </c>
      <c r="D83" s="477" t="s">
        <v>446</v>
      </c>
      <c r="E83" s="478" t="s">
        <v>447</v>
      </c>
    </row>
    <row r="84" spans="1:5" ht="12.75">
      <c r="A84" s="490" t="s">
        <v>582</v>
      </c>
      <c r="B84" s="491" t="s">
        <v>583</v>
      </c>
      <c r="C84" s="491">
        <v>3240900</v>
      </c>
      <c r="D84" s="491">
        <v>3334500</v>
      </c>
      <c r="E84" s="492">
        <f aca="true" t="shared" si="2" ref="E84:E92">D84-C84</f>
        <v>93600</v>
      </c>
    </row>
    <row r="85" spans="1:5" ht="12.75">
      <c r="A85" s="493" t="s">
        <v>584</v>
      </c>
      <c r="B85" s="484" t="s">
        <v>585</v>
      </c>
      <c r="C85" s="484">
        <v>0</v>
      </c>
      <c r="D85" s="484">
        <v>0</v>
      </c>
      <c r="E85" s="485">
        <f t="shared" si="2"/>
        <v>0</v>
      </c>
    </row>
    <row r="86" spans="1:5" ht="12.75">
      <c r="A86" s="493" t="s">
        <v>586</v>
      </c>
      <c r="B86" s="484" t="s">
        <v>587</v>
      </c>
      <c r="C86" s="484"/>
      <c r="D86" s="484"/>
      <c r="E86" s="485">
        <f t="shared" si="2"/>
        <v>0</v>
      </c>
    </row>
    <row r="87" spans="1:5" ht="12.75">
      <c r="A87" s="493" t="s">
        <v>588</v>
      </c>
      <c r="B87" s="484" t="s">
        <v>589</v>
      </c>
      <c r="C87" s="484">
        <v>11220000</v>
      </c>
      <c r="D87" s="484">
        <v>11560000</v>
      </c>
      <c r="E87" s="485">
        <f t="shared" si="2"/>
        <v>340000</v>
      </c>
    </row>
    <row r="88" spans="1:5" ht="12.75">
      <c r="A88" s="493" t="s">
        <v>590</v>
      </c>
      <c r="B88" s="484" t="s">
        <v>591</v>
      </c>
      <c r="C88" s="484">
        <v>366600</v>
      </c>
      <c r="D88" s="484">
        <v>329000</v>
      </c>
      <c r="E88" s="485">
        <f t="shared" si="2"/>
        <v>-37600</v>
      </c>
    </row>
    <row r="89" spans="1:5" ht="12.75">
      <c r="A89" s="493" t="s">
        <v>592</v>
      </c>
      <c r="B89" s="494" t="s">
        <v>593</v>
      </c>
      <c r="C89" s="484">
        <v>223449804</v>
      </c>
      <c r="D89" s="484">
        <v>223449804</v>
      </c>
      <c r="E89" s="485">
        <f t="shared" si="2"/>
        <v>0</v>
      </c>
    </row>
    <row r="90" spans="1:5" ht="12.75">
      <c r="A90" s="493" t="s">
        <v>594</v>
      </c>
      <c r="B90" s="483" t="s">
        <v>595</v>
      </c>
      <c r="C90" s="484">
        <v>4797189</v>
      </c>
      <c r="D90" s="484">
        <v>4797189</v>
      </c>
      <c r="E90" s="485">
        <f t="shared" si="2"/>
        <v>0</v>
      </c>
    </row>
    <row r="91" spans="1:5" ht="12.75">
      <c r="A91" s="493" t="s">
        <v>596</v>
      </c>
      <c r="B91" s="483" t="s">
        <v>597</v>
      </c>
      <c r="C91" s="484">
        <v>4837360</v>
      </c>
      <c r="D91" s="484">
        <v>4837360</v>
      </c>
      <c r="E91" s="485">
        <f t="shared" si="2"/>
        <v>0</v>
      </c>
    </row>
    <row r="92" spans="1:5" ht="13.5" thickBot="1">
      <c r="A92" s="493" t="s">
        <v>598</v>
      </c>
      <c r="B92" s="483" t="s">
        <v>599</v>
      </c>
      <c r="C92" s="484">
        <v>2000000</v>
      </c>
      <c r="D92" s="484">
        <v>2000000</v>
      </c>
      <c r="E92" s="485">
        <f t="shared" si="2"/>
        <v>0</v>
      </c>
    </row>
    <row r="93" spans="1:5" ht="13.5" thickBot="1">
      <c r="A93" s="486"/>
      <c r="B93" s="487" t="s">
        <v>105</v>
      </c>
      <c r="C93" s="488">
        <f>SUM(C84:C92)</f>
        <v>249911853</v>
      </c>
      <c r="D93" s="488">
        <f>SUM(D84:D92)</f>
        <v>250307853</v>
      </c>
      <c r="E93" s="489">
        <f>SUM(E84:E92)</f>
        <v>396000</v>
      </c>
    </row>
    <row r="94" spans="1:5" ht="12.75">
      <c r="A94" s="496"/>
      <c r="B94" s="497"/>
      <c r="C94" s="496"/>
      <c r="D94" s="496"/>
      <c r="E94" s="496"/>
    </row>
    <row r="95" spans="1:5" ht="15.75">
      <c r="A95" s="693" t="s">
        <v>690</v>
      </c>
      <c r="B95" s="693"/>
      <c r="C95" s="693"/>
      <c r="D95" s="693"/>
      <c r="E95" s="693"/>
    </row>
    <row r="96" spans="1:5" ht="16.5" thickBot="1">
      <c r="A96" s="413"/>
      <c r="B96" s="413"/>
      <c r="C96" s="413"/>
      <c r="D96" s="413"/>
      <c r="E96" s="413"/>
    </row>
    <row r="97" spans="1:5" ht="12.75">
      <c r="A97" s="498" t="s">
        <v>444</v>
      </c>
      <c r="B97" s="499" t="s">
        <v>230</v>
      </c>
      <c r="C97" s="499" t="s">
        <v>445</v>
      </c>
      <c r="D97" s="499" t="s">
        <v>446</v>
      </c>
      <c r="E97" s="500" t="s">
        <v>447</v>
      </c>
    </row>
    <row r="98" spans="1:5" ht="12.75">
      <c r="A98" s="93"/>
      <c r="B98" s="494" t="s">
        <v>719</v>
      </c>
      <c r="C98" s="494">
        <v>91952691</v>
      </c>
      <c r="D98" s="484">
        <v>91952691</v>
      </c>
      <c r="E98" s="485">
        <f>D98-C98</f>
        <v>0</v>
      </c>
    </row>
    <row r="99" spans="1:5" ht="13.5" thickBot="1">
      <c r="A99" s="94"/>
      <c r="B99" s="502" t="s">
        <v>600</v>
      </c>
      <c r="C99" s="501">
        <v>268053805</v>
      </c>
      <c r="D99" s="501">
        <v>258163961</v>
      </c>
      <c r="E99" s="495">
        <f>D99-C99</f>
        <v>-9889844</v>
      </c>
    </row>
    <row r="100" spans="1:5" ht="13.5" thickBot="1">
      <c r="A100" s="486"/>
      <c r="B100" s="487" t="s">
        <v>105</v>
      </c>
      <c r="C100" s="488">
        <f>SUM(C98:C99)</f>
        <v>360006496</v>
      </c>
      <c r="D100" s="488">
        <f>SUM(D98:D99)</f>
        <v>350116652</v>
      </c>
      <c r="E100" s="488">
        <f>SUM(E98:E99)</f>
        <v>-9889844</v>
      </c>
    </row>
    <row r="101" ht="13.5" thickBot="1"/>
    <row r="102" spans="1:5" ht="13.5" thickBot="1">
      <c r="A102" s="486"/>
      <c r="B102" s="487" t="s">
        <v>102</v>
      </c>
      <c r="C102" s="488">
        <f>C79+C93+C100</f>
        <v>1766940042</v>
      </c>
      <c r="D102" s="488">
        <f>D79+D93+D100</f>
        <v>1742036689</v>
      </c>
      <c r="E102" s="488">
        <f>D102-C102</f>
        <v>-24903353</v>
      </c>
    </row>
  </sheetData>
  <mergeCells count="5">
    <mergeCell ref="A95:E95"/>
    <mergeCell ref="A1:E1"/>
    <mergeCell ref="A2:E2"/>
    <mergeCell ref="A3:E3"/>
    <mergeCell ref="A81:E8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9">
    <tabColor indexed="50"/>
  </sheetPr>
  <dimension ref="A1:L30"/>
  <sheetViews>
    <sheetView workbookViewId="0" topLeftCell="A7">
      <selection activeCell="L23" sqref="L23"/>
    </sheetView>
  </sheetViews>
  <sheetFormatPr defaultColWidth="9.140625" defaultRowHeight="12.75"/>
  <cols>
    <col min="1" max="1" width="3.421875" style="0" customWidth="1"/>
    <col min="2" max="2" width="21.00390625" style="0" customWidth="1"/>
    <col min="3" max="3" width="10.57421875" style="0" customWidth="1"/>
    <col min="4" max="4" width="8.28125" style="0" customWidth="1"/>
    <col min="5" max="5" width="8.8515625" style="0" customWidth="1"/>
    <col min="6" max="6" width="11.140625" style="0" customWidth="1"/>
    <col min="7" max="7" width="6.8515625" style="0" customWidth="1"/>
    <col min="8" max="8" width="13.00390625" style="0" customWidth="1"/>
    <col min="10" max="11" width="13.140625" style="0" customWidth="1"/>
    <col min="12" max="12" width="13.00390625" style="0" customWidth="1"/>
  </cols>
  <sheetData>
    <row r="1" spans="1:11" ht="12.75">
      <c r="A1" s="710" t="s">
        <v>408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</row>
    <row r="2" spans="1:11" ht="12.75">
      <c r="A2" s="430"/>
      <c r="B2" s="431"/>
      <c r="C2" s="431"/>
      <c r="D2" s="431"/>
      <c r="E2" s="431"/>
      <c r="F2" s="431"/>
      <c r="G2" s="431"/>
      <c r="H2" s="431"/>
      <c r="I2" s="431"/>
      <c r="J2" s="431"/>
      <c r="K2" s="431"/>
    </row>
    <row r="3" spans="1:11" ht="12.75">
      <c r="A3" s="711" t="s">
        <v>705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</row>
    <row r="4" spans="1:11" ht="12.75">
      <c r="A4" s="711" t="s">
        <v>683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</row>
    <row r="5" spans="1:11" ht="13.5" thickBot="1">
      <c r="A5" s="71"/>
      <c r="B5" s="431"/>
      <c r="C5" s="431"/>
      <c r="D5" s="431"/>
      <c r="E5" s="431"/>
      <c r="F5" s="431"/>
      <c r="G5" s="431"/>
      <c r="H5" s="431"/>
      <c r="I5" s="431"/>
      <c r="J5" s="431"/>
      <c r="K5" s="432" t="s">
        <v>409</v>
      </c>
    </row>
    <row r="6" spans="1:12" ht="77.25" thickBot="1">
      <c r="A6" s="433" t="s">
        <v>0</v>
      </c>
      <c r="B6" s="433" t="s">
        <v>1</v>
      </c>
      <c r="C6" s="434" t="s">
        <v>698</v>
      </c>
      <c r="D6" s="434" t="s">
        <v>410</v>
      </c>
      <c r="E6" s="434" t="s">
        <v>411</v>
      </c>
      <c r="F6" s="434" t="s">
        <v>412</v>
      </c>
      <c r="G6" s="434" t="s">
        <v>413</v>
      </c>
      <c r="H6" s="434" t="s">
        <v>414</v>
      </c>
      <c r="I6" s="434" t="s">
        <v>415</v>
      </c>
      <c r="J6" s="434" t="s">
        <v>699</v>
      </c>
      <c r="K6" s="435" t="s">
        <v>685</v>
      </c>
      <c r="L6" s="435" t="s">
        <v>684</v>
      </c>
    </row>
    <row r="7" spans="1:12" ht="12.75">
      <c r="A7" s="436" t="s">
        <v>5</v>
      </c>
      <c r="B7" s="437" t="s">
        <v>416</v>
      </c>
      <c r="C7" s="438">
        <v>7963</v>
      </c>
      <c r="D7" s="438">
        <v>7722</v>
      </c>
      <c r="E7" s="438"/>
      <c r="F7" s="438">
        <v>3528</v>
      </c>
      <c r="G7" s="438"/>
      <c r="H7" s="438">
        <f aca="true" t="shared" si="0" ref="H7:H20">C7+D7-E7+F7+G7</f>
        <v>19213</v>
      </c>
      <c r="I7" s="438"/>
      <c r="J7" s="439">
        <f aca="true" t="shared" si="1" ref="J7:J20">H7+I7</f>
        <v>19213</v>
      </c>
      <c r="K7" s="440">
        <f aca="true" t="shared" si="2" ref="K7:K20">J7+E7</f>
        <v>19213</v>
      </c>
      <c r="L7" s="441">
        <v>7760</v>
      </c>
    </row>
    <row r="8" spans="1:12" ht="25.5">
      <c r="A8" s="442" t="s">
        <v>9</v>
      </c>
      <c r="B8" s="443" t="s">
        <v>417</v>
      </c>
      <c r="C8" s="32">
        <v>13921</v>
      </c>
      <c r="D8" s="32">
        <v>7466</v>
      </c>
      <c r="E8" s="32"/>
      <c r="F8" s="32"/>
      <c r="G8" s="32"/>
      <c r="H8" s="32">
        <f t="shared" si="0"/>
        <v>21387</v>
      </c>
      <c r="I8" s="32"/>
      <c r="J8" s="444">
        <f t="shared" si="1"/>
        <v>21387</v>
      </c>
      <c r="K8" s="444">
        <f t="shared" si="2"/>
        <v>21387</v>
      </c>
      <c r="L8" s="445">
        <v>13921</v>
      </c>
    </row>
    <row r="9" spans="1:12" ht="12.75">
      <c r="A9" s="442" t="s">
        <v>82</v>
      </c>
      <c r="B9" s="443" t="s">
        <v>418</v>
      </c>
      <c r="C9" s="32"/>
      <c r="D9" s="32">
        <v>4723</v>
      </c>
      <c r="E9" s="32"/>
      <c r="F9" s="32"/>
      <c r="G9" s="32"/>
      <c r="H9" s="32">
        <f t="shared" si="0"/>
        <v>4723</v>
      </c>
      <c r="I9" s="32"/>
      <c r="J9" s="444">
        <f t="shared" si="1"/>
        <v>4723</v>
      </c>
      <c r="K9" s="444">
        <f t="shared" si="2"/>
        <v>4723</v>
      </c>
      <c r="L9" s="445"/>
    </row>
    <row r="10" spans="1:12" ht="12.75">
      <c r="A10" s="442" t="s">
        <v>85</v>
      </c>
      <c r="B10" s="443" t="s">
        <v>419</v>
      </c>
      <c r="C10" s="32">
        <v>454</v>
      </c>
      <c r="D10" s="32">
        <v>-101</v>
      </c>
      <c r="E10" s="32"/>
      <c r="F10" s="32"/>
      <c r="G10" s="32"/>
      <c r="H10" s="32">
        <f t="shared" si="0"/>
        <v>353</v>
      </c>
      <c r="I10" s="32"/>
      <c r="J10" s="444">
        <f t="shared" si="1"/>
        <v>353</v>
      </c>
      <c r="K10" s="444">
        <f t="shared" si="2"/>
        <v>353</v>
      </c>
      <c r="L10" s="445"/>
    </row>
    <row r="11" spans="1:12" ht="12.75">
      <c r="A11" s="442" t="s">
        <v>86</v>
      </c>
      <c r="B11" s="443" t="s">
        <v>238</v>
      </c>
      <c r="C11" s="32"/>
      <c r="D11" s="32">
        <v>240</v>
      </c>
      <c r="E11" s="32"/>
      <c r="F11" s="32"/>
      <c r="G11" s="32"/>
      <c r="H11" s="32">
        <f t="shared" si="0"/>
        <v>240</v>
      </c>
      <c r="I11" s="32"/>
      <c r="J11" s="444">
        <f t="shared" si="1"/>
        <v>240</v>
      </c>
      <c r="K11" s="444">
        <f t="shared" si="2"/>
        <v>240</v>
      </c>
      <c r="L11" s="445"/>
    </row>
    <row r="12" spans="1:12" ht="25.5">
      <c r="A12" s="442" t="s">
        <v>88</v>
      </c>
      <c r="B12" s="443" t="s">
        <v>420</v>
      </c>
      <c r="C12" s="32">
        <v>70</v>
      </c>
      <c r="D12" s="32">
        <v>5142</v>
      </c>
      <c r="E12" s="32"/>
      <c r="F12" s="32"/>
      <c r="G12" s="32"/>
      <c r="H12" s="32">
        <f t="shared" si="0"/>
        <v>5212</v>
      </c>
      <c r="I12" s="32"/>
      <c r="J12" s="444">
        <f t="shared" si="1"/>
        <v>5212</v>
      </c>
      <c r="K12" s="444">
        <f t="shared" si="2"/>
        <v>5212</v>
      </c>
      <c r="L12" s="445"/>
    </row>
    <row r="13" spans="1:12" ht="12.75">
      <c r="A13" s="442" t="s">
        <v>90</v>
      </c>
      <c r="B13" s="443" t="s">
        <v>421</v>
      </c>
      <c r="C13" s="32"/>
      <c r="D13" s="32">
        <v>15</v>
      </c>
      <c r="E13" s="32"/>
      <c r="F13" s="32"/>
      <c r="G13" s="32"/>
      <c r="H13" s="32">
        <f t="shared" si="0"/>
        <v>15</v>
      </c>
      <c r="I13" s="32"/>
      <c r="J13" s="444">
        <f t="shared" si="1"/>
        <v>15</v>
      </c>
      <c r="K13" s="444">
        <f t="shared" si="2"/>
        <v>15</v>
      </c>
      <c r="L13" s="445"/>
    </row>
    <row r="14" spans="1:12" ht="12.75">
      <c r="A14" s="442" t="s">
        <v>92</v>
      </c>
      <c r="B14" s="443" t="s">
        <v>422</v>
      </c>
      <c r="C14" s="32">
        <v>35</v>
      </c>
      <c r="D14" s="32">
        <v>385</v>
      </c>
      <c r="E14" s="32"/>
      <c r="F14" s="32"/>
      <c r="G14" s="32"/>
      <c r="H14" s="32">
        <f t="shared" si="0"/>
        <v>420</v>
      </c>
      <c r="I14" s="32"/>
      <c r="J14" s="444">
        <f t="shared" si="1"/>
        <v>420</v>
      </c>
      <c r="K14" s="444">
        <f t="shared" si="2"/>
        <v>420</v>
      </c>
      <c r="L14" s="445"/>
    </row>
    <row r="15" spans="1:12" ht="12.75">
      <c r="A15" s="442" t="s">
        <v>95</v>
      </c>
      <c r="B15" s="443" t="s">
        <v>91</v>
      </c>
      <c r="C15" s="32"/>
      <c r="D15" s="32">
        <v>181</v>
      </c>
      <c r="E15" s="32"/>
      <c r="F15" s="32"/>
      <c r="G15" s="32"/>
      <c r="H15" s="32">
        <f t="shared" si="0"/>
        <v>181</v>
      </c>
      <c r="I15" s="32"/>
      <c r="J15" s="444">
        <f t="shared" si="1"/>
        <v>181</v>
      </c>
      <c r="K15" s="444">
        <f t="shared" si="2"/>
        <v>181</v>
      </c>
      <c r="L15" s="445"/>
    </row>
    <row r="16" spans="1:12" ht="12.75">
      <c r="A16" s="442" t="s">
        <v>97</v>
      </c>
      <c r="B16" s="443" t="s">
        <v>423</v>
      </c>
      <c r="C16" s="32">
        <v>59</v>
      </c>
      <c r="D16" s="32">
        <v>496</v>
      </c>
      <c r="E16" s="32"/>
      <c r="F16" s="32">
        <v>6120</v>
      </c>
      <c r="G16" s="32"/>
      <c r="H16" s="32">
        <f t="shared" si="0"/>
        <v>6675</v>
      </c>
      <c r="I16" s="32"/>
      <c r="J16" s="444">
        <f t="shared" si="1"/>
        <v>6675</v>
      </c>
      <c r="K16" s="444">
        <f t="shared" si="2"/>
        <v>6675</v>
      </c>
      <c r="L16" s="445"/>
    </row>
    <row r="17" spans="1:12" ht="12.75">
      <c r="A17" s="442" t="s">
        <v>99</v>
      </c>
      <c r="B17" s="443" t="s">
        <v>104</v>
      </c>
      <c r="C17" s="32">
        <v>22439</v>
      </c>
      <c r="D17" s="32">
        <v>-12490</v>
      </c>
      <c r="E17" s="32"/>
      <c r="F17" s="32">
        <v>992</v>
      </c>
      <c r="G17" s="32"/>
      <c r="H17" s="32">
        <f t="shared" si="0"/>
        <v>10941</v>
      </c>
      <c r="I17" s="32"/>
      <c r="J17" s="444">
        <f t="shared" si="1"/>
        <v>10941</v>
      </c>
      <c r="K17" s="444">
        <f t="shared" si="2"/>
        <v>10941</v>
      </c>
      <c r="L17" s="445"/>
    </row>
    <row r="18" spans="1:12" ht="25.5">
      <c r="A18" s="442" t="s">
        <v>100</v>
      </c>
      <c r="B18" s="446" t="s">
        <v>244</v>
      </c>
      <c r="C18" s="32">
        <v>324</v>
      </c>
      <c r="D18" s="32">
        <v>2813</v>
      </c>
      <c r="E18" s="32"/>
      <c r="F18" s="32"/>
      <c r="G18" s="32"/>
      <c r="H18" s="32">
        <f t="shared" si="0"/>
        <v>3137</v>
      </c>
      <c r="I18" s="32"/>
      <c r="J18" s="444">
        <f t="shared" si="1"/>
        <v>3137</v>
      </c>
      <c r="K18" s="444">
        <f t="shared" si="2"/>
        <v>3137</v>
      </c>
      <c r="L18" s="445"/>
    </row>
    <row r="19" spans="1:12" ht="25.5">
      <c r="A19" s="442" t="s">
        <v>103</v>
      </c>
      <c r="B19" s="446" t="s">
        <v>424</v>
      </c>
      <c r="C19" s="32">
        <v>8</v>
      </c>
      <c r="D19" s="32">
        <v>10221</v>
      </c>
      <c r="E19" s="32"/>
      <c r="F19" s="32">
        <v>4841</v>
      </c>
      <c r="G19" s="32"/>
      <c r="H19" s="32">
        <f t="shared" si="0"/>
        <v>15070</v>
      </c>
      <c r="I19" s="32"/>
      <c r="J19" s="444">
        <f t="shared" si="1"/>
        <v>15070</v>
      </c>
      <c r="K19" s="444">
        <f t="shared" si="2"/>
        <v>15070</v>
      </c>
      <c r="L19" s="445">
        <v>11352</v>
      </c>
    </row>
    <row r="20" spans="1:12" ht="12.75">
      <c r="A20" s="442" t="s">
        <v>186</v>
      </c>
      <c r="B20" s="446" t="s">
        <v>704</v>
      </c>
      <c r="C20" s="32">
        <v>12617</v>
      </c>
      <c r="D20" s="32">
        <v>200</v>
      </c>
      <c r="E20" s="32"/>
      <c r="F20" s="32"/>
      <c r="G20" s="32"/>
      <c r="H20" s="32">
        <f t="shared" si="0"/>
        <v>12817</v>
      </c>
      <c r="I20" s="32"/>
      <c r="J20" s="444">
        <f t="shared" si="1"/>
        <v>12817</v>
      </c>
      <c r="K20" s="444">
        <f t="shared" si="2"/>
        <v>12817</v>
      </c>
      <c r="L20" s="445">
        <v>12467</v>
      </c>
    </row>
    <row r="21" spans="1:12" ht="13.5">
      <c r="A21" s="442"/>
      <c r="B21" s="447" t="s">
        <v>425</v>
      </c>
      <c r="C21" s="448">
        <f>SUM(C7:C20)</f>
        <v>57890</v>
      </c>
      <c r="D21" s="448">
        <f>SUM(D7:D20)</f>
        <v>27013</v>
      </c>
      <c r="E21" s="448">
        <f>SUM(E7:E19)</f>
        <v>0</v>
      </c>
      <c r="F21" s="448">
        <f>SUM(F7:F19)</f>
        <v>15481</v>
      </c>
      <c r="G21" s="448">
        <f>SUM(G7:G19)</f>
        <v>0</v>
      </c>
      <c r="H21" s="448">
        <f>SUM(H7:H20)</f>
        <v>100384</v>
      </c>
      <c r="I21" s="448">
        <f>SUM(I7:I19)</f>
        <v>0</v>
      </c>
      <c r="J21" s="448">
        <f>SUM(J7:J20)</f>
        <v>100384</v>
      </c>
      <c r="K21" s="448">
        <f>SUM(K7:K20)</f>
        <v>100384</v>
      </c>
      <c r="L21" s="449">
        <f>SUM(L7:L20)</f>
        <v>45500</v>
      </c>
    </row>
    <row r="22" spans="1:12" ht="13.5" thickBot="1">
      <c r="A22" s="450" t="s">
        <v>187</v>
      </c>
      <c r="B22" s="451" t="s">
        <v>197</v>
      </c>
      <c r="C22" s="142">
        <v>379269</v>
      </c>
      <c r="D22" s="142">
        <v>-165040</v>
      </c>
      <c r="E22" s="142">
        <v>-238187</v>
      </c>
      <c r="F22" s="142">
        <v>-15481</v>
      </c>
      <c r="G22" s="142">
        <v>-24903</v>
      </c>
      <c r="H22" s="142">
        <f>C22+D22-E22+F22+G22</f>
        <v>412032</v>
      </c>
      <c r="I22" s="142"/>
      <c r="J22" s="452">
        <f>H22+I22</f>
        <v>412032</v>
      </c>
      <c r="K22" s="453">
        <f>J22+E22</f>
        <v>173845</v>
      </c>
      <c r="L22" s="454">
        <v>173352</v>
      </c>
    </row>
    <row r="23" spans="1:12" ht="13.5" thickBot="1">
      <c r="A23" s="455"/>
      <c r="B23" s="456" t="s">
        <v>105</v>
      </c>
      <c r="C23" s="457">
        <f aca="true" t="shared" si="3" ref="C23:L23">C21+C22</f>
        <v>437159</v>
      </c>
      <c r="D23" s="457">
        <f t="shared" si="3"/>
        <v>-138027</v>
      </c>
      <c r="E23" s="457">
        <f t="shared" si="3"/>
        <v>-238187</v>
      </c>
      <c r="F23" s="457">
        <f t="shared" si="3"/>
        <v>0</v>
      </c>
      <c r="G23" s="457">
        <f t="shared" si="3"/>
        <v>-24903</v>
      </c>
      <c r="H23" s="457">
        <f t="shared" si="3"/>
        <v>512416</v>
      </c>
      <c r="I23" s="457">
        <f t="shared" si="3"/>
        <v>0</v>
      </c>
      <c r="J23" s="457">
        <f t="shared" si="3"/>
        <v>512416</v>
      </c>
      <c r="K23" s="458">
        <f t="shared" si="3"/>
        <v>274229</v>
      </c>
      <c r="L23" s="458">
        <f t="shared" si="3"/>
        <v>218852</v>
      </c>
    </row>
    <row r="30" ht="12.75">
      <c r="H30" s="338"/>
    </row>
  </sheetData>
  <mergeCells count="3">
    <mergeCell ref="A1:K1"/>
    <mergeCell ref="A3:K3"/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0">
    <tabColor indexed="50"/>
  </sheetPr>
  <dimension ref="A1:C39"/>
  <sheetViews>
    <sheetView zoomScalePageLayoutView="0" workbookViewId="0" topLeftCell="A97">
      <selection activeCell="A2" sqref="A2:C2"/>
    </sheetView>
  </sheetViews>
  <sheetFormatPr defaultColWidth="9.140625" defaultRowHeight="12.75"/>
  <cols>
    <col min="1" max="1" width="44.57421875" style="0" customWidth="1"/>
    <col min="2" max="2" width="22.7109375" style="0" customWidth="1"/>
    <col min="3" max="3" width="18.7109375" style="0" customWidth="1"/>
  </cols>
  <sheetData>
    <row r="1" spans="1:3" ht="12.75">
      <c r="A1" s="638" t="s">
        <v>307</v>
      </c>
      <c r="B1" s="638"/>
      <c r="C1" s="638"/>
    </row>
    <row r="2" spans="1:3" ht="12.75">
      <c r="A2" s="644" t="s">
        <v>728</v>
      </c>
      <c r="B2" s="644"/>
      <c r="C2" s="644"/>
    </row>
    <row r="3" spans="1:3" ht="12.75">
      <c r="A3" s="644" t="s">
        <v>364</v>
      </c>
      <c r="B3" s="644"/>
      <c r="C3" s="644"/>
    </row>
    <row r="4" spans="1:3" ht="13.5" thickBot="1">
      <c r="A4" s="667" t="s">
        <v>314</v>
      </c>
      <c r="B4" s="667"/>
      <c r="C4" s="667"/>
    </row>
    <row r="5" spans="1:3" ht="13.5" thickTop="1">
      <c r="A5" s="92"/>
      <c r="B5" s="92"/>
      <c r="C5" s="92"/>
    </row>
    <row r="6" ht="13.5" thickBot="1"/>
    <row r="7" spans="1:3" ht="13.5" thickBot="1">
      <c r="A7" s="100" t="s">
        <v>216</v>
      </c>
      <c r="B7" s="101" t="s">
        <v>306</v>
      </c>
      <c r="C7" s="102" t="s">
        <v>309</v>
      </c>
    </row>
    <row r="8" spans="1:3" ht="12.75">
      <c r="A8" s="97" t="s">
        <v>4</v>
      </c>
      <c r="B8" s="98">
        <f>'1.szmelléklet bevétel'!E15</f>
        <v>1925344</v>
      </c>
      <c r="C8" s="99">
        <f>B8/B15</f>
        <v>0.23572054977595858</v>
      </c>
    </row>
    <row r="9" spans="1:3" ht="12.75">
      <c r="A9" s="93" t="s">
        <v>15</v>
      </c>
      <c r="B9" s="85">
        <f>'1.szmelléklet bevétel'!E25</f>
        <v>1375683</v>
      </c>
      <c r="C9" s="99">
        <f>B9/B15</f>
        <v>0.16842535831385977</v>
      </c>
    </row>
    <row r="10" spans="1:3" ht="12.75">
      <c r="A10" s="93" t="s">
        <v>308</v>
      </c>
      <c r="B10" s="85">
        <f>'1.szmelléklet bevétel'!E31</f>
        <v>498805</v>
      </c>
      <c r="C10" s="99">
        <f>B10/B15</f>
        <v>0.06106887331874045</v>
      </c>
    </row>
    <row r="11" spans="1:3" ht="12.75">
      <c r="A11" s="93" t="s">
        <v>27</v>
      </c>
      <c r="B11" s="85">
        <f>'1.szmelléklet bevétel'!E41</f>
        <v>2174127</v>
      </c>
      <c r="C11" s="99">
        <f>B11/B15</f>
        <v>0.2661791408302908</v>
      </c>
    </row>
    <row r="12" spans="1:3" ht="12.75">
      <c r="A12" s="93" t="s">
        <v>34</v>
      </c>
      <c r="B12" s="85">
        <f>'1.szmelléklet bevétel'!E42</f>
        <v>10550</v>
      </c>
      <c r="C12" s="99">
        <f>B12/B15</f>
        <v>0.0012916402472162704</v>
      </c>
    </row>
    <row r="13" spans="1:3" ht="12.75">
      <c r="A13" s="93" t="s">
        <v>36</v>
      </c>
      <c r="B13" s="85">
        <f>'1.szmelléklet bevétel'!E47</f>
        <v>2028189</v>
      </c>
      <c r="C13" s="99">
        <f>B13/B15</f>
        <v>0.24831189965510145</v>
      </c>
    </row>
    <row r="14" spans="1:3" ht="13.5" thickBot="1">
      <c r="A14" s="94" t="s">
        <v>40</v>
      </c>
      <c r="B14" s="86">
        <f>'1.szmelléklet bevétel'!E49</f>
        <v>155211</v>
      </c>
      <c r="C14" s="99">
        <f>B14/B15</f>
        <v>0.019002537858832658</v>
      </c>
    </row>
    <row r="15" spans="1:3" ht="13.5" thickBot="1">
      <c r="A15" s="95" t="s">
        <v>102</v>
      </c>
      <c r="B15" s="96">
        <f>SUM(B8:B14)</f>
        <v>8167909</v>
      </c>
      <c r="C15" s="99">
        <f>SUM(C8:C14)</f>
        <v>1</v>
      </c>
    </row>
    <row r="30" ht="13.5" thickBot="1"/>
    <row r="31" spans="1:3" ht="13.5" thickBot="1">
      <c r="A31" s="100" t="s">
        <v>310</v>
      </c>
      <c r="B31" s="101" t="s">
        <v>306</v>
      </c>
      <c r="C31" s="102" t="s">
        <v>309</v>
      </c>
    </row>
    <row r="32" spans="1:3" ht="12.75">
      <c r="A32" s="108" t="s">
        <v>120</v>
      </c>
      <c r="B32" s="98">
        <f>'1sz melléklet kiadás'!E36</f>
        <v>2585469</v>
      </c>
      <c r="C32" s="99">
        <f>B32/B$39</f>
        <v>0.3386267397967744</v>
      </c>
    </row>
    <row r="33" spans="1:3" ht="12.75">
      <c r="A33" s="103" t="s">
        <v>254</v>
      </c>
      <c r="B33" s="85">
        <f>'1sz melléklet kiadás'!E37</f>
        <v>808856</v>
      </c>
      <c r="C33" s="99">
        <f aca="true" t="shared" si="0" ref="C33:C38">B33/B$39</f>
        <v>0.10593833081930579</v>
      </c>
    </row>
    <row r="34" spans="1:3" ht="12.75">
      <c r="A34" s="103" t="s">
        <v>123</v>
      </c>
      <c r="B34" s="85">
        <f>'1sz melléklet kiadás'!E38</f>
        <v>1822435</v>
      </c>
      <c r="C34" s="99">
        <f t="shared" si="0"/>
        <v>0.23868985570568996</v>
      </c>
    </row>
    <row r="35" spans="1:3" ht="12.75">
      <c r="A35" s="103" t="s">
        <v>311</v>
      </c>
      <c r="B35" s="85">
        <f>'1sz melléklet kiadás'!E46</f>
        <v>500774</v>
      </c>
      <c r="C35" s="99">
        <f t="shared" si="0"/>
        <v>0.06558789410934336</v>
      </c>
    </row>
    <row r="36" spans="1:3" ht="12.75">
      <c r="A36" s="103" t="s">
        <v>247</v>
      </c>
      <c r="B36" s="85">
        <f>'1sz melléklet kiadás'!E49+'1sz melléklet kiadás'!E50</f>
        <v>0</v>
      </c>
      <c r="C36" s="99">
        <f t="shared" si="0"/>
        <v>0</v>
      </c>
    </row>
    <row r="37" spans="1:3" ht="12.75">
      <c r="A37" s="103" t="s">
        <v>312</v>
      </c>
      <c r="B37" s="85">
        <f>'1sz melléklet kiadás'!E52+'1sz melléklet kiadás'!E53</f>
        <v>1558959</v>
      </c>
      <c r="C37" s="99">
        <f t="shared" si="0"/>
        <v>0.204181602504938</v>
      </c>
    </row>
    <row r="38" spans="1:3" ht="28.5" customHeight="1" thickBot="1">
      <c r="A38" s="104" t="s">
        <v>313</v>
      </c>
      <c r="B38" s="86">
        <f>'1sz melléklet kiadás'!E39+'1sz melléklet kiadás'!E40+'1sz melléklet kiadás'!E41+'1sz melléklet kiadás'!E42+'1sz melléklet kiadás'!E51</f>
        <v>358666</v>
      </c>
      <c r="C38" s="99">
        <f t="shared" si="0"/>
        <v>0.046975577063948504</v>
      </c>
    </row>
    <row r="39" spans="1:3" ht="13.5" thickBot="1">
      <c r="A39" s="105" t="s">
        <v>102</v>
      </c>
      <c r="B39" s="106">
        <f>SUM(B32:B38)</f>
        <v>7635159</v>
      </c>
      <c r="C39" s="107">
        <f>SUM(C32:C38)</f>
        <v>1</v>
      </c>
    </row>
  </sheetData>
  <sheetProtection/>
  <mergeCells count="4">
    <mergeCell ref="A1:C1"/>
    <mergeCell ref="A2:C2"/>
    <mergeCell ref="A3:C3"/>
    <mergeCell ref="A4:C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indexed="50"/>
  </sheetPr>
  <dimension ref="A1:J180"/>
  <sheetViews>
    <sheetView zoomScale="115" zoomScaleNormal="115" zoomScalePageLayoutView="0" workbookViewId="0" topLeftCell="E1">
      <selection activeCell="E69" sqref="E69"/>
    </sheetView>
  </sheetViews>
  <sheetFormatPr defaultColWidth="9.140625" defaultRowHeight="12.75"/>
  <cols>
    <col min="1" max="1" width="4.140625" style="0" customWidth="1"/>
    <col min="2" max="2" width="37.421875" style="0" customWidth="1"/>
    <col min="3" max="3" width="11.140625" style="0" customWidth="1"/>
    <col min="4" max="4" width="12.28125" style="0" customWidth="1"/>
    <col min="5" max="6" width="11.00390625" style="0" customWidth="1"/>
  </cols>
  <sheetData>
    <row r="1" spans="1:6" ht="12.75">
      <c r="A1" s="638" t="s">
        <v>214</v>
      </c>
      <c r="B1" s="638"/>
      <c r="C1" s="638"/>
      <c r="D1" s="638"/>
      <c r="E1" s="638"/>
      <c r="F1" s="342"/>
    </row>
    <row r="2" spans="1:6" ht="13.5" thickBot="1">
      <c r="A2" s="651" t="s">
        <v>375</v>
      </c>
      <c r="B2" s="651"/>
      <c r="C2" s="651"/>
      <c r="D2" s="651"/>
      <c r="E2" s="651"/>
      <c r="F2" s="366"/>
    </row>
    <row r="3" spans="1:6" ht="12.75" customHeight="1" thickBot="1">
      <c r="A3" s="180"/>
      <c r="B3" s="173"/>
      <c r="C3" s="173"/>
      <c r="D3" s="173"/>
      <c r="E3" s="181" t="s">
        <v>304</v>
      </c>
      <c r="F3" s="365"/>
    </row>
    <row r="4" spans="1:6" ht="27.75" customHeight="1" thickBot="1" thickTop="1">
      <c r="A4" s="131" t="s">
        <v>78</v>
      </c>
      <c r="B4" s="89" t="s">
        <v>1</v>
      </c>
      <c r="C4" s="88" t="s">
        <v>339</v>
      </c>
      <c r="D4" s="88" t="s">
        <v>340</v>
      </c>
      <c r="E4" s="88" t="s">
        <v>376</v>
      </c>
      <c r="F4" s="359" t="s">
        <v>392</v>
      </c>
    </row>
    <row r="5" spans="1:6" ht="12" customHeight="1" thickTop="1">
      <c r="A5" s="132"/>
      <c r="B5" s="653" t="s">
        <v>43</v>
      </c>
      <c r="C5" s="654"/>
      <c r="D5" s="654"/>
      <c r="E5" s="655"/>
      <c r="F5" s="360"/>
    </row>
    <row r="6" spans="1:10" ht="12" customHeight="1">
      <c r="A6" s="133" t="s">
        <v>5</v>
      </c>
      <c r="B6" s="29" t="s">
        <v>44</v>
      </c>
      <c r="C6" s="83">
        <f>C7+C8+C9+C10+C12+C13+C11</f>
        <v>4145817</v>
      </c>
      <c r="D6" s="83">
        <f>D7+D8+D9+D10+D12+D13+D11</f>
        <v>4644714</v>
      </c>
      <c r="E6" s="83">
        <f>E7+E8+E9+E10+E12+E13+E11</f>
        <v>4533755</v>
      </c>
      <c r="F6" s="387">
        <f>E6/D6</f>
        <v>0.9761106927143415</v>
      </c>
      <c r="G6" s="54"/>
      <c r="J6" s="71"/>
    </row>
    <row r="7" spans="1:10" ht="12" customHeight="1">
      <c r="A7" s="645" t="s">
        <v>49</v>
      </c>
      <c r="B7" s="12" t="s">
        <v>223</v>
      </c>
      <c r="C7" s="32">
        <f>'2sz melléklet'!C119</f>
        <v>2232664</v>
      </c>
      <c r="D7" s="32">
        <f>'2sz melléklet'!D119</f>
        <v>2370462</v>
      </c>
      <c r="E7" s="134">
        <v>2324510</v>
      </c>
      <c r="F7" s="389">
        <f aca="true" t="shared" si="0" ref="F7:F53">E7/D7</f>
        <v>0.980614749361095</v>
      </c>
      <c r="J7" s="71"/>
    </row>
    <row r="8" spans="1:10" ht="12" customHeight="1">
      <c r="A8" s="646"/>
      <c r="B8" s="12" t="s">
        <v>46</v>
      </c>
      <c r="C8" s="32">
        <f>'2sz melléklet'!G119</f>
        <v>713956</v>
      </c>
      <c r="D8" s="32">
        <f>'2sz melléklet'!H119</f>
        <v>757342</v>
      </c>
      <c r="E8" s="134">
        <v>735539</v>
      </c>
      <c r="F8" s="389">
        <f t="shared" si="0"/>
        <v>0.9712111569145776</v>
      </c>
      <c r="J8" s="71"/>
    </row>
    <row r="9" spans="1:10" ht="12" customHeight="1">
      <c r="A9" s="646"/>
      <c r="B9" s="12" t="s">
        <v>47</v>
      </c>
      <c r="C9" s="32">
        <v>1034153</v>
      </c>
      <c r="D9" s="32">
        <f>'2sz melléklet'!L119</f>
        <v>1284682</v>
      </c>
      <c r="E9" s="134">
        <v>1312375</v>
      </c>
      <c r="F9" s="389">
        <f t="shared" si="0"/>
        <v>1.0215563073196323</v>
      </c>
      <c r="J9" s="71"/>
    </row>
    <row r="10" spans="1:10" ht="12" customHeight="1">
      <c r="A10" s="646"/>
      <c r="B10" s="12" t="s">
        <v>48</v>
      </c>
      <c r="C10" s="32"/>
      <c r="D10" s="32">
        <v>825</v>
      </c>
      <c r="E10" s="134">
        <v>825</v>
      </c>
      <c r="F10" s="389">
        <f t="shared" si="0"/>
        <v>1</v>
      </c>
      <c r="J10" s="71"/>
    </row>
    <row r="11" spans="1:10" ht="12" customHeight="1">
      <c r="A11" s="646"/>
      <c r="B11" s="12" t="s">
        <v>333</v>
      </c>
      <c r="C11" s="32">
        <v>31286</v>
      </c>
      <c r="D11" s="32">
        <v>32180</v>
      </c>
      <c r="E11" s="134">
        <v>32180</v>
      </c>
      <c r="F11" s="389">
        <f t="shared" si="0"/>
        <v>1</v>
      </c>
      <c r="J11" s="71"/>
    </row>
    <row r="12" spans="1:10" ht="12" customHeight="1">
      <c r="A12" s="646"/>
      <c r="B12" s="12" t="s">
        <v>50</v>
      </c>
      <c r="C12" s="32">
        <f>'2sz melléklet'!C147</f>
        <v>14012</v>
      </c>
      <c r="D12" s="32">
        <f>'2sz melléklet'!D147</f>
        <v>14062</v>
      </c>
      <c r="E12" s="134">
        <v>12808</v>
      </c>
      <c r="F12" s="389">
        <f t="shared" si="0"/>
        <v>0.9108234959465226</v>
      </c>
      <c r="J12" s="71"/>
    </row>
    <row r="13" spans="1:10" ht="12" customHeight="1">
      <c r="A13" s="646"/>
      <c r="B13" s="12" t="s">
        <v>51</v>
      </c>
      <c r="C13" s="32">
        <f>C15+C14</f>
        <v>119746</v>
      </c>
      <c r="D13" s="32">
        <f>D15+D14</f>
        <v>185161</v>
      </c>
      <c r="E13" s="134">
        <v>115518</v>
      </c>
      <c r="F13" s="389">
        <f t="shared" si="0"/>
        <v>0.6238786785554193</v>
      </c>
      <c r="J13" s="71"/>
    </row>
    <row r="14" spans="1:10" ht="12" customHeight="1">
      <c r="A14" s="646"/>
      <c r="B14" s="12" t="s">
        <v>71</v>
      </c>
      <c r="C14" s="32">
        <f>'2sz melléklet'!K147</f>
        <v>112426</v>
      </c>
      <c r="D14" s="32">
        <f>'2sz melléklet'!L147</f>
        <v>162236</v>
      </c>
      <c r="E14" s="134">
        <v>88301</v>
      </c>
      <c r="F14" s="389">
        <f t="shared" si="0"/>
        <v>0.5442750067802461</v>
      </c>
      <c r="J14" s="71"/>
    </row>
    <row r="15" spans="1:10" ht="12" customHeight="1">
      <c r="A15" s="646"/>
      <c r="B15" s="12" t="s">
        <v>224</v>
      </c>
      <c r="C15" s="32">
        <f>'2sz melléklet'!C179</f>
        <v>7320</v>
      </c>
      <c r="D15" s="32">
        <f>'2sz melléklet'!D179</f>
        <v>22925</v>
      </c>
      <c r="E15" s="134">
        <v>27217</v>
      </c>
      <c r="F15" s="389">
        <f t="shared" si="0"/>
        <v>1.1872191930207197</v>
      </c>
      <c r="J15" s="71"/>
    </row>
    <row r="16" spans="1:10" ht="12" customHeight="1">
      <c r="A16" s="133" t="s">
        <v>9</v>
      </c>
      <c r="B16" s="29" t="s">
        <v>53</v>
      </c>
      <c r="C16" s="33">
        <f>C17+C18+C19+C20+C21+C22+C25+C28+C29+C30+C31+C32</f>
        <v>2748053</v>
      </c>
      <c r="D16" s="33">
        <f>D17+D18+D19+D20+D21+D22+D25+D28+D29+D30+D31+D32</f>
        <v>3478690</v>
      </c>
      <c r="E16" s="33">
        <f>E17+E18+E19+E20+E21+E22+E25+E28+E29+E30+E31+E32</f>
        <v>3101404</v>
      </c>
      <c r="F16" s="387">
        <f t="shared" si="0"/>
        <v>0.8915436558014654</v>
      </c>
      <c r="J16" s="71"/>
    </row>
    <row r="17" spans="1:10" ht="12" customHeight="1">
      <c r="A17" s="645"/>
      <c r="B17" s="12" t="s">
        <v>223</v>
      </c>
      <c r="C17" s="110">
        <v>276500</v>
      </c>
      <c r="D17" s="32">
        <f>'[1]3sz melléklet polghiv'!D7</f>
        <v>276670</v>
      </c>
      <c r="E17" s="135">
        <v>260959</v>
      </c>
      <c r="F17" s="389">
        <f t="shared" si="0"/>
        <v>0.9432139371814797</v>
      </c>
      <c r="J17" s="71"/>
    </row>
    <row r="18" spans="1:10" ht="12" customHeight="1">
      <c r="A18" s="646"/>
      <c r="B18" s="12" t="s">
        <v>46</v>
      </c>
      <c r="C18" s="110">
        <v>76500</v>
      </c>
      <c r="D18" s="32">
        <v>76917</v>
      </c>
      <c r="E18" s="135">
        <v>73317</v>
      </c>
      <c r="F18" s="389">
        <f t="shared" si="0"/>
        <v>0.9531963025078981</v>
      </c>
      <c r="J18" s="71"/>
    </row>
    <row r="19" spans="1:10" ht="12" customHeight="1">
      <c r="A19" s="646"/>
      <c r="B19" s="12" t="s">
        <v>47</v>
      </c>
      <c r="C19" s="110">
        <v>640198</v>
      </c>
      <c r="D19" s="32">
        <f>'[1]3sz melléklet polghiv'!D9</f>
        <v>684328</v>
      </c>
      <c r="E19" s="135">
        <v>510060</v>
      </c>
      <c r="F19" s="389">
        <f t="shared" si="0"/>
        <v>0.7453443378029249</v>
      </c>
      <c r="J19" s="71"/>
    </row>
    <row r="20" spans="1:10" ht="12" customHeight="1">
      <c r="A20" s="646"/>
      <c r="B20" s="12" t="s">
        <v>54</v>
      </c>
      <c r="C20" s="110">
        <v>77840</v>
      </c>
      <c r="D20" s="32">
        <f>'[1]3sz melléklet polghiv'!D51</f>
        <v>74368</v>
      </c>
      <c r="E20" s="135">
        <v>56964</v>
      </c>
      <c r="F20" s="389">
        <f t="shared" si="0"/>
        <v>0.7659746127366609</v>
      </c>
      <c r="J20" s="71"/>
    </row>
    <row r="21" spans="1:10" ht="12" customHeight="1">
      <c r="A21" s="646"/>
      <c r="B21" s="12" t="s">
        <v>55</v>
      </c>
      <c r="C21" s="110">
        <v>112802</v>
      </c>
      <c r="D21" s="32">
        <v>116539</v>
      </c>
      <c r="E21" s="135">
        <v>93991</v>
      </c>
      <c r="F21" s="389">
        <f t="shared" si="0"/>
        <v>0.8065197058495439</v>
      </c>
      <c r="J21" s="71"/>
    </row>
    <row r="22" spans="1:10" ht="12" customHeight="1">
      <c r="A22" s="646"/>
      <c r="B22" s="12" t="s">
        <v>73</v>
      </c>
      <c r="C22" s="110">
        <v>81828</v>
      </c>
      <c r="D22" s="32">
        <v>202628</v>
      </c>
      <c r="E22" s="135">
        <v>145106</v>
      </c>
      <c r="F22" s="389">
        <f t="shared" si="0"/>
        <v>0.716120180823973</v>
      </c>
      <c r="J22" s="71"/>
    </row>
    <row r="23" spans="1:10" ht="12" customHeight="1">
      <c r="A23" s="646"/>
      <c r="B23" s="256" t="s">
        <v>324</v>
      </c>
      <c r="C23" s="111">
        <v>12000</v>
      </c>
      <c r="D23" s="326">
        <v>12000</v>
      </c>
      <c r="E23" s="136">
        <v>8739</v>
      </c>
      <c r="F23" s="389">
        <f t="shared" si="0"/>
        <v>0.72825</v>
      </c>
      <c r="J23" s="71"/>
    </row>
    <row r="24" spans="1:10" ht="12" customHeight="1">
      <c r="A24" s="646"/>
      <c r="B24" s="256" t="s">
        <v>323</v>
      </c>
      <c r="C24" s="32"/>
      <c r="D24" s="34"/>
      <c r="E24" s="137"/>
      <c r="F24" s="387"/>
      <c r="J24" s="71"/>
    </row>
    <row r="25" spans="1:10" ht="12" customHeight="1">
      <c r="A25" s="646"/>
      <c r="B25" s="12" t="s">
        <v>51</v>
      </c>
      <c r="C25" s="32">
        <v>790810</v>
      </c>
      <c r="D25" s="32">
        <v>453776</v>
      </c>
      <c r="E25" s="135">
        <v>385256</v>
      </c>
      <c r="F25" s="389">
        <f t="shared" si="0"/>
        <v>0.8490003878565636</v>
      </c>
      <c r="J25" s="71"/>
    </row>
    <row r="26" spans="1:10" ht="12" customHeight="1">
      <c r="A26" s="646"/>
      <c r="B26" s="12" t="s">
        <v>72</v>
      </c>
      <c r="C26" s="32">
        <v>606358</v>
      </c>
      <c r="D26" s="32">
        <v>373283</v>
      </c>
      <c r="E26" s="135">
        <v>304499</v>
      </c>
      <c r="F26" s="389">
        <f t="shared" si="0"/>
        <v>0.8157322996225383</v>
      </c>
      <c r="J26" s="71"/>
    </row>
    <row r="27" spans="1:10" ht="12" customHeight="1">
      <c r="A27" s="646"/>
      <c r="B27" s="12" t="s">
        <v>225</v>
      </c>
      <c r="C27" s="32">
        <v>184452</v>
      </c>
      <c r="D27" s="32">
        <v>80493</v>
      </c>
      <c r="E27" s="135">
        <v>80757</v>
      </c>
      <c r="F27" s="389">
        <f t="shared" si="0"/>
        <v>1.003279788304573</v>
      </c>
      <c r="J27" s="71"/>
    </row>
    <row r="28" spans="1:10" ht="12" customHeight="1">
      <c r="A28" s="646"/>
      <c r="B28" s="13" t="s">
        <v>70</v>
      </c>
      <c r="C28" s="112">
        <v>500</v>
      </c>
      <c r="D28" s="32">
        <v>500</v>
      </c>
      <c r="E28" s="138"/>
      <c r="F28" s="389">
        <f t="shared" si="0"/>
        <v>0</v>
      </c>
      <c r="J28" s="71"/>
    </row>
    <row r="29" spans="1:10" ht="12" customHeight="1">
      <c r="A29" s="646"/>
      <c r="B29" s="13" t="s">
        <v>57</v>
      </c>
      <c r="C29" s="112">
        <v>12100</v>
      </c>
      <c r="D29" s="32">
        <v>10752</v>
      </c>
      <c r="E29" s="138"/>
      <c r="F29" s="389">
        <f t="shared" si="0"/>
        <v>0</v>
      </c>
      <c r="J29" s="71"/>
    </row>
    <row r="30" spans="1:10" ht="25.5" customHeight="1">
      <c r="A30" s="646"/>
      <c r="B30" s="43" t="s">
        <v>226</v>
      </c>
      <c r="C30" s="31">
        <v>6802</v>
      </c>
      <c r="D30" s="31">
        <v>16802</v>
      </c>
      <c r="E30" s="138">
        <v>16792</v>
      </c>
      <c r="F30" s="389">
        <f t="shared" si="0"/>
        <v>0.999404832758005</v>
      </c>
      <c r="J30" s="71"/>
    </row>
    <row r="31" spans="1:10" ht="12" customHeight="1">
      <c r="A31" s="646"/>
      <c r="B31" s="13" t="s">
        <v>59</v>
      </c>
      <c r="C31" s="110">
        <v>582027</v>
      </c>
      <c r="D31" s="32">
        <v>813410</v>
      </c>
      <c r="E31" s="135">
        <v>812026</v>
      </c>
      <c r="F31" s="389">
        <f t="shared" si="0"/>
        <v>0.9982985210410494</v>
      </c>
      <c r="J31" s="71"/>
    </row>
    <row r="32" spans="1:10" ht="12" customHeight="1">
      <c r="A32" s="652"/>
      <c r="B32" s="13" t="s">
        <v>60</v>
      </c>
      <c r="C32" s="110">
        <v>90146</v>
      </c>
      <c r="D32" s="32">
        <v>752000</v>
      </c>
      <c r="E32" s="135">
        <v>746933</v>
      </c>
      <c r="F32" s="389">
        <f t="shared" si="0"/>
        <v>0.9932619680851064</v>
      </c>
      <c r="J32" s="71"/>
    </row>
    <row r="33" spans="1:10" ht="12" customHeight="1">
      <c r="A33" s="139"/>
      <c r="B33" s="627" t="s">
        <v>116</v>
      </c>
      <c r="C33" s="628">
        <v>6893870</v>
      </c>
      <c r="D33" s="629">
        <v>8123404</v>
      </c>
      <c r="E33" s="630">
        <v>7635159</v>
      </c>
      <c r="F33" s="631">
        <f t="shared" si="0"/>
        <v>0.939896501515867</v>
      </c>
      <c r="J33" s="71"/>
    </row>
    <row r="34" spans="1:6" ht="12" customHeight="1">
      <c r="A34" s="140"/>
      <c r="B34" s="12" t="s">
        <v>62</v>
      </c>
      <c r="C34" s="32"/>
      <c r="D34" s="32"/>
      <c r="E34" s="141">
        <v>-17730</v>
      </c>
      <c r="F34" s="387"/>
    </row>
    <row r="35" spans="1:6" ht="12" customHeight="1">
      <c r="A35" s="597"/>
      <c r="B35" s="14" t="s">
        <v>61</v>
      </c>
      <c r="C35" s="35">
        <f>C16+C6</f>
        <v>6893870</v>
      </c>
      <c r="D35" s="35">
        <f>D16+D6</f>
        <v>8123404</v>
      </c>
      <c r="E35" s="35">
        <f>SUM(E33:E34)</f>
        <v>7617429</v>
      </c>
      <c r="F35" s="388">
        <f>E35/D35</f>
        <v>0.9377139189433396</v>
      </c>
    </row>
    <row r="36" spans="1:6" ht="12" customHeight="1">
      <c r="A36" s="645"/>
      <c r="B36" s="12" t="s">
        <v>45</v>
      </c>
      <c r="C36" s="32">
        <f aca="true" t="shared" si="1" ref="C36:E38">C17+C7</f>
        <v>2509164</v>
      </c>
      <c r="D36" s="32">
        <f t="shared" si="1"/>
        <v>2647132</v>
      </c>
      <c r="E36" s="32">
        <f t="shared" si="1"/>
        <v>2585469</v>
      </c>
      <c r="F36" s="389">
        <f t="shared" si="0"/>
        <v>0.9767057328459631</v>
      </c>
    </row>
    <row r="37" spans="1:6" ht="12" customHeight="1">
      <c r="A37" s="646"/>
      <c r="B37" s="12" t="s">
        <v>63</v>
      </c>
      <c r="C37" s="32">
        <f t="shared" si="1"/>
        <v>790456</v>
      </c>
      <c r="D37" s="32">
        <f t="shared" si="1"/>
        <v>834259</v>
      </c>
      <c r="E37" s="32">
        <f t="shared" si="1"/>
        <v>808856</v>
      </c>
      <c r="F37" s="389">
        <f t="shared" si="0"/>
        <v>0.9695502236116122</v>
      </c>
    </row>
    <row r="38" spans="1:6" ht="12" customHeight="1">
      <c r="A38" s="646"/>
      <c r="B38" s="12" t="s">
        <v>64</v>
      </c>
      <c r="C38" s="32">
        <f t="shared" si="1"/>
        <v>1674351</v>
      </c>
      <c r="D38" s="32">
        <f t="shared" si="1"/>
        <v>1969010</v>
      </c>
      <c r="E38" s="32">
        <f t="shared" si="1"/>
        <v>1822435</v>
      </c>
      <c r="F38" s="389">
        <f t="shared" si="0"/>
        <v>0.9255590372826954</v>
      </c>
    </row>
    <row r="39" spans="1:6" ht="12" customHeight="1">
      <c r="A39" s="646"/>
      <c r="B39" s="12" t="s">
        <v>65</v>
      </c>
      <c r="C39" s="32">
        <f>C20+C10+C11</f>
        <v>109126</v>
      </c>
      <c r="D39" s="32">
        <f>D20+D10+D11</f>
        <v>107373</v>
      </c>
      <c r="E39" s="32">
        <f>E20+E10+E11</f>
        <v>89969</v>
      </c>
      <c r="F39" s="389">
        <f t="shared" si="0"/>
        <v>0.8379108341948162</v>
      </c>
    </row>
    <row r="40" spans="1:6" ht="12" customHeight="1">
      <c r="A40" s="646"/>
      <c r="B40" s="12" t="s">
        <v>66</v>
      </c>
      <c r="C40" s="32">
        <f>C21</f>
        <v>112802</v>
      </c>
      <c r="D40" s="32">
        <f>D21</f>
        <v>116539</v>
      </c>
      <c r="E40" s="32">
        <f>E21</f>
        <v>93991</v>
      </c>
      <c r="F40" s="389">
        <f t="shared" si="0"/>
        <v>0.8065197058495439</v>
      </c>
    </row>
    <row r="41" spans="1:6" ht="12" customHeight="1">
      <c r="A41" s="646"/>
      <c r="B41" s="12" t="s">
        <v>67</v>
      </c>
      <c r="C41" s="32">
        <f>C12</f>
        <v>14012</v>
      </c>
      <c r="D41" s="32">
        <f>D12</f>
        <v>14062</v>
      </c>
      <c r="E41" s="32">
        <f>E12</f>
        <v>12808</v>
      </c>
      <c r="F41" s="389">
        <f t="shared" si="0"/>
        <v>0.9108234959465226</v>
      </c>
    </row>
    <row r="42" spans="1:6" ht="12" customHeight="1">
      <c r="A42" s="646"/>
      <c r="B42" s="12" t="s">
        <v>74</v>
      </c>
      <c r="C42" s="32">
        <f>C22</f>
        <v>81828</v>
      </c>
      <c r="D42" s="32">
        <f>D22</f>
        <v>202628</v>
      </c>
      <c r="E42" s="32">
        <f>E22</f>
        <v>145106</v>
      </c>
      <c r="F42" s="389">
        <f t="shared" si="0"/>
        <v>0.716120180823973</v>
      </c>
    </row>
    <row r="43" spans="1:6" ht="12" customHeight="1">
      <c r="A43" s="646"/>
      <c r="B43" s="256" t="s">
        <v>325</v>
      </c>
      <c r="C43" s="647">
        <v>12000</v>
      </c>
      <c r="D43" s="648">
        <v>12000</v>
      </c>
      <c r="E43" s="650">
        <v>8739</v>
      </c>
      <c r="F43" s="389">
        <f t="shared" si="0"/>
        <v>0.72825</v>
      </c>
    </row>
    <row r="44" spans="1:6" ht="9.75" customHeight="1">
      <c r="A44" s="646"/>
      <c r="B44" s="256" t="s">
        <v>326</v>
      </c>
      <c r="C44" s="647"/>
      <c r="D44" s="649"/>
      <c r="E44" s="650"/>
      <c r="F44" s="387"/>
    </row>
    <row r="45" spans="1:6" ht="12" customHeight="1">
      <c r="A45" s="646"/>
      <c r="B45" s="12" t="s">
        <v>75</v>
      </c>
      <c r="C45" s="32" t="s">
        <v>20</v>
      </c>
      <c r="D45" s="32"/>
      <c r="E45" s="141"/>
      <c r="F45" s="387"/>
    </row>
    <row r="46" spans="1:6" ht="12" customHeight="1">
      <c r="A46" s="646"/>
      <c r="B46" s="12" t="s">
        <v>68</v>
      </c>
      <c r="C46" s="32">
        <f aca="true" t="shared" si="2" ref="C46:E48">C25+C13</f>
        <v>910556</v>
      </c>
      <c r="D46" s="32">
        <f t="shared" si="2"/>
        <v>638937</v>
      </c>
      <c r="E46" s="32">
        <f t="shared" si="2"/>
        <v>500774</v>
      </c>
      <c r="F46" s="389">
        <f t="shared" si="0"/>
        <v>0.7837611532905435</v>
      </c>
    </row>
    <row r="47" spans="1:6" ht="12" customHeight="1">
      <c r="A47" s="646"/>
      <c r="B47" s="12" t="s">
        <v>69</v>
      </c>
      <c r="C47" s="32">
        <f t="shared" si="2"/>
        <v>718784</v>
      </c>
      <c r="D47" s="32">
        <f t="shared" si="2"/>
        <v>535519</v>
      </c>
      <c r="E47" s="32">
        <f t="shared" si="2"/>
        <v>392800</v>
      </c>
      <c r="F47" s="389">
        <f t="shared" si="0"/>
        <v>0.7334940496975831</v>
      </c>
    </row>
    <row r="48" spans="1:6" ht="12" customHeight="1">
      <c r="A48" s="646"/>
      <c r="B48" s="12" t="s">
        <v>227</v>
      </c>
      <c r="C48" s="32">
        <f t="shared" si="2"/>
        <v>191772</v>
      </c>
      <c r="D48" s="32">
        <f t="shared" si="2"/>
        <v>103418</v>
      </c>
      <c r="E48" s="32">
        <f t="shared" si="2"/>
        <v>107974</v>
      </c>
      <c r="F48" s="389">
        <f t="shared" si="0"/>
        <v>1.0440542265369666</v>
      </c>
    </row>
    <row r="49" spans="1:6" ht="12" customHeight="1">
      <c r="A49" s="646"/>
      <c r="B49" s="12" t="s">
        <v>56</v>
      </c>
      <c r="C49" s="32">
        <f>C28</f>
        <v>500</v>
      </c>
      <c r="D49" s="32">
        <v>500</v>
      </c>
      <c r="E49" s="134"/>
      <c r="F49" s="389">
        <f t="shared" si="0"/>
        <v>0</v>
      </c>
    </row>
    <row r="50" spans="1:6" ht="12" customHeight="1">
      <c r="A50" s="646"/>
      <c r="B50" s="12" t="s">
        <v>76</v>
      </c>
      <c r="C50" s="32">
        <f>C29</f>
        <v>12100</v>
      </c>
      <c r="D50" s="32">
        <v>10752</v>
      </c>
      <c r="E50" s="134"/>
      <c r="F50" s="389">
        <f t="shared" si="0"/>
        <v>0</v>
      </c>
    </row>
    <row r="51" spans="1:6" ht="12" customHeight="1">
      <c r="A51" s="646"/>
      <c r="B51" s="12" t="s">
        <v>58</v>
      </c>
      <c r="C51" s="32">
        <f>C30</f>
        <v>6802</v>
      </c>
      <c r="D51" s="32">
        <v>16802</v>
      </c>
      <c r="E51" s="134">
        <v>16792</v>
      </c>
      <c r="F51" s="389">
        <f t="shared" si="0"/>
        <v>0.999404832758005</v>
      </c>
    </row>
    <row r="52" spans="1:6" ht="12" customHeight="1">
      <c r="A52" s="646"/>
      <c r="B52" s="12" t="s">
        <v>228</v>
      </c>
      <c r="C52" s="32">
        <f>C31</f>
        <v>582027</v>
      </c>
      <c r="D52" s="32">
        <v>813410</v>
      </c>
      <c r="E52" s="134">
        <v>812026</v>
      </c>
      <c r="F52" s="389">
        <f t="shared" si="0"/>
        <v>0.9982985210410494</v>
      </c>
    </row>
    <row r="53" spans="1:6" ht="12" customHeight="1">
      <c r="A53" s="646"/>
      <c r="B53" s="12" t="s">
        <v>52</v>
      </c>
      <c r="C53" s="32">
        <f>C32</f>
        <v>90146</v>
      </c>
      <c r="D53" s="32">
        <v>752000</v>
      </c>
      <c r="E53" s="134">
        <v>746933</v>
      </c>
      <c r="F53" s="389">
        <f t="shared" si="0"/>
        <v>0.9932619680851064</v>
      </c>
    </row>
    <row r="54" spans="1:6" ht="12.75">
      <c r="A54" s="16"/>
      <c r="B54" s="16"/>
      <c r="C54" s="333"/>
      <c r="D54" s="334"/>
      <c r="E54" s="334"/>
      <c r="F54" s="335"/>
    </row>
    <row r="55" spans="1:6" ht="12.75">
      <c r="A55" s="16"/>
      <c r="B55" s="16"/>
      <c r="C55" s="336"/>
      <c r="D55" s="335"/>
      <c r="E55" s="335"/>
      <c r="F55" s="335"/>
    </row>
    <row r="56" spans="1:6" ht="12.75">
      <c r="A56" s="16"/>
      <c r="B56" s="16"/>
      <c r="C56" s="336"/>
      <c r="D56" s="335"/>
      <c r="E56" s="335"/>
      <c r="F56" s="335"/>
    </row>
    <row r="57" spans="1:6" ht="15">
      <c r="A57" s="16"/>
      <c r="B57" s="16"/>
      <c r="C57" s="345"/>
      <c r="D57" s="345"/>
      <c r="E57" s="346"/>
      <c r="F57" s="346"/>
    </row>
    <row r="58" spans="1:6" ht="12.75">
      <c r="A58" s="16"/>
      <c r="B58" s="16"/>
      <c r="C58" s="336"/>
      <c r="D58" s="335"/>
      <c r="E58" s="335"/>
      <c r="F58" s="335"/>
    </row>
    <row r="59" spans="1:6" ht="12.75">
      <c r="A59" s="16"/>
      <c r="B59" s="16"/>
      <c r="C59" s="335"/>
      <c r="D59" s="335"/>
      <c r="E59" s="336"/>
      <c r="F59" s="336"/>
    </row>
    <row r="60" spans="1:6" ht="12.75">
      <c r="A60" s="16"/>
      <c r="B60" s="246"/>
      <c r="C60" s="327"/>
      <c r="D60" s="327"/>
      <c r="E60" s="314"/>
      <c r="F60" s="314"/>
    </row>
    <row r="61" spans="1:6" ht="12.75">
      <c r="A61" s="16"/>
      <c r="B61" s="632"/>
      <c r="C61" s="593"/>
      <c r="D61" s="16"/>
      <c r="E61" s="16"/>
      <c r="F61" s="16"/>
    </row>
    <row r="62" spans="1:6" ht="12.75">
      <c r="A62" s="16"/>
      <c r="B62" s="593"/>
      <c r="C62" s="593"/>
      <c r="D62" s="16"/>
      <c r="E62" s="16"/>
      <c r="F62" s="16"/>
    </row>
    <row r="63" spans="1:6" ht="12.75">
      <c r="A63" s="16"/>
      <c r="B63" s="593"/>
      <c r="C63" s="593"/>
      <c r="D63" s="328"/>
      <c r="E63" s="328"/>
      <c r="F63" s="328"/>
    </row>
    <row r="64" spans="1:6" ht="12.75">
      <c r="A64" s="328"/>
      <c r="B64" s="593"/>
      <c r="C64" s="593"/>
      <c r="D64" s="328"/>
      <c r="E64" s="328"/>
      <c r="F64" s="328"/>
    </row>
    <row r="65" spans="1:6" ht="12.75">
      <c r="A65" s="328"/>
      <c r="B65" s="593"/>
      <c r="C65" s="593"/>
      <c r="D65" s="328"/>
      <c r="E65" s="328"/>
      <c r="F65" s="328"/>
    </row>
    <row r="66" spans="1:6" ht="12.75">
      <c r="A66" s="328"/>
      <c r="B66" s="593"/>
      <c r="C66" s="593"/>
      <c r="D66" s="328"/>
      <c r="E66" s="328"/>
      <c r="F66" s="328"/>
    </row>
    <row r="67" spans="1:6" ht="12.75">
      <c r="A67" s="328"/>
      <c r="B67" s="593"/>
      <c r="C67" s="593"/>
      <c r="D67" s="328"/>
      <c r="E67" s="328"/>
      <c r="F67" s="328"/>
    </row>
    <row r="68" spans="1:6" ht="12.75">
      <c r="A68" s="328"/>
      <c r="B68" s="593"/>
      <c r="C68" s="593"/>
      <c r="D68" s="328"/>
      <c r="E68" s="328"/>
      <c r="F68" s="328"/>
    </row>
    <row r="69" spans="1:6" ht="12.75">
      <c r="A69" s="328"/>
      <c r="B69" s="593"/>
      <c r="C69" s="593"/>
      <c r="D69" s="328"/>
      <c r="E69" s="328"/>
      <c r="F69" s="328"/>
    </row>
    <row r="70" spans="1:6" ht="12.75">
      <c r="A70" s="328"/>
      <c r="B70" s="593"/>
      <c r="C70" s="593"/>
      <c r="D70" s="328"/>
      <c r="E70" s="328"/>
      <c r="F70" s="328"/>
    </row>
    <row r="71" spans="1:6" ht="12.75">
      <c r="A71" s="328"/>
      <c r="B71" s="593"/>
      <c r="C71" s="593"/>
      <c r="D71" s="328"/>
      <c r="E71" s="328"/>
      <c r="F71" s="328"/>
    </row>
    <row r="72" spans="1:6" ht="12.75">
      <c r="A72" s="328"/>
      <c r="B72" s="593"/>
      <c r="C72" s="593"/>
      <c r="D72" s="328"/>
      <c r="E72" s="328"/>
      <c r="F72" s="328"/>
    </row>
    <row r="73" spans="1:6" ht="12.75">
      <c r="A73" s="328"/>
      <c r="B73" s="593"/>
      <c r="C73" s="593"/>
      <c r="D73" s="328"/>
      <c r="E73" s="328"/>
      <c r="F73" s="328"/>
    </row>
    <row r="74" spans="1:6" ht="12.75">
      <c r="A74" s="328"/>
      <c r="B74" s="593"/>
      <c r="C74" s="593"/>
      <c r="D74" s="328"/>
      <c r="E74" s="328"/>
      <c r="F74" s="328"/>
    </row>
    <row r="75" spans="1:6" ht="12.75">
      <c r="A75" s="328"/>
      <c r="B75" s="593"/>
      <c r="C75" s="593"/>
      <c r="D75" s="328"/>
      <c r="E75" s="328"/>
      <c r="F75" s="328"/>
    </row>
    <row r="76" spans="1:6" ht="12.75">
      <c r="A76" s="328"/>
      <c r="B76" s="593"/>
      <c r="C76" s="593"/>
      <c r="D76" s="328"/>
      <c r="E76" s="328"/>
      <c r="F76" s="328"/>
    </row>
    <row r="77" spans="1:6" ht="12.75">
      <c r="A77" s="328"/>
      <c r="B77" s="593"/>
      <c r="C77" s="593"/>
      <c r="D77" s="328"/>
      <c r="E77" s="328"/>
      <c r="F77" s="328"/>
    </row>
    <row r="78" spans="1:6" ht="12.75">
      <c r="A78" s="328"/>
      <c r="B78" s="593"/>
      <c r="C78" s="593"/>
      <c r="D78" s="328"/>
      <c r="E78" s="328"/>
      <c r="F78" s="328"/>
    </row>
    <row r="79" spans="1:6" ht="12.75">
      <c r="A79" s="328"/>
      <c r="B79" s="593"/>
      <c r="C79" s="593"/>
      <c r="D79" s="328"/>
      <c r="E79" s="328"/>
      <c r="F79" s="328"/>
    </row>
    <row r="80" spans="1:6" ht="12.75">
      <c r="A80" s="328"/>
      <c r="B80" s="593"/>
      <c r="C80" s="593"/>
      <c r="D80" s="328"/>
      <c r="E80" s="328"/>
      <c r="F80" s="328"/>
    </row>
    <row r="81" spans="1:6" ht="12.75">
      <c r="A81" s="328"/>
      <c r="B81" s="593"/>
      <c r="C81" s="593"/>
      <c r="D81" s="328"/>
      <c r="E81" s="328"/>
      <c r="F81" s="328"/>
    </row>
    <row r="82" spans="1:6" ht="12.75">
      <c r="A82" s="328"/>
      <c r="B82" s="593"/>
      <c r="C82" s="593"/>
      <c r="D82" s="328"/>
      <c r="E82" s="328"/>
      <c r="F82" s="328"/>
    </row>
    <row r="83" spans="2:3" ht="12.75">
      <c r="B83" s="593"/>
      <c r="C83" s="593"/>
    </row>
    <row r="84" spans="2:3" ht="12.75">
      <c r="B84" s="593"/>
      <c r="C84" s="593"/>
    </row>
    <row r="85" spans="2:3" ht="12.75">
      <c r="B85" s="593"/>
      <c r="C85" s="593"/>
    </row>
    <row r="86" spans="2:3" ht="12.75">
      <c r="B86" s="593"/>
      <c r="C86" s="593"/>
    </row>
    <row r="87" spans="2:3" ht="12.75">
      <c r="B87" s="593"/>
      <c r="C87" s="593"/>
    </row>
    <row r="88" spans="2:3" ht="12.75">
      <c r="B88" s="593"/>
      <c r="C88" s="593"/>
    </row>
    <row r="89" spans="2:3" ht="12.75">
      <c r="B89" s="593"/>
      <c r="C89" s="593"/>
    </row>
    <row r="90" spans="2:3" ht="12.75">
      <c r="B90" s="593"/>
      <c r="C90" s="593"/>
    </row>
    <row r="91" spans="2:3" ht="12.75">
      <c r="B91" s="593"/>
      <c r="C91" s="593"/>
    </row>
    <row r="92" spans="2:3" ht="12.75">
      <c r="B92" s="593"/>
      <c r="C92" s="593"/>
    </row>
    <row r="93" spans="2:3" ht="12.75">
      <c r="B93" s="593"/>
      <c r="C93" s="593"/>
    </row>
    <row r="94" spans="2:3" ht="12.75">
      <c r="B94" s="376"/>
      <c r="C94" s="376"/>
    </row>
    <row r="95" spans="2:3" ht="12.75">
      <c r="B95" s="376"/>
      <c r="C95" s="376"/>
    </row>
    <row r="96" spans="2:3" ht="12.75">
      <c r="B96" s="376"/>
      <c r="C96" s="376"/>
    </row>
    <row r="97" spans="2:3" ht="12.75">
      <c r="B97" s="376"/>
      <c r="C97" s="376"/>
    </row>
    <row r="98" spans="2:3" ht="12.75">
      <c r="B98" s="376"/>
      <c r="C98" s="376"/>
    </row>
    <row r="99" spans="2:3" ht="12.75">
      <c r="B99" s="376"/>
      <c r="C99" s="376"/>
    </row>
    <row r="100" spans="2:3" ht="12.75">
      <c r="B100" s="376"/>
      <c r="C100" s="376"/>
    </row>
    <row r="101" spans="2:3" ht="12.75">
      <c r="B101" s="376"/>
      <c r="C101" s="376"/>
    </row>
    <row r="102" spans="2:3" ht="12.75">
      <c r="B102" s="376"/>
      <c r="C102" s="376"/>
    </row>
    <row r="103" spans="2:3" ht="12.75">
      <c r="B103" s="376"/>
      <c r="C103" s="376"/>
    </row>
    <row r="104" spans="2:3" ht="12.75">
      <c r="B104" s="376"/>
      <c r="C104" s="376"/>
    </row>
    <row r="105" spans="2:3" ht="12.75">
      <c r="B105" s="376"/>
      <c r="C105" s="376"/>
    </row>
    <row r="106" spans="2:3" ht="12.75">
      <c r="B106" s="376"/>
      <c r="C106" s="376"/>
    </row>
    <row r="107" spans="2:3" ht="12.75">
      <c r="B107" s="376"/>
      <c r="C107" s="376"/>
    </row>
    <row r="108" spans="2:3" ht="12.75">
      <c r="B108" s="376"/>
      <c r="C108" s="376"/>
    </row>
    <row r="109" spans="2:3" ht="12.75">
      <c r="B109" s="376"/>
      <c r="C109" s="376"/>
    </row>
    <row r="110" spans="2:3" ht="12.75">
      <c r="B110" s="376"/>
      <c r="C110" s="376"/>
    </row>
    <row r="111" spans="2:3" ht="12.75">
      <c r="B111" s="376"/>
      <c r="C111" s="376"/>
    </row>
    <row r="112" spans="2:3" ht="12.75">
      <c r="B112" s="376"/>
      <c r="C112" s="376"/>
    </row>
    <row r="113" spans="2:3" ht="12.75">
      <c r="B113" s="376"/>
      <c r="C113" s="376"/>
    </row>
    <row r="114" spans="2:3" ht="12.75">
      <c r="B114" s="376"/>
      <c r="C114" s="376"/>
    </row>
    <row r="115" spans="2:3" ht="12.75">
      <c r="B115" s="376"/>
      <c r="C115" s="376"/>
    </row>
    <row r="116" spans="2:3" ht="12.75">
      <c r="B116" s="376"/>
      <c r="C116" s="376"/>
    </row>
    <row r="117" spans="2:3" ht="12.75">
      <c r="B117" s="376"/>
      <c r="C117" s="376"/>
    </row>
    <row r="118" spans="2:3" ht="12.75">
      <c r="B118" s="376"/>
      <c r="C118" s="376"/>
    </row>
    <row r="119" spans="2:3" ht="12.75">
      <c r="B119" s="376"/>
      <c r="C119" s="376"/>
    </row>
    <row r="120" spans="2:3" ht="12.75">
      <c r="B120" s="376"/>
      <c r="C120" s="376"/>
    </row>
    <row r="121" spans="2:3" ht="12.75">
      <c r="B121" s="376"/>
      <c r="C121" s="376"/>
    </row>
    <row r="122" spans="2:3" ht="12.75">
      <c r="B122" s="376"/>
      <c r="C122" s="376"/>
    </row>
    <row r="123" spans="2:3" ht="12.75">
      <c r="B123" s="376"/>
      <c r="C123" s="376"/>
    </row>
    <row r="124" spans="2:3" ht="12.75">
      <c r="B124" s="376"/>
      <c r="C124" s="376"/>
    </row>
    <row r="125" spans="2:3" ht="12.75">
      <c r="B125" s="376"/>
      <c r="C125" s="376"/>
    </row>
    <row r="126" spans="2:3" ht="12.75">
      <c r="B126" s="376"/>
      <c r="C126" s="376"/>
    </row>
    <row r="127" spans="2:3" ht="12.75">
      <c r="B127" s="376"/>
      <c r="C127" s="376"/>
    </row>
    <row r="128" spans="2:3" ht="12.75">
      <c r="B128" s="376"/>
      <c r="C128" s="376"/>
    </row>
    <row r="129" spans="2:3" ht="12.75">
      <c r="B129" s="376"/>
      <c r="C129" s="376"/>
    </row>
    <row r="130" spans="2:3" ht="12.75">
      <c r="B130" s="376"/>
      <c r="C130" s="376"/>
    </row>
    <row r="131" spans="2:3" ht="12.75">
      <c r="B131" s="376"/>
      <c r="C131" s="376"/>
    </row>
    <row r="132" spans="2:3" ht="12.75">
      <c r="B132" s="376"/>
      <c r="C132" s="376"/>
    </row>
    <row r="133" spans="2:3" ht="12.75">
      <c r="B133" s="376"/>
      <c r="C133" s="376"/>
    </row>
    <row r="134" spans="2:3" ht="12.75">
      <c r="B134" s="376"/>
      <c r="C134" s="376"/>
    </row>
    <row r="135" spans="2:3" ht="12.75">
      <c r="B135" s="376"/>
      <c r="C135" s="376"/>
    </row>
    <row r="136" spans="2:3" ht="12.75">
      <c r="B136" s="376"/>
      <c r="C136" s="376"/>
    </row>
    <row r="137" spans="2:3" ht="12.75">
      <c r="B137" s="376"/>
      <c r="C137" s="376"/>
    </row>
    <row r="138" spans="2:3" ht="12.75">
      <c r="B138" s="376"/>
      <c r="C138" s="376"/>
    </row>
    <row r="139" spans="2:3" ht="12.75">
      <c r="B139" s="376"/>
      <c r="C139" s="376"/>
    </row>
    <row r="140" spans="2:3" ht="12.75">
      <c r="B140" s="376"/>
      <c r="C140" s="376"/>
    </row>
    <row r="141" spans="2:3" ht="12.75">
      <c r="B141" s="376"/>
      <c r="C141" s="376"/>
    </row>
    <row r="142" spans="2:3" ht="12.75">
      <c r="B142" s="376"/>
      <c r="C142" s="376"/>
    </row>
    <row r="143" spans="2:3" ht="12.75">
      <c r="B143" s="376"/>
      <c r="C143" s="376"/>
    </row>
    <row r="144" spans="2:3" ht="12.75">
      <c r="B144" s="376"/>
      <c r="C144" s="376"/>
    </row>
    <row r="145" spans="2:3" ht="12.75">
      <c r="B145" s="376"/>
      <c r="C145" s="376"/>
    </row>
    <row r="146" spans="2:3" ht="12.75">
      <c r="B146" s="376"/>
      <c r="C146" s="376"/>
    </row>
    <row r="147" spans="2:3" ht="12.75">
      <c r="B147" s="376"/>
      <c r="C147" s="376"/>
    </row>
    <row r="148" spans="2:3" ht="12.75">
      <c r="B148" s="376"/>
      <c r="C148" s="376"/>
    </row>
    <row r="149" spans="2:3" ht="12.75">
      <c r="B149" s="376"/>
      <c r="C149" s="376"/>
    </row>
    <row r="150" spans="2:3" ht="12.75">
      <c r="B150" s="376"/>
      <c r="C150" s="376"/>
    </row>
    <row r="151" spans="2:3" ht="12.75">
      <c r="B151" s="376"/>
      <c r="C151" s="376"/>
    </row>
    <row r="152" spans="2:3" ht="12.75">
      <c r="B152" s="376"/>
      <c r="C152" s="376"/>
    </row>
    <row r="153" spans="2:3" ht="12.75">
      <c r="B153" s="376"/>
      <c r="C153" s="376"/>
    </row>
    <row r="154" spans="2:3" ht="12.75">
      <c r="B154" s="376"/>
      <c r="C154" s="376"/>
    </row>
    <row r="155" spans="2:3" ht="12.75">
      <c r="B155" s="376"/>
      <c r="C155" s="376"/>
    </row>
    <row r="156" spans="2:3" ht="12.75">
      <c r="B156" s="376"/>
      <c r="C156" s="376"/>
    </row>
    <row r="157" spans="2:3" ht="12.75">
      <c r="B157" s="376"/>
      <c r="C157" s="376"/>
    </row>
    <row r="158" spans="2:3" ht="12.75">
      <c r="B158" s="376"/>
      <c r="C158" s="376"/>
    </row>
    <row r="159" spans="2:3" ht="12.75">
      <c r="B159" s="376"/>
      <c r="C159" s="376"/>
    </row>
    <row r="160" spans="2:3" ht="12.75">
      <c r="B160" s="376"/>
      <c r="C160" s="376"/>
    </row>
    <row r="161" spans="2:3" ht="12.75">
      <c r="B161" s="376"/>
      <c r="C161" s="376"/>
    </row>
    <row r="162" spans="2:3" ht="12.75">
      <c r="B162" s="376"/>
      <c r="C162" s="376"/>
    </row>
    <row r="163" spans="2:3" ht="12.75">
      <c r="B163" s="376"/>
      <c r="C163" s="376"/>
    </row>
    <row r="164" spans="2:3" ht="12.75">
      <c r="B164" s="376"/>
      <c r="C164" s="376"/>
    </row>
    <row r="165" spans="2:3" ht="12.75">
      <c r="B165" s="376"/>
      <c r="C165" s="376"/>
    </row>
    <row r="166" spans="2:3" ht="12.75">
      <c r="B166" s="376"/>
      <c r="C166" s="376"/>
    </row>
    <row r="167" spans="2:3" ht="12.75">
      <c r="B167" s="376"/>
      <c r="C167" s="376"/>
    </row>
    <row r="168" spans="2:3" ht="12.75">
      <c r="B168" s="376"/>
      <c r="C168" s="376"/>
    </row>
    <row r="169" spans="2:3" ht="12.75">
      <c r="B169" s="376"/>
      <c r="C169" s="376"/>
    </row>
    <row r="170" spans="2:3" ht="12.75">
      <c r="B170" s="376"/>
      <c r="C170" s="376"/>
    </row>
    <row r="171" spans="2:3" ht="12.75">
      <c r="B171" s="376"/>
      <c r="C171" s="376"/>
    </row>
    <row r="172" spans="2:3" ht="12.75">
      <c r="B172" s="376"/>
      <c r="C172" s="376"/>
    </row>
    <row r="173" spans="2:3" ht="12.75">
      <c r="B173" s="376"/>
      <c r="C173" s="376"/>
    </row>
    <row r="174" spans="2:3" ht="12.75">
      <c r="B174" s="376"/>
      <c r="C174" s="376"/>
    </row>
    <row r="175" spans="2:3" ht="12.75">
      <c r="B175" s="376"/>
      <c r="C175" s="376"/>
    </row>
    <row r="176" spans="2:3" ht="12.75">
      <c r="B176" s="376"/>
      <c r="C176" s="376"/>
    </row>
    <row r="177" spans="2:3" ht="12.75">
      <c r="B177" s="376"/>
      <c r="C177" s="376"/>
    </row>
    <row r="178" spans="2:3" ht="12.75">
      <c r="B178" s="376"/>
      <c r="C178" s="376"/>
    </row>
    <row r="179" spans="2:3" ht="12.75">
      <c r="B179" s="376"/>
      <c r="C179" s="376"/>
    </row>
    <row r="180" spans="2:3" ht="12.75">
      <c r="B180" s="376"/>
      <c r="C180" s="376"/>
    </row>
  </sheetData>
  <sheetProtection/>
  <mergeCells count="9">
    <mergeCell ref="A1:E1"/>
    <mergeCell ref="A2:E2"/>
    <mergeCell ref="A7:A15"/>
    <mergeCell ref="A17:A32"/>
    <mergeCell ref="B5:E5"/>
    <mergeCell ref="A36:A53"/>
    <mergeCell ref="C43:C44"/>
    <mergeCell ref="D43:D44"/>
    <mergeCell ref="E43:E4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indexed="50"/>
  </sheetPr>
  <dimension ref="A1:H70"/>
  <sheetViews>
    <sheetView zoomScalePageLayoutView="0" workbookViewId="0" topLeftCell="A7">
      <selection activeCell="B10" sqref="B10"/>
    </sheetView>
  </sheetViews>
  <sheetFormatPr defaultColWidth="8.00390625" defaultRowHeight="12.75"/>
  <cols>
    <col min="1" max="1" width="22.421875" style="62" customWidth="1"/>
    <col min="2" max="2" width="9.28125" style="57" customWidth="1"/>
    <col min="3" max="3" width="30.7109375" style="57" customWidth="1"/>
    <col min="4" max="4" width="9.28125" style="57" customWidth="1"/>
    <col min="5" max="5" width="24.421875" style="57" customWidth="1"/>
    <col min="6" max="8" width="11.00390625" style="57" customWidth="1"/>
    <col min="9" max="16384" width="8.00390625" style="57" customWidth="1"/>
  </cols>
  <sheetData>
    <row r="1" spans="1:6" ht="12.75">
      <c r="A1" s="638" t="s">
        <v>266</v>
      </c>
      <c r="B1" s="638"/>
      <c r="C1" s="638"/>
      <c r="D1" s="638"/>
      <c r="E1" s="53"/>
      <c r="F1" s="53"/>
    </row>
    <row r="2" spans="1:6" ht="12.75">
      <c r="A2" s="644" t="s">
        <v>721</v>
      </c>
      <c r="B2" s="644"/>
      <c r="C2" s="644"/>
      <c r="D2" s="644"/>
      <c r="E2" s="45"/>
      <c r="F2" s="45"/>
    </row>
    <row r="3" spans="1:4" ht="33.75" customHeight="1">
      <c r="A3" s="620" t="s">
        <v>377</v>
      </c>
      <c r="B3" s="620"/>
      <c r="C3" s="620"/>
      <c r="D3" s="620"/>
    </row>
    <row r="4" spans="1:8" ht="19.5" customHeight="1">
      <c r="A4" s="182"/>
      <c r="B4" s="183"/>
      <c r="C4" s="183"/>
      <c r="D4" s="183"/>
      <c r="E4" s="59"/>
      <c r="F4" s="59"/>
      <c r="G4" s="59"/>
      <c r="H4" s="59"/>
    </row>
    <row r="5" spans="1:8" ht="32.25" thickBot="1">
      <c r="A5" s="184" t="s">
        <v>2</v>
      </c>
      <c r="B5" s="185"/>
      <c r="C5" s="186" t="s">
        <v>43</v>
      </c>
      <c r="D5" s="187" t="s">
        <v>251</v>
      </c>
      <c r="E5" s="329"/>
      <c r="H5" s="60"/>
    </row>
    <row r="6" spans="1:5" ht="24" customHeight="1" thickBot="1">
      <c r="A6" s="188" t="s">
        <v>230</v>
      </c>
      <c r="B6" s="189" t="s">
        <v>378</v>
      </c>
      <c r="C6" s="188" t="s">
        <v>230</v>
      </c>
      <c r="D6" s="190" t="s">
        <v>378</v>
      </c>
      <c r="E6" s="61"/>
    </row>
    <row r="7" spans="1:5" s="61" customFormat="1" ht="24.75" customHeight="1">
      <c r="A7" s="191" t="s">
        <v>252</v>
      </c>
      <c r="B7" s="192">
        <v>502754</v>
      </c>
      <c r="C7" s="193" t="s">
        <v>120</v>
      </c>
      <c r="D7" s="194">
        <f>'1sz melléklet kiadás'!E36</f>
        <v>2585469</v>
      </c>
      <c r="E7" s="329"/>
    </row>
    <row r="8" spans="1:5" ht="24.75" customHeight="1">
      <c r="A8" s="195" t="s">
        <v>253</v>
      </c>
      <c r="B8" s="196">
        <v>924089</v>
      </c>
      <c r="C8" s="197" t="s">
        <v>254</v>
      </c>
      <c r="D8" s="198">
        <v>808856</v>
      </c>
      <c r="E8" s="329"/>
    </row>
    <row r="9" spans="1:5" ht="24.75" customHeight="1">
      <c r="A9" s="195" t="s">
        <v>255</v>
      </c>
      <c r="B9" s="196">
        <v>1967359</v>
      </c>
      <c r="C9" s="197" t="s">
        <v>123</v>
      </c>
      <c r="D9" s="198">
        <v>1709698</v>
      </c>
      <c r="E9" s="329"/>
    </row>
    <row r="10" spans="1:5" ht="24.75" customHeight="1">
      <c r="A10" s="195" t="s">
        <v>256</v>
      </c>
      <c r="B10" s="196">
        <v>1199120</v>
      </c>
      <c r="C10" s="197" t="s">
        <v>257</v>
      </c>
      <c r="D10" s="198">
        <v>12808</v>
      </c>
      <c r="E10" s="329"/>
    </row>
    <row r="11" spans="1:5" ht="24.75" customHeight="1">
      <c r="A11" s="195" t="s">
        <v>258</v>
      </c>
      <c r="B11" s="196">
        <v>120686</v>
      </c>
      <c r="C11" s="197" t="s">
        <v>259</v>
      </c>
      <c r="D11" s="198">
        <v>93991</v>
      </c>
      <c r="E11" s="58"/>
    </row>
    <row r="12" spans="1:4" ht="24.75" customHeight="1">
      <c r="A12" s="199" t="s">
        <v>260</v>
      </c>
      <c r="B12" s="196">
        <v>378457</v>
      </c>
      <c r="C12" s="197" t="s">
        <v>151</v>
      </c>
      <c r="D12" s="198">
        <v>56175</v>
      </c>
    </row>
    <row r="13" spans="1:5" ht="24.75" customHeight="1">
      <c r="A13" s="199" t="s">
        <v>37</v>
      </c>
      <c r="B13" s="196">
        <v>230000</v>
      </c>
      <c r="C13" s="197" t="s">
        <v>261</v>
      </c>
      <c r="D13" s="198">
        <v>641488</v>
      </c>
      <c r="E13" s="329"/>
    </row>
    <row r="14" spans="1:5" ht="24.75" customHeight="1">
      <c r="A14" s="199"/>
      <c r="B14" s="200"/>
      <c r="C14" s="197" t="s">
        <v>247</v>
      </c>
      <c r="D14" s="198"/>
      <c r="E14" s="329"/>
    </row>
    <row r="15" spans="1:5" ht="24.75" customHeight="1">
      <c r="A15" s="199"/>
      <c r="B15" s="201"/>
      <c r="C15" s="185" t="s">
        <v>262</v>
      </c>
      <c r="D15" s="198"/>
      <c r="E15" s="329"/>
    </row>
    <row r="16" spans="1:5" ht="24.75" customHeight="1">
      <c r="A16" s="199"/>
      <c r="B16" s="200"/>
      <c r="C16" s="202"/>
      <c r="D16" s="201"/>
      <c r="E16" s="329"/>
    </row>
    <row r="17" spans="1:5" ht="24.75" customHeight="1">
      <c r="A17" s="199"/>
      <c r="B17" s="200"/>
      <c r="C17" s="202"/>
      <c r="D17" s="201"/>
      <c r="E17" s="329"/>
    </row>
    <row r="18" spans="1:5" ht="18" customHeight="1">
      <c r="A18" s="199"/>
      <c r="B18" s="200"/>
      <c r="C18" s="202"/>
      <c r="D18" s="201"/>
      <c r="E18" s="329"/>
    </row>
    <row r="19" spans="1:5" ht="18" customHeight="1" thickBot="1">
      <c r="A19" s="203"/>
      <c r="B19" s="204"/>
      <c r="C19" s="202"/>
      <c r="D19" s="205"/>
      <c r="E19" s="329"/>
    </row>
    <row r="20" spans="1:5" ht="18" customHeight="1" thickBot="1">
      <c r="A20" s="206" t="s">
        <v>263</v>
      </c>
      <c r="B20" s="207">
        <f>SUM(B7:B19)</f>
        <v>5322465</v>
      </c>
      <c r="C20" s="208" t="s">
        <v>263</v>
      </c>
      <c r="D20" s="209">
        <f>SUM(D7:D19)</f>
        <v>5908485</v>
      </c>
      <c r="E20" s="329"/>
    </row>
    <row r="21" spans="1:5" ht="18" customHeight="1" thickBot="1">
      <c r="A21" s="210" t="s">
        <v>264</v>
      </c>
      <c r="B21" s="211">
        <f>IF(((D20-B20)&gt;0),D20-B20,"----")</f>
        <v>586020</v>
      </c>
      <c r="C21" s="212" t="s">
        <v>265</v>
      </c>
      <c r="D21" s="213" t="str">
        <f>IF(((B20-D20)&gt;0),B20-D20,"----")</f>
        <v>----</v>
      </c>
      <c r="E21" s="329"/>
    </row>
    <row r="22" spans="1:5" ht="18" customHeight="1">
      <c r="A22" s="330"/>
      <c r="B22" s="329"/>
      <c r="C22" s="329"/>
      <c r="D22" s="329"/>
      <c r="E22" s="329"/>
    </row>
    <row r="23" spans="1:5" ht="30.75" customHeight="1">
      <c r="A23" s="330"/>
      <c r="B23" s="329"/>
      <c r="C23" s="329"/>
      <c r="D23" s="329"/>
      <c r="E23" s="329"/>
    </row>
    <row r="24" spans="1:5" ht="12.75">
      <c r="A24" s="330"/>
      <c r="B24" s="329"/>
      <c r="C24" s="329"/>
      <c r="D24" s="329"/>
      <c r="E24" s="329"/>
    </row>
    <row r="25" spans="1:5" ht="13.5">
      <c r="A25" s="330"/>
      <c r="B25" s="329"/>
      <c r="C25" s="329"/>
      <c r="D25" s="573"/>
      <c r="E25" s="329"/>
    </row>
    <row r="26" spans="1:5" ht="12.75">
      <c r="A26" s="330"/>
      <c r="B26" s="329"/>
      <c r="C26" s="329"/>
      <c r="D26" s="329"/>
      <c r="E26" s="329"/>
    </row>
    <row r="27" spans="1:5" ht="12.75">
      <c r="A27" s="330"/>
      <c r="B27" s="329"/>
      <c r="C27" s="329"/>
      <c r="D27" s="329"/>
      <c r="E27" s="329"/>
    </row>
    <row r="28" spans="1:5" ht="12.75">
      <c r="A28" s="330"/>
      <c r="B28" s="329"/>
      <c r="C28" s="329"/>
      <c r="D28" s="329"/>
      <c r="E28" s="329"/>
    </row>
    <row r="29" spans="1:5" ht="12.75">
      <c r="A29" s="330"/>
      <c r="B29" s="329"/>
      <c r="C29" s="329"/>
      <c r="D29" s="329"/>
      <c r="E29" s="329"/>
    </row>
    <row r="30" spans="1:5" ht="12.75">
      <c r="A30" s="330"/>
      <c r="B30" s="329"/>
      <c r="C30" s="329"/>
      <c r="D30" s="329"/>
      <c r="E30" s="329"/>
    </row>
    <row r="31" spans="1:5" ht="12.75">
      <c r="A31" s="330"/>
      <c r="B31" s="329"/>
      <c r="C31" s="329"/>
      <c r="D31" s="329"/>
      <c r="E31" s="329"/>
    </row>
    <row r="32" spans="1:5" ht="12.75">
      <c r="A32" s="330"/>
      <c r="B32" s="329"/>
      <c r="C32" s="329"/>
      <c r="D32" s="329"/>
      <c r="E32" s="329"/>
    </row>
    <row r="33" spans="1:5" ht="12.75">
      <c r="A33" s="330"/>
      <c r="B33" s="329"/>
      <c r="C33" s="329"/>
      <c r="D33" s="329"/>
      <c r="E33" s="329"/>
    </row>
    <row r="34" spans="1:5" ht="12.75">
      <c r="A34" s="330"/>
      <c r="B34" s="329"/>
      <c r="C34" s="329"/>
      <c r="D34" s="329"/>
      <c r="E34" s="329"/>
    </row>
    <row r="35" spans="1:5" ht="12.75">
      <c r="A35" s="330"/>
      <c r="B35" s="329"/>
      <c r="C35" s="329"/>
      <c r="D35" s="329"/>
      <c r="E35" s="329"/>
    </row>
    <row r="36" spans="1:5" ht="12.75">
      <c r="A36" s="330"/>
      <c r="B36" s="329"/>
      <c r="C36" s="329"/>
      <c r="D36" s="329"/>
      <c r="E36" s="329"/>
    </row>
    <row r="37" spans="1:5" ht="12.75">
      <c r="A37" s="330"/>
      <c r="B37" s="329"/>
      <c r="C37" s="329"/>
      <c r="D37" s="329"/>
      <c r="E37" s="329"/>
    </row>
    <row r="38" spans="1:5" ht="12.75">
      <c r="A38" s="330"/>
      <c r="B38" s="329"/>
      <c r="C38" s="329"/>
      <c r="D38" s="329"/>
      <c r="E38" s="329"/>
    </row>
    <row r="39" spans="1:5" ht="12.75">
      <c r="A39" s="330"/>
      <c r="B39" s="329"/>
      <c r="C39" s="329"/>
      <c r="D39" s="329"/>
      <c r="E39" s="329"/>
    </row>
    <row r="40" spans="1:5" ht="12.75">
      <c r="A40" s="330"/>
      <c r="B40" s="329"/>
      <c r="C40" s="329"/>
      <c r="D40" s="329"/>
      <c r="E40" s="329"/>
    </row>
    <row r="41" spans="1:5" ht="12.75">
      <c r="A41" s="330"/>
      <c r="B41" s="329"/>
      <c r="C41" s="329"/>
      <c r="D41" s="329"/>
      <c r="E41" s="329"/>
    </row>
    <row r="42" spans="1:5" ht="12.75">
      <c r="A42" s="330"/>
      <c r="B42" s="329"/>
      <c r="C42" s="329"/>
      <c r="D42" s="329"/>
      <c r="E42" s="329"/>
    </row>
    <row r="43" spans="1:5" ht="12.75">
      <c r="A43" s="330"/>
      <c r="B43" s="329"/>
      <c r="C43" s="329"/>
      <c r="D43" s="329"/>
      <c r="E43" s="329"/>
    </row>
    <row r="44" spans="1:5" ht="12.75">
      <c r="A44" s="330"/>
      <c r="B44" s="329"/>
      <c r="C44" s="329"/>
      <c r="D44" s="329"/>
      <c r="E44" s="329"/>
    </row>
    <row r="45" spans="1:5" ht="12.75">
      <c r="A45" s="330"/>
      <c r="B45" s="329"/>
      <c r="C45" s="329"/>
      <c r="D45" s="329"/>
      <c r="E45" s="329"/>
    </row>
    <row r="46" spans="1:5" ht="12.75">
      <c r="A46" s="330"/>
      <c r="B46" s="329"/>
      <c r="C46" s="329"/>
      <c r="D46" s="329"/>
      <c r="E46" s="329"/>
    </row>
    <row r="47" spans="1:5" ht="12.75">
      <c r="A47" s="330"/>
      <c r="B47" s="329"/>
      <c r="C47" s="329"/>
      <c r="D47" s="329"/>
      <c r="E47" s="329"/>
    </row>
    <row r="48" spans="1:5" ht="12.75">
      <c r="A48" s="330"/>
      <c r="B48" s="329"/>
      <c r="C48" s="329"/>
      <c r="D48" s="329"/>
      <c r="E48" s="329"/>
    </row>
    <row r="49" spans="1:5" ht="12.75">
      <c r="A49" s="330"/>
      <c r="B49" s="329"/>
      <c r="C49" s="329"/>
      <c r="D49" s="329"/>
      <c r="E49" s="329"/>
    </row>
    <row r="50" spans="1:5" ht="12.75">
      <c r="A50" s="330"/>
      <c r="B50" s="329"/>
      <c r="C50" s="329"/>
      <c r="D50" s="329"/>
      <c r="E50" s="329"/>
    </row>
    <row r="51" spans="1:5" ht="12.75">
      <c r="A51" s="330"/>
      <c r="B51" s="329"/>
      <c r="C51" s="329"/>
      <c r="D51" s="329"/>
      <c r="E51" s="329"/>
    </row>
    <row r="52" spans="1:5" ht="12.75">
      <c r="A52" s="330"/>
      <c r="B52" s="329"/>
      <c r="C52" s="329"/>
      <c r="D52" s="329"/>
      <c r="E52" s="329"/>
    </row>
    <row r="53" spans="1:5" ht="12.75">
      <c r="A53" s="330"/>
      <c r="B53" s="329"/>
      <c r="C53" s="329"/>
      <c r="D53" s="329"/>
      <c r="E53" s="329"/>
    </row>
    <row r="54" spans="1:5" ht="12.75">
      <c r="A54" s="330"/>
      <c r="B54" s="329"/>
      <c r="C54" s="329"/>
      <c r="D54" s="329"/>
      <c r="E54" s="329"/>
    </row>
    <row r="55" spans="1:5" ht="12.75">
      <c r="A55" s="330"/>
      <c r="B55" s="329"/>
      <c r="C55" s="329"/>
      <c r="D55" s="329"/>
      <c r="E55" s="329"/>
    </row>
    <row r="56" spans="1:5" ht="12.75">
      <c r="A56" s="330"/>
      <c r="B56" s="329"/>
      <c r="C56" s="329"/>
      <c r="D56" s="329"/>
      <c r="E56" s="329"/>
    </row>
    <row r="57" spans="1:5" ht="12.75">
      <c r="A57" s="330"/>
      <c r="B57" s="329"/>
      <c r="C57" s="329"/>
      <c r="D57" s="329"/>
      <c r="E57" s="329"/>
    </row>
    <row r="58" spans="1:5" ht="12.75">
      <c r="A58" s="330"/>
      <c r="B58" s="329"/>
      <c r="C58" s="329"/>
      <c r="D58" s="329"/>
      <c r="E58" s="329"/>
    </row>
    <row r="59" spans="1:5" ht="12.75">
      <c r="A59" s="330"/>
      <c r="B59" s="329"/>
      <c r="C59" s="329"/>
      <c r="D59" s="329"/>
      <c r="E59" s="329"/>
    </row>
    <row r="60" spans="1:5" ht="12.75">
      <c r="A60" s="330"/>
      <c r="B60" s="329"/>
      <c r="C60" s="329"/>
      <c r="D60" s="329"/>
      <c r="E60" s="329"/>
    </row>
    <row r="61" spans="1:5" ht="12.75">
      <c r="A61" s="330"/>
      <c r="B61" s="329"/>
      <c r="C61" s="329"/>
      <c r="D61" s="329"/>
      <c r="E61" s="329"/>
    </row>
    <row r="62" spans="1:5" ht="12.75">
      <c r="A62" s="330"/>
      <c r="B62" s="329"/>
      <c r="C62" s="329"/>
      <c r="D62" s="329"/>
      <c r="E62" s="329"/>
    </row>
    <row r="63" spans="1:5" ht="12.75">
      <c r="A63" s="330"/>
      <c r="B63" s="329"/>
      <c r="C63" s="329"/>
      <c r="D63" s="329"/>
      <c r="E63" s="329"/>
    </row>
    <row r="64" spans="1:5" ht="12.75">
      <c r="A64" s="330"/>
      <c r="B64" s="329"/>
      <c r="C64" s="329"/>
      <c r="D64" s="329"/>
      <c r="E64" s="329"/>
    </row>
    <row r="65" spans="1:5" ht="12.75">
      <c r="A65" s="330"/>
      <c r="B65" s="329"/>
      <c r="C65" s="329"/>
      <c r="D65" s="329"/>
      <c r="E65" s="329"/>
    </row>
    <row r="66" spans="1:5" ht="12.75">
      <c r="A66" s="330"/>
      <c r="B66" s="329"/>
      <c r="C66" s="329"/>
      <c r="D66" s="329"/>
      <c r="E66" s="329"/>
    </row>
    <row r="67" spans="1:5" ht="12.75">
      <c r="A67" s="330"/>
      <c r="B67" s="329"/>
      <c r="C67" s="329"/>
      <c r="D67" s="329"/>
      <c r="E67" s="329"/>
    </row>
    <row r="68" spans="1:5" ht="12.75">
      <c r="A68" s="330"/>
      <c r="B68" s="329"/>
      <c r="C68" s="329"/>
      <c r="D68" s="329"/>
      <c r="E68" s="329"/>
    </row>
    <row r="69" spans="1:5" ht="12.75">
      <c r="A69" s="330"/>
      <c r="B69" s="329"/>
      <c r="C69" s="329"/>
      <c r="D69" s="329"/>
      <c r="E69" s="329"/>
    </row>
    <row r="70" spans="1:5" ht="12.75">
      <c r="A70" s="330"/>
      <c r="B70" s="329"/>
      <c r="C70" s="329"/>
      <c r="D70" s="329"/>
      <c r="E70" s="329"/>
    </row>
  </sheetData>
  <sheetProtection/>
  <mergeCells count="3">
    <mergeCell ref="A3:D3"/>
    <mergeCell ref="A1:D1"/>
    <mergeCell ref="A2:D2"/>
  </mergeCells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indexed="50"/>
  </sheetPr>
  <dimension ref="A1:H71"/>
  <sheetViews>
    <sheetView zoomScalePageLayoutView="0" workbookViewId="0" topLeftCell="A10">
      <selection activeCell="B10" sqref="B10"/>
    </sheetView>
  </sheetViews>
  <sheetFormatPr defaultColWidth="8.00390625" defaultRowHeight="12.75"/>
  <cols>
    <col min="1" max="1" width="22.421875" style="68" customWidth="1"/>
    <col min="2" max="2" width="9.28125" style="63" customWidth="1"/>
    <col min="3" max="3" width="30.7109375" style="63" customWidth="1"/>
    <col min="4" max="4" width="12.140625" style="63" customWidth="1"/>
    <col min="5" max="5" width="24.421875" style="63" customWidth="1"/>
    <col min="6" max="8" width="11.00390625" style="63" customWidth="1"/>
    <col min="9" max="16384" width="8.00390625" style="63" customWidth="1"/>
  </cols>
  <sheetData>
    <row r="1" spans="1:4" ht="12.75">
      <c r="A1" s="638" t="s">
        <v>283</v>
      </c>
      <c r="B1" s="638"/>
      <c r="C1" s="638"/>
      <c r="D1" s="638"/>
    </row>
    <row r="2" spans="1:5" ht="12.75">
      <c r="A2" s="644" t="s">
        <v>722</v>
      </c>
      <c r="B2" s="644"/>
      <c r="C2" s="644"/>
      <c r="D2" s="644"/>
      <c r="E2" s="45"/>
    </row>
    <row r="3" spans="1:4" ht="33.75" customHeight="1">
      <c r="A3" s="621" t="s">
        <v>379</v>
      </c>
      <c r="B3" s="621"/>
      <c r="C3" s="621"/>
      <c r="D3" s="621"/>
    </row>
    <row r="4" spans="1:8" ht="19.5" customHeight="1">
      <c r="A4" s="214"/>
      <c r="B4" s="215"/>
      <c r="C4" s="215"/>
      <c r="D4" s="215"/>
      <c r="E4" s="65"/>
      <c r="F4" s="65"/>
      <c r="G4" s="65"/>
      <c r="H4" s="65"/>
    </row>
    <row r="5" spans="1:8" ht="32.25" thickBot="1">
      <c r="A5" s="216" t="s">
        <v>2</v>
      </c>
      <c r="B5" s="217"/>
      <c r="C5" s="218" t="s">
        <v>43</v>
      </c>
      <c r="D5" s="219" t="s">
        <v>251</v>
      </c>
      <c r="H5" s="66"/>
    </row>
    <row r="6" spans="1:5" ht="24" customHeight="1" thickBot="1">
      <c r="A6" s="220" t="s">
        <v>230</v>
      </c>
      <c r="B6" s="221" t="s">
        <v>380</v>
      </c>
      <c r="C6" s="220" t="s">
        <v>230</v>
      </c>
      <c r="D6" s="222" t="s">
        <v>378</v>
      </c>
      <c r="E6" s="67"/>
    </row>
    <row r="7" spans="1:5" s="67" customFormat="1" ht="24.75" customHeight="1">
      <c r="A7" s="223" t="s">
        <v>267</v>
      </c>
      <c r="B7" s="224">
        <v>498805</v>
      </c>
      <c r="C7" s="225" t="s">
        <v>268</v>
      </c>
      <c r="D7" s="226">
        <v>392800</v>
      </c>
      <c r="E7" s="63"/>
    </row>
    <row r="8" spans="1:4" ht="24.75" customHeight="1">
      <c r="A8" s="227" t="s">
        <v>269</v>
      </c>
      <c r="B8" s="228">
        <v>176563</v>
      </c>
      <c r="C8" s="229" t="s">
        <v>270</v>
      </c>
      <c r="D8" s="230">
        <v>178900</v>
      </c>
    </row>
    <row r="9" spans="1:4" ht="24.75" customHeight="1">
      <c r="A9" s="227" t="s">
        <v>271</v>
      </c>
      <c r="B9" s="228"/>
      <c r="C9" s="229" t="s">
        <v>272</v>
      </c>
      <c r="D9" s="230">
        <v>107974</v>
      </c>
    </row>
    <row r="10" spans="1:4" ht="24.75" customHeight="1">
      <c r="A10" s="227" t="s">
        <v>273</v>
      </c>
      <c r="B10" s="228">
        <v>206768</v>
      </c>
      <c r="C10" s="229" t="s">
        <v>274</v>
      </c>
      <c r="D10" s="230">
        <v>16792</v>
      </c>
    </row>
    <row r="11" spans="1:5" ht="24.75" customHeight="1">
      <c r="A11" s="227" t="s">
        <v>258</v>
      </c>
      <c r="B11" s="228">
        <v>34525</v>
      </c>
      <c r="C11" s="229" t="s">
        <v>275</v>
      </c>
      <c r="D11" s="230"/>
      <c r="E11" s="64"/>
    </row>
    <row r="12" spans="1:5" ht="24.75" customHeight="1">
      <c r="A12" s="227" t="s">
        <v>276</v>
      </c>
      <c r="B12" s="228">
        <v>1798189</v>
      </c>
      <c r="C12" s="231" t="s">
        <v>277</v>
      </c>
      <c r="D12" s="230"/>
      <c r="E12" s="332"/>
    </row>
    <row r="13" spans="1:5" ht="24.75" customHeight="1">
      <c r="A13" s="232" t="s">
        <v>278</v>
      </c>
      <c r="B13" s="228"/>
      <c r="C13" s="229" t="s">
        <v>279</v>
      </c>
      <c r="D13" s="230">
        <v>1030208</v>
      </c>
      <c r="E13" s="332"/>
    </row>
    <row r="14" spans="1:4" ht="24.75" customHeight="1">
      <c r="A14" s="232" t="s">
        <v>280</v>
      </c>
      <c r="B14" s="228">
        <v>39057</v>
      </c>
      <c r="C14" s="231"/>
      <c r="D14" s="230"/>
    </row>
    <row r="15" spans="1:4" ht="24.75" customHeight="1">
      <c r="A15" s="232" t="s">
        <v>281</v>
      </c>
      <c r="B15" s="228">
        <v>10550</v>
      </c>
      <c r="C15" s="231"/>
      <c r="D15" s="230"/>
    </row>
    <row r="16" spans="1:5" ht="24.75" customHeight="1">
      <c r="A16" s="232" t="s">
        <v>282</v>
      </c>
      <c r="B16" s="228">
        <v>80987</v>
      </c>
      <c r="C16" s="231"/>
      <c r="D16" s="230"/>
      <c r="E16" s="332"/>
    </row>
    <row r="17" spans="1:4" ht="24.75" customHeight="1">
      <c r="A17" s="232"/>
      <c r="B17" s="233"/>
      <c r="C17" s="231"/>
      <c r="D17" s="234"/>
    </row>
    <row r="18" spans="1:4" ht="18" customHeight="1">
      <c r="A18" s="232"/>
      <c r="B18" s="233"/>
      <c r="C18" s="231"/>
      <c r="D18" s="234"/>
    </row>
    <row r="19" spans="1:4" ht="18" customHeight="1" thickBot="1">
      <c r="A19" s="235"/>
      <c r="B19" s="236"/>
      <c r="C19" s="231"/>
      <c r="D19" s="237"/>
    </row>
    <row r="20" spans="1:4" ht="18" customHeight="1" thickBot="1">
      <c r="A20" s="238" t="s">
        <v>263</v>
      </c>
      <c r="B20" s="239">
        <f>SUM(B7:B19)</f>
        <v>2845444</v>
      </c>
      <c r="C20" s="240" t="s">
        <v>263</v>
      </c>
      <c r="D20" s="241">
        <f>SUM(D7:D19)</f>
        <v>1726674</v>
      </c>
    </row>
    <row r="21" spans="1:4" ht="18" customHeight="1" thickBot="1">
      <c r="A21" s="242" t="s">
        <v>264</v>
      </c>
      <c r="B21" s="243" t="str">
        <f>IF(((D20-B20)&gt;0),D20-B20,"----")</f>
        <v>----</v>
      </c>
      <c r="C21" s="244" t="s">
        <v>265</v>
      </c>
      <c r="D21" s="591">
        <f>IF(((B20-D20)&gt;0),B20-D20,"----")</f>
        <v>1118770</v>
      </c>
    </row>
    <row r="22" spans="1:4" ht="18" customHeight="1">
      <c r="A22" s="331"/>
      <c r="B22" s="332"/>
      <c r="C22" s="332"/>
      <c r="D22" s="332"/>
    </row>
    <row r="23" spans="1:4" ht="12.75">
      <c r="A23" s="331"/>
      <c r="B23" s="332"/>
      <c r="C23" s="332"/>
      <c r="D23" s="332"/>
    </row>
    <row r="24" spans="1:4" ht="12.75">
      <c r="A24" s="331"/>
      <c r="B24" s="332"/>
      <c r="C24" s="332"/>
      <c r="D24" s="332"/>
    </row>
    <row r="25" spans="1:4" ht="12.75">
      <c r="A25" s="331"/>
      <c r="B25" s="332"/>
      <c r="C25" s="332"/>
      <c r="D25" s="332"/>
    </row>
    <row r="26" spans="1:4" ht="13.5">
      <c r="A26" s="331"/>
      <c r="B26" s="332"/>
      <c r="C26" s="332"/>
      <c r="D26" s="574"/>
    </row>
    <row r="27" spans="1:4" ht="12.75">
      <c r="A27" s="331"/>
      <c r="B27" s="332"/>
      <c r="C27" s="332"/>
      <c r="D27" s="332"/>
    </row>
    <row r="28" spans="1:4" ht="12.75">
      <c r="A28" s="331"/>
      <c r="B28" s="332"/>
      <c r="C28" s="332"/>
      <c r="D28" s="332"/>
    </row>
    <row r="29" spans="1:4" ht="12.75">
      <c r="A29" s="331"/>
      <c r="B29" s="332"/>
      <c r="C29" s="332"/>
      <c r="D29" s="332"/>
    </row>
    <row r="30" spans="1:4" ht="12.75">
      <c r="A30" s="331"/>
      <c r="B30" s="332"/>
      <c r="C30" s="332"/>
      <c r="D30" s="332"/>
    </row>
    <row r="31" spans="1:4" ht="12.75">
      <c r="A31" s="331"/>
      <c r="B31" s="332"/>
      <c r="C31" s="332"/>
      <c r="D31" s="332"/>
    </row>
    <row r="32" spans="1:4" ht="12.75">
      <c r="A32" s="331"/>
      <c r="B32" s="332"/>
      <c r="C32" s="332"/>
      <c r="D32" s="332"/>
    </row>
    <row r="33" spans="1:4" ht="12.75">
      <c r="A33" s="331"/>
      <c r="B33" s="332"/>
      <c r="C33" s="332"/>
      <c r="D33" s="332"/>
    </row>
    <row r="34" spans="1:4" ht="12.75">
      <c r="A34" s="331"/>
      <c r="B34" s="332"/>
      <c r="C34" s="332"/>
      <c r="D34" s="332"/>
    </row>
    <row r="35" spans="1:4" ht="12.75">
      <c r="A35" s="331"/>
      <c r="B35" s="332"/>
      <c r="C35" s="332"/>
      <c r="D35" s="332"/>
    </row>
    <row r="36" spans="1:4" ht="12.75">
      <c r="A36" s="331"/>
      <c r="B36" s="332"/>
      <c r="C36" s="332"/>
      <c r="D36" s="332"/>
    </row>
    <row r="37" spans="1:4" ht="12.75">
      <c r="A37" s="331"/>
      <c r="B37" s="332"/>
      <c r="C37" s="332"/>
      <c r="D37" s="332"/>
    </row>
    <row r="38" spans="1:4" ht="12.75">
      <c r="A38" s="331"/>
      <c r="B38" s="332"/>
      <c r="C38" s="332"/>
      <c r="D38" s="332"/>
    </row>
    <row r="39" spans="1:4" ht="12.75">
      <c r="A39" s="331"/>
      <c r="B39" s="332"/>
      <c r="C39" s="332"/>
      <c r="D39" s="332"/>
    </row>
    <row r="40" spans="1:4" ht="12.75">
      <c r="A40" s="331"/>
      <c r="B40" s="332"/>
      <c r="C40" s="332"/>
      <c r="D40" s="332"/>
    </row>
    <row r="41" spans="1:4" ht="12.75">
      <c r="A41" s="331"/>
      <c r="B41" s="332"/>
      <c r="C41" s="332"/>
      <c r="D41" s="332"/>
    </row>
    <row r="42" spans="1:4" ht="12.75">
      <c r="A42" s="331"/>
      <c r="B42" s="332"/>
      <c r="C42" s="332"/>
      <c r="D42" s="332"/>
    </row>
    <row r="43" spans="1:4" ht="12.75">
      <c r="A43" s="331"/>
      <c r="B43" s="332"/>
      <c r="C43" s="332"/>
      <c r="D43" s="332"/>
    </row>
    <row r="44" spans="1:4" ht="12.75">
      <c r="A44" s="331"/>
      <c r="B44" s="332"/>
      <c r="C44" s="332"/>
      <c r="D44" s="332"/>
    </row>
    <row r="45" spans="1:4" ht="12.75">
      <c r="A45" s="331"/>
      <c r="B45" s="332"/>
      <c r="C45" s="332"/>
      <c r="D45" s="332"/>
    </row>
    <row r="46" spans="1:4" ht="12.75">
      <c r="A46" s="331"/>
      <c r="B46" s="332"/>
      <c r="C46" s="332"/>
      <c r="D46" s="332"/>
    </row>
    <row r="47" spans="1:4" ht="12.75">
      <c r="A47" s="331"/>
      <c r="B47" s="332"/>
      <c r="C47" s="332"/>
      <c r="D47" s="332"/>
    </row>
    <row r="48" spans="1:4" ht="12.75">
      <c r="A48" s="331"/>
      <c r="B48" s="332"/>
      <c r="C48" s="332"/>
      <c r="D48" s="332"/>
    </row>
    <row r="49" spans="1:4" ht="12.75">
      <c r="A49" s="331"/>
      <c r="B49" s="332"/>
      <c r="C49" s="332"/>
      <c r="D49" s="332"/>
    </row>
    <row r="50" spans="1:4" ht="12.75">
      <c r="A50" s="331"/>
      <c r="B50" s="332"/>
      <c r="C50" s="332"/>
      <c r="D50" s="332"/>
    </row>
    <row r="51" spans="1:4" ht="12.75">
      <c r="A51" s="331"/>
      <c r="B51" s="332"/>
      <c r="C51" s="332"/>
      <c r="D51" s="332"/>
    </row>
    <row r="52" spans="1:4" ht="12.75">
      <c r="A52" s="331"/>
      <c r="B52" s="332"/>
      <c r="C52" s="332"/>
      <c r="D52" s="332"/>
    </row>
    <row r="53" spans="1:4" ht="12.75">
      <c r="A53" s="331"/>
      <c r="B53" s="332"/>
      <c r="C53" s="332"/>
      <c r="D53" s="332"/>
    </row>
    <row r="54" spans="1:4" ht="12.75">
      <c r="A54" s="331"/>
      <c r="B54" s="332"/>
      <c r="C54" s="332"/>
      <c r="D54" s="332"/>
    </row>
    <row r="55" spans="1:4" ht="12.75">
      <c r="A55" s="331"/>
      <c r="B55" s="332"/>
      <c r="C55" s="332"/>
      <c r="D55" s="332"/>
    </row>
    <row r="56" spans="1:4" ht="12.75">
      <c r="A56" s="331"/>
      <c r="B56" s="332"/>
      <c r="C56" s="332"/>
      <c r="D56" s="332"/>
    </row>
    <row r="57" spans="1:4" ht="12.75">
      <c r="A57" s="331"/>
      <c r="B57" s="332"/>
      <c r="C57" s="332"/>
      <c r="D57" s="332"/>
    </row>
    <row r="58" spans="1:4" ht="12.75">
      <c r="A58" s="331"/>
      <c r="B58" s="332"/>
      <c r="C58" s="332"/>
      <c r="D58" s="332"/>
    </row>
    <row r="59" spans="1:4" ht="12.75">
      <c r="A59" s="331"/>
      <c r="B59" s="332"/>
      <c r="C59" s="332"/>
      <c r="D59" s="332"/>
    </row>
    <row r="60" spans="1:4" ht="12.75">
      <c r="A60" s="331"/>
      <c r="B60" s="332"/>
      <c r="C60" s="332"/>
      <c r="D60" s="332"/>
    </row>
    <row r="61" spans="1:4" ht="12.75">
      <c r="A61" s="331"/>
      <c r="B61" s="332"/>
      <c r="C61" s="332"/>
      <c r="D61" s="332"/>
    </row>
    <row r="62" spans="1:4" ht="12.75">
      <c r="A62" s="331"/>
      <c r="B62" s="332"/>
      <c r="C62" s="332"/>
      <c r="D62" s="332"/>
    </row>
    <row r="63" spans="1:4" ht="12.75">
      <c r="A63" s="331"/>
      <c r="B63" s="332"/>
      <c r="C63" s="332"/>
      <c r="D63" s="332"/>
    </row>
    <row r="64" spans="1:4" ht="12.75">
      <c r="A64" s="331"/>
      <c r="B64" s="332"/>
      <c r="C64" s="332"/>
      <c r="D64" s="332"/>
    </row>
    <row r="65" spans="1:4" ht="12.75">
      <c r="A65" s="331"/>
      <c r="B65" s="332"/>
      <c r="C65" s="332"/>
      <c r="D65" s="332"/>
    </row>
    <row r="66" spans="1:4" ht="12.75">
      <c r="A66" s="331"/>
      <c r="B66" s="332"/>
      <c r="C66" s="332"/>
      <c r="D66" s="332"/>
    </row>
    <row r="67" spans="1:4" ht="12.75">
      <c r="A67" s="331"/>
      <c r="B67" s="332"/>
      <c r="C67" s="332"/>
      <c r="D67" s="332"/>
    </row>
    <row r="68" spans="1:4" ht="12.75">
      <c r="A68" s="331"/>
      <c r="B68" s="332"/>
      <c r="C68" s="332"/>
      <c r="D68" s="332"/>
    </row>
    <row r="69" spans="1:4" ht="12.75">
      <c r="A69" s="331"/>
      <c r="B69" s="332"/>
      <c r="C69" s="332"/>
      <c r="D69" s="332"/>
    </row>
    <row r="70" spans="1:4" ht="12.75">
      <c r="A70" s="331"/>
      <c r="B70" s="332"/>
      <c r="C70" s="332"/>
      <c r="D70" s="332"/>
    </row>
    <row r="71" spans="1:4" ht="12.75">
      <c r="A71" s="331"/>
      <c r="B71" s="332"/>
      <c r="C71" s="332"/>
      <c r="D71" s="332"/>
    </row>
  </sheetData>
  <sheetProtection/>
  <mergeCells count="3">
    <mergeCell ref="A3:D3"/>
    <mergeCell ref="A1:D1"/>
    <mergeCell ref="A2:D2"/>
  </mergeCells>
  <printOptions horizontalCentered="1"/>
  <pageMargins left="0.98" right="0.56" top="0.72" bottom="0.52" header="0.43" footer="0.41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>
    <tabColor indexed="50"/>
  </sheetPr>
  <dimension ref="A1:X206"/>
  <sheetViews>
    <sheetView zoomScale="95" zoomScaleNormal="95" zoomScalePageLayoutView="0" workbookViewId="0" topLeftCell="A91">
      <selection activeCell="C184" sqref="C184"/>
    </sheetView>
  </sheetViews>
  <sheetFormatPr defaultColWidth="9.140625" defaultRowHeight="12.75"/>
  <cols>
    <col min="1" max="1" width="3.8515625" style="0" customWidth="1"/>
    <col min="2" max="2" width="21.28125" style="0" customWidth="1"/>
    <col min="3" max="3" width="9.00390625" style="0" customWidth="1"/>
    <col min="4" max="5" width="9.8515625" style="0" customWidth="1"/>
    <col min="6" max="6" width="9.28125" style="0" customWidth="1"/>
    <col min="7" max="7" width="9.421875" style="0" customWidth="1"/>
    <col min="8" max="8" width="9.28125" style="0" customWidth="1"/>
    <col min="9" max="9" width="9.421875" style="0" customWidth="1"/>
    <col min="10" max="10" width="8.421875" style="0" customWidth="1"/>
    <col min="11" max="11" width="9.421875" style="0" bestFit="1" customWidth="1"/>
    <col min="13" max="13" width="9.00390625" style="0" customWidth="1"/>
    <col min="14" max="14" width="8.8515625" style="0" customWidth="1"/>
  </cols>
  <sheetData>
    <row r="1" spans="1:14" ht="12.75">
      <c r="A1" s="54"/>
      <c r="B1" s="638" t="s">
        <v>215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</row>
    <row r="2" spans="1:14" ht="12.75">
      <c r="A2" s="644" t="s">
        <v>723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</row>
    <row r="3" spans="1:14" ht="12.75">
      <c r="A3" s="54"/>
      <c r="B3" s="644" t="s">
        <v>381</v>
      </c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</row>
    <row r="4" spans="1:14" ht="13.5" thickBot="1">
      <c r="A4" s="54"/>
      <c r="B4" s="54" t="s">
        <v>216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 t="s">
        <v>303</v>
      </c>
    </row>
    <row r="5" spans="1:15" ht="33" customHeight="1">
      <c r="A5" s="143"/>
      <c r="B5" s="144"/>
      <c r="C5" s="623" t="s">
        <v>4</v>
      </c>
      <c r="D5" s="623"/>
      <c r="E5" s="623"/>
      <c r="F5" s="340"/>
      <c r="G5" s="623" t="s">
        <v>77</v>
      </c>
      <c r="H5" s="623"/>
      <c r="I5" s="623"/>
      <c r="J5" s="340"/>
      <c r="K5" s="623" t="s">
        <v>315</v>
      </c>
      <c r="L5" s="623"/>
      <c r="M5" s="624"/>
      <c r="N5" s="615"/>
      <c r="O5" s="2"/>
    </row>
    <row r="6" spans="1:15" ht="42.75" customHeight="1">
      <c r="A6" s="145" t="s">
        <v>78</v>
      </c>
      <c r="B6" s="146" t="s">
        <v>79</v>
      </c>
      <c r="C6" s="146" t="s">
        <v>317</v>
      </c>
      <c r="D6" s="146" t="s">
        <v>336</v>
      </c>
      <c r="E6" s="146" t="s">
        <v>376</v>
      </c>
      <c r="F6" s="146" t="s">
        <v>392</v>
      </c>
      <c r="G6" s="146" t="s">
        <v>317</v>
      </c>
      <c r="H6" s="146" t="s">
        <v>336</v>
      </c>
      <c r="I6" s="146" t="s">
        <v>376</v>
      </c>
      <c r="J6" s="146" t="s">
        <v>392</v>
      </c>
      <c r="K6" s="146" t="s">
        <v>317</v>
      </c>
      <c r="L6" s="146" t="s">
        <v>336</v>
      </c>
      <c r="M6" s="371" t="s">
        <v>376</v>
      </c>
      <c r="N6" s="146" t="s">
        <v>392</v>
      </c>
      <c r="O6" s="2"/>
    </row>
    <row r="7" spans="1:15" ht="21.75" customHeight="1">
      <c r="A7" s="118" t="s">
        <v>5</v>
      </c>
      <c r="B7" s="260" t="s">
        <v>338</v>
      </c>
      <c r="C7" s="120">
        <v>37402</v>
      </c>
      <c r="D7" s="120">
        <v>37402</v>
      </c>
      <c r="E7" s="120">
        <v>29723</v>
      </c>
      <c r="F7" s="390">
        <f>E7/D7</f>
        <v>0.7946901235228062</v>
      </c>
      <c r="G7" s="31"/>
      <c r="H7" s="31"/>
      <c r="I7" s="31"/>
      <c r="J7" s="31"/>
      <c r="K7" s="120"/>
      <c r="L7" s="120"/>
      <c r="M7" s="350">
        <v>150</v>
      </c>
      <c r="N7" s="395"/>
      <c r="O7" s="2"/>
    </row>
    <row r="8" spans="1:15" ht="15" customHeight="1">
      <c r="A8" s="118" t="s">
        <v>9</v>
      </c>
      <c r="B8" s="260" t="s">
        <v>81</v>
      </c>
      <c r="C8" s="32">
        <v>102000</v>
      </c>
      <c r="D8" s="120">
        <v>117000</v>
      </c>
      <c r="E8" s="32">
        <v>117551</v>
      </c>
      <c r="F8" s="390">
        <f>E8/D8</f>
        <v>1.0047094017094018</v>
      </c>
      <c r="G8" s="31">
        <v>40000</v>
      </c>
      <c r="H8" s="31">
        <v>40000</v>
      </c>
      <c r="I8" s="31">
        <v>51348</v>
      </c>
      <c r="J8" s="394">
        <f>I8/H8</f>
        <v>1.2837</v>
      </c>
      <c r="K8" s="120">
        <v>44242</v>
      </c>
      <c r="L8" s="120">
        <v>56242</v>
      </c>
      <c r="M8" s="350">
        <v>61037</v>
      </c>
      <c r="N8" s="395">
        <f>M8/L8</f>
        <v>1.0852565698232637</v>
      </c>
      <c r="O8" s="2"/>
    </row>
    <row r="9" spans="1:15" ht="15" customHeight="1">
      <c r="A9" s="611" t="s">
        <v>82</v>
      </c>
      <c r="B9" s="260" t="s">
        <v>83</v>
      </c>
      <c r="C9" s="32">
        <v>3000</v>
      </c>
      <c r="D9" s="120">
        <v>3000</v>
      </c>
      <c r="E9" s="32">
        <v>2820</v>
      </c>
      <c r="F9" s="390">
        <f aca="true" t="shared" si="0" ref="F9:F29">E9/D9</f>
        <v>0.94</v>
      </c>
      <c r="G9" s="31"/>
      <c r="H9" s="31"/>
      <c r="I9" s="31"/>
      <c r="J9" s="394"/>
      <c r="K9" s="120">
        <v>8317</v>
      </c>
      <c r="L9" s="120">
        <v>8891</v>
      </c>
      <c r="M9" s="350">
        <v>3692</v>
      </c>
      <c r="N9" s="395">
        <f>M9/L9</f>
        <v>0.41525137779777305</v>
      </c>
      <c r="O9" s="2"/>
    </row>
    <row r="10" spans="1:15" ht="15" customHeight="1">
      <c r="A10" s="609"/>
      <c r="B10" s="260" t="s">
        <v>84</v>
      </c>
      <c r="C10" s="31">
        <v>3000</v>
      </c>
      <c r="D10" s="120">
        <v>3000</v>
      </c>
      <c r="E10" s="31">
        <v>2373</v>
      </c>
      <c r="F10" s="390">
        <f t="shared" si="0"/>
        <v>0.791</v>
      </c>
      <c r="G10" s="31"/>
      <c r="H10" s="31"/>
      <c r="I10" s="31"/>
      <c r="J10" s="394"/>
      <c r="K10" s="120"/>
      <c r="L10" s="120"/>
      <c r="M10" s="350"/>
      <c r="N10" s="395"/>
      <c r="O10" s="2"/>
    </row>
    <row r="11" spans="1:15" ht="15" customHeight="1">
      <c r="A11" s="610"/>
      <c r="B11" s="148" t="s">
        <v>292</v>
      </c>
      <c r="C11" s="31">
        <v>100</v>
      </c>
      <c r="D11" s="120">
        <v>100</v>
      </c>
      <c r="E11" s="31">
        <v>129</v>
      </c>
      <c r="F11" s="390">
        <f t="shared" si="0"/>
        <v>1.29</v>
      </c>
      <c r="G11" s="31"/>
      <c r="H11" s="31"/>
      <c r="I11" s="31"/>
      <c r="J11" s="394"/>
      <c r="K11" s="120"/>
      <c r="L11" s="120">
        <v>308</v>
      </c>
      <c r="M11" s="350">
        <v>356</v>
      </c>
      <c r="N11" s="395">
        <f>M11/L11</f>
        <v>1.155844155844156</v>
      </c>
      <c r="O11" s="2"/>
    </row>
    <row r="12" spans="1:15" ht="15" customHeight="1">
      <c r="A12" s="609" t="s">
        <v>85</v>
      </c>
      <c r="B12" s="260" t="s">
        <v>367</v>
      </c>
      <c r="C12" s="32">
        <v>600</v>
      </c>
      <c r="D12" s="120">
        <v>4508</v>
      </c>
      <c r="E12" s="32">
        <v>4591</v>
      </c>
      <c r="F12" s="390">
        <f t="shared" si="0"/>
        <v>1.0184117125110914</v>
      </c>
      <c r="G12" s="31"/>
      <c r="H12" s="31"/>
      <c r="I12" s="31"/>
      <c r="J12" s="394"/>
      <c r="K12" s="120"/>
      <c r="L12" s="120">
        <v>1056</v>
      </c>
      <c r="M12" s="350">
        <v>1057</v>
      </c>
      <c r="N12" s="395">
        <f>M12/L12</f>
        <v>1.0009469696969697</v>
      </c>
      <c r="O12" s="2"/>
    </row>
    <row r="13" spans="1:15" ht="17.25" customHeight="1">
      <c r="A13" s="610"/>
      <c r="B13" s="260" t="s">
        <v>335</v>
      </c>
      <c r="C13" s="31"/>
      <c r="D13" s="120"/>
      <c r="E13" s="31">
        <v>88</v>
      </c>
      <c r="F13" s="390"/>
      <c r="G13" s="31"/>
      <c r="H13" s="31"/>
      <c r="I13" s="31"/>
      <c r="J13" s="394"/>
      <c r="K13" s="120">
        <v>22883</v>
      </c>
      <c r="L13" s="120">
        <v>35625</v>
      </c>
      <c r="M13" s="350">
        <v>39220</v>
      </c>
      <c r="N13" s="395">
        <f>M13/L13</f>
        <v>1.1009122807017544</v>
      </c>
      <c r="O13" s="2"/>
    </row>
    <row r="14" spans="1:15" ht="15" customHeight="1">
      <c r="A14" s="622" t="s">
        <v>86</v>
      </c>
      <c r="B14" s="260" t="s">
        <v>87</v>
      </c>
      <c r="C14" s="32">
        <v>21404</v>
      </c>
      <c r="D14" s="120">
        <v>21404</v>
      </c>
      <c r="E14" s="32">
        <v>24165</v>
      </c>
      <c r="F14" s="390">
        <f t="shared" si="0"/>
        <v>1.1289945804522519</v>
      </c>
      <c r="G14" s="31"/>
      <c r="H14" s="31"/>
      <c r="I14" s="31"/>
      <c r="J14" s="394"/>
      <c r="K14" s="120"/>
      <c r="L14" s="120">
        <v>562</v>
      </c>
      <c r="M14" s="350">
        <v>562</v>
      </c>
      <c r="N14" s="395">
        <f>M14/L14</f>
        <v>1</v>
      </c>
      <c r="O14" s="2"/>
    </row>
    <row r="15" spans="1:15" ht="15" customHeight="1">
      <c r="A15" s="622"/>
      <c r="B15" s="148" t="s">
        <v>291</v>
      </c>
      <c r="C15" s="32"/>
      <c r="D15" s="120"/>
      <c r="E15" s="32"/>
      <c r="F15" s="390"/>
      <c r="G15" s="31"/>
      <c r="H15" s="31"/>
      <c r="I15" s="31"/>
      <c r="J15" s="394"/>
      <c r="K15" s="120"/>
      <c r="L15" s="120">
        <v>100</v>
      </c>
      <c r="M15" s="350">
        <v>100</v>
      </c>
      <c r="N15" s="395">
        <f>M15/L15</f>
        <v>1</v>
      </c>
      <c r="O15" s="2"/>
    </row>
    <row r="16" spans="1:15" ht="15" customHeight="1">
      <c r="A16" s="118" t="s">
        <v>88</v>
      </c>
      <c r="B16" s="260" t="s">
        <v>383</v>
      </c>
      <c r="C16" s="32">
        <v>4900</v>
      </c>
      <c r="D16" s="120">
        <v>4900</v>
      </c>
      <c r="E16" s="32">
        <v>2393</v>
      </c>
      <c r="F16" s="390">
        <f t="shared" si="0"/>
        <v>0.48836734693877554</v>
      </c>
      <c r="G16" s="31"/>
      <c r="H16" s="31"/>
      <c r="I16" s="31">
        <v>25</v>
      </c>
      <c r="J16" s="394"/>
      <c r="K16" s="120"/>
      <c r="L16" s="120"/>
      <c r="M16" s="350">
        <v>372</v>
      </c>
      <c r="N16" s="395"/>
      <c r="O16" s="2"/>
    </row>
    <row r="17" spans="1:15" ht="15" customHeight="1">
      <c r="A17" s="118"/>
      <c r="B17" s="260" t="s">
        <v>385</v>
      </c>
      <c r="C17" s="32"/>
      <c r="D17" s="120">
        <v>3000</v>
      </c>
      <c r="E17" s="32">
        <v>2874</v>
      </c>
      <c r="F17" s="390">
        <f t="shared" si="0"/>
        <v>0.958</v>
      </c>
      <c r="G17" s="31"/>
      <c r="H17" s="31"/>
      <c r="I17" s="31"/>
      <c r="J17" s="394"/>
      <c r="K17" s="120"/>
      <c r="L17" s="120"/>
      <c r="M17" s="350"/>
      <c r="N17" s="395"/>
      <c r="O17" s="2"/>
    </row>
    <row r="18" spans="1:15" ht="15" customHeight="1">
      <c r="A18" s="118" t="s">
        <v>90</v>
      </c>
      <c r="B18" s="260" t="s">
        <v>89</v>
      </c>
      <c r="C18" s="32">
        <v>32601</v>
      </c>
      <c r="D18" s="120">
        <v>32601</v>
      </c>
      <c r="E18" s="32">
        <v>32225</v>
      </c>
      <c r="F18" s="390">
        <f t="shared" si="0"/>
        <v>0.9884666114536363</v>
      </c>
      <c r="G18" s="31"/>
      <c r="H18" s="31"/>
      <c r="I18" s="31"/>
      <c r="J18" s="394"/>
      <c r="K18" s="120">
        <v>102287</v>
      </c>
      <c r="L18" s="120">
        <v>103001</v>
      </c>
      <c r="M18" s="350">
        <v>106167</v>
      </c>
      <c r="N18" s="395">
        <f aca="true" t="shared" si="1" ref="N18:N23">M18/L18</f>
        <v>1.0307375656547024</v>
      </c>
      <c r="O18" s="2"/>
    </row>
    <row r="19" spans="1:15" ht="15" customHeight="1">
      <c r="A19" s="118" t="s">
        <v>92</v>
      </c>
      <c r="B19" s="260" t="s">
        <v>91</v>
      </c>
      <c r="C19" s="32">
        <v>46688</v>
      </c>
      <c r="D19" s="120">
        <v>46688</v>
      </c>
      <c r="E19" s="32">
        <v>52000</v>
      </c>
      <c r="F19" s="390">
        <f t="shared" si="0"/>
        <v>1.113776559287183</v>
      </c>
      <c r="G19" s="31"/>
      <c r="H19" s="31"/>
      <c r="I19" s="31">
        <v>708</v>
      </c>
      <c r="J19" s="394"/>
      <c r="K19" s="120">
        <v>14660</v>
      </c>
      <c r="L19" s="120">
        <v>14660</v>
      </c>
      <c r="M19" s="350">
        <v>14185</v>
      </c>
      <c r="N19" s="395">
        <f t="shared" si="1"/>
        <v>0.9675989085948158</v>
      </c>
      <c r="O19" s="2"/>
    </row>
    <row r="20" spans="1:15" ht="15" customHeight="1">
      <c r="A20" s="611" t="s">
        <v>95</v>
      </c>
      <c r="B20" s="260" t="s">
        <v>368</v>
      </c>
      <c r="C20" s="32">
        <v>6140</v>
      </c>
      <c r="D20" s="120">
        <v>6140</v>
      </c>
      <c r="E20" s="32">
        <v>5264</v>
      </c>
      <c r="F20" s="390">
        <f t="shared" si="0"/>
        <v>0.857328990228013</v>
      </c>
      <c r="G20" s="31"/>
      <c r="H20" s="31"/>
      <c r="I20" s="31"/>
      <c r="J20" s="394"/>
      <c r="K20" s="120">
        <v>3360</v>
      </c>
      <c r="L20" s="120">
        <v>11515</v>
      </c>
      <c r="M20" s="350">
        <v>11910</v>
      </c>
      <c r="N20" s="395">
        <f t="shared" si="1"/>
        <v>1.0343030829353017</v>
      </c>
      <c r="O20" s="2"/>
    </row>
    <row r="21" spans="1:15" ht="15" customHeight="1">
      <c r="A21" s="610"/>
      <c r="B21" s="260" t="s">
        <v>94</v>
      </c>
      <c r="C21" s="31">
        <v>6480</v>
      </c>
      <c r="D21" s="120">
        <v>6480</v>
      </c>
      <c r="E21" s="31">
        <v>3921</v>
      </c>
      <c r="F21" s="390">
        <f t="shared" si="0"/>
        <v>0.6050925925925926</v>
      </c>
      <c r="G21" s="31"/>
      <c r="H21" s="31"/>
      <c r="I21" s="31"/>
      <c r="J21" s="394"/>
      <c r="K21" s="120">
        <v>7215</v>
      </c>
      <c r="L21" s="120">
        <v>7215</v>
      </c>
      <c r="M21" s="350">
        <v>6921</v>
      </c>
      <c r="N21" s="395">
        <f t="shared" si="1"/>
        <v>0.9592515592515592</v>
      </c>
      <c r="O21" s="2"/>
    </row>
    <row r="22" spans="1:15" ht="15" customHeight="1">
      <c r="A22" s="609" t="s">
        <v>97</v>
      </c>
      <c r="B22" s="260" t="s">
        <v>369</v>
      </c>
      <c r="C22" s="32">
        <v>1600</v>
      </c>
      <c r="D22" s="120">
        <v>1820</v>
      </c>
      <c r="E22" s="32">
        <v>1975</v>
      </c>
      <c r="F22" s="390">
        <f t="shared" si="0"/>
        <v>1.085164835164835</v>
      </c>
      <c r="G22" s="31"/>
      <c r="H22" s="31"/>
      <c r="I22" s="31"/>
      <c r="J22" s="394"/>
      <c r="K22" s="120">
        <v>9450</v>
      </c>
      <c r="L22" s="120">
        <v>14350</v>
      </c>
      <c r="M22" s="350">
        <v>14350</v>
      </c>
      <c r="N22" s="395">
        <f t="shared" si="1"/>
        <v>1</v>
      </c>
      <c r="O22" s="2"/>
    </row>
    <row r="23" spans="1:15" ht="15" customHeight="1">
      <c r="A23" s="610"/>
      <c r="B23" s="260" t="s">
        <v>96</v>
      </c>
      <c r="C23" s="31"/>
      <c r="D23" s="120">
        <v>30</v>
      </c>
      <c r="E23" s="31">
        <v>30</v>
      </c>
      <c r="F23" s="390">
        <f t="shared" si="0"/>
        <v>1</v>
      </c>
      <c r="G23" s="31"/>
      <c r="H23" s="31"/>
      <c r="I23" s="31"/>
      <c r="J23" s="394"/>
      <c r="K23" s="120">
        <v>200</v>
      </c>
      <c r="L23" s="120">
        <v>797</v>
      </c>
      <c r="M23" s="350">
        <v>797</v>
      </c>
      <c r="N23" s="395">
        <f t="shared" si="1"/>
        <v>1</v>
      </c>
      <c r="O23" s="2"/>
    </row>
    <row r="24" spans="1:15" ht="15" customHeight="1">
      <c r="A24" s="118" t="s">
        <v>99</v>
      </c>
      <c r="B24" s="260" t="s">
        <v>98</v>
      </c>
      <c r="C24" s="32">
        <v>950</v>
      </c>
      <c r="D24" s="120">
        <v>1858</v>
      </c>
      <c r="E24" s="32">
        <v>1946</v>
      </c>
      <c r="F24" s="390">
        <f t="shared" si="0"/>
        <v>1.047362755651238</v>
      </c>
      <c r="G24" s="31"/>
      <c r="H24" s="31"/>
      <c r="I24" s="31"/>
      <c r="J24" s="394"/>
      <c r="K24" s="120"/>
      <c r="L24" s="120"/>
      <c r="M24" s="350"/>
      <c r="N24" s="395"/>
      <c r="O24" s="2"/>
    </row>
    <row r="25" spans="1:15" ht="15" customHeight="1">
      <c r="A25" s="118" t="s">
        <v>100</v>
      </c>
      <c r="B25" s="260" t="s">
        <v>101</v>
      </c>
      <c r="C25" s="32">
        <v>29607</v>
      </c>
      <c r="D25" s="120">
        <v>29607</v>
      </c>
      <c r="E25" s="32">
        <v>18959</v>
      </c>
      <c r="F25" s="390">
        <f t="shared" si="0"/>
        <v>0.6403553213767015</v>
      </c>
      <c r="G25" s="31"/>
      <c r="H25" s="31"/>
      <c r="I25" s="31"/>
      <c r="J25" s="394"/>
      <c r="K25" s="120">
        <v>2715</v>
      </c>
      <c r="L25" s="120">
        <v>2715</v>
      </c>
      <c r="M25" s="350">
        <v>2829</v>
      </c>
      <c r="N25" s="395">
        <f>M25/L25</f>
        <v>1.0419889502762432</v>
      </c>
      <c r="O25" s="2"/>
    </row>
    <row r="26" spans="1:15" ht="15" customHeight="1" thickBot="1">
      <c r="A26" s="262" t="s">
        <v>103</v>
      </c>
      <c r="B26" s="261" t="s">
        <v>229</v>
      </c>
      <c r="C26" s="149"/>
      <c r="D26" s="151"/>
      <c r="E26" s="149">
        <v>7</v>
      </c>
      <c r="F26" s="391"/>
      <c r="G26" s="150"/>
      <c r="H26" s="150"/>
      <c r="I26" s="150"/>
      <c r="J26" s="396"/>
      <c r="K26" s="151">
        <v>3542</v>
      </c>
      <c r="L26" s="151">
        <v>3542</v>
      </c>
      <c r="M26" s="367"/>
      <c r="N26" s="397">
        <f>M26/L26</f>
        <v>0</v>
      </c>
      <c r="O26" s="2"/>
    </row>
    <row r="27" spans="1:15" ht="15" customHeight="1" thickBot="1">
      <c r="A27" s="153"/>
      <c r="B27" s="154" t="s">
        <v>102</v>
      </c>
      <c r="C27" s="163">
        <f aca="true" t="shared" si="2" ref="C27:K27">SUM(C7:C26)</f>
        <v>296472</v>
      </c>
      <c r="D27" s="163">
        <f t="shared" si="2"/>
        <v>319538</v>
      </c>
      <c r="E27" s="163">
        <f t="shared" si="2"/>
        <v>303034</v>
      </c>
      <c r="F27" s="393">
        <f t="shared" si="0"/>
        <v>0.9483504309346619</v>
      </c>
      <c r="G27" s="163">
        <f t="shared" si="2"/>
        <v>40000</v>
      </c>
      <c r="H27" s="163">
        <f t="shared" si="2"/>
        <v>40000</v>
      </c>
      <c r="I27" s="163">
        <f t="shared" si="2"/>
        <v>52081</v>
      </c>
      <c r="J27" s="571">
        <f>I27/H27</f>
        <v>1.302025</v>
      </c>
      <c r="K27" s="163">
        <f t="shared" si="2"/>
        <v>218871</v>
      </c>
      <c r="L27" s="163">
        <f>SUM(L7:L26)</f>
        <v>260579</v>
      </c>
      <c r="M27" s="370">
        <f>SUM(M7:M26)</f>
        <v>263705</v>
      </c>
      <c r="N27" s="401">
        <f>M27/L27</f>
        <v>1.0119963619478163</v>
      </c>
      <c r="O27" s="2"/>
    </row>
    <row r="28" spans="1:15" ht="15" customHeight="1" thickBot="1">
      <c r="A28" s="295" t="s">
        <v>186</v>
      </c>
      <c r="B28" s="158" t="s">
        <v>104</v>
      </c>
      <c r="C28" s="159">
        <v>90000</v>
      </c>
      <c r="D28" s="159">
        <v>90000</v>
      </c>
      <c r="E28" s="159">
        <v>93576</v>
      </c>
      <c r="F28" s="392">
        <f t="shared" si="0"/>
        <v>1.0397333333333334</v>
      </c>
      <c r="G28" s="160">
        <v>0</v>
      </c>
      <c r="H28" s="160"/>
      <c r="I28" s="160"/>
      <c r="J28" s="394"/>
      <c r="K28" s="161">
        <v>1217374</v>
      </c>
      <c r="L28" s="161">
        <v>1402374</v>
      </c>
      <c r="M28" s="368">
        <v>1419945</v>
      </c>
      <c r="N28" s="399">
        <f>M28/L28</f>
        <v>1.0125294678880241</v>
      </c>
      <c r="O28" s="2"/>
    </row>
    <row r="29" spans="1:14" ht="13.5" thickBot="1">
      <c r="A29" s="299"/>
      <c r="B29" s="294" t="s">
        <v>105</v>
      </c>
      <c r="C29" s="155">
        <f>C27+C28</f>
        <v>386472</v>
      </c>
      <c r="D29" s="155">
        <f>SUM(D27:D28)</f>
        <v>409538</v>
      </c>
      <c r="E29" s="155">
        <f>SUM(E27:E28)</f>
        <v>396610</v>
      </c>
      <c r="F29" s="393">
        <f t="shared" si="0"/>
        <v>0.9684327217498743</v>
      </c>
      <c r="G29" s="155">
        <f>G27+G28</f>
        <v>40000</v>
      </c>
      <c r="H29" s="155">
        <f>SUM(H27:H28)</f>
        <v>40000</v>
      </c>
      <c r="I29" s="155">
        <f>SUM(I27:I28)</f>
        <v>52081</v>
      </c>
      <c r="J29" s="572">
        <f>I29/H29</f>
        <v>1.302025</v>
      </c>
      <c r="K29" s="155">
        <f>K27+K28</f>
        <v>1436245</v>
      </c>
      <c r="L29" s="155">
        <f>SUM(L27:L28)</f>
        <v>1662953</v>
      </c>
      <c r="M29" s="372">
        <f>SUM(M27:M28)</f>
        <v>1683650</v>
      </c>
      <c r="N29" s="401">
        <f>M29/L29</f>
        <v>1.0124459320257397</v>
      </c>
    </row>
    <row r="30" spans="1:14" ht="12.75">
      <c r="A30" s="263"/>
      <c r="B30" s="19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</row>
    <row r="31" spans="1:14" ht="30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3.5" thickBot="1">
      <c r="A32" s="54"/>
      <c r="B32" s="54" t="s">
        <v>216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 t="s">
        <v>303</v>
      </c>
    </row>
    <row r="33" spans="1:17" ht="15.75">
      <c r="A33" s="282"/>
      <c r="B33" s="284"/>
      <c r="C33" s="623" t="s">
        <v>337</v>
      </c>
      <c r="D33" s="623"/>
      <c r="E33" s="623"/>
      <c r="F33" s="340"/>
      <c r="G33" s="623" t="s">
        <v>692</v>
      </c>
      <c r="H33" s="623"/>
      <c r="I33" s="623"/>
      <c r="J33" s="340"/>
      <c r="K33" s="623" t="s">
        <v>106</v>
      </c>
      <c r="L33" s="623"/>
      <c r="M33" s="624"/>
      <c r="N33" s="625"/>
      <c r="P33" s="71"/>
      <c r="Q33" s="71"/>
    </row>
    <row r="34" spans="1:17" ht="38.25">
      <c r="A34" s="283" t="s">
        <v>78</v>
      </c>
      <c r="B34" s="285" t="s">
        <v>79</v>
      </c>
      <c r="C34" s="146" t="s">
        <v>317</v>
      </c>
      <c r="D34" s="146" t="s">
        <v>336</v>
      </c>
      <c r="E34" s="146" t="s">
        <v>376</v>
      </c>
      <c r="F34" s="146" t="s">
        <v>392</v>
      </c>
      <c r="G34" s="146" t="s">
        <v>317</v>
      </c>
      <c r="H34" s="146" t="s">
        <v>336</v>
      </c>
      <c r="I34" s="146" t="s">
        <v>376</v>
      </c>
      <c r="J34" s="146" t="s">
        <v>392</v>
      </c>
      <c r="K34" s="146" t="s">
        <v>317</v>
      </c>
      <c r="L34" s="146" t="s">
        <v>336</v>
      </c>
      <c r="M34" s="146" t="s">
        <v>376</v>
      </c>
      <c r="N34" s="146" t="s">
        <v>392</v>
      </c>
      <c r="P34" s="71"/>
      <c r="Q34" s="71"/>
    </row>
    <row r="35" spans="1:17" ht="25.5">
      <c r="A35" s="118"/>
      <c r="B35" s="286" t="s">
        <v>80</v>
      </c>
      <c r="C35" s="120">
        <v>10700</v>
      </c>
      <c r="D35" s="120">
        <v>10700</v>
      </c>
      <c r="E35" s="120">
        <v>7845</v>
      </c>
      <c r="F35" s="402">
        <f>E35/D35</f>
        <v>0.733177570093458</v>
      </c>
      <c r="G35" s="31">
        <v>191088</v>
      </c>
      <c r="H35" s="120">
        <v>199303</v>
      </c>
      <c r="I35" s="31">
        <v>195384</v>
      </c>
      <c r="J35" s="394">
        <f>I35/H35</f>
        <v>0.9803364726070355</v>
      </c>
      <c r="K35" s="120"/>
      <c r="L35" s="120">
        <v>7850</v>
      </c>
      <c r="M35" s="147">
        <v>7850</v>
      </c>
      <c r="N35" s="395">
        <f>M35/L35</f>
        <v>1</v>
      </c>
      <c r="P35" s="71"/>
      <c r="Q35" s="71"/>
    </row>
    <row r="36" spans="1:17" ht="25.5">
      <c r="A36" s="118"/>
      <c r="B36" s="286" t="s">
        <v>81</v>
      </c>
      <c r="C36" s="32">
        <v>35000</v>
      </c>
      <c r="D36" s="120">
        <v>35000</v>
      </c>
      <c r="E36" s="32">
        <v>84949</v>
      </c>
      <c r="F36" s="402">
        <f aca="true" t="shared" si="3" ref="F36:F57">E36/D36</f>
        <v>2.4271142857142856</v>
      </c>
      <c r="G36" s="31">
        <v>369727</v>
      </c>
      <c r="H36" s="120">
        <v>380316</v>
      </c>
      <c r="I36" s="31">
        <v>379348</v>
      </c>
      <c r="J36" s="394">
        <f aca="true" t="shared" si="4" ref="J36:J57">I36/H36</f>
        <v>0.9974547481567959</v>
      </c>
      <c r="K36" s="120">
        <v>27000</v>
      </c>
      <c r="L36" s="120">
        <v>30039</v>
      </c>
      <c r="M36" s="147">
        <v>30039</v>
      </c>
      <c r="N36" s="395">
        <f aca="true" t="shared" si="5" ref="N36:N57">M36/L36</f>
        <v>1</v>
      </c>
      <c r="P36" s="71"/>
      <c r="Q36" s="71"/>
    </row>
    <row r="37" spans="1:17" ht="12.75">
      <c r="A37" s="612"/>
      <c r="B37" s="286" t="s">
        <v>83</v>
      </c>
      <c r="C37" s="32">
        <v>5150</v>
      </c>
      <c r="D37" s="120">
        <v>5150</v>
      </c>
      <c r="E37" s="32"/>
      <c r="F37" s="402">
        <f t="shared" si="3"/>
        <v>0</v>
      </c>
      <c r="G37" s="31">
        <v>275548</v>
      </c>
      <c r="H37" s="120">
        <v>293396</v>
      </c>
      <c r="I37" s="31">
        <v>290218</v>
      </c>
      <c r="J37" s="394">
        <f t="shared" si="4"/>
        <v>0.9891682231523266</v>
      </c>
      <c r="K37" s="120">
        <v>1648</v>
      </c>
      <c r="L37" s="120">
        <v>2867</v>
      </c>
      <c r="M37" s="147"/>
      <c r="N37" s="395">
        <f t="shared" si="5"/>
        <v>0</v>
      </c>
      <c r="P37" s="71"/>
      <c r="Q37" s="71"/>
    </row>
    <row r="38" spans="1:17" ht="12.75">
      <c r="A38" s="613"/>
      <c r="B38" s="286" t="s">
        <v>84</v>
      </c>
      <c r="C38" s="31"/>
      <c r="D38" s="120"/>
      <c r="E38" s="31"/>
      <c r="F38" s="402"/>
      <c r="G38" s="31">
        <v>48052</v>
      </c>
      <c r="H38" s="120">
        <v>49654</v>
      </c>
      <c r="I38" s="31">
        <v>51840</v>
      </c>
      <c r="J38" s="394">
        <f t="shared" si="4"/>
        <v>1.0440246505820276</v>
      </c>
      <c r="K38" s="120"/>
      <c r="L38" s="120"/>
      <c r="M38" s="147"/>
      <c r="N38" s="395"/>
      <c r="P38" s="71"/>
      <c r="Q38" s="71"/>
    </row>
    <row r="39" spans="1:17" ht="12.75">
      <c r="A39" s="614"/>
      <c r="B39" s="287" t="s">
        <v>292</v>
      </c>
      <c r="C39" s="31"/>
      <c r="D39" s="120">
        <v>200</v>
      </c>
      <c r="E39" s="31"/>
      <c r="F39" s="402">
        <f t="shared" si="3"/>
        <v>0</v>
      </c>
      <c r="G39" s="31">
        <v>47121</v>
      </c>
      <c r="H39" s="120">
        <v>48109</v>
      </c>
      <c r="I39" s="31">
        <v>47457</v>
      </c>
      <c r="J39" s="394">
        <f t="shared" si="4"/>
        <v>0.9864474422665198</v>
      </c>
      <c r="K39" s="120"/>
      <c r="L39" s="120"/>
      <c r="M39" s="147"/>
      <c r="N39" s="395"/>
      <c r="P39" s="71"/>
      <c r="Q39" s="71"/>
    </row>
    <row r="40" spans="1:17" ht="12.75">
      <c r="A40" s="609"/>
      <c r="B40" s="260" t="s">
        <v>367</v>
      </c>
      <c r="C40" s="32"/>
      <c r="D40" s="120"/>
      <c r="E40" s="32"/>
      <c r="F40" s="402"/>
      <c r="G40" s="31">
        <v>198514</v>
      </c>
      <c r="H40" s="120">
        <v>204675</v>
      </c>
      <c r="I40" s="31">
        <v>195449</v>
      </c>
      <c r="J40" s="394">
        <f t="shared" si="4"/>
        <v>0.9549236594601197</v>
      </c>
      <c r="K40" s="120">
        <v>260</v>
      </c>
      <c r="L40" s="120">
        <v>4540</v>
      </c>
      <c r="M40" s="147">
        <v>4540</v>
      </c>
      <c r="N40" s="395">
        <f t="shared" si="5"/>
        <v>1</v>
      </c>
      <c r="P40" s="71"/>
      <c r="Q40" s="71"/>
    </row>
    <row r="41" spans="1:17" ht="12.75">
      <c r="A41" s="610"/>
      <c r="B41" s="286" t="s">
        <v>335</v>
      </c>
      <c r="C41" s="31"/>
      <c r="D41" s="120">
        <v>2798</v>
      </c>
      <c r="E41" s="31"/>
      <c r="F41" s="402">
        <f t="shared" si="3"/>
        <v>0</v>
      </c>
      <c r="G41" s="31">
        <v>27417</v>
      </c>
      <c r="H41" s="120">
        <v>30012</v>
      </c>
      <c r="I41" s="31">
        <v>29494</v>
      </c>
      <c r="J41" s="394">
        <f t="shared" si="4"/>
        <v>0.982740237238438</v>
      </c>
      <c r="K41" s="120"/>
      <c r="L41" s="120">
        <v>4183</v>
      </c>
      <c r="M41" s="147">
        <v>4183</v>
      </c>
      <c r="N41" s="395">
        <f t="shared" si="5"/>
        <v>1</v>
      </c>
      <c r="P41" s="71"/>
      <c r="Q41" s="71"/>
    </row>
    <row r="42" spans="1:17" ht="12.75">
      <c r="A42" s="622"/>
      <c r="B42" s="286" t="s">
        <v>87</v>
      </c>
      <c r="C42" s="32"/>
      <c r="D42" s="120"/>
      <c r="E42" s="32"/>
      <c r="F42" s="402"/>
      <c r="G42" s="31">
        <v>211904</v>
      </c>
      <c r="H42" s="120">
        <v>219630</v>
      </c>
      <c r="I42" s="31">
        <v>219630</v>
      </c>
      <c r="J42" s="394">
        <f t="shared" si="4"/>
        <v>1</v>
      </c>
      <c r="K42" s="120"/>
      <c r="L42" s="120">
        <v>100</v>
      </c>
      <c r="M42" s="147">
        <v>100</v>
      </c>
      <c r="N42" s="395">
        <f t="shared" si="5"/>
        <v>1</v>
      </c>
      <c r="P42" s="71"/>
      <c r="Q42" s="71"/>
    </row>
    <row r="43" spans="1:17" ht="12.75">
      <c r="A43" s="622"/>
      <c r="B43" s="287" t="s">
        <v>291</v>
      </c>
      <c r="C43" s="32"/>
      <c r="D43" s="120"/>
      <c r="E43" s="32"/>
      <c r="F43" s="402"/>
      <c r="G43" s="31">
        <v>11302</v>
      </c>
      <c r="H43" s="120">
        <v>11774</v>
      </c>
      <c r="I43" s="31">
        <v>11774</v>
      </c>
      <c r="J43" s="394">
        <f t="shared" si="4"/>
        <v>1</v>
      </c>
      <c r="K43" s="120"/>
      <c r="L43" s="120"/>
      <c r="M43" s="147"/>
      <c r="N43" s="395"/>
      <c r="P43" s="71"/>
      <c r="Q43" s="71"/>
    </row>
    <row r="44" spans="1:17" ht="12.75">
      <c r="A44" s="118"/>
      <c r="B44" s="286" t="s">
        <v>383</v>
      </c>
      <c r="C44" s="32">
        <v>13578</v>
      </c>
      <c r="D44" s="120">
        <v>13578</v>
      </c>
      <c r="E44" s="32">
        <v>8514</v>
      </c>
      <c r="F44" s="402">
        <f t="shared" si="3"/>
        <v>0.6270437472381795</v>
      </c>
      <c r="G44" s="31">
        <v>150150</v>
      </c>
      <c r="H44" s="120">
        <v>122731</v>
      </c>
      <c r="I44" s="31">
        <v>115947</v>
      </c>
      <c r="J44" s="394">
        <f t="shared" si="4"/>
        <v>0.944724641696067</v>
      </c>
      <c r="K44" s="120"/>
      <c r="L44" s="120">
        <v>14972</v>
      </c>
      <c r="M44" s="147">
        <v>1938</v>
      </c>
      <c r="N44" s="395">
        <f t="shared" si="5"/>
        <v>0.12944162436548223</v>
      </c>
      <c r="P44" s="71"/>
      <c r="Q44" s="71"/>
    </row>
    <row r="45" spans="1:17" ht="12.75">
      <c r="A45" s="118"/>
      <c r="B45" s="260" t="s">
        <v>386</v>
      </c>
      <c r="C45" s="32"/>
      <c r="D45" s="120"/>
      <c r="E45" s="32">
        <v>5454</v>
      </c>
      <c r="F45" s="402"/>
      <c r="G45" s="31"/>
      <c r="H45" s="120">
        <v>47042</v>
      </c>
      <c r="I45" s="31">
        <v>39946</v>
      </c>
      <c r="J45" s="394">
        <f t="shared" si="4"/>
        <v>0.8491560732962034</v>
      </c>
      <c r="K45" s="120"/>
      <c r="L45" s="120"/>
      <c r="M45" s="147">
        <v>13034</v>
      </c>
      <c r="N45" s="395"/>
      <c r="P45" s="71"/>
      <c r="Q45" s="71"/>
    </row>
    <row r="46" spans="1:17" ht="12.75">
      <c r="A46" s="118"/>
      <c r="B46" s="286" t="s">
        <v>89</v>
      </c>
      <c r="C46" s="32"/>
      <c r="D46" s="120">
        <v>142</v>
      </c>
      <c r="E46" s="32">
        <v>142</v>
      </c>
      <c r="F46" s="402">
        <f t="shared" si="3"/>
        <v>1</v>
      </c>
      <c r="G46" s="31">
        <v>111667</v>
      </c>
      <c r="H46" s="120">
        <v>116498</v>
      </c>
      <c r="I46" s="31">
        <v>113482</v>
      </c>
      <c r="J46" s="394">
        <f t="shared" si="4"/>
        <v>0.9741111435389449</v>
      </c>
      <c r="K46" s="120">
        <v>3941</v>
      </c>
      <c r="L46" s="120">
        <v>4295</v>
      </c>
      <c r="M46" s="147">
        <v>4295</v>
      </c>
      <c r="N46" s="395">
        <f t="shared" si="5"/>
        <v>1</v>
      </c>
      <c r="P46" s="71"/>
      <c r="Q46" s="71"/>
    </row>
    <row r="47" spans="1:17" ht="12.75">
      <c r="A47" s="118"/>
      <c r="B47" s="286" t="s">
        <v>91</v>
      </c>
      <c r="C47" s="32"/>
      <c r="D47" s="120"/>
      <c r="E47" s="32"/>
      <c r="F47" s="402"/>
      <c r="G47" s="31">
        <v>94507</v>
      </c>
      <c r="H47" s="120">
        <v>116252</v>
      </c>
      <c r="I47" s="31">
        <v>105678</v>
      </c>
      <c r="J47" s="394">
        <f t="shared" si="4"/>
        <v>0.9090424250765579</v>
      </c>
      <c r="K47" s="120"/>
      <c r="L47" s="120">
        <v>73</v>
      </c>
      <c r="M47" s="147">
        <v>73</v>
      </c>
      <c r="N47" s="395">
        <f t="shared" si="5"/>
        <v>1</v>
      </c>
      <c r="P47" s="71"/>
      <c r="Q47" s="71"/>
    </row>
    <row r="48" spans="1:17" ht="12.75">
      <c r="A48" s="611"/>
      <c r="B48" s="596" t="s">
        <v>93</v>
      </c>
      <c r="C48" s="32"/>
      <c r="D48" s="120">
        <v>395</v>
      </c>
      <c r="E48" s="32"/>
      <c r="F48" s="402">
        <f t="shared" si="3"/>
        <v>0</v>
      </c>
      <c r="G48" s="31">
        <v>32486</v>
      </c>
      <c r="H48" s="120">
        <v>35438</v>
      </c>
      <c r="I48" s="31">
        <v>39610</v>
      </c>
      <c r="J48" s="394">
        <f t="shared" si="4"/>
        <v>1.1177267340143349</v>
      </c>
      <c r="K48" s="120"/>
      <c r="L48" s="120">
        <v>126</v>
      </c>
      <c r="M48" s="147">
        <v>126</v>
      </c>
      <c r="N48" s="395">
        <f t="shared" si="5"/>
        <v>1</v>
      </c>
      <c r="P48" s="71"/>
      <c r="Q48" s="71"/>
    </row>
    <row r="49" spans="1:17" ht="12.75">
      <c r="A49" s="610"/>
      <c r="B49" s="596" t="s">
        <v>94</v>
      </c>
      <c r="C49" s="31"/>
      <c r="D49" s="120">
        <v>4180</v>
      </c>
      <c r="E49" s="31">
        <v>4180</v>
      </c>
      <c r="F49" s="402">
        <f t="shared" si="3"/>
        <v>1</v>
      </c>
      <c r="G49" s="31">
        <v>11684</v>
      </c>
      <c r="H49" s="120">
        <v>16130</v>
      </c>
      <c r="I49" s="31">
        <v>21755</v>
      </c>
      <c r="J49" s="394">
        <f t="shared" si="4"/>
        <v>1.3487290762554247</v>
      </c>
      <c r="K49" s="120"/>
      <c r="L49" s="120"/>
      <c r="M49" s="147"/>
      <c r="N49" s="395"/>
      <c r="P49" s="71"/>
      <c r="Q49" s="71"/>
    </row>
    <row r="50" spans="1:17" ht="12.75">
      <c r="A50" s="609"/>
      <c r="B50" s="260" t="s">
        <v>369</v>
      </c>
      <c r="C50" s="32"/>
      <c r="D50" s="120"/>
      <c r="E50" s="32"/>
      <c r="F50" s="402"/>
      <c r="G50" s="31">
        <v>22808</v>
      </c>
      <c r="H50" s="120">
        <v>24028</v>
      </c>
      <c r="I50" s="31">
        <v>23966</v>
      </c>
      <c r="J50" s="394">
        <f t="shared" si="4"/>
        <v>0.9974196770434494</v>
      </c>
      <c r="K50" s="120"/>
      <c r="L50" s="120">
        <v>703</v>
      </c>
      <c r="M50" s="147">
        <v>703</v>
      </c>
      <c r="N50" s="395">
        <f t="shared" si="5"/>
        <v>1</v>
      </c>
      <c r="P50" s="71"/>
      <c r="Q50" s="71"/>
    </row>
    <row r="51" spans="1:17" ht="15.75" customHeight="1">
      <c r="A51" s="610"/>
      <c r="B51" s="286" t="s">
        <v>96</v>
      </c>
      <c r="C51" s="31"/>
      <c r="D51" s="120"/>
      <c r="E51" s="31"/>
      <c r="F51" s="402"/>
      <c r="G51" s="31">
        <v>17521</v>
      </c>
      <c r="H51" s="120">
        <v>18050</v>
      </c>
      <c r="I51" s="31">
        <v>16981</v>
      </c>
      <c r="J51" s="394">
        <f t="shared" si="4"/>
        <v>0.940775623268698</v>
      </c>
      <c r="K51" s="120"/>
      <c r="L51" s="120">
        <v>52</v>
      </c>
      <c r="M51" s="147">
        <v>52</v>
      </c>
      <c r="N51" s="395">
        <f t="shared" si="5"/>
        <v>1</v>
      </c>
      <c r="P51" s="71"/>
      <c r="Q51" s="71"/>
    </row>
    <row r="52" spans="1:17" ht="12.75">
      <c r="A52" s="118"/>
      <c r="B52" s="286" t="s">
        <v>98</v>
      </c>
      <c r="C52" s="32"/>
      <c r="D52" s="120"/>
      <c r="E52" s="32"/>
      <c r="F52" s="402"/>
      <c r="G52" s="31">
        <v>235084</v>
      </c>
      <c r="H52" s="120">
        <v>260378</v>
      </c>
      <c r="I52" s="31">
        <v>253519</v>
      </c>
      <c r="J52" s="394">
        <f t="shared" si="4"/>
        <v>0.9736575286698569</v>
      </c>
      <c r="K52" s="120"/>
      <c r="L52" s="120">
        <v>62</v>
      </c>
      <c r="M52" s="147">
        <v>62</v>
      </c>
      <c r="N52" s="395">
        <f t="shared" si="5"/>
        <v>1</v>
      </c>
      <c r="P52" s="71"/>
      <c r="Q52" s="71"/>
    </row>
    <row r="53" spans="1:17" s="16" customFormat="1" ht="12.75">
      <c r="A53" s="118"/>
      <c r="B53" s="286" t="s">
        <v>101</v>
      </c>
      <c r="C53" s="32">
        <v>14575</v>
      </c>
      <c r="D53" s="120">
        <v>14575</v>
      </c>
      <c r="E53" s="32">
        <v>12550</v>
      </c>
      <c r="F53" s="402">
        <f t="shared" si="3"/>
        <v>0.8610634648370498</v>
      </c>
      <c r="G53" s="31">
        <v>12481</v>
      </c>
      <c r="H53" s="120">
        <v>16564</v>
      </c>
      <c r="I53" s="31">
        <v>23482</v>
      </c>
      <c r="J53" s="394">
        <f t="shared" si="4"/>
        <v>1.4176527408838444</v>
      </c>
      <c r="K53" s="120"/>
      <c r="L53" s="120">
        <v>2231</v>
      </c>
      <c r="M53" s="147"/>
      <c r="N53" s="395">
        <f t="shared" si="5"/>
        <v>0</v>
      </c>
      <c r="O53"/>
      <c r="Q53" s="71"/>
    </row>
    <row r="54" spans="1:24" ht="26.25" thickBot="1">
      <c r="A54" s="262"/>
      <c r="B54" s="297" t="s">
        <v>229</v>
      </c>
      <c r="C54" s="149">
        <v>53712</v>
      </c>
      <c r="D54" s="151">
        <v>53712</v>
      </c>
      <c r="E54" s="149">
        <v>16126</v>
      </c>
      <c r="F54" s="403">
        <f t="shared" si="3"/>
        <v>0.30023086088769735</v>
      </c>
      <c r="G54" s="150">
        <v>4816</v>
      </c>
      <c r="H54" s="151">
        <v>4841</v>
      </c>
      <c r="I54" s="150"/>
      <c r="J54" s="396">
        <f t="shared" si="4"/>
        <v>0</v>
      </c>
      <c r="K54" s="151">
        <v>33899</v>
      </c>
      <c r="L54" s="151">
        <v>37926</v>
      </c>
      <c r="M54" s="152">
        <v>34073</v>
      </c>
      <c r="N54" s="397">
        <f t="shared" si="5"/>
        <v>0.8984074249854981</v>
      </c>
      <c r="O54" s="16"/>
      <c r="P54" s="71"/>
      <c r="Q54" s="71"/>
      <c r="R54" s="71"/>
      <c r="S54" s="71"/>
      <c r="T54" s="71"/>
      <c r="U54" s="71"/>
      <c r="V54" s="71"/>
      <c r="W54" s="71"/>
      <c r="X54" s="71"/>
    </row>
    <row r="55" spans="1:14" ht="13.5" thickBot="1">
      <c r="A55" s="153"/>
      <c r="B55" s="294" t="s">
        <v>102</v>
      </c>
      <c r="C55" s="163">
        <f aca="true" t="shared" si="6" ref="C55:M55">SUM(C35:C54)</f>
        <v>132715</v>
      </c>
      <c r="D55" s="163">
        <f t="shared" si="6"/>
        <v>140430</v>
      </c>
      <c r="E55" s="163">
        <f t="shared" si="6"/>
        <v>139760</v>
      </c>
      <c r="F55" s="405">
        <f t="shared" si="3"/>
        <v>0.9952289396852524</v>
      </c>
      <c r="G55" s="163">
        <f t="shared" si="6"/>
        <v>2073877</v>
      </c>
      <c r="H55" s="163">
        <f t="shared" si="6"/>
        <v>2214821</v>
      </c>
      <c r="I55" s="163">
        <f t="shared" si="6"/>
        <v>2174960</v>
      </c>
      <c r="J55" s="400">
        <f t="shared" si="4"/>
        <v>0.9820026087887012</v>
      </c>
      <c r="K55" s="163">
        <f t="shared" si="6"/>
        <v>66748</v>
      </c>
      <c r="L55" s="163">
        <f t="shared" si="6"/>
        <v>110019</v>
      </c>
      <c r="M55" s="163">
        <f t="shared" si="6"/>
        <v>101068</v>
      </c>
      <c r="N55" s="406">
        <f t="shared" si="5"/>
        <v>0.9186413255892164</v>
      </c>
    </row>
    <row r="56" spans="1:14" ht="13.5" thickBot="1">
      <c r="A56" s="295"/>
      <c r="B56" s="298" t="s">
        <v>104</v>
      </c>
      <c r="C56" s="159">
        <v>0</v>
      </c>
      <c r="D56" s="159"/>
      <c r="E56" s="159"/>
      <c r="F56" s="404"/>
      <c r="G56" s="160">
        <v>9760</v>
      </c>
      <c r="H56" s="160">
        <v>36201</v>
      </c>
      <c r="I56" s="160">
        <v>35209</v>
      </c>
      <c r="J56" s="398">
        <f t="shared" si="4"/>
        <v>0.9725974420596116</v>
      </c>
      <c r="K56" s="161"/>
      <c r="L56" s="161">
        <v>30752</v>
      </c>
      <c r="M56" s="162">
        <v>30752</v>
      </c>
      <c r="N56" s="399">
        <f t="shared" si="5"/>
        <v>1</v>
      </c>
    </row>
    <row r="57" spans="1:14" ht="13.5" thickBot="1">
      <c r="A57" s="299"/>
      <c r="B57" s="154" t="s">
        <v>105</v>
      </c>
      <c r="C57" s="155">
        <f>C55+C56</f>
        <v>132715</v>
      </c>
      <c r="D57" s="155">
        <f>SUM(D55:D56)</f>
        <v>140430</v>
      </c>
      <c r="E57" s="155">
        <f>SUM(E55:E56)</f>
        <v>139760</v>
      </c>
      <c r="F57" s="405">
        <f t="shared" si="3"/>
        <v>0.9952289396852524</v>
      </c>
      <c r="G57" s="155">
        <f>G55+G56</f>
        <v>2083637</v>
      </c>
      <c r="H57" s="155">
        <f>SUM(H55:H56)</f>
        <v>2251022</v>
      </c>
      <c r="I57" s="155">
        <f>SUM(I55:I56)</f>
        <v>2210169</v>
      </c>
      <c r="J57" s="400">
        <f t="shared" si="4"/>
        <v>0.9818513546291417</v>
      </c>
      <c r="K57" s="155">
        <f>K55+K56</f>
        <v>66748</v>
      </c>
      <c r="L57" s="155">
        <f>SUM(L55:L56)</f>
        <v>140771</v>
      </c>
      <c r="M57" s="155">
        <f>SUM(M55:M56)</f>
        <v>131820</v>
      </c>
      <c r="N57" s="406">
        <f t="shared" si="5"/>
        <v>0.9364144603647058</v>
      </c>
    </row>
    <row r="58" spans="1:14" ht="15.75">
      <c r="A58" s="18"/>
      <c r="B58" s="19"/>
      <c r="C58" s="20"/>
      <c r="D58" s="20"/>
      <c r="E58" s="20"/>
      <c r="F58" s="20"/>
      <c r="G58" s="20"/>
      <c r="H58" s="20"/>
      <c r="I58" s="264"/>
      <c r="J58" s="264"/>
      <c r="K58" s="20"/>
      <c r="L58" s="20"/>
      <c r="M58" s="20"/>
      <c r="N58" s="20"/>
    </row>
    <row r="59" spans="1:14" ht="15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3.5" thickBot="1">
      <c r="A60" s="54"/>
      <c r="B60" s="54" t="s">
        <v>216</v>
      </c>
      <c r="C60" s="54"/>
      <c r="D60" s="54"/>
      <c r="E60" s="54" t="s">
        <v>304</v>
      </c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5.75">
      <c r="A61" s="143"/>
      <c r="B61" s="144"/>
      <c r="C61" s="623" t="s">
        <v>107</v>
      </c>
      <c r="D61" s="623"/>
      <c r="E61" s="624"/>
      <c r="F61" s="373"/>
      <c r="G61" s="54"/>
      <c r="H61" s="54"/>
      <c r="I61" s="54"/>
      <c r="J61" s="54"/>
      <c r="K61" s="54"/>
      <c r="L61" s="54"/>
      <c r="M61" s="54"/>
      <c r="N61" s="54"/>
    </row>
    <row r="62" spans="1:14" ht="38.25">
      <c r="A62" s="139" t="s">
        <v>78</v>
      </c>
      <c r="B62" s="146" t="s">
        <v>79</v>
      </c>
      <c r="C62" s="146" t="s">
        <v>317</v>
      </c>
      <c r="D62" s="146" t="s">
        <v>336</v>
      </c>
      <c r="E62" s="146" t="s">
        <v>376</v>
      </c>
      <c r="F62" s="146" t="s">
        <v>392</v>
      </c>
      <c r="G62" s="54"/>
      <c r="H62" s="54"/>
      <c r="I62" s="54"/>
      <c r="J62" s="54"/>
      <c r="K62" s="54"/>
      <c r="L62" s="54"/>
      <c r="M62" s="54"/>
      <c r="N62" s="54"/>
    </row>
    <row r="63" spans="1:14" ht="25.5">
      <c r="A63" s="118" t="s">
        <v>5</v>
      </c>
      <c r="B63" s="260" t="s">
        <v>80</v>
      </c>
      <c r="C63" s="31">
        <f aca="true" t="shared" si="7" ref="C63:C82">C7+G7+K7+C35+G35+K35</f>
        <v>239190</v>
      </c>
      <c r="D63" s="120">
        <f aca="true" t="shared" si="8" ref="D63:D82">D7+H7+L7+D35+H35+L35</f>
        <v>255255</v>
      </c>
      <c r="E63" s="141">
        <f aca="true" t="shared" si="9" ref="E63:E82">E7+I7+M7+E35+I35+M35</f>
        <v>240952</v>
      </c>
      <c r="F63" s="395">
        <f>E63/D63</f>
        <v>0.9439658380834851</v>
      </c>
      <c r="G63" s="54"/>
      <c r="H63" s="54"/>
      <c r="I63" s="54"/>
      <c r="J63" s="54"/>
      <c r="K63" s="54"/>
      <c r="L63" s="54"/>
      <c r="M63" s="54"/>
      <c r="N63" s="54"/>
    </row>
    <row r="64" spans="1:14" ht="25.5">
      <c r="A64" s="118" t="s">
        <v>9</v>
      </c>
      <c r="B64" s="260" t="s">
        <v>81</v>
      </c>
      <c r="C64" s="31">
        <f t="shared" si="7"/>
        <v>617969</v>
      </c>
      <c r="D64" s="120">
        <f t="shared" si="8"/>
        <v>658597</v>
      </c>
      <c r="E64" s="141">
        <f t="shared" si="9"/>
        <v>724272</v>
      </c>
      <c r="F64" s="395">
        <f aca="true" t="shared" si="10" ref="F64:F85">E64/D64</f>
        <v>1.099719555357829</v>
      </c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611" t="s">
        <v>82</v>
      </c>
      <c r="B65" s="260" t="s">
        <v>83</v>
      </c>
      <c r="C65" s="31">
        <f t="shared" si="7"/>
        <v>293663</v>
      </c>
      <c r="D65" s="120">
        <f t="shared" si="8"/>
        <v>313304</v>
      </c>
      <c r="E65" s="141">
        <f t="shared" si="9"/>
        <v>296730</v>
      </c>
      <c r="F65" s="395">
        <f t="shared" si="10"/>
        <v>0.9470993029134642</v>
      </c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609"/>
      <c r="B66" s="260" t="s">
        <v>84</v>
      </c>
      <c r="C66" s="31">
        <f t="shared" si="7"/>
        <v>51052</v>
      </c>
      <c r="D66" s="120">
        <f t="shared" si="8"/>
        <v>52654</v>
      </c>
      <c r="E66" s="141">
        <f t="shared" si="9"/>
        <v>54213</v>
      </c>
      <c r="F66" s="395">
        <f t="shared" si="10"/>
        <v>1.0296083868272117</v>
      </c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610"/>
      <c r="B67" s="148" t="s">
        <v>292</v>
      </c>
      <c r="C67" s="31">
        <f t="shared" si="7"/>
        <v>47221</v>
      </c>
      <c r="D67" s="120">
        <f t="shared" si="8"/>
        <v>48717</v>
      </c>
      <c r="E67" s="141">
        <f t="shared" si="9"/>
        <v>47942</v>
      </c>
      <c r="F67" s="395">
        <f t="shared" si="10"/>
        <v>0.9840917954718066</v>
      </c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609" t="s">
        <v>85</v>
      </c>
      <c r="B68" s="260" t="s">
        <v>367</v>
      </c>
      <c r="C68" s="31">
        <f t="shared" si="7"/>
        <v>199374</v>
      </c>
      <c r="D68" s="120">
        <f t="shared" si="8"/>
        <v>214779</v>
      </c>
      <c r="E68" s="141">
        <f t="shared" si="9"/>
        <v>205637</v>
      </c>
      <c r="F68" s="395">
        <f t="shared" si="10"/>
        <v>0.9574353172330629</v>
      </c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610"/>
      <c r="B69" s="260" t="s">
        <v>335</v>
      </c>
      <c r="C69" s="31">
        <f t="shared" si="7"/>
        <v>50300</v>
      </c>
      <c r="D69" s="120">
        <f t="shared" si="8"/>
        <v>72618</v>
      </c>
      <c r="E69" s="141">
        <f t="shared" si="9"/>
        <v>72985</v>
      </c>
      <c r="F69" s="395">
        <f t="shared" si="10"/>
        <v>1.005053843399708</v>
      </c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622" t="s">
        <v>86</v>
      </c>
      <c r="B70" s="260" t="s">
        <v>87</v>
      </c>
      <c r="C70" s="31">
        <f t="shared" si="7"/>
        <v>233308</v>
      </c>
      <c r="D70" s="120">
        <f t="shared" si="8"/>
        <v>241696</v>
      </c>
      <c r="E70" s="141">
        <f t="shared" si="9"/>
        <v>244457</v>
      </c>
      <c r="F70" s="395">
        <f t="shared" si="10"/>
        <v>1.0114234410168146</v>
      </c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622"/>
      <c r="B71" s="148" t="s">
        <v>291</v>
      </c>
      <c r="C71" s="31">
        <f t="shared" si="7"/>
        <v>11302</v>
      </c>
      <c r="D71" s="120">
        <f t="shared" si="8"/>
        <v>11874</v>
      </c>
      <c r="E71" s="141">
        <f t="shared" si="9"/>
        <v>11874</v>
      </c>
      <c r="F71" s="395">
        <f t="shared" si="10"/>
        <v>1</v>
      </c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118" t="s">
        <v>88</v>
      </c>
      <c r="B72" s="260" t="s">
        <v>383</v>
      </c>
      <c r="C72" s="31">
        <f t="shared" si="7"/>
        <v>168628</v>
      </c>
      <c r="D72" s="120">
        <f t="shared" si="8"/>
        <v>156181</v>
      </c>
      <c r="E72" s="141">
        <f t="shared" si="9"/>
        <v>129189</v>
      </c>
      <c r="F72" s="395">
        <f t="shared" si="10"/>
        <v>0.8271748804271967</v>
      </c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118"/>
      <c r="B73" s="260" t="s">
        <v>385</v>
      </c>
      <c r="C73" s="31">
        <f t="shared" si="7"/>
        <v>0</v>
      </c>
      <c r="D73" s="120">
        <f t="shared" si="8"/>
        <v>50042</v>
      </c>
      <c r="E73" s="141">
        <f t="shared" si="9"/>
        <v>61308</v>
      </c>
      <c r="F73" s="395">
        <f t="shared" si="10"/>
        <v>1.225130890052356</v>
      </c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118" t="s">
        <v>90</v>
      </c>
      <c r="B74" s="260" t="s">
        <v>89</v>
      </c>
      <c r="C74" s="31">
        <f t="shared" si="7"/>
        <v>250496</v>
      </c>
      <c r="D74" s="120">
        <f t="shared" si="8"/>
        <v>256537</v>
      </c>
      <c r="E74" s="141">
        <f t="shared" si="9"/>
        <v>256311</v>
      </c>
      <c r="F74" s="395">
        <f t="shared" si="10"/>
        <v>0.9991190354607717</v>
      </c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118" t="s">
        <v>92</v>
      </c>
      <c r="B75" s="260" t="s">
        <v>91</v>
      </c>
      <c r="C75" s="31">
        <f t="shared" si="7"/>
        <v>155855</v>
      </c>
      <c r="D75" s="120">
        <f t="shared" si="8"/>
        <v>177673</v>
      </c>
      <c r="E75" s="141">
        <f t="shared" si="9"/>
        <v>172644</v>
      </c>
      <c r="F75" s="395">
        <f t="shared" si="10"/>
        <v>0.9716951928542885</v>
      </c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611" t="s">
        <v>95</v>
      </c>
      <c r="B76" s="260" t="s">
        <v>93</v>
      </c>
      <c r="C76" s="31">
        <f t="shared" si="7"/>
        <v>41986</v>
      </c>
      <c r="D76" s="120">
        <f t="shared" si="8"/>
        <v>53614</v>
      </c>
      <c r="E76" s="141">
        <f t="shared" si="9"/>
        <v>56910</v>
      </c>
      <c r="F76" s="395">
        <f t="shared" si="10"/>
        <v>1.0614764800238743</v>
      </c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610"/>
      <c r="B77" s="260" t="s">
        <v>94</v>
      </c>
      <c r="C77" s="31">
        <f t="shared" si="7"/>
        <v>25379</v>
      </c>
      <c r="D77" s="120">
        <f t="shared" si="8"/>
        <v>34005</v>
      </c>
      <c r="E77" s="141">
        <f t="shared" si="9"/>
        <v>36777</v>
      </c>
      <c r="F77" s="395">
        <f t="shared" si="10"/>
        <v>1.0815174239082488</v>
      </c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609" t="s">
        <v>97</v>
      </c>
      <c r="B78" s="260" t="s">
        <v>369</v>
      </c>
      <c r="C78" s="31">
        <f t="shared" si="7"/>
        <v>33858</v>
      </c>
      <c r="D78" s="120">
        <f t="shared" si="8"/>
        <v>40901</v>
      </c>
      <c r="E78" s="141">
        <f t="shared" si="9"/>
        <v>40994</v>
      </c>
      <c r="F78" s="395">
        <f t="shared" si="10"/>
        <v>1.0022737830370896</v>
      </c>
      <c r="G78" s="54"/>
      <c r="H78" s="54"/>
      <c r="I78" s="54"/>
      <c r="J78" s="54"/>
      <c r="K78" s="54"/>
      <c r="L78" s="54"/>
      <c r="M78" s="54"/>
      <c r="N78" s="54"/>
    </row>
    <row r="79" spans="1:14" ht="16.5" customHeight="1">
      <c r="A79" s="610"/>
      <c r="B79" s="260" t="s">
        <v>96</v>
      </c>
      <c r="C79" s="31">
        <f t="shared" si="7"/>
        <v>17721</v>
      </c>
      <c r="D79" s="120">
        <f t="shared" si="8"/>
        <v>18929</v>
      </c>
      <c r="E79" s="141">
        <f t="shared" si="9"/>
        <v>17860</v>
      </c>
      <c r="F79" s="395">
        <f t="shared" si="10"/>
        <v>0.9435258069628613</v>
      </c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118" t="s">
        <v>99</v>
      </c>
      <c r="B80" s="260" t="s">
        <v>98</v>
      </c>
      <c r="C80" s="31">
        <f t="shared" si="7"/>
        <v>236034</v>
      </c>
      <c r="D80" s="120">
        <f t="shared" si="8"/>
        <v>262298</v>
      </c>
      <c r="E80" s="141">
        <f t="shared" si="9"/>
        <v>255527</v>
      </c>
      <c r="F80" s="395">
        <f t="shared" si="10"/>
        <v>0.9741858496824223</v>
      </c>
      <c r="G80" s="54"/>
      <c r="H80" s="54"/>
      <c r="I80" s="54"/>
      <c r="J80" s="54"/>
      <c r="K80" s="54"/>
      <c r="L80" s="54"/>
      <c r="M80" s="54"/>
      <c r="N80" s="54"/>
    </row>
    <row r="81" spans="1:15" s="16" customFormat="1" ht="12.75">
      <c r="A81" s="118" t="s">
        <v>100</v>
      </c>
      <c r="B81" s="260" t="s">
        <v>101</v>
      </c>
      <c r="C81" s="31">
        <f t="shared" si="7"/>
        <v>59378</v>
      </c>
      <c r="D81" s="120">
        <f t="shared" si="8"/>
        <v>65692</v>
      </c>
      <c r="E81" s="141">
        <f t="shared" si="9"/>
        <v>57820</v>
      </c>
      <c r="F81" s="395">
        <f t="shared" si="10"/>
        <v>0.8801680569932412</v>
      </c>
      <c r="G81" s="54"/>
      <c r="H81" s="54"/>
      <c r="I81" s="54"/>
      <c r="J81" s="54"/>
      <c r="K81" s="54"/>
      <c r="L81" s="54"/>
      <c r="M81" s="54"/>
      <c r="N81" s="54"/>
      <c r="O81"/>
    </row>
    <row r="82" spans="1:15" ht="26.25" thickBot="1">
      <c r="A82" s="262" t="s">
        <v>103</v>
      </c>
      <c r="B82" s="261" t="s">
        <v>229</v>
      </c>
      <c r="C82" s="150">
        <f t="shared" si="7"/>
        <v>95969</v>
      </c>
      <c r="D82" s="151">
        <f t="shared" si="8"/>
        <v>100021</v>
      </c>
      <c r="E82" s="141">
        <f t="shared" si="9"/>
        <v>50206</v>
      </c>
      <c r="F82" s="397">
        <f t="shared" si="10"/>
        <v>0.5019545895361974</v>
      </c>
      <c r="G82" s="54"/>
      <c r="H82" s="54"/>
      <c r="I82" s="54"/>
      <c r="J82" s="54"/>
      <c r="K82" s="54"/>
      <c r="L82" s="54"/>
      <c r="M82" s="54"/>
      <c r="N82" s="54"/>
      <c r="O82" s="16"/>
    </row>
    <row r="83" spans="1:14" ht="13.5" thickBot="1">
      <c r="A83" s="153"/>
      <c r="B83" s="154" t="s">
        <v>102</v>
      </c>
      <c r="C83" s="163">
        <f>SUM(C63:C82)</f>
        <v>2828683</v>
      </c>
      <c r="D83" s="163">
        <f>SUM(D63:D82)</f>
        <v>3085387</v>
      </c>
      <c r="E83" s="163">
        <f>SUM(E63:E82)</f>
        <v>3034608</v>
      </c>
      <c r="F83" s="407">
        <f t="shared" si="10"/>
        <v>0.9835420969881574</v>
      </c>
      <c r="G83" s="54"/>
      <c r="H83" s="54"/>
      <c r="I83" s="54"/>
      <c r="J83" s="54"/>
      <c r="K83" s="54"/>
      <c r="L83" s="54"/>
      <c r="M83" s="54"/>
      <c r="N83" s="54"/>
    </row>
    <row r="84" spans="1:14" ht="13.5" thickBot="1">
      <c r="A84" s="295" t="s">
        <v>186</v>
      </c>
      <c r="B84" s="165" t="s">
        <v>104</v>
      </c>
      <c r="C84" s="269">
        <f>C28+G28+K28+C56+G56+K56</f>
        <v>1317134</v>
      </c>
      <c r="D84" s="269">
        <v>1559327</v>
      </c>
      <c r="E84" s="296">
        <f>E28+I28+M28+E56+I56+M56</f>
        <v>1579482</v>
      </c>
      <c r="F84" s="399">
        <f t="shared" si="10"/>
        <v>1.0129254479656928</v>
      </c>
      <c r="G84" s="54"/>
      <c r="H84" s="54"/>
      <c r="I84" s="54"/>
      <c r="J84" s="54"/>
      <c r="K84" s="54"/>
      <c r="L84" s="54"/>
      <c r="M84" s="54"/>
      <c r="N84" s="54"/>
    </row>
    <row r="85" spans="1:14" ht="13.5" thickBot="1">
      <c r="A85" s="299"/>
      <c r="B85" s="280" t="s">
        <v>105</v>
      </c>
      <c r="C85" s="281">
        <f>C83+C84</f>
        <v>4145817</v>
      </c>
      <c r="D85" s="281">
        <f>SUM(D83:D84)</f>
        <v>4644714</v>
      </c>
      <c r="E85" s="281">
        <f>SUM(E83:E84)</f>
        <v>4614090</v>
      </c>
      <c r="F85" s="407">
        <f t="shared" si="10"/>
        <v>0.9934066984533386</v>
      </c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6.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5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3.5" thickBot="1">
      <c r="A94" s="54"/>
      <c r="B94" s="54" t="s">
        <v>43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 t="s">
        <v>303</v>
      </c>
    </row>
    <row r="95" spans="1:14" ht="15.75">
      <c r="A95" s="143"/>
      <c r="B95" s="144"/>
      <c r="C95" s="623" t="s">
        <v>108</v>
      </c>
      <c r="D95" s="623"/>
      <c r="E95" s="623"/>
      <c r="F95" s="340"/>
      <c r="G95" s="623" t="s">
        <v>109</v>
      </c>
      <c r="H95" s="623"/>
      <c r="I95" s="623"/>
      <c r="J95" s="340"/>
      <c r="K95" s="623" t="s">
        <v>110</v>
      </c>
      <c r="L95" s="623"/>
      <c r="M95" s="624"/>
      <c r="N95" s="625"/>
    </row>
    <row r="96" spans="1:14" ht="38.25">
      <c r="A96" s="145" t="s">
        <v>78</v>
      </c>
      <c r="B96" s="146" t="s">
        <v>79</v>
      </c>
      <c r="C96" s="146" t="s">
        <v>317</v>
      </c>
      <c r="D96" s="146" t="s">
        <v>336</v>
      </c>
      <c r="E96" s="146" t="s">
        <v>376</v>
      </c>
      <c r="F96" s="146" t="s">
        <v>392</v>
      </c>
      <c r="G96" s="146" t="s">
        <v>317</v>
      </c>
      <c r="H96" s="146" t="s">
        <v>336</v>
      </c>
      <c r="I96" s="146" t="s">
        <v>376</v>
      </c>
      <c r="J96" s="146" t="s">
        <v>392</v>
      </c>
      <c r="K96" s="146" t="s">
        <v>317</v>
      </c>
      <c r="L96" s="146" t="s">
        <v>336</v>
      </c>
      <c r="M96" s="146" t="s">
        <v>376</v>
      </c>
      <c r="N96" s="146" t="s">
        <v>392</v>
      </c>
    </row>
    <row r="97" spans="1:14" ht="25.5">
      <c r="A97" s="118" t="s">
        <v>5</v>
      </c>
      <c r="B97" s="260" t="s">
        <v>80</v>
      </c>
      <c r="C97" s="120">
        <v>130200</v>
      </c>
      <c r="D97" s="120">
        <v>133573</v>
      </c>
      <c r="E97" s="120">
        <v>117618</v>
      </c>
      <c r="F97" s="402">
        <f>E97/D97</f>
        <v>0.8805522074071855</v>
      </c>
      <c r="G97" s="31">
        <v>41500</v>
      </c>
      <c r="H97" s="120">
        <v>42579</v>
      </c>
      <c r="I97" s="31">
        <v>37107</v>
      </c>
      <c r="J97" s="394">
        <f>I97/H97</f>
        <v>0.8714859437751004</v>
      </c>
      <c r="K97" s="120">
        <v>57298</v>
      </c>
      <c r="L97" s="120">
        <v>62531</v>
      </c>
      <c r="M97" s="147">
        <v>54764</v>
      </c>
      <c r="N97" s="395">
        <f>M97/L97</f>
        <v>0.8757896083542563</v>
      </c>
    </row>
    <row r="98" spans="1:14" ht="25.5">
      <c r="A98" s="118" t="s">
        <v>9</v>
      </c>
      <c r="B98" s="260" t="s">
        <v>81</v>
      </c>
      <c r="C98" s="32">
        <v>293845</v>
      </c>
      <c r="D98" s="120">
        <v>311730</v>
      </c>
      <c r="E98" s="32">
        <v>303611</v>
      </c>
      <c r="F98" s="402">
        <f aca="true" t="shared" si="11" ref="F98:F119">E98/D98</f>
        <v>0.9739550251820486</v>
      </c>
      <c r="G98" s="31">
        <v>89541</v>
      </c>
      <c r="H98" s="120">
        <v>94065</v>
      </c>
      <c r="I98" s="31">
        <v>91913</v>
      </c>
      <c r="J98" s="394">
        <f aca="true" t="shared" si="12" ref="J98:J119">I98/H98</f>
        <v>0.9771222027321533</v>
      </c>
      <c r="K98" s="120">
        <v>200583</v>
      </c>
      <c r="L98" s="120">
        <v>218802</v>
      </c>
      <c r="M98" s="147">
        <v>278962</v>
      </c>
      <c r="N98" s="395">
        <f aca="true" t="shared" si="13" ref="N98:N118">M98/L98</f>
        <v>1.2749517828904673</v>
      </c>
    </row>
    <row r="99" spans="1:14" ht="12.75">
      <c r="A99" s="611" t="s">
        <v>82</v>
      </c>
      <c r="B99" s="260" t="s">
        <v>83</v>
      </c>
      <c r="C99" s="32">
        <v>198546</v>
      </c>
      <c r="D99" s="120">
        <v>208008</v>
      </c>
      <c r="E99" s="32">
        <v>204560</v>
      </c>
      <c r="F99" s="402">
        <f t="shared" si="11"/>
        <v>0.9834237144725203</v>
      </c>
      <c r="G99" s="31">
        <v>61386</v>
      </c>
      <c r="H99" s="120">
        <v>64418</v>
      </c>
      <c r="I99" s="31">
        <v>63711</v>
      </c>
      <c r="J99" s="394">
        <f t="shared" si="12"/>
        <v>0.9890248067310379</v>
      </c>
      <c r="K99" s="120">
        <v>23751</v>
      </c>
      <c r="L99" s="120">
        <v>30598</v>
      </c>
      <c r="M99" s="147">
        <v>19732</v>
      </c>
      <c r="N99" s="395">
        <f t="shared" si="13"/>
        <v>0.6448787502451141</v>
      </c>
    </row>
    <row r="100" spans="1:14" ht="12.75">
      <c r="A100" s="609"/>
      <c r="B100" s="260" t="s">
        <v>84</v>
      </c>
      <c r="C100" s="31">
        <v>34583</v>
      </c>
      <c r="D100" s="120">
        <v>35562</v>
      </c>
      <c r="E100" s="31">
        <v>37407</v>
      </c>
      <c r="F100" s="402">
        <f t="shared" si="11"/>
        <v>1.051881221528598</v>
      </c>
      <c r="G100" s="31">
        <v>11055</v>
      </c>
      <c r="H100" s="120">
        <v>11368</v>
      </c>
      <c r="I100" s="31">
        <v>12286</v>
      </c>
      <c r="J100" s="394">
        <f t="shared" si="12"/>
        <v>1.080752990851513</v>
      </c>
      <c r="K100" s="120">
        <v>5174</v>
      </c>
      <c r="L100" s="120">
        <v>5484</v>
      </c>
      <c r="M100" s="147">
        <v>4903</v>
      </c>
      <c r="N100" s="395">
        <f t="shared" si="13"/>
        <v>0.8940554339897885</v>
      </c>
    </row>
    <row r="101" spans="1:14" ht="12.75">
      <c r="A101" s="610"/>
      <c r="B101" s="148" t="s">
        <v>292</v>
      </c>
      <c r="C101" s="31">
        <v>30989</v>
      </c>
      <c r="D101" s="120">
        <v>31858</v>
      </c>
      <c r="E101" s="31">
        <v>33268</v>
      </c>
      <c r="F101" s="402">
        <f t="shared" si="11"/>
        <v>1.0442588988637076</v>
      </c>
      <c r="G101" s="31">
        <v>9737</v>
      </c>
      <c r="H101" s="120">
        <v>10014</v>
      </c>
      <c r="I101" s="31">
        <v>9640</v>
      </c>
      <c r="J101" s="394">
        <f t="shared" si="12"/>
        <v>0.9626522867984821</v>
      </c>
      <c r="K101" s="120">
        <v>5735</v>
      </c>
      <c r="L101" s="120">
        <v>5885</v>
      </c>
      <c r="M101" s="147">
        <v>4167</v>
      </c>
      <c r="N101" s="395">
        <f t="shared" si="13"/>
        <v>0.708071367884452</v>
      </c>
    </row>
    <row r="102" spans="1:14" ht="12.75">
      <c r="A102" s="609" t="s">
        <v>85</v>
      </c>
      <c r="B102" s="260" t="s">
        <v>367</v>
      </c>
      <c r="C102" s="32">
        <v>136446</v>
      </c>
      <c r="D102" s="120">
        <v>140697</v>
      </c>
      <c r="E102" s="32">
        <v>135886</v>
      </c>
      <c r="F102" s="402">
        <f t="shared" si="11"/>
        <v>0.9658059517971244</v>
      </c>
      <c r="G102" s="31">
        <v>44325</v>
      </c>
      <c r="H102" s="120">
        <v>45506</v>
      </c>
      <c r="I102" s="31">
        <v>42513</v>
      </c>
      <c r="J102" s="394">
        <f t="shared" si="12"/>
        <v>0.9342284533907617</v>
      </c>
      <c r="K102" s="120">
        <v>16191</v>
      </c>
      <c r="L102" s="120">
        <v>23004</v>
      </c>
      <c r="M102" s="147">
        <v>20859</v>
      </c>
      <c r="N102" s="395">
        <f t="shared" si="13"/>
        <v>0.906755346896192</v>
      </c>
    </row>
    <row r="103" spans="1:14" ht="12.75">
      <c r="A103" s="610"/>
      <c r="B103" s="260" t="s">
        <v>335</v>
      </c>
      <c r="C103" s="31">
        <v>29895</v>
      </c>
      <c r="D103" s="120">
        <v>33646</v>
      </c>
      <c r="E103" s="31">
        <v>32570</v>
      </c>
      <c r="F103" s="402">
        <f t="shared" si="11"/>
        <v>0.9680199726564822</v>
      </c>
      <c r="G103" s="31">
        <v>9871</v>
      </c>
      <c r="H103" s="120">
        <v>10889</v>
      </c>
      <c r="I103" s="31">
        <v>9870</v>
      </c>
      <c r="J103" s="394">
        <f t="shared" si="12"/>
        <v>0.9064193222518138</v>
      </c>
      <c r="K103" s="120">
        <v>10534</v>
      </c>
      <c r="L103" s="120">
        <v>25285</v>
      </c>
      <c r="M103" s="147">
        <v>23675</v>
      </c>
      <c r="N103" s="395">
        <f t="shared" si="13"/>
        <v>0.9363258849120032</v>
      </c>
    </row>
    <row r="104" spans="1:14" ht="12.75">
      <c r="A104" s="622" t="s">
        <v>86</v>
      </c>
      <c r="B104" s="260" t="s">
        <v>87</v>
      </c>
      <c r="C104" s="32">
        <v>143897</v>
      </c>
      <c r="D104" s="120">
        <v>148422</v>
      </c>
      <c r="E104" s="32">
        <v>150650</v>
      </c>
      <c r="F104" s="402">
        <f t="shared" si="11"/>
        <v>1.0150112517012302</v>
      </c>
      <c r="G104" s="31">
        <v>45292</v>
      </c>
      <c r="H104" s="120">
        <v>46739</v>
      </c>
      <c r="I104" s="31">
        <v>46784</v>
      </c>
      <c r="J104" s="394">
        <f t="shared" si="12"/>
        <v>1.0009627933845398</v>
      </c>
      <c r="K104" s="120">
        <v>43650</v>
      </c>
      <c r="L104" s="120">
        <v>45892</v>
      </c>
      <c r="M104" s="147">
        <v>45451</v>
      </c>
      <c r="N104" s="395">
        <f t="shared" si="13"/>
        <v>0.9903904820012203</v>
      </c>
    </row>
    <row r="105" spans="1:14" ht="12.75">
      <c r="A105" s="622"/>
      <c r="B105" s="148" t="s">
        <v>291</v>
      </c>
      <c r="C105" s="32">
        <v>8189</v>
      </c>
      <c r="D105" s="120">
        <v>8547</v>
      </c>
      <c r="E105" s="32">
        <v>9187</v>
      </c>
      <c r="F105" s="402">
        <f t="shared" si="11"/>
        <v>1.0748800748800749</v>
      </c>
      <c r="G105" s="31">
        <v>2578</v>
      </c>
      <c r="H105" s="120">
        <v>2692</v>
      </c>
      <c r="I105" s="31">
        <v>2844</v>
      </c>
      <c r="J105" s="394">
        <f t="shared" si="12"/>
        <v>1.0564635958395245</v>
      </c>
      <c r="K105" s="120">
        <v>535</v>
      </c>
      <c r="L105" s="120">
        <v>635</v>
      </c>
      <c r="M105" s="147">
        <v>532</v>
      </c>
      <c r="N105" s="395">
        <f t="shared" si="13"/>
        <v>0.8377952755905512</v>
      </c>
    </row>
    <row r="106" spans="1:14" ht="12.75">
      <c r="A106" s="118" t="s">
        <v>88</v>
      </c>
      <c r="B106" s="260" t="s">
        <v>383</v>
      </c>
      <c r="C106" s="32">
        <v>110248</v>
      </c>
      <c r="D106" s="120">
        <v>85919</v>
      </c>
      <c r="E106" s="32">
        <v>81133</v>
      </c>
      <c r="F106" s="402">
        <f t="shared" si="11"/>
        <v>0.9442963721644805</v>
      </c>
      <c r="G106" s="31">
        <v>36096</v>
      </c>
      <c r="H106" s="120">
        <v>31006</v>
      </c>
      <c r="I106" s="31">
        <v>26295</v>
      </c>
      <c r="J106" s="394">
        <f t="shared" si="12"/>
        <v>0.8480616654840999</v>
      </c>
      <c r="K106" s="120">
        <v>9306</v>
      </c>
      <c r="L106" s="120">
        <v>11987</v>
      </c>
      <c r="M106" s="147">
        <v>12688</v>
      </c>
      <c r="N106" s="395">
        <f t="shared" si="13"/>
        <v>1.0584800200216902</v>
      </c>
    </row>
    <row r="107" spans="1:14" ht="12.75">
      <c r="A107" s="118"/>
      <c r="B107" s="260" t="s">
        <v>385</v>
      </c>
      <c r="C107" s="32"/>
      <c r="D107" s="120">
        <v>27745</v>
      </c>
      <c r="E107" s="32">
        <v>25051</v>
      </c>
      <c r="F107" s="402">
        <f t="shared" si="11"/>
        <v>0.9029014236799423</v>
      </c>
      <c r="G107" s="31"/>
      <c r="H107" s="120">
        <v>9338</v>
      </c>
      <c r="I107" s="31">
        <v>7246</v>
      </c>
      <c r="J107" s="394">
        <f t="shared" si="12"/>
        <v>0.7759691582780038</v>
      </c>
      <c r="K107" s="120"/>
      <c r="L107" s="120">
        <v>12459</v>
      </c>
      <c r="M107" s="147">
        <v>10999</v>
      </c>
      <c r="N107" s="395">
        <f t="shared" si="13"/>
        <v>0.8828156352837306</v>
      </c>
    </row>
    <row r="108" spans="1:14" ht="12.75">
      <c r="A108" s="118" t="s">
        <v>90</v>
      </c>
      <c r="B108" s="260" t="s">
        <v>89</v>
      </c>
      <c r="C108" s="32">
        <v>124142</v>
      </c>
      <c r="D108" s="120">
        <v>128402</v>
      </c>
      <c r="E108" s="32">
        <v>128365</v>
      </c>
      <c r="F108" s="402">
        <f t="shared" si="11"/>
        <v>0.9997118424946652</v>
      </c>
      <c r="G108" s="31">
        <v>38364</v>
      </c>
      <c r="H108" s="120">
        <v>38435</v>
      </c>
      <c r="I108" s="31">
        <v>38029</v>
      </c>
      <c r="J108" s="394">
        <f t="shared" si="12"/>
        <v>0.9894367113308182</v>
      </c>
      <c r="K108" s="120">
        <v>87640</v>
      </c>
      <c r="L108" s="120">
        <v>88588</v>
      </c>
      <c r="M108" s="147">
        <v>82535</v>
      </c>
      <c r="N108" s="395">
        <f t="shared" si="13"/>
        <v>0.9316724612814377</v>
      </c>
    </row>
    <row r="109" spans="1:14" ht="12.75">
      <c r="A109" s="118" t="s">
        <v>92</v>
      </c>
      <c r="B109" s="260" t="s">
        <v>91</v>
      </c>
      <c r="C109" s="32">
        <v>58070</v>
      </c>
      <c r="D109" s="120">
        <v>64999</v>
      </c>
      <c r="E109" s="32">
        <v>62741</v>
      </c>
      <c r="F109" s="402">
        <f t="shared" si="11"/>
        <v>0.9652610040154463</v>
      </c>
      <c r="G109" s="31">
        <v>19160</v>
      </c>
      <c r="H109" s="120">
        <v>21602</v>
      </c>
      <c r="I109" s="31">
        <v>20530</v>
      </c>
      <c r="J109" s="394">
        <f t="shared" si="12"/>
        <v>0.9503749652809925</v>
      </c>
      <c r="K109" s="120">
        <v>77160</v>
      </c>
      <c r="L109" s="120">
        <v>79492</v>
      </c>
      <c r="M109" s="147">
        <v>77694</v>
      </c>
      <c r="N109" s="395">
        <f t="shared" si="13"/>
        <v>0.9773813717103608</v>
      </c>
    </row>
    <row r="110" spans="1:14" ht="18" customHeight="1">
      <c r="A110" s="611" t="s">
        <v>95</v>
      </c>
      <c r="B110" s="260" t="s">
        <v>93</v>
      </c>
      <c r="C110" s="32">
        <v>17282</v>
      </c>
      <c r="D110" s="120">
        <v>21845</v>
      </c>
      <c r="E110" s="32">
        <v>21913</v>
      </c>
      <c r="F110" s="402">
        <f t="shared" si="11"/>
        <v>1.003112840466926</v>
      </c>
      <c r="G110" s="31">
        <v>5455</v>
      </c>
      <c r="H110" s="120">
        <v>6784</v>
      </c>
      <c r="I110" s="31">
        <v>6612</v>
      </c>
      <c r="J110" s="394">
        <f t="shared" si="12"/>
        <v>0.9746462264150944</v>
      </c>
      <c r="K110" s="120">
        <v>19249</v>
      </c>
      <c r="L110" s="120">
        <v>23821</v>
      </c>
      <c r="M110" s="147">
        <v>26792</v>
      </c>
      <c r="N110" s="395">
        <f t="shared" si="13"/>
        <v>1.1247218840518869</v>
      </c>
    </row>
    <row r="111" spans="1:14" ht="12.75">
      <c r="A111" s="610"/>
      <c r="B111" s="260" t="s">
        <v>94</v>
      </c>
      <c r="C111" s="31">
        <v>12159</v>
      </c>
      <c r="D111" s="120">
        <v>12396</v>
      </c>
      <c r="E111" s="31">
        <v>13741</v>
      </c>
      <c r="F111" s="402">
        <f t="shared" si="11"/>
        <v>1.1085027428202645</v>
      </c>
      <c r="G111" s="31">
        <v>3752</v>
      </c>
      <c r="H111" s="120">
        <v>3828</v>
      </c>
      <c r="I111" s="31">
        <v>4059</v>
      </c>
      <c r="J111" s="394">
        <f t="shared" si="12"/>
        <v>1.0603448275862069</v>
      </c>
      <c r="K111" s="120">
        <v>9276</v>
      </c>
      <c r="L111" s="120">
        <v>9276</v>
      </c>
      <c r="M111" s="147">
        <v>11079</v>
      </c>
      <c r="N111" s="395">
        <f t="shared" si="13"/>
        <v>1.194372574385511</v>
      </c>
    </row>
    <row r="112" spans="1:14" ht="12.75">
      <c r="A112" s="609" t="s">
        <v>97</v>
      </c>
      <c r="B112" s="260" t="s">
        <v>369</v>
      </c>
      <c r="C112" s="32">
        <v>17224</v>
      </c>
      <c r="D112" s="120">
        <v>17844</v>
      </c>
      <c r="E112" s="32">
        <v>17492</v>
      </c>
      <c r="F112" s="402">
        <f t="shared" si="11"/>
        <v>0.9802734812822237</v>
      </c>
      <c r="G112" s="31">
        <v>5300</v>
      </c>
      <c r="H112" s="120">
        <v>5477</v>
      </c>
      <c r="I112" s="31">
        <v>5449</v>
      </c>
      <c r="J112" s="394">
        <f t="shared" si="12"/>
        <v>0.9948877122512324</v>
      </c>
      <c r="K112" s="120">
        <v>11104</v>
      </c>
      <c r="L112" s="120">
        <v>17350</v>
      </c>
      <c r="M112" s="147">
        <v>17869</v>
      </c>
      <c r="N112" s="395">
        <f t="shared" si="13"/>
        <v>1.0299135446685879</v>
      </c>
    </row>
    <row r="113" spans="1:14" ht="12.75">
      <c r="A113" s="610"/>
      <c r="B113" s="260" t="s">
        <v>96</v>
      </c>
      <c r="C113" s="31">
        <v>10495</v>
      </c>
      <c r="D113" s="120">
        <v>11277</v>
      </c>
      <c r="E113" s="31">
        <v>10711</v>
      </c>
      <c r="F113" s="402">
        <f t="shared" si="11"/>
        <v>0.9498093464573911</v>
      </c>
      <c r="G113" s="31">
        <v>3154</v>
      </c>
      <c r="H113" s="120">
        <v>3348</v>
      </c>
      <c r="I113" s="31">
        <v>3373</v>
      </c>
      <c r="J113" s="394">
        <f t="shared" si="12"/>
        <v>1.0074671445639187</v>
      </c>
      <c r="K113" s="120">
        <v>4072</v>
      </c>
      <c r="L113" s="120">
        <v>4304</v>
      </c>
      <c r="M113" s="147">
        <v>3761</v>
      </c>
      <c r="N113" s="395">
        <f t="shared" si="13"/>
        <v>0.8738382899628253</v>
      </c>
    </row>
    <row r="114" spans="1:14" ht="12.75">
      <c r="A114" s="118" t="s">
        <v>99</v>
      </c>
      <c r="B114" s="260" t="s">
        <v>98</v>
      </c>
      <c r="C114" s="32">
        <v>167190</v>
      </c>
      <c r="D114" s="120">
        <v>181184</v>
      </c>
      <c r="E114" s="32">
        <v>176820</v>
      </c>
      <c r="F114" s="402">
        <f t="shared" si="11"/>
        <v>0.9759139879901095</v>
      </c>
      <c r="G114" s="31">
        <v>51963</v>
      </c>
      <c r="H114" s="120">
        <v>56612</v>
      </c>
      <c r="I114" s="31">
        <v>55169</v>
      </c>
      <c r="J114" s="394">
        <f t="shared" si="12"/>
        <v>0.9745107044442874</v>
      </c>
      <c r="K114" s="120">
        <v>16881</v>
      </c>
      <c r="L114" s="120">
        <v>24502</v>
      </c>
      <c r="M114" s="147">
        <v>22983</v>
      </c>
      <c r="N114" s="395">
        <f t="shared" si="13"/>
        <v>0.9380050608113624</v>
      </c>
    </row>
    <row r="115" spans="1:14" ht="12.75">
      <c r="A115" s="118" t="s">
        <v>100</v>
      </c>
      <c r="B115" s="260" t="s">
        <v>101</v>
      </c>
      <c r="C115" s="32">
        <v>21583</v>
      </c>
      <c r="D115" s="120">
        <v>24077</v>
      </c>
      <c r="E115" s="32">
        <v>20688</v>
      </c>
      <c r="F115" s="402">
        <f t="shared" si="11"/>
        <v>0.8592432612036384</v>
      </c>
      <c r="G115" s="31">
        <v>6388</v>
      </c>
      <c r="H115" s="120">
        <v>7187</v>
      </c>
      <c r="I115" s="31">
        <v>6494</v>
      </c>
      <c r="J115" s="394">
        <f t="shared" si="12"/>
        <v>0.9035759009322387</v>
      </c>
      <c r="K115" s="120">
        <v>28657</v>
      </c>
      <c r="L115" s="120">
        <v>31678</v>
      </c>
      <c r="M115" s="147">
        <v>25334</v>
      </c>
      <c r="N115" s="395">
        <f t="shared" si="13"/>
        <v>0.7997348317444283</v>
      </c>
    </row>
    <row r="116" spans="1:14" ht="26.25" thickBot="1">
      <c r="A116" s="262" t="s">
        <v>103</v>
      </c>
      <c r="B116" s="288" t="s">
        <v>229</v>
      </c>
      <c r="C116" s="142">
        <v>4775</v>
      </c>
      <c r="D116" s="178">
        <v>4794</v>
      </c>
      <c r="E116" s="142">
        <v>4543</v>
      </c>
      <c r="F116" s="403">
        <f t="shared" si="11"/>
        <v>0.9476428869420108</v>
      </c>
      <c r="G116" s="289">
        <v>1150</v>
      </c>
      <c r="H116" s="178">
        <v>1156</v>
      </c>
      <c r="I116" s="289">
        <v>1088</v>
      </c>
      <c r="J116" s="396">
        <f t="shared" si="12"/>
        <v>0.9411764705882353</v>
      </c>
      <c r="K116" s="178">
        <v>1018</v>
      </c>
      <c r="L116" s="178">
        <v>1018</v>
      </c>
      <c r="M116" s="179">
        <v>707</v>
      </c>
      <c r="N116" s="397">
        <f t="shared" si="13"/>
        <v>0.6944990176817288</v>
      </c>
    </row>
    <row r="117" spans="1:14" ht="13.5" thickBot="1">
      <c r="A117" s="153"/>
      <c r="B117" s="154" t="s">
        <v>102</v>
      </c>
      <c r="C117" s="163">
        <f aca="true" t="shared" si="14" ref="C117:L117">SUM(C97:C116)</f>
        <v>1549758</v>
      </c>
      <c r="D117" s="163">
        <f t="shared" si="14"/>
        <v>1632525</v>
      </c>
      <c r="E117" s="163">
        <f t="shared" si="14"/>
        <v>1587955</v>
      </c>
      <c r="F117" s="405">
        <f t="shared" si="11"/>
        <v>0.9726987335569134</v>
      </c>
      <c r="G117" s="163">
        <f t="shared" si="14"/>
        <v>486067</v>
      </c>
      <c r="H117" s="163">
        <f t="shared" si="14"/>
        <v>513043</v>
      </c>
      <c r="I117" s="163">
        <f t="shared" si="14"/>
        <v>491012</v>
      </c>
      <c r="J117" s="400">
        <f t="shared" si="12"/>
        <v>0.9570581803084731</v>
      </c>
      <c r="K117" s="163">
        <f t="shared" si="14"/>
        <v>627814</v>
      </c>
      <c r="L117" s="163">
        <f t="shared" si="14"/>
        <v>722591</v>
      </c>
      <c r="M117" s="163">
        <f>SUM(M97:M116)</f>
        <v>745486</v>
      </c>
      <c r="N117" s="406">
        <f t="shared" si="13"/>
        <v>1.031684590591358</v>
      </c>
    </row>
    <row r="118" spans="1:14" ht="13.5" thickBot="1">
      <c r="A118" s="295" t="s">
        <v>186</v>
      </c>
      <c r="B118" s="158" t="s">
        <v>104</v>
      </c>
      <c r="C118" s="159">
        <v>682906</v>
      </c>
      <c r="D118" s="159">
        <v>737937</v>
      </c>
      <c r="E118" s="159">
        <v>736555</v>
      </c>
      <c r="F118" s="404">
        <f t="shared" si="11"/>
        <v>0.9981272114015153</v>
      </c>
      <c r="G118" s="160">
        <v>227889</v>
      </c>
      <c r="H118" s="160">
        <v>244299</v>
      </c>
      <c r="I118" s="160">
        <v>244527</v>
      </c>
      <c r="J118" s="398">
        <f t="shared" si="12"/>
        <v>1.00093328257586</v>
      </c>
      <c r="K118" s="162">
        <v>406339</v>
      </c>
      <c r="L118" s="161">
        <v>562091</v>
      </c>
      <c r="M118" s="162">
        <v>566889</v>
      </c>
      <c r="N118" s="399">
        <f t="shared" si="13"/>
        <v>1.0085359843868698</v>
      </c>
    </row>
    <row r="119" spans="1:14" ht="13.5" thickBot="1">
      <c r="A119" s="299"/>
      <c r="B119" s="154" t="s">
        <v>105</v>
      </c>
      <c r="C119" s="155">
        <f aca="true" t="shared" si="15" ref="C119:L119">SUM(C117:C118)</f>
        <v>2232664</v>
      </c>
      <c r="D119" s="155">
        <f t="shared" si="15"/>
        <v>2370462</v>
      </c>
      <c r="E119" s="155">
        <f t="shared" si="15"/>
        <v>2324510</v>
      </c>
      <c r="F119" s="405">
        <f t="shared" si="11"/>
        <v>0.980614749361095</v>
      </c>
      <c r="G119" s="155">
        <f t="shared" si="15"/>
        <v>713956</v>
      </c>
      <c r="H119" s="155">
        <f t="shared" si="15"/>
        <v>757342</v>
      </c>
      <c r="I119" s="155">
        <f t="shared" si="15"/>
        <v>735539</v>
      </c>
      <c r="J119" s="400">
        <f t="shared" si="12"/>
        <v>0.9712111569145776</v>
      </c>
      <c r="K119" s="155">
        <f t="shared" si="15"/>
        <v>1034153</v>
      </c>
      <c r="L119" s="155">
        <f t="shared" si="15"/>
        <v>1284682</v>
      </c>
      <c r="M119" s="155">
        <f>SUM(M117:M118)</f>
        <v>1312375</v>
      </c>
      <c r="N119" s="406">
        <f>M119/L119</f>
        <v>1.0215563073196323</v>
      </c>
    </row>
    <row r="120" spans="1:14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1:14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</row>
    <row r="122" spans="1:14" ht="13.5" thickBot="1">
      <c r="A122" s="54"/>
      <c r="B122" s="54" t="s">
        <v>43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 t="s">
        <v>303</v>
      </c>
    </row>
    <row r="123" spans="1:14" ht="15.75">
      <c r="A123" s="143"/>
      <c r="B123" s="144"/>
      <c r="C123" s="623" t="s">
        <v>111</v>
      </c>
      <c r="D123" s="623"/>
      <c r="E123" s="623"/>
      <c r="F123" s="340"/>
      <c r="G123" s="623" t="s">
        <v>112</v>
      </c>
      <c r="H123" s="623"/>
      <c r="I123" s="623"/>
      <c r="J123" s="340"/>
      <c r="K123" s="623" t="s">
        <v>113</v>
      </c>
      <c r="L123" s="623"/>
      <c r="M123" s="624"/>
      <c r="N123" s="625"/>
    </row>
    <row r="124" spans="1:14" ht="38.25">
      <c r="A124" s="145" t="s">
        <v>78</v>
      </c>
      <c r="B124" s="146" t="s">
        <v>79</v>
      </c>
      <c r="C124" s="146" t="s">
        <v>317</v>
      </c>
      <c r="D124" s="146" t="s">
        <v>336</v>
      </c>
      <c r="E124" s="146" t="s">
        <v>376</v>
      </c>
      <c r="F124" s="146" t="s">
        <v>392</v>
      </c>
      <c r="G124" s="146" t="s">
        <v>317</v>
      </c>
      <c r="H124" s="146" t="s">
        <v>336</v>
      </c>
      <c r="I124" s="146" t="s">
        <v>376</v>
      </c>
      <c r="J124" s="146" t="s">
        <v>392</v>
      </c>
      <c r="K124" s="146" t="s">
        <v>317</v>
      </c>
      <c r="L124" s="146" t="s">
        <v>336</v>
      </c>
      <c r="M124" s="146" t="s">
        <v>376</v>
      </c>
      <c r="N124" s="146" t="s">
        <v>392</v>
      </c>
    </row>
    <row r="125" spans="1:14" ht="25.5">
      <c r="A125" s="118" t="s">
        <v>5</v>
      </c>
      <c r="B125" s="260" t="s">
        <v>80</v>
      </c>
      <c r="C125" s="120">
        <v>1360</v>
      </c>
      <c r="D125" s="120">
        <v>1360</v>
      </c>
      <c r="E125" s="120">
        <v>846</v>
      </c>
      <c r="F125" s="402">
        <f>E125/D125</f>
        <v>0.6220588235294118</v>
      </c>
      <c r="G125" s="31"/>
      <c r="H125" s="120"/>
      <c r="I125" s="31"/>
      <c r="J125" s="31"/>
      <c r="K125" s="120">
        <v>1512</v>
      </c>
      <c r="L125" s="120">
        <v>2972</v>
      </c>
      <c r="M125" s="147">
        <v>2952</v>
      </c>
      <c r="N125" s="395">
        <f>M125/L125</f>
        <v>0.9932705248990579</v>
      </c>
    </row>
    <row r="126" spans="1:14" ht="25.5">
      <c r="A126" s="118" t="s">
        <v>9</v>
      </c>
      <c r="B126" s="260" t="s">
        <v>81</v>
      </c>
      <c r="C126" s="32">
        <v>4000</v>
      </c>
      <c r="D126" s="120">
        <v>4000</v>
      </c>
      <c r="E126" s="32">
        <v>4069</v>
      </c>
      <c r="F126" s="402">
        <f>E126/D126</f>
        <v>1.01725</v>
      </c>
      <c r="G126" s="31"/>
      <c r="H126" s="120"/>
      <c r="I126" s="31"/>
      <c r="J126" s="31"/>
      <c r="K126" s="120">
        <v>30000</v>
      </c>
      <c r="L126" s="120">
        <v>30000</v>
      </c>
      <c r="M126" s="147">
        <v>24330</v>
      </c>
      <c r="N126" s="395">
        <f aca="true" t="shared" si="16" ref="N126:N147">M126/L126</f>
        <v>0.811</v>
      </c>
    </row>
    <row r="127" spans="1:14" ht="12.75">
      <c r="A127" s="611" t="s">
        <v>82</v>
      </c>
      <c r="B127" s="260" t="s">
        <v>83</v>
      </c>
      <c r="C127" s="32">
        <v>4830</v>
      </c>
      <c r="D127" s="120">
        <v>4830</v>
      </c>
      <c r="E127" s="32">
        <v>4976</v>
      </c>
      <c r="F127" s="402">
        <f>E127/D127</f>
        <v>1.0302277432712215</v>
      </c>
      <c r="G127" s="31"/>
      <c r="H127" s="120"/>
      <c r="I127" s="31"/>
      <c r="J127" s="31"/>
      <c r="K127" s="120">
        <v>5150</v>
      </c>
      <c r="L127" s="120">
        <v>5450</v>
      </c>
      <c r="M127" s="147">
        <v>5482</v>
      </c>
      <c r="N127" s="395">
        <f t="shared" si="16"/>
        <v>1.0058715596330274</v>
      </c>
    </row>
    <row r="128" spans="1:14" ht="12.75">
      <c r="A128" s="609"/>
      <c r="B128" s="260" t="s">
        <v>84</v>
      </c>
      <c r="C128" s="31"/>
      <c r="D128" s="120"/>
      <c r="E128" s="31">
        <v>10</v>
      </c>
      <c r="F128" s="402"/>
      <c r="G128" s="31"/>
      <c r="H128" s="120"/>
      <c r="I128" s="31"/>
      <c r="J128" s="31"/>
      <c r="K128" s="120">
        <v>240</v>
      </c>
      <c r="L128" s="120">
        <v>240</v>
      </c>
      <c r="M128" s="147"/>
      <c r="N128" s="395">
        <f t="shared" si="16"/>
        <v>0</v>
      </c>
    </row>
    <row r="129" spans="1:14" ht="12.75">
      <c r="A129" s="610"/>
      <c r="B129" s="148" t="s">
        <v>292</v>
      </c>
      <c r="C129" s="31">
        <v>760</v>
      </c>
      <c r="D129" s="120">
        <v>760</v>
      </c>
      <c r="E129" s="31">
        <v>607</v>
      </c>
      <c r="F129" s="402">
        <f>E129/D129</f>
        <v>0.7986842105263158</v>
      </c>
      <c r="G129" s="31"/>
      <c r="H129" s="120"/>
      <c r="I129" s="31"/>
      <c r="J129" s="31"/>
      <c r="K129" s="120"/>
      <c r="L129" s="120">
        <v>200</v>
      </c>
      <c r="M129" s="147">
        <v>200</v>
      </c>
      <c r="N129" s="395">
        <f t="shared" si="16"/>
        <v>1</v>
      </c>
    </row>
    <row r="130" spans="1:14" ht="12.75">
      <c r="A130" s="609" t="s">
        <v>85</v>
      </c>
      <c r="B130" s="260" t="s">
        <v>367</v>
      </c>
      <c r="C130" s="32">
        <v>2412</v>
      </c>
      <c r="D130" s="120">
        <v>1962</v>
      </c>
      <c r="E130" s="32">
        <v>1926</v>
      </c>
      <c r="F130" s="402">
        <f>E130/D130</f>
        <v>0.981651376146789</v>
      </c>
      <c r="G130" s="31"/>
      <c r="H130" s="120">
        <v>800</v>
      </c>
      <c r="I130" s="31">
        <v>800</v>
      </c>
      <c r="J130" s="394">
        <f>I130/H130</f>
        <v>1</v>
      </c>
      <c r="K130" s="120"/>
      <c r="L130" s="120">
        <v>1530</v>
      </c>
      <c r="M130" s="147">
        <v>1736</v>
      </c>
      <c r="N130" s="395">
        <f t="shared" si="16"/>
        <v>1.134640522875817</v>
      </c>
    </row>
    <row r="131" spans="1:14" ht="12.75">
      <c r="A131" s="610"/>
      <c r="B131" s="260" t="s">
        <v>335</v>
      </c>
      <c r="C131" s="31"/>
      <c r="D131" s="120"/>
      <c r="E131" s="31"/>
      <c r="F131" s="402"/>
      <c r="G131" s="31"/>
      <c r="H131" s="120"/>
      <c r="I131" s="31"/>
      <c r="J131" s="394"/>
      <c r="K131" s="120"/>
      <c r="L131" s="120">
        <v>798</v>
      </c>
      <c r="M131" s="147">
        <v>1251</v>
      </c>
      <c r="N131" s="395">
        <f t="shared" si="16"/>
        <v>1.5676691729323309</v>
      </c>
    </row>
    <row r="132" spans="1:14" ht="12.75">
      <c r="A132" s="622" t="s">
        <v>86</v>
      </c>
      <c r="B132" s="260" t="s">
        <v>87</v>
      </c>
      <c r="C132" s="32"/>
      <c r="D132" s="120"/>
      <c r="E132" s="32"/>
      <c r="F132" s="402"/>
      <c r="G132" s="31"/>
      <c r="H132" s="120">
        <v>25</v>
      </c>
      <c r="I132" s="31">
        <v>25</v>
      </c>
      <c r="J132" s="394">
        <f>I132/H132</f>
        <v>1</v>
      </c>
      <c r="K132" s="120">
        <v>469</v>
      </c>
      <c r="L132" s="120">
        <v>618</v>
      </c>
      <c r="M132" s="147">
        <v>618</v>
      </c>
      <c r="N132" s="395">
        <f t="shared" si="16"/>
        <v>1</v>
      </c>
    </row>
    <row r="133" spans="1:14" ht="12.75">
      <c r="A133" s="622"/>
      <c r="B133" s="148" t="s">
        <v>291</v>
      </c>
      <c r="C133" s="32"/>
      <c r="D133" s="120"/>
      <c r="E133" s="32"/>
      <c r="F133" s="402"/>
      <c r="G133" s="31"/>
      <c r="H133" s="120"/>
      <c r="I133" s="31"/>
      <c r="J133" s="394"/>
      <c r="K133" s="120"/>
      <c r="L133" s="120"/>
      <c r="M133" s="147"/>
      <c r="N133" s="395"/>
    </row>
    <row r="134" spans="1:14" ht="12.75">
      <c r="A134" s="118" t="s">
        <v>88</v>
      </c>
      <c r="B134" s="260" t="s">
        <v>383</v>
      </c>
      <c r="C134" s="32">
        <v>300</v>
      </c>
      <c r="D134" s="120">
        <v>300</v>
      </c>
      <c r="E134" s="32"/>
      <c r="F134" s="402">
        <f>E134/D134</f>
        <v>0</v>
      </c>
      <c r="G134" s="31"/>
      <c r="H134" s="120"/>
      <c r="I134" s="31"/>
      <c r="J134" s="394"/>
      <c r="K134" s="120">
        <v>12678</v>
      </c>
      <c r="L134" s="120">
        <v>26969</v>
      </c>
      <c r="M134" s="147"/>
      <c r="N134" s="395">
        <f t="shared" si="16"/>
        <v>0</v>
      </c>
    </row>
    <row r="135" spans="1:14" ht="12.75">
      <c r="A135" s="118"/>
      <c r="B135" s="260" t="s">
        <v>385</v>
      </c>
      <c r="C135" s="32"/>
      <c r="D135" s="120">
        <v>500</v>
      </c>
      <c r="E135" s="32">
        <v>226</v>
      </c>
      <c r="F135" s="402">
        <f>E135/D135</f>
        <v>0.452</v>
      </c>
      <c r="G135" s="31"/>
      <c r="H135" s="120"/>
      <c r="I135" s="31"/>
      <c r="J135" s="394"/>
      <c r="K135" s="120"/>
      <c r="L135" s="120"/>
      <c r="M135" s="147">
        <v>13478</v>
      </c>
      <c r="N135" s="395"/>
    </row>
    <row r="136" spans="1:14" ht="12.75">
      <c r="A136" s="118" t="s">
        <v>90</v>
      </c>
      <c r="B136" s="260" t="s">
        <v>89</v>
      </c>
      <c r="C136" s="32">
        <v>350</v>
      </c>
      <c r="D136" s="120">
        <v>350</v>
      </c>
      <c r="E136" s="32">
        <v>148</v>
      </c>
      <c r="F136" s="402">
        <f>E136/D136</f>
        <v>0.4228571428571429</v>
      </c>
      <c r="G136" s="31"/>
      <c r="H136" s="120"/>
      <c r="I136" s="31"/>
      <c r="J136" s="394"/>
      <c r="K136" s="120"/>
      <c r="L136" s="120">
        <v>142</v>
      </c>
      <c r="M136" s="147">
        <v>1403</v>
      </c>
      <c r="N136" s="395">
        <f t="shared" si="16"/>
        <v>9.880281690140846</v>
      </c>
    </row>
    <row r="137" spans="1:14" ht="15" customHeight="1">
      <c r="A137" s="118" t="s">
        <v>92</v>
      </c>
      <c r="B137" s="260" t="s">
        <v>91</v>
      </c>
      <c r="C137" s="32"/>
      <c r="D137" s="120"/>
      <c r="E137" s="32"/>
      <c r="F137" s="402"/>
      <c r="G137" s="31"/>
      <c r="H137" s="120"/>
      <c r="I137" s="31"/>
      <c r="J137" s="394"/>
      <c r="K137" s="120">
        <v>1465</v>
      </c>
      <c r="L137" s="120">
        <v>5780</v>
      </c>
      <c r="M137" s="147">
        <v>5772</v>
      </c>
      <c r="N137" s="395">
        <f t="shared" si="16"/>
        <v>0.9986159169550173</v>
      </c>
    </row>
    <row r="138" spans="1:14" ht="12.75">
      <c r="A138" s="611" t="s">
        <v>95</v>
      </c>
      <c r="B138" s="260" t="s">
        <v>93</v>
      </c>
      <c r="C138" s="32"/>
      <c r="D138" s="120"/>
      <c r="E138" s="32"/>
      <c r="F138" s="402"/>
      <c r="G138" s="31"/>
      <c r="H138" s="120"/>
      <c r="I138" s="31"/>
      <c r="J138" s="394"/>
      <c r="K138" s="120"/>
      <c r="L138" s="120">
        <v>1164</v>
      </c>
      <c r="M138" s="147">
        <v>1173</v>
      </c>
      <c r="N138" s="395">
        <f t="shared" si="16"/>
        <v>1.0077319587628866</v>
      </c>
    </row>
    <row r="139" spans="1:14" ht="12.75">
      <c r="A139" s="610"/>
      <c r="B139" s="260" t="s">
        <v>94</v>
      </c>
      <c r="C139" s="31"/>
      <c r="D139" s="120"/>
      <c r="E139" s="31"/>
      <c r="F139" s="402"/>
      <c r="G139" s="31"/>
      <c r="H139" s="120"/>
      <c r="I139" s="31"/>
      <c r="J139" s="394"/>
      <c r="K139" s="120">
        <v>192</v>
      </c>
      <c r="L139" s="120">
        <v>8505</v>
      </c>
      <c r="M139" s="147">
        <v>7898</v>
      </c>
      <c r="N139" s="395">
        <f t="shared" si="16"/>
        <v>0.9286302175191065</v>
      </c>
    </row>
    <row r="140" spans="1:14" ht="12.75">
      <c r="A140" s="609" t="s">
        <v>97</v>
      </c>
      <c r="B140" s="260" t="s">
        <v>369</v>
      </c>
      <c r="C140" s="32"/>
      <c r="D140" s="120"/>
      <c r="E140" s="32"/>
      <c r="F140" s="402"/>
      <c r="G140" s="31"/>
      <c r="H140" s="120"/>
      <c r="I140" s="31"/>
      <c r="J140" s="394"/>
      <c r="K140" s="120">
        <v>230</v>
      </c>
      <c r="L140" s="120">
        <v>230</v>
      </c>
      <c r="M140" s="147">
        <v>184</v>
      </c>
      <c r="N140" s="395">
        <f t="shared" si="16"/>
        <v>0.8</v>
      </c>
    </row>
    <row r="141" spans="1:14" ht="12.75">
      <c r="A141" s="610"/>
      <c r="B141" s="260" t="s">
        <v>96</v>
      </c>
      <c r="C141" s="31"/>
      <c r="D141" s="120"/>
      <c r="E141" s="31"/>
      <c r="F141" s="402"/>
      <c r="G141" s="31"/>
      <c r="H141" s="120"/>
      <c r="I141" s="31"/>
      <c r="J141" s="394"/>
      <c r="K141" s="120"/>
      <c r="L141" s="120"/>
      <c r="M141" s="147"/>
      <c r="N141" s="395"/>
    </row>
    <row r="142" spans="1:14" ht="12.75">
      <c r="A142" s="118" t="s">
        <v>99</v>
      </c>
      <c r="B142" s="260" t="s">
        <v>98</v>
      </c>
      <c r="C142" s="32"/>
      <c r="D142" s="120"/>
      <c r="E142" s="32"/>
      <c r="F142" s="402"/>
      <c r="G142" s="31"/>
      <c r="H142" s="120"/>
      <c r="I142" s="31"/>
      <c r="J142" s="394"/>
      <c r="K142" s="120"/>
      <c r="L142" s="120"/>
      <c r="M142" s="147"/>
      <c r="N142" s="395"/>
    </row>
    <row r="143" spans="1:14" ht="12.75">
      <c r="A143" s="118" t="s">
        <v>100</v>
      </c>
      <c r="B143" s="260" t="s">
        <v>101</v>
      </c>
      <c r="C143" s="32"/>
      <c r="D143" s="120"/>
      <c r="E143" s="32"/>
      <c r="F143" s="402"/>
      <c r="G143" s="31"/>
      <c r="H143" s="120"/>
      <c r="I143" s="31"/>
      <c r="J143" s="394"/>
      <c r="K143" s="120">
        <v>2750</v>
      </c>
      <c r="L143" s="120">
        <v>2750</v>
      </c>
      <c r="M143" s="147">
        <v>4398</v>
      </c>
      <c r="N143" s="395">
        <f t="shared" si="16"/>
        <v>1.5992727272727272</v>
      </c>
    </row>
    <row r="144" spans="1:14" ht="26.25" thickBot="1">
      <c r="A144" s="262" t="s">
        <v>103</v>
      </c>
      <c r="B144" s="288" t="s">
        <v>229</v>
      </c>
      <c r="C144" s="142"/>
      <c r="D144" s="178"/>
      <c r="E144" s="142"/>
      <c r="F144" s="403"/>
      <c r="G144" s="289">
        <v>31286</v>
      </c>
      <c r="H144" s="178">
        <v>32180</v>
      </c>
      <c r="I144" s="289">
        <v>32180</v>
      </c>
      <c r="J144" s="396">
        <f>I144/H144</f>
        <v>1</v>
      </c>
      <c r="K144" s="178">
        <v>57740</v>
      </c>
      <c r="L144" s="178">
        <v>60873</v>
      </c>
      <c r="M144" s="179">
        <v>1459</v>
      </c>
      <c r="N144" s="397">
        <f t="shared" si="16"/>
        <v>0.023967933238052994</v>
      </c>
    </row>
    <row r="145" spans="1:14" ht="13.5" thickBot="1">
      <c r="A145" s="153"/>
      <c r="B145" s="154" t="s">
        <v>102</v>
      </c>
      <c r="C145" s="163">
        <f>SUM(C125:C144)</f>
        <v>14012</v>
      </c>
      <c r="D145" s="163">
        <f>SUM(D125:D144)</f>
        <v>14062</v>
      </c>
      <c r="E145" s="163">
        <f>SUM(E125:E144)</f>
        <v>12808</v>
      </c>
      <c r="F145" s="405">
        <f>E145/D145</f>
        <v>0.9108234959465226</v>
      </c>
      <c r="G145" s="163">
        <f>SUM(G125:G144)</f>
        <v>31286</v>
      </c>
      <c r="H145" s="163">
        <f>SUM(H126:H144)</f>
        <v>33005</v>
      </c>
      <c r="I145" s="163">
        <f>SUM(I126:I144)</f>
        <v>33005</v>
      </c>
      <c r="J145" s="571">
        <f>I145/H145</f>
        <v>1</v>
      </c>
      <c r="K145" s="163">
        <f>SUM(K125:K144)</f>
        <v>112426</v>
      </c>
      <c r="L145" s="163">
        <f>SUM(L125:L144)</f>
        <v>148221</v>
      </c>
      <c r="M145" s="163">
        <f>SUM(M125:M144)</f>
        <v>72334</v>
      </c>
      <c r="N145" s="406">
        <f t="shared" si="16"/>
        <v>0.4880145188603504</v>
      </c>
    </row>
    <row r="146" spans="1:14" ht="13.5" thickBot="1">
      <c r="A146" s="295" t="s">
        <v>186</v>
      </c>
      <c r="B146" s="158" t="s">
        <v>104</v>
      </c>
      <c r="C146" s="159">
        <v>0</v>
      </c>
      <c r="D146" s="159"/>
      <c r="E146" s="159"/>
      <c r="F146" s="404"/>
      <c r="G146" s="160">
        <v>0</v>
      </c>
      <c r="H146" s="160"/>
      <c r="I146" s="160"/>
      <c r="J146" s="394"/>
      <c r="K146" s="162">
        <v>0</v>
      </c>
      <c r="L146" s="161">
        <v>14015</v>
      </c>
      <c r="M146" s="162">
        <v>15967</v>
      </c>
      <c r="N146" s="399">
        <f t="shared" si="16"/>
        <v>1.139279343560471</v>
      </c>
    </row>
    <row r="147" spans="1:14" ht="13.5" thickBot="1">
      <c r="A147" s="299"/>
      <c r="B147" s="154" t="s">
        <v>105</v>
      </c>
      <c r="C147" s="155">
        <f aca="true" t="shared" si="17" ref="C147:L147">SUM(C145:C146)</f>
        <v>14012</v>
      </c>
      <c r="D147" s="155">
        <f t="shared" si="17"/>
        <v>14062</v>
      </c>
      <c r="E147" s="155">
        <f t="shared" si="17"/>
        <v>12808</v>
      </c>
      <c r="F147" s="405">
        <f>E147/D147</f>
        <v>0.9108234959465226</v>
      </c>
      <c r="G147" s="155">
        <f t="shared" si="17"/>
        <v>31286</v>
      </c>
      <c r="H147" s="155">
        <f t="shared" si="17"/>
        <v>33005</v>
      </c>
      <c r="I147" s="155">
        <f t="shared" si="17"/>
        <v>33005</v>
      </c>
      <c r="J147" s="572">
        <f>I147/H147</f>
        <v>1</v>
      </c>
      <c r="K147" s="155">
        <f t="shared" si="17"/>
        <v>112426</v>
      </c>
      <c r="L147" s="155">
        <f t="shared" si="17"/>
        <v>162236</v>
      </c>
      <c r="M147" s="155">
        <f>SUM(M145:M146)</f>
        <v>88301</v>
      </c>
      <c r="N147" s="406">
        <f t="shared" si="16"/>
        <v>0.5442750067802461</v>
      </c>
    </row>
    <row r="148" spans="1:14" ht="16.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</row>
    <row r="149" spans="1:14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</row>
    <row r="150" spans="1:14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</row>
    <row r="151" spans="1:14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</row>
    <row r="152" spans="1:14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</row>
    <row r="153" spans="1:14" ht="13.5" thickBo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</row>
    <row r="154" spans="1:14" ht="12.75">
      <c r="A154" s="290"/>
      <c r="B154" s="291" t="s">
        <v>43</v>
      </c>
      <c r="C154" s="291"/>
      <c r="D154" s="291"/>
      <c r="E154" s="291"/>
      <c r="F154" s="291"/>
      <c r="G154" s="291"/>
      <c r="H154" s="291"/>
      <c r="I154" s="291"/>
      <c r="J154" s="291"/>
      <c r="K154" s="291"/>
      <c r="L154" s="291"/>
      <c r="M154" s="369"/>
      <c r="N154" s="292" t="s">
        <v>303</v>
      </c>
    </row>
    <row r="155" spans="1:14" ht="15.75">
      <c r="A155" s="293"/>
      <c r="B155" s="279"/>
      <c r="C155" s="617" t="s">
        <v>114</v>
      </c>
      <c r="D155" s="617"/>
      <c r="E155" s="617"/>
      <c r="F155" s="341"/>
      <c r="G155" s="617" t="s">
        <v>115</v>
      </c>
      <c r="H155" s="617"/>
      <c r="I155" s="617"/>
      <c r="J155" s="341"/>
      <c r="K155" s="617" t="s">
        <v>116</v>
      </c>
      <c r="L155" s="617"/>
      <c r="M155" s="618"/>
      <c r="N155" s="619"/>
    </row>
    <row r="156" spans="1:14" ht="38.25">
      <c r="A156" s="145" t="s">
        <v>78</v>
      </c>
      <c r="B156" s="146" t="s">
        <v>79</v>
      </c>
      <c r="C156" s="146" t="s">
        <v>317</v>
      </c>
      <c r="D156" s="146" t="s">
        <v>336</v>
      </c>
      <c r="E156" s="146" t="s">
        <v>376</v>
      </c>
      <c r="F156" s="146" t="s">
        <v>392</v>
      </c>
      <c r="G156" s="146" t="s">
        <v>317</v>
      </c>
      <c r="H156" s="146" t="s">
        <v>336</v>
      </c>
      <c r="I156" s="146" t="s">
        <v>376</v>
      </c>
      <c r="J156" s="146" t="s">
        <v>392</v>
      </c>
      <c r="K156" s="146" t="s">
        <v>317</v>
      </c>
      <c r="L156" s="146" t="s">
        <v>336</v>
      </c>
      <c r="M156" s="146" t="s">
        <v>376</v>
      </c>
      <c r="N156" s="146" t="s">
        <v>392</v>
      </c>
    </row>
    <row r="157" spans="1:14" ht="25.5">
      <c r="A157" s="118" t="s">
        <v>5</v>
      </c>
      <c r="B157" s="260" t="s">
        <v>80</v>
      </c>
      <c r="C157" s="120">
        <v>7320</v>
      </c>
      <c r="D157" s="120">
        <v>12240</v>
      </c>
      <c r="E157" s="120">
        <v>11980</v>
      </c>
      <c r="F157" s="402">
        <f>E157/D157</f>
        <v>0.9787581699346405</v>
      </c>
      <c r="G157" s="31">
        <v>0</v>
      </c>
      <c r="H157" s="120">
        <v>0</v>
      </c>
      <c r="I157" s="31">
        <v>0</v>
      </c>
      <c r="J157" s="31"/>
      <c r="K157" s="120">
        <f aca="true" t="shared" si="18" ref="K157:K167">G157+C157+K125+G125+C125+K97+G97+C97</f>
        <v>239190</v>
      </c>
      <c r="L157" s="120">
        <f aca="true" t="shared" si="19" ref="L157:L165">H157+D157+L125+H125+D125+L97+H97+D97</f>
        <v>255255</v>
      </c>
      <c r="M157" s="147">
        <f aca="true" t="shared" si="20" ref="M157:M176">E97+I97+M97+E125+I125+M125+E157+I157</f>
        <v>225267</v>
      </c>
      <c r="N157" s="395">
        <f>M157/L157</f>
        <v>0.8825174825174825</v>
      </c>
    </row>
    <row r="158" spans="1:14" ht="25.5">
      <c r="A158" s="118" t="s">
        <v>9</v>
      </c>
      <c r="B158" s="260" t="s">
        <v>81</v>
      </c>
      <c r="C158" s="32"/>
      <c r="D158" s="120"/>
      <c r="E158" s="32"/>
      <c r="F158" s="402"/>
      <c r="G158" s="31">
        <v>0</v>
      </c>
      <c r="H158" s="120">
        <v>0</v>
      </c>
      <c r="I158" s="31">
        <v>0</v>
      </c>
      <c r="J158" s="31"/>
      <c r="K158" s="120">
        <f t="shared" si="18"/>
        <v>617969</v>
      </c>
      <c r="L158" s="120">
        <f t="shared" si="19"/>
        <v>658597</v>
      </c>
      <c r="M158" s="147">
        <f t="shared" si="20"/>
        <v>702885</v>
      </c>
      <c r="N158" s="395">
        <f aca="true" t="shared" si="21" ref="N158:N179">M158/L158</f>
        <v>1.0672459789522273</v>
      </c>
    </row>
    <row r="159" spans="1:14" ht="12.75">
      <c r="A159" s="611" t="s">
        <v>82</v>
      </c>
      <c r="B159" s="260" t="s">
        <v>83</v>
      </c>
      <c r="C159" s="32"/>
      <c r="D159" s="120"/>
      <c r="E159" s="32"/>
      <c r="F159" s="402"/>
      <c r="G159" s="31">
        <v>0</v>
      </c>
      <c r="H159" s="120">
        <v>0</v>
      </c>
      <c r="I159" s="31">
        <v>0</v>
      </c>
      <c r="J159" s="31"/>
      <c r="K159" s="120">
        <f t="shared" si="18"/>
        <v>293663</v>
      </c>
      <c r="L159" s="120">
        <f t="shared" si="19"/>
        <v>313304</v>
      </c>
      <c r="M159" s="147">
        <f t="shared" si="20"/>
        <v>298461</v>
      </c>
      <c r="N159" s="395">
        <f t="shared" si="21"/>
        <v>0.9526242882312387</v>
      </c>
    </row>
    <row r="160" spans="1:14" ht="12.75">
      <c r="A160" s="609"/>
      <c r="B160" s="260" t="s">
        <v>84</v>
      </c>
      <c r="C160" s="31"/>
      <c r="D160" s="120"/>
      <c r="E160" s="31"/>
      <c r="F160" s="402"/>
      <c r="G160" s="31">
        <v>0</v>
      </c>
      <c r="H160" s="120">
        <v>0</v>
      </c>
      <c r="I160" s="31">
        <v>0</v>
      </c>
      <c r="J160" s="31"/>
      <c r="K160" s="120">
        <f t="shared" si="18"/>
        <v>51052</v>
      </c>
      <c r="L160" s="120">
        <f t="shared" si="19"/>
        <v>52654</v>
      </c>
      <c r="M160" s="147">
        <f t="shared" si="20"/>
        <v>54606</v>
      </c>
      <c r="N160" s="395">
        <f t="shared" si="21"/>
        <v>1.0370722072397158</v>
      </c>
    </row>
    <row r="161" spans="1:14" ht="12.75">
      <c r="A161" s="610"/>
      <c r="B161" s="148" t="s">
        <v>292</v>
      </c>
      <c r="C161" s="31"/>
      <c r="D161" s="120"/>
      <c r="E161" s="31"/>
      <c r="F161" s="402"/>
      <c r="G161" s="31">
        <v>0</v>
      </c>
      <c r="H161" s="120">
        <v>0</v>
      </c>
      <c r="I161" s="31">
        <v>0</v>
      </c>
      <c r="J161" s="31"/>
      <c r="K161" s="120">
        <f t="shared" si="18"/>
        <v>47221</v>
      </c>
      <c r="L161" s="120">
        <f t="shared" si="19"/>
        <v>48717</v>
      </c>
      <c r="M161" s="147">
        <f t="shared" si="20"/>
        <v>47882</v>
      </c>
      <c r="N161" s="395">
        <f t="shared" si="21"/>
        <v>0.9828601925405915</v>
      </c>
    </row>
    <row r="162" spans="1:14" ht="12.75">
      <c r="A162" s="609" t="s">
        <v>85</v>
      </c>
      <c r="B162" s="260" t="s">
        <v>367</v>
      </c>
      <c r="C162" s="32"/>
      <c r="D162" s="120">
        <v>1280</v>
      </c>
      <c r="E162" s="32">
        <v>1066</v>
      </c>
      <c r="F162" s="402">
        <f>E162/D162</f>
        <v>0.8328125</v>
      </c>
      <c r="G162" s="31">
        <v>0</v>
      </c>
      <c r="H162" s="120">
        <v>0</v>
      </c>
      <c r="I162" s="31">
        <v>0</v>
      </c>
      <c r="J162" s="31"/>
      <c r="K162" s="120">
        <f t="shared" si="18"/>
        <v>199374</v>
      </c>
      <c r="L162" s="120">
        <f t="shared" si="19"/>
        <v>214779</v>
      </c>
      <c r="M162" s="147">
        <f t="shared" si="20"/>
        <v>204786</v>
      </c>
      <c r="N162" s="395">
        <f t="shared" si="21"/>
        <v>0.9534731049124915</v>
      </c>
    </row>
    <row r="163" spans="1:14" ht="12.75">
      <c r="A163" s="610"/>
      <c r="B163" s="260" t="s">
        <v>335</v>
      </c>
      <c r="C163" s="31"/>
      <c r="D163" s="120">
        <v>2000</v>
      </c>
      <c r="E163" s="31">
        <v>1667</v>
      </c>
      <c r="F163" s="402">
        <f>E163/D163</f>
        <v>0.8335</v>
      </c>
      <c r="G163" s="31">
        <v>0</v>
      </c>
      <c r="H163" s="120">
        <v>0</v>
      </c>
      <c r="I163" s="31">
        <v>0</v>
      </c>
      <c r="J163" s="31"/>
      <c r="K163" s="120">
        <f t="shared" si="18"/>
        <v>50300</v>
      </c>
      <c r="L163" s="120">
        <f t="shared" si="19"/>
        <v>72618</v>
      </c>
      <c r="M163" s="147">
        <f t="shared" si="20"/>
        <v>69033</v>
      </c>
      <c r="N163" s="395">
        <f t="shared" si="21"/>
        <v>0.9506320746922251</v>
      </c>
    </row>
    <row r="164" spans="1:14" ht="12.75">
      <c r="A164" s="622" t="s">
        <v>86</v>
      </c>
      <c r="B164" s="260" t="s">
        <v>87</v>
      </c>
      <c r="C164" s="32"/>
      <c r="D164" s="120"/>
      <c r="E164" s="32"/>
      <c r="F164" s="402"/>
      <c r="G164" s="31">
        <v>0</v>
      </c>
      <c r="H164" s="120">
        <v>0</v>
      </c>
      <c r="I164" s="31">
        <v>0</v>
      </c>
      <c r="J164" s="31"/>
      <c r="K164" s="120">
        <f t="shared" si="18"/>
        <v>233308</v>
      </c>
      <c r="L164" s="120">
        <f t="shared" si="19"/>
        <v>241696</v>
      </c>
      <c r="M164" s="147">
        <f t="shared" si="20"/>
        <v>243528</v>
      </c>
      <c r="N164" s="395">
        <f t="shared" si="21"/>
        <v>1.0075797696279625</v>
      </c>
    </row>
    <row r="165" spans="1:14" ht="12.75">
      <c r="A165" s="622"/>
      <c r="B165" s="148" t="s">
        <v>291</v>
      </c>
      <c r="C165" s="32"/>
      <c r="D165" s="120"/>
      <c r="E165" s="32"/>
      <c r="F165" s="402"/>
      <c r="G165" s="31">
        <v>0</v>
      </c>
      <c r="H165" s="120">
        <v>0</v>
      </c>
      <c r="I165" s="31">
        <v>0</v>
      </c>
      <c r="J165" s="31"/>
      <c r="K165" s="120">
        <f t="shared" si="18"/>
        <v>11302</v>
      </c>
      <c r="L165" s="120">
        <f t="shared" si="19"/>
        <v>11874</v>
      </c>
      <c r="M165" s="147">
        <f t="shared" si="20"/>
        <v>12563</v>
      </c>
      <c r="N165" s="395">
        <f t="shared" si="21"/>
        <v>1.0580259390264444</v>
      </c>
    </row>
    <row r="166" spans="1:14" ht="12.75">
      <c r="A166" s="118" t="s">
        <v>88</v>
      </c>
      <c r="B166" s="260" t="s">
        <v>384</v>
      </c>
      <c r="C166" s="32"/>
      <c r="D166" s="120"/>
      <c r="E166" s="32">
        <v>330</v>
      </c>
      <c r="F166" s="402"/>
      <c r="G166" s="31"/>
      <c r="H166" s="120"/>
      <c r="I166" s="31"/>
      <c r="J166" s="31"/>
      <c r="K166" s="120">
        <f t="shared" si="18"/>
        <v>168628</v>
      </c>
      <c r="L166" s="120">
        <f aca="true" t="shared" si="22" ref="L166:L176">H166+D166+L134+H134+D134+L106+H106+D106</f>
        <v>156181</v>
      </c>
      <c r="M166" s="147">
        <f t="shared" si="20"/>
        <v>120446</v>
      </c>
      <c r="N166" s="395">
        <f t="shared" si="21"/>
        <v>0.7711949596942009</v>
      </c>
    </row>
    <row r="167" spans="1:14" ht="12.75">
      <c r="A167" s="118"/>
      <c r="B167" s="260" t="s">
        <v>387</v>
      </c>
      <c r="C167" s="32"/>
      <c r="D167" s="120"/>
      <c r="E167" s="32">
        <v>234</v>
      </c>
      <c r="F167" s="402"/>
      <c r="G167" s="31"/>
      <c r="H167" s="120"/>
      <c r="I167" s="31"/>
      <c r="J167" s="31"/>
      <c r="K167" s="120">
        <f t="shared" si="18"/>
        <v>0</v>
      </c>
      <c r="L167" s="120">
        <f t="shared" si="22"/>
        <v>50042</v>
      </c>
      <c r="M167" s="147">
        <f t="shared" si="20"/>
        <v>57234</v>
      </c>
      <c r="N167" s="395">
        <f t="shared" si="21"/>
        <v>1.143719275808321</v>
      </c>
    </row>
    <row r="168" spans="1:14" ht="16.5" customHeight="1">
      <c r="A168" s="118" t="s">
        <v>90</v>
      </c>
      <c r="B168" s="260" t="s">
        <v>89</v>
      </c>
      <c r="C168" s="32"/>
      <c r="D168" s="120">
        <v>620</v>
      </c>
      <c r="E168" s="32">
        <v>619</v>
      </c>
      <c r="F168" s="402">
        <f>E168/D168</f>
        <v>0.9983870967741936</v>
      </c>
      <c r="G168" s="31">
        <v>0</v>
      </c>
      <c r="H168" s="120">
        <v>0</v>
      </c>
      <c r="I168" s="31">
        <v>0</v>
      </c>
      <c r="J168" s="31"/>
      <c r="K168" s="120">
        <f aca="true" t="shared" si="23" ref="K168:K176">G168+C168+K136+G136+C136+K108+G108+C108</f>
        <v>250496</v>
      </c>
      <c r="L168" s="120">
        <f t="shared" si="22"/>
        <v>256537</v>
      </c>
      <c r="M168" s="147">
        <f t="shared" si="20"/>
        <v>251099</v>
      </c>
      <c r="N168" s="395">
        <f t="shared" si="21"/>
        <v>0.9788022780339678</v>
      </c>
    </row>
    <row r="169" spans="1:14" ht="12.75">
      <c r="A169" s="118" t="s">
        <v>92</v>
      </c>
      <c r="B169" s="260" t="s">
        <v>91</v>
      </c>
      <c r="C169" s="32"/>
      <c r="D169" s="120">
        <v>5800</v>
      </c>
      <c r="E169" s="32">
        <v>5726</v>
      </c>
      <c r="F169" s="402">
        <f>E169/D169</f>
        <v>0.9872413793103448</v>
      </c>
      <c r="G169" s="31">
        <v>0</v>
      </c>
      <c r="H169" s="120">
        <v>0</v>
      </c>
      <c r="I169" s="31">
        <v>0</v>
      </c>
      <c r="J169" s="31"/>
      <c r="K169" s="120">
        <f t="shared" si="23"/>
        <v>155855</v>
      </c>
      <c r="L169" s="120">
        <f t="shared" si="22"/>
        <v>177673</v>
      </c>
      <c r="M169" s="147">
        <f t="shared" si="20"/>
        <v>172463</v>
      </c>
      <c r="N169" s="395">
        <f t="shared" si="21"/>
        <v>0.9706764674429992</v>
      </c>
    </row>
    <row r="170" spans="1:14" ht="12.75">
      <c r="A170" s="611" t="s">
        <v>95</v>
      </c>
      <c r="B170" s="260" t="s">
        <v>93</v>
      </c>
      <c r="C170" s="32"/>
      <c r="D170" s="120"/>
      <c r="E170" s="32"/>
      <c r="F170" s="402"/>
      <c r="G170" s="31">
        <v>0</v>
      </c>
      <c r="H170" s="120">
        <v>0</v>
      </c>
      <c r="I170" s="31">
        <v>0</v>
      </c>
      <c r="J170" s="31"/>
      <c r="K170" s="120">
        <f t="shared" si="23"/>
        <v>41986</v>
      </c>
      <c r="L170" s="120">
        <f t="shared" si="22"/>
        <v>53614</v>
      </c>
      <c r="M170" s="147">
        <f t="shared" si="20"/>
        <v>56490</v>
      </c>
      <c r="N170" s="395">
        <f t="shared" si="21"/>
        <v>1.0536427052635506</v>
      </c>
    </row>
    <row r="171" spans="1:14" ht="12.75">
      <c r="A171" s="610"/>
      <c r="B171" s="260" t="s">
        <v>94</v>
      </c>
      <c r="C171" s="31"/>
      <c r="D171" s="120"/>
      <c r="E171" s="31"/>
      <c r="F171" s="402"/>
      <c r="G171" s="31">
        <v>0</v>
      </c>
      <c r="H171" s="120">
        <v>0</v>
      </c>
      <c r="I171" s="31">
        <v>0</v>
      </c>
      <c r="J171" s="31"/>
      <c r="K171" s="120">
        <f t="shared" si="23"/>
        <v>25379</v>
      </c>
      <c r="L171" s="120">
        <f t="shared" si="22"/>
        <v>34005</v>
      </c>
      <c r="M171" s="147">
        <f t="shared" si="20"/>
        <v>36777</v>
      </c>
      <c r="N171" s="395">
        <f t="shared" si="21"/>
        <v>1.0815174239082488</v>
      </c>
    </row>
    <row r="172" spans="1:14" ht="12.75">
      <c r="A172" s="609" t="s">
        <v>97</v>
      </c>
      <c r="B172" s="260" t="s">
        <v>369</v>
      </c>
      <c r="C172" s="32"/>
      <c r="D172" s="120"/>
      <c r="E172" s="32"/>
      <c r="F172" s="402"/>
      <c r="G172" s="31">
        <v>0</v>
      </c>
      <c r="H172" s="120">
        <v>0</v>
      </c>
      <c r="I172" s="31">
        <v>0</v>
      </c>
      <c r="J172" s="31"/>
      <c r="K172" s="120">
        <f t="shared" si="23"/>
        <v>33858</v>
      </c>
      <c r="L172" s="120">
        <f t="shared" si="22"/>
        <v>40901</v>
      </c>
      <c r="M172" s="147">
        <f t="shared" si="20"/>
        <v>40994</v>
      </c>
      <c r="N172" s="395">
        <f t="shared" si="21"/>
        <v>1.0022737830370896</v>
      </c>
    </row>
    <row r="173" spans="1:14" ht="12.75">
      <c r="A173" s="610"/>
      <c r="B173" s="260" t="s">
        <v>96</v>
      </c>
      <c r="C173" s="31"/>
      <c r="D173" s="120"/>
      <c r="E173" s="31"/>
      <c r="F173" s="402"/>
      <c r="G173" s="31">
        <v>0</v>
      </c>
      <c r="H173" s="120">
        <v>0</v>
      </c>
      <c r="I173" s="31">
        <v>0</v>
      </c>
      <c r="J173" s="31"/>
      <c r="K173" s="120">
        <f t="shared" si="23"/>
        <v>17721</v>
      </c>
      <c r="L173" s="120">
        <f t="shared" si="22"/>
        <v>18929</v>
      </c>
      <c r="M173" s="147">
        <f t="shared" si="20"/>
        <v>17845</v>
      </c>
      <c r="N173" s="395">
        <f t="shared" si="21"/>
        <v>0.9427333720745945</v>
      </c>
    </row>
    <row r="174" spans="1:14" ht="12.75">
      <c r="A174" s="118" t="s">
        <v>99</v>
      </c>
      <c r="B174" s="260" t="s">
        <v>98</v>
      </c>
      <c r="C174" s="32"/>
      <c r="D174" s="120"/>
      <c r="E174" s="32"/>
      <c r="F174" s="402"/>
      <c r="G174" s="31">
        <v>0</v>
      </c>
      <c r="H174" s="120">
        <v>0</v>
      </c>
      <c r="I174" s="31">
        <v>0</v>
      </c>
      <c r="J174" s="31"/>
      <c r="K174" s="120">
        <f t="shared" si="23"/>
        <v>236034</v>
      </c>
      <c r="L174" s="120">
        <f t="shared" si="22"/>
        <v>262298</v>
      </c>
      <c r="M174" s="147">
        <f t="shared" si="20"/>
        <v>254972</v>
      </c>
      <c r="N174" s="395">
        <f t="shared" si="21"/>
        <v>0.9720699357219651</v>
      </c>
    </row>
    <row r="175" spans="1:14" ht="12.75">
      <c r="A175" s="118" t="s">
        <v>100</v>
      </c>
      <c r="B175" s="260" t="s">
        <v>101</v>
      </c>
      <c r="C175" s="32"/>
      <c r="D175" s="120"/>
      <c r="E175" s="32"/>
      <c r="F175" s="402"/>
      <c r="G175" s="31">
        <v>0</v>
      </c>
      <c r="H175" s="120">
        <v>0</v>
      </c>
      <c r="I175" s="31">
        <v>0</v>
      </c>
      <c r="J175" s="31"/>
      <c r="K175" s="120">
        <f t="shared" si="23"/>
        <v>59378</v>
      </c>
      <c r="L175" s="120">
        <f t="shared" si="22"/>
        <v>65692</v>
      </c>
      <c r="M175" s="147">
        <f t="shared" si="20"/>
        <v>56914</v>
      </c>
      <c r="N175" s="395">
        <f t="shared" si="21"/>
        <v>0.8663764233087743</v>
      </c>
    </row>
    <row r="176" spans="1:14" ht="26.25" thickBot="1">
      <c r="A176" s="262" t="s">
        <v>103</v>
      </c>
      <c r="B176" s="261" t="s">
        <v>229</v>
      </c>
      <c r="C176" s="149"/>
      <c r="D176" s="151"/>
      <c r="E176" s="149"/>
      <c r="F176" s="403"/>
      <c r="G176" s="150">
        <v>0</v>
      </c>
      <c r="H176" s="151">
        <v>0</v>
      </c>
      <c r="I176" s="150">
        <v>0</v>
      </c>
      <c r="J176" s="150"/>
      <c r="K176" s="151">
        <f t="shared" si="23"/>
        <v>95969</v>
      </c>
      <c r="L176" s="151">
        <f t="shared" si="22"/>
        <v>100021</v>
      </c>
      <c r="M176" s="152">
        <f t="shared" si="20"/>
        <v>39977</v>
      </c>
      <c r="N176" s="397">
        <f t="shared" si="21"/>
        <v>0.3996860659261555</v>
      </c>
    </row>
    <row r="177" spans="1:14" ht="13.5" thickBot="1">
      <c r="A177" s="153"/>
      <c r="B177" s="154" t="s">
        <v>102</v>
      </c>
      <c r="C177" s="163">
        <f aca="true" t="shared" si="24" ref="C177:L177">SUM(C157:C176)</f>
        <v>7320</v>
      </c>
      <c r="D177" s="163">
        <f t="shared" si="24"/>
        <v>21940</v>
      </c>
      <c r="E177" s="163">
        <f t="shared" si="24"/>
        <v>21622</v>
      </c>
      <c r="F177" s="405">
        <f>E177/D177</f>
        <v>0.9855059252506837</v>
      </c>
      <c r="G177" s="163">
        <f t="shared" si="24"/>
        <v>0</v>
      </c>
      <c r="H177" s="163">
        <f t="shared" si="24"/>
        <v>0</v>
      </c>
      <c r="I177" s="163">
        <f t="shared" si="24"/>
        <v>0</v>
      </c>
      <c r="J177" s="163"/>
      <c r="K177" s="163">
        <f t="shared" si="24"/>
        <v>2828683</v>
      </c>
      <c r="L177" s="163">
        <f t="shared" si="24"/>
        <v>3085387</v>
      </c>
      <c r="M177" s="164">
        <f>SUM(M157:M176)</f>
        <v>2964222</v>
      </c>
      <c r="N177" s="406">
        <f t="shared" si="21"/>
        <v>0.9607293995858542</v>
      </c>
    </row>
    <row r="178" spans="1:14" ht="13.5" thickBot="1">
      <c r="A178" s="295" t="s">
        <v>186</v>
      </c>
      <c r="B178" s="158" t="s">
        <v>104</v>
      </c>
      <c r="C178" s="159">
        <v>0</v>
      </c>
      <c r="D178" s="159">
        <v>985</v>
      </c>
      <c r="E178" s="159">
        <v>5595</v>
      </c>
      <c r="F178" s="404">
        <f>E178/D178</f>
        <v>5.680203045685279</v>
      </c>
      <c r="G178" s="160">
        <v>0</v>
      </c>
      <c r="H178" s="160">
        <v>0</v>
      </c>
      <c r="I178" s="160">
        <v>0</v>
      </c>
      <c r="J178" s="160"/>
      <c r="K178" s="161">
        <f>G178+C178+K146+G146+C146+K118+G118+C118</f>
        <v>1317134</v>
      </c>
      <c r="L178" s="161">
        <v>1559327</v>
      </c>
      <c r="M178" s="162">
        <f>E118+I118+M118+E146+I146+M146+E178+I178</f>
        <v>1569533</v>
      </c>
      <c r="N178" s="399">
        <f t="shared" si="21"/>
        <v>1.0065451313290925</v>
      </c>
    </row>
    <row r="179" spans="1:14" ht="13.5" thickBot="1">
      <c r="A179" s="299"/>
      <c r="B179" s="294" t="s">
        <v>105</v>
      </c>
      <c r="C179" s="155">
        <f>SUM(C177:C178)</f>
        <v>7320</v>
      </c>
      <c r="D179" s="155">
        <f>SUM(D177:D178)</f>
        <v>22925</v>
      </c>
      <c r="E179" s="155">
        <f>SUM(E177:E178)</f>
        <v>27217</v>
      </c>
      <c r="F179" s="405">
        <f>E179/D179</f>
        <v>1.1872191930207197</v>
      </c>
      <c r="G179" s="155">
        <f>SUM(G177:G178)</f>
        <v>0</v>
      </c>
      <c r="H179" s="155">
        <f>SUM(H177:H178)</f>
        <v>0</v>
      </c>
      <c r="I179" s="155">
        <f>SUM(I177:I178)</f>
        <v>0</v>
      </c>
      <c r="J179" s="155"/>
      <c r="K179" s="156">
        <f>SUM(K177:K178)</f>
        <v>4145817</v>
      </c>
      <c r="L179" s="156">
        <f>SUM(L177:L178)</f>
        <v>4644714</v>
      </c>
      <c r="M179" s="157">
        <f>SUM(M177:M178)</f>
        <v>4533755</v>
      </c>
      <c r="N179" s="406">
        <f t="shared" si="21"/>
        <v>0.9761106927143415</v>
      </c>
    </row>
    <row r="185" ht="15.75">
      <c r="A185" s="46"/>
    </row>
    <row r="186" ht="15.75">
      <c r="A186" s="47"/>
    </row>
    <row r="187" ht="15.75">
      <c r="A187" s="18"/>
    </row>
    <row r="188" ht="15.75">
      <c r="A188" s="18"/>
    </row>
    <row r="189" ht="12.75">
      <c r="A189" s="616"/>
    </row>
    <row r="190" ht="12.75">
      <c r="A190" s="616"/>
    </row>
    <row r="191" ht="12.75">
      <c r="A191" s="616"/>
    </row>
    <row r="192" ht="12.75">
      <c r="A192" s="616"/>
    </row>
    <row r="193" ht="15.75">
      <c r="A193" s="18"/>
    </row>
    <row r="194" ht="15.75">
      <c r="A194" s="18"/>
    </row>
    <row r="195" ht="15.75">
      <c r="A195" s="18"/>
    </row>
    <row r="196" ht="12.75">
      <c r="A196" s="616"/>
    </row>
    <row r="197" ht="12.75">
      <c r="A197" s="616"/>
    </row>
    <row r="198" ht="12.75">
      <c r="A198" s="616"/>
    </row>
    <row r="199" ht="12.75">
      <c r="A199" s="616"/>
    </row>
    <row r="200" ht="15.75">
      <c r="A200" s="18"/>
    </row>
    <row r="201" ht="15.75">
      <c r="A201" s="18"/>
    </row>
    <row r="202" ht="15.75">
      <c r="A202" s="18"/>
    </row>
    <row r="203" ht="15.75">
      <c r="A203" s="18"/>
    </row>
    <row r="204" ht="15.75">
      <c r="A204" s="18"/>
    </row>
    <row r="205" ht="12.75">
      <c r="A205" s="8"/>
    </row>
    <row r="206" ht="12.75">
      <c r="A206" s="8"/>
    </row>
  </sheetData>
  <sheetProtection/>
  <mergeCells count="53">
    <mergeCell ref="G123:I123"/>
    <mergeCell ref="K123:N123"/>
    <mergeCell ref="A132:A133"/>
    <mergeCell ref="A164:A165"/>
    <mergeCell ref="A127:A129"/>
    <mergeCell ref="G155:I155"/>
    <mergeCell ref="K155:N155"/>
    <mergeCell ref="A162:A163"/>
    <mergeCell ref="A159:A161"/>
    <mergeCell ref="A170:A171"/>
    <mergeCell ref="A172:A173"/>
    <mergeCell ref="A2:N2"/>
    <mergeCell ref="A130:A131"/>
    <mergeCell ref="A138:A139"/>
    <mergeCell ref="A140:A141"/>
    <mergeCell ref="A110:A111"/>
    <mergeCell ref="A112:A113"/>
    <mergeCell ref="C155:E155"/>
    <mergeCell ref="C123:E123"/>
    <mergeCell ref="K5:N5"/>
    <mergeCell ref="A196:A197"/>
    <mergeCell ref="A198:A199"/>
    <mergeCell ref="C5:E5"/>
    <mergeCell ref="C33:E33"/>
    <mergeCell ref="C61:E61"/>
    <mergeCell ref="A68:A69"/>
    <mergeCell ref="A189:A190"/>
    <mergeCell ref="A191:A192"/>
    <mergeCell ref="A76:A77"/>
    <mergeCell ref="G5:I5"/>
    <mergeCell ref="A12:A13"/>
    <mergeCell ref="A20:A21"/>
    <mergeCell ref="A22:A23"/>
    <mergeCell ref="A9:A11"/>
    <mergeCell ref="A14:A15"/>
    <mergeCell ref="A78:A79"/>
    <mergeCell ref="G33:I33"/>
    <mergeCell ref="K33:N33"/>
    <mergeCell ref="A40:A41"/>
    <mergeCell ref="A37:A39"/>
    <mergeCell ref="A42:A43"/>
    <mergeCell ref="A70:A71"/>
    <mergeCell ref="A50:A51"/>
    <mergeCell ref="A104:A105"/>
    <mergeCell ref="B1:N1"/>
    <mergeCell ref="B3:N3"/>
    <mergeCell ref="C95:E95"/>
    <mergeCell ref="G95:I95"/>
    <mergeCell ref="K95:N95"/>
    <mergeCell ref="A102:A103"/>
    <mergeCell ref="A48:A49"/>
    <mergeCell ref="A65:A67"/>
    <mergeCell ref="A99:A101"/>
  </mergeCells>
  <printOptions/>
  <pageMargins left="0.75" right="0.75" top="1" bottom="1" header="0.5" footer="0.5"/>
  <pageSetup horizontalDpi="600" verticalDpi="600" orientation="landscape" paperSize="9" scale="97" r:id="rId1"/>
  <headerFooter alignWithMargins="0">
    <oddHeader>&amp;C&amp;P. oldal</oddHeader>
  </headerFooter>
  <rowBreaks count="3" manualBreakCount="3">
    <brk id="58" max="10" man="1"/>
    <brk id="89" max="10" man="1"/>
    <brk id="12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>
    <tabColor indexed="50"/>
  </sheetPr>
  <dimension ref="A1:L224"/>
  <sheetViews>
    <sheetView zoomScalePageLayoutView="0" workbookViewId="0" topLeftCell="A61">
      <selection activeCell="C86" sqref="C86"/>
    </sheetView>
  </sheetViews>
  <sheetFormatPr defaultColWidth="9.140625" defaultRowHeight="12.75"/>
  <cols>
    <col min="1" max="1" width="4.7109375" style="0" customWidth="1"/>
    <col min="2" max="2" width="36.421875" style="0" customWidth="1"/>
    <col min="3" max="3" width="12.7109375" style="0" customWidth="1"/>
    <col min="4" max="4" width="10.140625" style="0" customWidth="1"/>
    <col min="5" max="5" width="11.140625" style="0" customWidth="1"/>
    <col min="6" max="6" width="11.7109375" style="0" customWidth="1"/>
    <col min="7" max="7" width="12.00390625" style="0" hidden="1" customWidth="1"/>
    <col min="8" max="8" width="26.421875" style="0" customWidth="1"/>
  </cols>
  <sheetData>
    <row r="1" spans="1:5" ht="15.75">
      <c r="A1" s="606" t="s">
        <v>217</v>
      </c>
      <c r="B1" s="606"/>
      <c r="C1" s="606"/>
      <c r="D1" s="606"/>
      <c r="E1" s="606"/>
    </row>
    <row r="2" spans="1:6" ht="12.75">
      <c r="A2" s="644" t="s">
        <v>724</v>
      </c>
      <c r="B2" s="644"/>
      <c r="C2" s="644"/>
      <c r="D2" s="644"/>
      <c r="E2" s="644"/>
      <c r="F2" s="45"/>
    </row>
    <row r="3" spans="1:5" ht="16.5" thickBot="1">
      <c r="A3" s="607" t="s">
        <v>382</v>
      </c>
      <c r="B3" s="607"/>
      <c r="C3" s="607"/>
      <c r="D3" s="607"/>
      <c r="E3" s="607"/>
    </row>
    <row r="4" spans="1:6" ht="16.5" thickBot="1">
      <c r="A4" s="169"/>
      <c r="B4" s="170"/>
      <c r="C4" s="170"/>
      <c r="D4" s="170"/>
      <c r="E4" s="170" t="s">
        <v>303</v>
      </c>
      <c r="F4" s="504"/>
    </row>
    <row r="5" spans="1:6" ht="31.5" customHeight="1" thickTop="1">
      <c r="A5" s="124" t="s">
        <v>117</v>
      </c>
      <c r="B5" s="601" t="s">
        <v>1</v>
      </c>
      <c r="C5" s="601" t="s">
        <v>317</v>
      </c>
      <c r="D5" s="601" t="s">
        <v>341</v>
      </c>
      <c r="E5" s="601" t="s">
        <v>376</v>
      </c>
      <c r="F5" s="601" t="s">
        <v>392</v>
      </c>
    </row>
    <row r="6" spans="1:12" ht="36.75" customHeight="1" thickBot="1">
      <c r="A6" s="87" t="s">
        <v>118</v>
      </c>
      <c r="B6" s="602"/>
      <c r="C6" s="602"/>
      <c r="D6" s="602"/>
      <c r="E6" s="602"/>
      <c r="F6" s="602"/>
      <c r="H6" s="8"/>
      <c r="I6" s="8"/>
      <c r="J6" s="8"/>
      <c r="K6" s="8"/>
      <c r="L6" s="8"/>
    </row>
    <row r="7" spans="1:12" ht="15" customHeight="1">
      <c r="A7" s="171" t="s">
        <v>119</v>
      </c>
      <c r="B7" s="21" t="s">
        <v>120</v>
      </c>
      <c r="C7" s="69">
        <v>276500</v>
      </c>
      <c r="D7" s="69">
        <v>276670</v>
      </c>
      <c r="E7" s="265">
        <v>260959</v>
      </c>
      <c r="F7" s="408">
        <f>E7/D7</f>
        <v>0.9432139371814797</v>
      </c>
      <c r="H7" s="301"/>
      <c r="I7" s="128"/>
      <c r="J7" s="128"/>
      <c r="K7" s="128"/>
      <c r="L7" s="8"/>
    </row>
    <row r="8" spans="1:12" ht="15" customHeight="1">
      <c r="A8" s="172" t="s">
        <v>121</v>
      </c>
      <c r="B8" s="22" t="s">
        <v>122</v>
      </c>
      <c r="C8" s="36">
        <v>76500</v>
      </c>
      <c r="D8" s="36">
        <v>76917</v>
      </c>
      <c r="E8" s="265">
        <v>73317</v>
      </c>
      <c r="F8" s="408">
        <f aca="true" t="shared" si="0" ref="F8:F70">E8/D8</f>
        <v>0.9531963025078981</v>
      </c>
      <c r="H8" s="301"/>
      <c r="I8" s="128"/>
      <c r="J8" s="128"/>
      <c r="K8" s="128"/>
      <c r="L8" s="8"/>
    </row>
    <row r="9" spans="1:12" ht="15" customHeight="1">
      <c r="A9" s="172" t="s">
        <v>22</v>
      </c>
      <c r="B9" s="22" t="s">
        <v>123</v>
      </c>
      <c r="C9" s="36">
        <f>SUM(C11:C49)-C25</f>
        <v>640198</v>
      </c>
      <c r="D9" s="36">
        <f>SUM(D11:D49)-D25</f>
        <v>684328</v>
      </c>
      <c r="E9" s="36">
        <f>SUM(E11:E49)-E25</f>
        <v>510060</v>
      </c>
      <c r="F9" s="408">
        <f t="shared" si="0"/>
        <v>0.7453443378029249</v>
      </c>
      <c r="H9" s="301"/>
      <c r="I9" s="128"/>
      <c r="J9" s="128"/>
      <c r="K9" s="128"/>
      <c r="L9" s="8"/>
    </row>
    <row r="10" spans="1:12" ht="15" customHeight="1">
      <c r="A10" s="603"/>
      <c r="B10" s="23" t="s">
        <v>124</v>
      </c>
      <c r="C10" s="37"/>
      <c r="D10" s="38"/>
      <c r="E10" s="37"/>
      <c r="F10" s="409"/>
      <c r="H10" s="302"/>
      <c r="I10" s="40"/>
      <c r="J10" s="303"/>
      <c r="K10" s="40"/>
      <c r="L10" s="8"/>
    </row>
    <row r="11" spans="1:12" ht="15" customHeight="1">
      <c r="A11" s="604"/>
      <c r="B11" s="24" t="s">
        <v>125</v>
      </c>
      <c r="C11" s="129">
        <v>100</v>
      </c>
      <c r="D11" s="38">
        <v>100</v>
      </c>
      <c r="E11" s="129"/>
      <c r="F11" s="409">
        <f t="shared" si="0"/>
        <v>0</v>
      </c>
      <c r="H11" s="304"/>
      <c r="I11" s="305"/>
      <c r="J11" s="303"/>
      <c r="K11" s="305"/>
      <c r="L11" s="8"/>
    </row>
    <row r="12" spans="1:12" ht="15" customHeight="1">
      <c r="A12" s="604"/>
      <c r="B12" s="24" t="s">
        <v>126</v>
      </c>
      <c r="C12" s="129">
        <v>5500</v>
      </c>
      <c r="D12" s="38">
        <v>5500</v>
      </c>
      <c r="E12" s="129">
        <v>5586</v>
      </c>
      <c r="F12" s="409">
        <f t="shared" si="0"/>
        <v>1.0156363636363637</v>
      </c>
      <c r="H12" s="304"/>
      <c r="I12" s="305"/>
      <c r="J12" s="303"/>
      <c r="K12" s="305"/>
      <c r="L12" s="8"/>
    </row>
    <row r="13" spans="1:12" ht="15" customHeight="1">
      <c r="A13" s="604"/>
      <c r="B13" s="24" t="s">
        <v>284</v>
      </c>
      <c r="C13" s="129">
        <v>300</v>
      </c>
      <c r="D13" s="38">
        <v>300</v>
      </c>
      <c r="E13" s="129">
        <v>308</v>
      </c>
      <c r="F13" s="409">
        <f t="shared" si="0"/>
        <v>1.0266666666666666</v>
      </c>
      <c r="H13" s="304"/>
      <c r="I13" s="305"/>
      <c r="J13" s="303"/>
      <c r="K13" s="305"/>
      <c r="L13" s="8"/>
    </row>
    <row r="14" spans="1:12" ht="15" customHeight="1">
      <c r="A14" s="604"/>
      <c r="B14" s="24" t="s">
        <v>285</v>
      </c>
      <c r="C14" s="129">
        <v>1500</v>
      </c>
      <c r="D14" s="38">
        <v>1500</v>
      </c>
      <c r="E14" s="129">
        <v>1330</v>
      </c>
      <c r="F14" s="409">
        <f t="shared" si="0"/>
        <v>0.8866666666666667</v>
      </c>
      <c r="H14" s="304"/>
      <c r="I14" s="305"/>
      <c r="J14" s="303"/>
      <c r="K14" s="305"/>
      <c r="L14" s="8"/>
    </row>
    <row r="15" spans="1:12" ht="15" customHeight="1">
      <c r="A15" s="604"/>
      <c r="B15" s="24" t="s">
        <v>286</v>
      </c>
      <c r="C15" s="129">
        <v>800</v>
      </c>
      <c r="D15" s="38">
        <v>1400</v>
      </c>
      <c r="E15" s="129">
        <v>1388</v>
      </c>
      <c r="F15" s="409">
        <f t="shared" si="0"/>
        <v>0.9914285714285714</v>
      </c>
      <c r="H15" s="304"/>
      <c r="I15" s="305"/>
      <c r="J15" s="303"/>
      <c r="K15" s="305"/>
      <c r="L15" s="8"/>
    </row>
    <row r="16" spans="1:12" ht="15" customHeight="1">
      <c r="A16" s="604"/>
      <c r="B16" s="24" t="s">
        <v>127</v>
      </c>
      <c r="C16" s="129">
        <v>4000</v>
      </c>
      <c r="D16" s="38">
        <v>4000</v>
      </c>
      <c r="E16" s="129">
        <v>3312</v>
      </c>
      <c r="F16" s="409">
        <f t="shared" si="0"/>
        <v>0.828</v>
      </c>
      <c r="G16" s="72"/>
      <c r="H16" s="304"/>
      <c r="I16" s="305"/>
      <c r="J16" s="303"/>
      <c r="K16" s="305"/>
      <c r="L16" s="8"/>
    </row>
    <row r="17" spans="1:12" ht="15" customHeight="1">
      <c r="A17" s="604"/>
      <c r="B17" s="24" t="s">
        <v>128</v>
      </c>
      <c r="C17" s="129">
        <v>3000</v>
      </c>
      <c r="D17" s="38">
        <v>3000</v>
      </c>
      <c r="E17" s="129">
        <v>3076</v>
      </c>
      <c r="F17" s="409">
        <f t="shared" si="0"/>
        <v>1.0253333333333334</v>
      </c>
      <c r="G17" s="52"/>
      <c r="H17" s="304"/>
      <c r="I17" s="305"/>
      <c r="J17" s="303"/>
      <c r="K17" s="305"/>
      <c r="L17" s="8"/>
    </row>
    <row r="18" spans="1:12" ht="15" customHeight="1">
      <c r="A18" s="604"/>
      <c r="B18" s="24" t="s">
        <v>129</v>
      </c>
      <c r="C18" s="129">
        <v>450</v>
      </c>
      <c r="D18" s="38">
        <v>450</v>
      </c>
      <c r="E18" s="129">
        <v>383</v>
      </c>
      <c r="F18" s="409">
        <f t="shared" si="0"/>
        <v>0.8511111111111112</v>
      </c>
      <c r="G18" s="52"/>
      <c r="H18" s="304"/>
      <c r="I18" s="305"/>
      <c r="J18" s="303"/>
      <c r="K18" s="305"/>
      <c r="L18" s="8"/>
    </row>
    <row r="19" spans="1:12" ht="15" customHeight="1">
      <c r="A19" s="604"/>
      <c r="B19" s="24" t="s">
        <v>130</v>
      </c>
      <c r="C19" s="130">
        <v>2000</v>
      </c>
      <c r="D19" s="38">
        <v>3254</v>
      </c>
      <c r="E19" s="130">
        <v>2552</v>
      </c>
      <c r="F19" s="409">
        <f t="shared" si="0"/>
        <v>0.7842655193607867</v>
      </c>
      <c r="G19" s="71"/>
      <c r="H19" s="304"/>
      <c r="I19" s="306"/>
      <c r="J19" s="303"/>
      <c r="K19" s="306"/>
      <c r="L19" s="8"/>
    </row>
    <row r="20" spans="1:12" ht="15" customHeight="1">
      <c r="A20" s="604"/>
      <c r="B20" s="24" t="s">
        <v>287</v>
      </c>
      <c r="C20" s="129">
        <v>4600</v>
      </c>
      <c r="D20" s="38">
        <v>4600</v>
      </c>
      <c r="E20" s="129">
        <v>3275</v>
      </c>
      <c r="F20" s="409">
        <f t="shared" si="0"/>
        <v>0.7119565217391305</v>
      </c>
      <c r="H20" s="304"/>
      <c r="I20" s="305"/>
      <c r="J20" s="303"/>
      <c r="K20" s="305"/>
      <c r="L20" s="8"/>
    </row>
    <row r="21" spans="1:12" ht="15" customHeight="1">
      <c r="A21" s="604"/>
      <c r="B21" s="24" t="s">
        <v>288</v>
      </c>
      <c r="C21" s="129">
        <v>800</v>
      </c>
      <c r="D21" s="38">
        <v>800</v>
      </c>
      <c r="E21" s="129">
        <v>772</v>
      </c>
      <c r="F21" s="409">
        <f t="shared" si="0"/>
        <v>0.965</v>
      </c>
      <c r="H21" s="304"/>
      <c r="I21" s="305"/>
      <c r="J21" s="303"/>
      <c r="K21" s="305"/>
      <c r="L21" s="8"/>
    </row>
    <row r="22" spans="1:12" ht="15" customHeight="1">
      <c r="A22" s="604"/>
      <c r="B22" s="24" t="s">
        <v>131</v>
      </c>
      <c r="C22" s="129">
        <v>50000</v>
      </c>
      <c r="D22" s="38">
        <v>52738</v>
      </c>
      <c r="E22" s="129">
        <v>51147</v>
      </c>
      <c r="F22" s="409">
        <f t="shared" si="0"/>
        <v>0.9698319996966135</v>
      </c>
      <c r="H22" s="304"/>
      <c r="I22" s="305"/>
      <c r="J22" s="303"/>
      <c r="K22" s="305"/>
      <c r="L22" s="8"/>
    </row>
    <row r="23" spans="1:12" ht="15" customHeight="1">
      <c r="A23" s="604"/>
      <c r="B23" s="24" t="s">
        <v>132</v>
      </c>
      <c r="C23" s="37">
        <v>43000</v>
      </c>
      <c r="D23" s="38">
        <v>47885</v>
      </c>
      <c r="E23" s="37">
        <v>45901</v>
      </c>
      <c r="F23" s="409">
        <f t="shared" si="0"/>
        <v>0.9585674010650517</v>
      </c>
      <c r="H23" s="304"/>
      <c r="I23" s="40"/>
      <c r="J23" s="303"/>
      <c r="K23" s="40"/>
      <c r="L23" s="8"/>
    </row>
    <row r="24" spans="1:12" ht="15" customHeight="1">
      <c r="A24" s="604"/>
      <c r="B24" s="24" t="s">
        <v>133</v>
      </c>
      <c r="C24" s="37">
        <v>6000</v>
      </c>
      <c r="D24" s="38">
        <v>6000</v>
      </c>
      <c r="E24" s="37">
        <v>3356</v>
      </c>
      <c r="F24" s="409">
        <f t="shared" si="0"/>
        <v>0.5593333333333333</v>
      </c>
      <c r="H24" s="304"/>
      <c r="I24" s="40"/>
      <c r="J24" s="303"/>
      <c r="K24" s="40"/>
      <c r="L24" s="8"/>
    </row>
    <row r="25" spans="1:12" ht="15" customHeight="1">
      <c r="A25" s="604"/>
      <c r="B25" s="70" t="s">
        <v>290</v>
      </c>
      <c r="C25" s="37">
        <v>1200</v>
      </c>
      <c r="D25" s="38">
        <v>1200</v>
      </c>
      <c r="E25" s="37"/>
      <c r="F25" s="409">
        <f t="shared" si="0"/>
        <v>0</v>
      </c>
      <c r="H25" s="307"/>
      <c r="I25" s="40"/>
      <c r="J25" s="303"/>
      <c r="K25" s="40"/>
      <c r="L25" s="8"/>
    </row>
    <row r="26" spans="1:12" ht="15" customHeight="1">
      <c r="A26" s="604"/>
      <c r="B26" s="24" t="s">
        <v>134</v>
      </c>
      <c r="C26" s="37">
        <v>3600</v>
      </c>
      <c r="D26" s="38">
        <v>3600</v>
      </c>
      <c r="E26" s="37">
        <v>3443</v>
      </c>
      <c r="F26" s="409">
        <f t="shared" si="0"/>
        <v>0.9563888888888888</v>
      </c>
      <c r="H26" s="304"/>
      <c r="I26" s="40"/>
      <c r="J26" s="303"/>
      <c r="K26" s="40"/>
      <c r="L26" s="8"/>
    </row>
    <row r="27" spans="1:12" ht="15" customHeight="1">
      <c r="A27" s="604"/>
      <c r="B27" s="24" t="s">
        <v>135</v>
      </c>
      <c r="C27" s="37">
        <v>21000</v>
      </c>
      <c r="D27" s="38">
        <v>25100</v>
      </c>
      <c r="E27" s="37">
        <v>25024</v>
      </c>
      <c r="F27" s="409">
        <f t="shared" si="0"/>
        <v>0.9969721115537848</v>
      </c>
      <c r="H27" s="304"/>
      <c r="I27" s="40"/>
      <c r="J27" s="303"/>
      <c r="K27" s="40"/>
      <c r="L27" s="8"/>
    </row>
    <row r="28" spans="1:12" ht="30.75" customHeight="1">
      <c r="A28" s="604"/>
      <c r="B28" s="24" t="s">
        <v>372</v>
      </c>
      <c r="C28" s="37">
        <v>33000</v>
      </c>
      <c r="D28" s="38">
        <v>33000</v>
      </c>
      <c r="E28" s="37">
        <v>30949</v>
      </c>
      <c r="F28" s="409">
        <f t="shared" si="0"/>
        <v>0.9378484848484848</v>
      </c>
      <c r="H28" s="304"/>
      <c r="I28" s="40"/>
      <c r="J28" s="303"/>
      <c r="K28" s="40"/>
      <c r="L28" s="8"/>
    </row>
    <row r="29" spans="1:12" ht="15" customHeight="1">
      <c r="A29" s="604"/>
      <c r="B29" s="24" t="s">
        <v>136</v>
      </c>
      <c r="C29" s="37">
        <v>600</v>
      </c>
      <c r="D29" s="38">
        <v>600</v>
      </c>
      <c r="E29" s="37">
        <v>241</v>
      </c>
      <c r="F29" s="409">
        <f t="shared" si="0"/>
        <v>0.40166666666666667</v>
      </c>
      <c r="H29" s="304"/>
      <c r="I29" s="40"/>
      <c r="J29" s="303"/>
      <c r="K29" s="40"/>
      <c r="L29" s="8"/>
    </row>
    <row r="30" spans="1:12" ht="15" customHeight="1">
      <c r="A30" s="604"/>
      <c r="B30" s="24" t="s">
        <v>358</v>
      </c>
      <c r="C30" s="37">
        <v>4500</v>
      </c>
      <c r="D30" s="38">
        <v>7300</v>
      </c>
      <c r="E30" s="37">
        <v>7238</v>
      </c>
      <c r="F30" s="409">
        <f t="shared" si="0"/>
        <v>0.9915068493150685</v>
      </c>
      <c r="H30" s="304"/>
      <c r="I30" s="40"/>
      <c r="J30" s="303"/>
      <c r="K30" s="40"/>
      <c r="L30" s="8"/>
    </row>
    <row r="31" spans="1:12" ht="26.25" customHeight="1">
      <c r="A31" s="604"/>
      <c r="B31" s="24" t="s">
        <v>294</v>
      </c>
      <c r="C31" s="37">
        <v>85000</v>
      </c>
      <c r="D31" s="38">
        <v>99000</v>
      </c>
      <c r="E31" s="37">
        <v>99466</v>
      </c>
      <c r="F31" s="409">
        <f t="shared" si="0"/>
        <v>1.0047070707070707</v>
      </c>
      <c r="G31" s="71"/>
      <c r="H31" s="304"/>
      <c r="I31" s="40"/>
      <c r="J31" s="303"/>
      <c r="K31" s="40"/>
      <c r="L31" s="8"/>
    </row>
    <row r="32" spans="1:12" ht="15" customHeight="1">
      <c r="A32" s="604"/>
      <c r="B32" s="24" t="s">
        <v>138</v>
      </c>
      <c r="C32" s="37">
        <v>3600</v>
      </c>
      <c r="D32" s="38">
        <v>3600</v>
      </c>
      <c r="E32" s="37">
        <v>2408</v>
      </c>
      <c r="F32" s="409">
        <f t="shared" si="0"/>
        <v>0.6688888888888889</v>
      </c>
      <c r="H32" s="304"/>
      <c r="I32" s="40"/>
      <c r="J32" s="303"/>
      <c r="K32" s="40"/>
      <c r="L32" s="8"/>
    </row>
    <row r="33" spans="1:12" ht="15" customHeight="1">
      <c r="A33" s="604"/>
      <c r="B33" s="24" t="s">
        <v>139</v>
      </c>
      <c r="C33" s="37">
        <v>700</v>
      </c>
      <c r="D33" s="38">
        <v>700</v>
      </c>
      <c r="E33" s="37"/>
      <c r="F33" s="409">
        <f t="shared" si="0"/>
        <v>0</v>
      </c>
      <c r="H33" s="304"/>
      <c r="I33" s="40"/>
      <c r="J33" s="303"/>
      <c r="K33" s="40"/>
      <c r="L33" s="8"/>
    </row>
    <row r="34" spans="1:12" ht="19.5" customHeight="1">
      <c r="A34" s="604"/>
      <c r="B34" s="24" t="s">
        <v>140</v>
      </c>
      <c r="C34" s="37">
        <v>4000</v>
      </c>
      <c r="D34" s="38">
        <v>4000</v>
      </c>
      <c r="E34" s="37">
        <v>2655</v>
      </c>
      <c r="F34" s="409">
        <f t="shared" si="0"/>
        <v>0.66375</v>
      </c>
      <c r="H34" s="304"/>
      <c r="I34" s="40"/>
      <c r="J34" s="303"/>
      <c r="K34" s="40"/>
      <c r="L34" s="8"/>
    </row>
    <row r="35" spans="1:12" ht="15" customHeight="1">
      <c r="A35" s="604"/>
      <c r="B35" s="24" t="s">
        <v>141</v>
      </c>
      <c r="C35" s="37">
        <v>1000</v>
      </c>
      <c r="D35" s="38">
        <v>1000</v>
      </c>
      <c r="E35" s="37">
        <v>184</v>
      </c>
      <c r="F35" s="409">
        <f t="shared" si="0"/>
        <v>0.184</v>
      </c>
      <c r="G35" s="71"/>
      <c r="H35" s="304"/>
      <c r="I35" s="40"/>
      <c r="J35" s="303"/>
      <c r="K35" s="40"/>
      <c r="L35" s="8"/>
    </row>
    <row r="36" spans="1:12" ht="15" customHeight="1">
      <c r="A36" s="604"/>
      <c r="B36" s="24" t="s">
        <v>142</v>
      </c>
      <c r="C36" s="37">
        <v>53950</v>
      </c>
      <c r="D36" s="38">
        <v>54189</v>
      </c>
      <c r="E36" s="37">
        <v>48291</v>
      </c>
      <c r="F36" s="409">
        <f t="shared" si="0"/>
        <v>0.8911587222499031</v>
      </c>
      <c r="H36" s="304"/>
      <c r="I36" s="40"/>
      <c r="J36" s="303"/>
      <c r="K36" s="40"/>
      <c r="L36" s="8"/>
    </row>
    <row r="37" spans="1:12" ht="15" customHeight="1">
      <c r="A37" s="604"/>
      <c r="B37" s="24" t="s">
        <v>297</v>
      </c>
      <c r="C37" s="37">
        <v>2000</v>
      </c>
      <c r="D37" s="38">
        <v>2000</v>
      </c>
      <c r="E37" s="37">
        <v>3199</v>
      </c>
      <c r="F37" s="409">
        <f t="shared" si="0"/>
        <v>1.5995</v>
      </c>
      <c r="H37" s="304"/>
      <c r="I37" s="40"/>
      <c r="J37" s="303"/>
      <c r="K37" s="40"/>
      <c r="L37" s="8"/>
    </row>
    <row r="38" spans="1:12" ht="15" customHeight="1">
      <c r="A38" s="604"/>
      <c r="B38" s="24" t="s">
        <v>289</v>
      </c>
      <c r="C38" s="37">
        <v>174448</v>
      </c>
      <c r="D38" s="38">
        <v>152708</v>
      </c>
      <c r="E38" s="37">
        <v>293</v>
      </c>
      <c r="F38" s="409">
        <f t="shared" si="0"/>
        <v>0.001918694501925243</v>
      </c>
      <c r="H38" s="304"/>
      <c r="I38" s="40"/>
      <c r="J38" s="303"/>
      <c r="K38" s="40"/>
      <c r="L38" s="8"/>
    </row>
    <row r="39" spans="1:12" ht="15" customHeight="1">
      <c r="A39" s="604"/>
      <c r="B39" s="24" t="s">
        <v>143</v>
      </c>
      <c r="C39" s="37">
        <v>75000</v>
      </c>
      <c r="D39" s="38">
        <v>112749</v>
      </c>
      <c r="E39" s="37">
        <v>112737</v>
      </c>
      <c r="F39" s="409">
        <f t="shared" si="0"/>
        <v>0.9998935689008328</v>
      </c>
      <c r="H39" s="304"/>
      <c r="I39" s="40"/>
      <c r="J39" s="303"/>
      <c r="K39" s="40"/>
      <c r="L39" s="8"/>
    </row>
    <row r="40" spans="1:12" ht="15" customHeight="1">
      <c r="A40" s="604"/>
      <c r="B40" s="24" t="s">
        <v>144</v>
      </c>
      <c r="C40" s="37">
        <v>11000</v>
      </c>
      <c r="D40" s="38">
        <v>11000</v>
      </c>
      <c r="E40" s="37">
        <v>4562</v>
      </c>
      <c r="F40" s="409">
        <f t="shared" si="0"/>
        <v>0.4147272727272727</v>
      </c>
      <c r="H40" s="304"/>
      <c r="I40" s="40"/>
      <c r="J40" s="303"/>
      <c r="K40" s="40"/>
      <c r="L40" s="8"/>
    </row>
    <row r="41" spans="1:12" ht="15" customHeight="1">
      <c r="A41" s="604"/>
      <c r="B41" s="24" t="s">
        <v>295</v>
      </c>
      <c r="C41" s="37">
        <v>10000</v>
      </c>
      <c r="D41" s="38">
        <v>10000</v>
      </c>
      <c r="E41" s="37">
        <v>16371</v>
      </c>
      <c r="F41" s="409">
        <f t="shared" si="0"/>
        <v>1.6371</v>
      </c>
      <c r="H41" s="304"/>
      <c r="I41" s="40"/>
      <c r="J41" s="303"/>
      <c r="K41" s="40"/>
      <c r="L41" s="8"/>
    </row>
    <row r="42" spans="1:12" ht="15" customHeight="1">
      <c r="A42" s="604"/>
      <c r="B42" s="24" t="s">
        <v>296</v>
      </c>
      <c r="C42" s="37">
        <v>650</v>
      </c>
      <c r="D42" s="38">
        <v>650</v>
      </c>
      <c r="E42" s="37">
        <v>658</v>
      </c>
      <c r="F42" s="409">
        <f t="shared" si="0"/>
        <v>1.0123076923076924</v>
      </c>
      <c r="H42" s="304"/>
      <c r="I42" s="40"/>
      <c r="J42" s="303"/>
      <c r="K42" s="40"/>
      <c r="L42" s="8"/>
    </row>
    <row r="43" spans="1:12" ht="15" customHeight="1">
      <c r="A43" s="604"/>
      <c r="B43" s="24" t="s">
        <v>145</v>
      </c>
      <c r="C43" s="37">
        <v>1400</v>
      </c>
      <c r="D43" s="38"/>
      <c r="E43" s="37"/>
      <c r="F43" s="409"/>
      <c r="H43" s="304"/>
      <c r="I43" s="40"/>
      <c r="J43" s="303"/>
      <c r="K43" s="40"/>
      <c r="L43" s="8"/>
    </row>
    <row r="44" spans="1:12" ht="27" customHeight="1">
      <c r="A44" s="604"/>
      <c r="B44" s="24" t="s">
        <v>146</v>
      </c>
      <c r="C44" s="37">
        <v>400</v>
      </c>
      <c r="D44" s="38">
        <v>400</v>
      </c>
      <c r="E44" s="37"/>
      <c r="F44" s="409">
        <f t="shared" si="0"/>
        <v>0</v>
      </c>
      <c r="H44" s="304"/>
      <c r="I44" s="40"/>
      <c r="J44" s="303"/>
      <c r="K44" s="40"/>
      <c r="L44" s="8"/>
    </row>
    <row r="45" spans="1:12" ht="27.75" customHeight="1">
      <c r="A45" s="604"/>
      <c r="B45" s="24" t="s">
        <v>147</v>
      </c>
      <c r="C45" s="37">
        <v>3300</v>
      </c>
      <c r="D45" s="38">
        <v>1072</v>
      </c>
      <c r="E45" s="37"/>
      <c r="F45" s="409">
        <f t="shared" si="0"/>
        <v>0</v>
      </c>
      <c r="H45" s="304"/>
      <c r="I45" s="40"/>
      <c r="J45" s="303"/>
      <c r="K45" s="40"/>
      <c r="L45" s="8"/>
    </row>
    <row r="46" spans="1:12" ht="15" customHeight="1">
      <c r="A46" s="604"/>
      <c r="B46" s="24" t="s">
        <v>148</v>
      </c>
      <c r="C46" s="37"/>
      <c r="D46" s="38"/>
      <c r="E46" s="37"/>
      <c r="F46" s="409"/>
      <c r="H46" s="304"/>
      <c r="I46" s="40"/>
      <c r="J46" s="303"/>
      <c r="K46" s="40"/>
      <c r="L46" s="8"/>
    </row>
    <row r="47" spans="1:12" ht="15" customHeight="1">
      <c r="A47" s="604"/>
      <c r="B47" s="24" t="s">
        <v>149</v>
      </c>
      <c r="C47" s="37">
        <v>500</v>
      </c>
      <c r="D47" s="38">
        <v>500</v>
      </c>
      <c r="E47" s="37"/>
      <c r="F47" s="409">
        <f t="shared" si="0"/>
        <v>0</v>
      </c>
      <c r="H47" s="304"/>
      <c r="I47" s="40"/>
      <c r="J47" s="303"/>
      <c r="K47" s="40"/>
      <c r="L47" s="8"/>
    </row>
    <row r="48" spans="1:12" ht="27" customHeight="1">
      <c r="A48" s="604"/>
      <c r="B48" s="24" t="s">
        <v>316</v>
      </c>
      <c r="C48" s="37">
        <v>28000</v>
      </c>
      <c r="D48" s="38">
        <v>29133</v>
      </c>
      <c r="E48" s="37">
        <v>29583</v>
      </c>
      <c r="F48" s="409">
        <f t="shared" si="0"/>
        <v>1.0154464009885698</v>
      </c>
      <c r="H48" s="304"/>
      <c r="I48" s="40"/>
      <c r="J48" s="303"/>
      <c r="K48" s="40"/>
      <c r="L48" s="8"/>
    </row>
    <row r="49" spans="1:12" ht="15" customHeight="1">
      <c r="A49" s="604"/>
      <c r="B49" s="24" t="s">
        <v>150</v>
      </c>
      <c r="C49" s="37">
        <v>500</v>
      </c>
      <c r="D49" s="38">
        <v>500</v>
      </c>
      <c r="E49" s="37">
        <v>372</v>
      </c>
      <c r="F49" s="409">
        <f t="shared" si="0"/>
        <v>0.744</v>
      </c>
      <c r="H49" s="304"/>
      <c r="I49" s="40"/>
      <c r="J49" s="40"/>
      <c r="K49" s="40"/>
      <c r="L49" s="8"/>
    </row>
    <row r="50" spans="1:12" ht="15" customHeight="1">
      <c r="A50" s="172" t="s">
        <v>26</v>
      </c>
      <c r="B50" s="25" t="s">
        <v>151</v>
      </c>
      <c r="C50" s="125">
        <f>C53+C60+C61+C62+C63+C64+C65+C66+C68+C88</f>
        <v>77840</v>
      </c>
      <c r="D50" s="125">
        <f>D53+D60+D61+D62+D63+D64+D65+D66+D68+D88</f>
        <v>74368</v>
      </c>
      <c r="E50" s="125">
        <f>E53+E60+E61+E62+E63+E64+E65+E66+E68+E88+E67</f>
        <v>56964</v>
      </c>
      <c r="F50" s="408">
        <f t="shared" si="0"/>
        <v>0.7659746127366609</v>
      </c>
      <c r="G50" s="71"/>
      <c r="H50" s="308"/>
      <c r="I50" s="40"/>
      <c r="J50" s="40"/>
      <c r="K50" s="40"/>
      <c r="L50" s="8"/>
    </row>
    <row r="51" spans="1:12" ht="15" customHeight="1">
      <c r="A51" s="603"/>
      <c r="B51" s="26" t="s">
        <v>152</v>
      </c>
      <c r="C51" s="37"/>
      <c r="D51" s="37"/>
      <c r="E51" s="37"/>
      <c r="F51" s="409"/>
      <c r="H51" s="302"/>
      <c r="I51" s="40"/>
      <c r="J51" s="40"/>
      <c r="K51" s="40"/>
      <c r="L51" s="8"/>
    </row>
    <row r="52" spans="1:12" ht="15" customHeight="1">
      <c r="A52" s="604"/>
      <c r="B52" s="23"/>
      <c r="C52" s="37"/>
      <c r="D52" s="37"/>
      <c r="E52" s="37"/>
      <c r="F52" s="409"/>
      <c r="H52" s="309"/>
      <c r="I52" s="310"/>
      <c r="J52" s="168"/>
      <c r="K52" s="310"/>
      <c r="L52" s="8"/>
    </row>
    <row r="53" spans="1:12" ht="15" customHeight="1">
      <c r="A53" s="604"/>
      <c r="B53" s="27" t="s">
        <v>153</v>
      </c>
      <c r="C53" s="126">
        <v>4000</v>
      </c>
      <c r="D53" s="39">
        <v>4000</v>
      </c>
      <c r="E53" s="39">
        <v>1560</v>
      </c>
      <c r="F53" s="410">
        <f t="shared" si="0"/>
        <v>0.39</v>
      </c>
      <c r="H53" s="304"/>
      <c r="I53" s="40"/>
      <c r="J53" s="303"/>
      <c r="K53" s="40"/>
      <c r="L53" s="8"/>
    </row>
    <row r="54" spans="1:12" ht="15" customHeight="1">
      <c r="A54" s="604"/>
      <c r="B54" s="24" t="s">
        <v>154</v>
      </c>
      <c r="C54" s="37">
        <v>200</v>
      </c>
      <c r="D54" s="38">
        <v>200</v>
      </c>
      <c r="E54" s="37"/>
      <c r="F54" s="409">
        <f t="shared" si="0"/>
        <v>0</v>
      </c>
      <c r="H54" s="304"/>
      <c r="I54" s="40"/>
      <c r="J54" s="303"/>
      <c r="K54" s="40"/>
      <c r="L54" s="8"/>
    </row>
    <row r="55" spans="1:12" ht="15" customHeight="1">
      <c r="A55" s="604"/>
      <c r="B55" s="24" t="s">
        <v>349</v>
      </c>
      <c r="C55" s="37"/>
      <c r="D55" s="38"/>
      <c r="E55" s="37"/>
      <c r="F55" s="409"/>
      <c r="H55" s="304"/>
      <c r="I55" s="40"/>
      <c r="J55" s="303"/>
      <c r="K55" s="40"/>
      <c r="L55" s="8"/>
    </row>
    <row r="56" spans="1:12" ht="15" customHeight="1">
      <c r="A56" s="604"/>
      <c r="B56" s="24" t="s">
        <v>318</v>
      </c>
      <c r="C56" s="37">
        <v>2000</v>
      </c>
      <c r="D56" s="38">
        <v>2000</v>
      </c>
      <c r="E56" s="37"/>
      <c r="F56" s="409">
        <f t="shared" si="0"/>
        <v>0</v>
      </c>
      <c r="H56" s="304"/>
      <c r="I56" s="40"/>
      <c r="J56" s="303"/>
      <c r="K56" s="40"/>
      <c r="L56" s="8"/>
    </row>
    <row r="57" spans="1:12" ht="15" customHeight="1">
      <c r="A57" s="604"/>
      <c r="B57" s="24" t="s">
        <v>319</v>
      </c>
      <c r="C57" s="37">
        <v>1600</v>
      </c>
      <c r="D57" s="38">
        <v>1600</v>
      </c>
      <c r="E57" s="37">
        <v>1560</v>
      </c>
      <c r="F57" s="409">
        <f t="shared" si="0"/>
        <v>0.975</v>
      </c>
      <c r="H57" s="304"/>
      <c r="I57" s="40"/>
      <c r="J57" s="311"/>
      <c r="K57" s="40"/>
      <c r="L57" s="8"/>
    </row>
    <row r="58" spans="1:12" ht="15" customHeight="1">
      <c r="A58" s="604"/>
      <c r="B58" s="24" t="s">
        <v>299</v>
      </c>
      <c r="C58" s="37">
        <v>200</v>
      </c>
      <c r="D58" s="255">
        <v>200</v>
      </c>
      <c r="E58" s="37"/>
      <c r="F58" s="409">
        <f t="shared" si="0"/>
        <v>0</v>
      </c>
      <c r="H58" s="304"/>
      <c r="I58" s="40"/>
      <c r="J58" s="311"/>
      <c r="K58" s="40"/>
      <c r="L58" s="8"/>
    </row>
    <row r="59" spans="1:12" ht="15" customHeight="1">
      <c r="A59" s="604"/>
      <c r="B59" s="24" t="s">
        <v>370</v>
      </c>
      <c r="C59" s="37"/>
      <c r="D59" s="255"/>
      <c r="E59" s="37"/>
      <c r="F59" s="409"/>
      <c r="H59" s="304"/>
      <c r="I59" s="40"/>
      <c r="J59" s="303"/>
      <c r="K59" s="40"/>
      <c r="L59" s="8"/>
    </row>
    <row r="60" spans="1:12" ht="15" customHeight="1">
      <c r="A60" s="604"/>
      <c r="B60" s="24" t="s">
        <v>155</v>
      </c>
      <c r="C60" s="37">
        <v>1170</v>
      </c>
      <c r="D60" s="38">
        <v>1170</v>
      </c>
      <c r="E60" s="37">
        <v>625</v>
      </c>
      <c r="F60" s="409">
        <f t="shared" si="0"/>
        <v>0.5341880341880342</v>
      </c>
      <c r="H60" s="304"/>
      <c r="I60" s="40"/>
      <c r="J60" s="303"/>
      <c r="K60" s="40"/>
      <c r="L60" s="8"/>
    </row>
    <row r="61" spans="1:12" ht="15" customHeight="1">
      <c r="A61" s="604"/>
      <c r="B61" s="24" t="s">
        <v>156</v>
      </c>
      <c r="C61" s="37">
        <v>2940</v>
      </c>
      <c r="D61" s="38">
        <v>2940</v>
      </c>
      <c r="E61" s="37">
        <v>2940</v>
      </c>
      <c r="F61" s="409">
        <f t="shared" si="0"/>
        <v>1</v>
      </c>
      <c r="H61" s="304"/>
      <c r="I61" s="40"/>
      <c r="J61" s="303"/>
      <c r="K61" s="40"/>
      <c r="L61" s="8"/>
    </row>
    <row r="62" spans="1:12" ht="15" customHeight="1">
      <c r="A62" s="604"/>
      <c r="B62" s="24" t="s">
        <v>157</v>
      </c>
      <c r="C62" s="37">
        <v>290</v>
      </c>
      <c r="D62" s="38">
        <v>290</v>
      </c>
      <c r="E62" s="37">
        <v>290</v>
      </c>
      <c r="F62" s="409">
        <f t="shared" si="0"/>
        <v>1</v>
      </c>
      <c r="H62" s="304"/>
      <c r="I62" s="40"/>
      <c r="J62" s="303"/>
      <c r="K62" s="40"/>
      <c r="L62" s="8"/>
    </row>
    <row r="63" spans="1:12" ht="15" customHeight="1">
      <c r="A63" s="604"/>
      <c r="B63" s="24" t="s">
        <v>158</v>
      </c>
      <c r="C63" s="37">
        <v>170</v>
      </c>
      <c r="D63" s="38">
        <v>170</v>
      </c>
      <c r="E63" s="37">
        <v>179</v>
      </c>
      <c r="F63" s="409">
        <f t="shared" si="0"/>
        <v>1.0529411764705883</v>
      </c>
      <c r="H63" s="304"/>
      <c r="I63" s="40"/>
      <c r="J63" s="303"/>
      <c r="K63" s="40"/>
      <c r="L63" s="8"/>
    </row>
    <row r="64" spans="1:12" ht="15" customHeight="1">
      <c r="A64" s="604"/>
      <c r="B64" s="24" t="s">
        <v>159</v>
      </c>
      <c r="C64" s="37">
        <v>2940</v>
      </c>
      <c r="D64" s="38">
        <v>2940</v>
      </c>
      <c r="E64" s="37">
        <v>2490</v>
      </c>
      <c r="F64" s="409">
        <f t="shared" si="0"/>
        <v>0.8469387755102041</v>
      </c>
      <c r="H64" s="304"/>
      <c r="I64" s="40"/>
      <c r="J64" s="303"/>
      <c r="K64" s="40"/>
      <c r="L64" s="8"/>
    </row>
    <row r="65" spans="1:12" ht="15" customHeight="1">
      <c r="A65" s="604"/>
      <c r="B65" s="24" t="s">
        <v>160</v>
      </c>
      <c r="C65" s="37">
        <v>22900</v>
      </c>
      <c r="D65" s="38">
        <v>23151</v>
      </c>
      <c r="E65" s="37">
        <v>10334</v>
      </c>
      <c r="F65" s="409">
        <f t="shared" si="0"/>
        <v>0.4463738067470088</v>
      </c>
      <c r="H65" s="304"/>
      <c r="I65" s="40"/>
      <c r="J65" s="303"/>
      <c r="K65" s="40"/>
      <c r="L65" s="8"/>
    </row>
    <row r="66" spans="1:12" ht="15" customHeight="1">
      <c r="A66" s="604"/>
      <c r="B66" s="24" t="s">
        <v>161</v>
      </c>
      <c r="C66" s="37">
        <v>1270</v>
      </c>
      <c r="D66" s="38">
        <v>1270</v>
      </c>
      <c r="E66" s="37"/>
      <c r="F66" s="409">
        <f t="shared" si="0"/>
        <v>0</v>
      </c>
      <c r="H66" s="304"/>
      <c r="I66" s="40"/>
      <c r="J66" s="40"/>
      <c r="K66" s="40"/>
      <c r="L66" s="8"/>
    </row>
    <row r="67" spans="1:12" ht="15" customHeight="1">
      <c r="A67" s="604"/>
      <c r="B67" s="24" t="s">
        <v>371</v>
      </c>
      <c r="C67" s="37"/>
      <c r="D67" s="38"/>
      <c r="E67" s="37">
        <v>80</v>
      </c>
      <c r="F67" s="409"/>
      <c r="H67" s="304"/>
      <c r="I67" s="40"/>
      <c r="J67" s="40"/>
      <c r="K67" s="40"/>
      <c r="L67" s="8"/>
    </row>
    <row r="68" spans="1:12" ht="15" customHeight="1">
      <c r="A68" s="604"/>
      <c r="B68" s="27"/>
      <c r="C68" s="126">
        <f>SUM(C69:C87)</f>
        <v>38160</v>
      </c>
      <c r="D68" s="39">
        <f>SUM(D69:D87)</f>
        <v>37762</v>
      </c>
      <c r="E68" s="39">
        <f>SUM(E69:E87)</f>
        <v>38466</v>
      </c>
      <c r="F68" s="410">
        <f t="shared" si="0"/>
        <v>1.0186430803453206</v>
      </c>
      <c r="H68" s="309"/>
      <c r="I68" s="310"/>
      <c r="J68" s="168"/>
      <c r="K68" s="310"/>
      <c r="L68" s="8"/>
    </row>
    <row r="69" spans="1:12" ht="15" customHeight="1">
      <c r="A69" s="604"/>
      <c r="B69" s="23" t="s">
        <v>162</v>
      </c>
      <c r="C69" s="37">
        <v>11000</v>
      </c>
      <c r="D69" s="38">
        <v>11000</v>
      </c>
      <c r="E69" s="37">
        <v>11600</v>
      </c>
      <c r="F69" s="409">
        <f t="shared" si="0"/>
        <v>1.0545454545454545</v>
      </c>
      <c r="H69" s="302"/>
      <c r="I69" s="40"/>
      <c r="J69" s="303"/>
      <c r="K69" s="40"/>
      <c r="L69" s="8"/>
    </row>
    <row r="70" spans="1:12" ht="15" customHeight="1">
      <c r="A70" s="604"/>
      <c r="B70" s="23" t="s">
        <v>365</v>
      </c>
      <c r="C70" s="37">
        <v>4020</v>
      </c>
      <c r="D70" s="38">
        <v>4020</v>
      </c>
      <c r="E70" s="37">
        <v>4020</v>
      </c>
      <c r="F70" s="409">
        <f t="shared" si="0"/>
        <v>1</v>
      </c>
      <c r="H70" s="302"/>
      <c r="I70" s="40"/>
      <c r="J70" s="303"/>
      <c r="K70" s="40"/>
      <c r="L70" s="8"/>
    </row>
    <row r="71" spans="1:12" ht="15" customHeight="1">
      <c r="A71" s="604"/>
      <c r="B71" s="23" t="s">
        <v>334</v>
      </c>
      <c r="C71" s="37">
        <v>80</v>
      </c>
      <c r="D71" s="38">
        <v>80</v>
      </c>
      <c r="E71" s="37">
        <v>80</v>
      </c>
      <c r="F71" s="409">
        <f aca="true" t="shared" si="1" ref="F71:F109">E71/D71</f>
        <v>1</v>
      </c>
      <c r="H71" s="304"/>
      <c r="I71" s="40"/>
      <c r="J71" s="303"/>
      <c r="K71" s="40"/>
      <c r="L71" s="8"/>
    </row>
    <row r="72" spans="1:12" ht="15" customHeight="1">
      <c r="A72" s="604"/>
      <c r="B72" s="23" t="s">
        <v>350</v>
      </c>
      <c r="C72" s="37"/>
      <c r="D72" s="38"/>
      <c r="E72" s="37"/>
      <c r="F72" s="409"/>
      <c r="H72" s="19"/>
      <c r="I72" s="40"/>
      <c r="J72" s="303"/>
      <c r="K72" s="40"/>
      <c r="L72" s="8"/>
    </row>
    <row r="73" spans="1:12" ht="15" customHeight="1">
      <c r="A73" s="604"/>
      <c r="B73" s="24" t="s">
        <v>353</v>
      </c>
      <c r="C73" s="37">
        <v>3180</v>
      </c>
      <c r="D73" s="38">
        <v>3380</v>
      </c>
      <c r="E73" s="37">
        <v>3380</v>
      </c>
      <c r="F73" s="409">
        <f t="shared" si="1"/>
        <v>1</v>
      </c>
      <c r="H73" s="304"/>
      <c r="I73" s="40"/>
      <c r="J73" s="303"/>
      <c r="K73" s="40"/>
      <c r="L73" s="8"/>
    </row>
    <row r="74" spans="1:12" ht="15" customHeight="1">
      <c r="A74" s="604"/>
      <c r="B74" s="24" t="s">
        <v>347</v>
      </c>
      <c r="C74" s="37">
        <v>13000</v>
      </c>
      <c r="D74" s="38">
        <v>13000</v>
      </c>
      <c r="E74" s="37">
        <v>13000</v>
      </c>
      <c r="F74" s="409">
        <f t="shared" si="1"/>
        <v>1</v>
      </c>
      <c r="H74" s="304"/>
      <c r="I74" s="40"/>
      <c r="J74" s="303"/>
      <c r="K74" s="40"/>
      <c r="L74" s="8"/>
    </row>
    <row r="75" spans="1:12" ht="15" customHeight="1">
      <c r="A75" s="604"/>
      <c r="B75" s="24" t="s">
        <v>346</v>
      </c>
      <c r="C75" s="37">
        <v>3430</v>
      </c>
      <c r="D75" s="38">
        <v>3430</v>
      </c>
      <c r="E75" s="37">
        <v>3430</v>
      </c>
      <c r="F75" s="409">
        <f t="shared" si="1"/>
        <v>1</v>
      </c>
      <c r="H75" s="304"/>
      <c r="I75" s="40"/>
      <c r="J75" s="303"/>
      <c r="K75" s="40"/>
      <c r="L75" s="8"/>
    </row>
    <row r="76" spans="1:12" ht="15" customHeight="1">
      <c r="A76" s="604"/>
      <c r="B76" s="24" t="s">
        <v>345</v>
      </c>
      <c r="C76" s="37">
        <v>420</v>
      </c>
      <c r="D76" s="38">
        <v>420</v>
      </c>
      <c r="E76" s="37">
        <v>420</v>
      </c>
      <c r="F76" s="409">
        <f t="shared" si="1"/>
        <v>1</v>
      </c>
      <c r="H76" s="304"/>
      <c r="I76" s="40"/>
      <c r="J76" s="303"/>
      <c r="K76" s="40"/>
      <c r="L76" s="8"/>
    </row>
    <row r="77" spans="1:12" ht="15" customHeight="1">
      <c r="A77" s="604"/>
      <c r="B77" s="24" t="s">
        <v>354</v>
      </c>
      <c r="C77" s="37"/>
      <c r="D77" s="38"/>
      <c r="E77" s="37"/>
      <c r="F77" s="409"/>
      <c r="H77" s="304"/>
      <c r="I77" s="40"/>
      <c r="J77" s="303"/>
      <c r="K77" s="40"/>
      <c r="L77" s="8"/>
    </row>
    <row r="78" spans="1:12" ht="15" customHeight="1">
      <c r="A78" s="604"/>
      <c r="B78" s="24" t="s">
        <v>355</v>
      </c>
      <c r="C78" s="37">
        <v>600</v>
      </c>
      <c r="D78" s="38">
        <v>600</v>
      </c>
      <c r="E78" s="37">
        <v>600</v>
      </c>
      <c r="F78" s="409">
        <f t="shared" si="1"/>
        <v>1</v>
      </c>
      <c r="H78" s="304"/>
      <c r="I78" s="40"/>
      <c r="J78" s="303"/>
      <c r="K78" s="40"/>
      <c r="L78" s="8"/>
    </row>
    <row r="79" spans="1:12" ht="15" customHeight="1">
      <c r="A79" s="604"/>
      <c r="B79" s="23" t="s">
        <v>344</v>
      </c>
      <c r="C79" s="37">
        <v>100</v>
      </c>
      <c r="D79" s="38">
        <v>100</v>
      </c>
      <c r="E79" s="37">
        <v>100</v>
      </c>
      <c r="F79" s="409">
        <f t="shared" si="1"/>
        <v>1</v>
      </c>
      <c r="H79" s="302"/>
      <c r="I79" s="40"/>
      <c r="J79" s="303"/>
      <c r="K79" s="40"/>
      <c r="L79" s="8"/>
    </row>
    <row r="80" spans="1:12" ht="15" customHeight="1">
      <c r="A80" s="604"/>
      <c r="B80" s="23" t="s">
        <v>356</v>
      </c>
      <c r="C80" s="37">
        <v>150</v>
      </c>
      <c r="D80" s="38">
        <v>150</v>
      </c>
      <c r="E80" s="37">
        <v>150</v>
      </c>
      <c r="F80" s="409">
        <f t="shared" si="1"/>
        <v>1</v>
      </c>
      <c r="H80" s="302"/>
      <c r="I80" s="40"/>
      <c r="J80" s="303"/>
      <c r="K80" s="40"/>
      <c r="L80" s="8"/>
    </row>
    <row r="81" spans="1:12" ht="15" customHeight="1">
      <c r="A81" s="604"/>
      <c r="B81" s="24" t="s">
        <v>357</v>
      </c>
      <c r="C81" s="37">
        <v>250</v>
      </c>
      <c r="D81" s="38">
        <v>350</v>
      </c>
      <c r="E81" s="37">
        <v>350</v>
      </c>
      <c r="F81" s="409">
        <f t="shared" si="1"/>
        <v>1</v>
      </c>
      <c r="H81" s="304"/>
      <c r="I81" s="40"/>
      <c r="J81" s="303"/>
      <c r="K81" s="40"/>
      <c r="L81" s="8"/>
    </row>
    <row r="82" spans="1:12" ht="15" customHeight="1">
      <c r="A82" s="604"/>
      <c r="B82" s="23" t="s">
        <v>366</v>
      </c>
      <c r="C82" s="37">
        <v>520</v>
      </c>
      <c r="D82" s="38">
        <v>220</v>
      </c>
      <c r="E82" s="37"/>
      <c r="F82" s="409">
        <f t="shared" si="1"/>
        <v>0</v>
      </c>
      <c r="H82" s="304"/>
      <c r="I82" s="40"/>
      <c r="J82" s="303"/>
      <c r="K82" s="40"/>
      <c r="L82" s="8"/>
    </row>
    <row r="83" spans="1:12" ht="15" customHeight="1">
      <c r="A83" s="604"/>
      <c r="B83" s="23" t="s">
        <v>179</v>
      </c>
      <c r="C83" s="37">
        <v>200</v>
      </c>
      <c r="D83" s="38">
        <v>200</v>
      </c>
      <c r="E83" s="37">
        <v>200</v>
      </c>
      <c r="F83" s="409">
        <f t="shared" si="1"/>
        <v>1</v>
      </c>
      <c r="H83" s="302"/>
      <c r="I83" s="40"/>
      <c r="J83" s="303"/>
      <c r="K83" s="40"/>
      <c r="L83" s="8"/>
    </row>
    <row r="84" spans="1:12" ht="15" customHeight="1">
      <c r="A84" s="604"/>
      <c r="B84" s="23" t="s">
        <v>180</v>
      </c>
      <c r="C84" s="37">
        <v>90</v>
      </c>
      <c r="D84" s="38">
        <v>90</v>
      </c>
      <c r="E84" s="37">
        <v>90</v>
      </c>
      <c r="F84" s="409">
        <f t="shared" si="1"/>
        <v>1</v>
      </c>
      <c r="H84" s="302"/>
      <c r="I84" s="40"/>
      <c r="J84" s="303"/>
      <c r="K84" s="40"/>
      <c r="L84" s="8"/>
    </row>
    <row r="85" spans="1:12" ht="15" customHeight="1">
      <c r="A85" s="604"/>
      <c r="B85" s="23" t="s">
        <v>351</v>
      </c>
      <c r="C85" s="37"/>
      <c r="D85" s="38"/>
      <c r="E85" s="37"/>
      <c r="F85" s="409"/>
      <c r="H85" s="312"/>
      <c r="I85" s="40"/>
      <c r="J85" s="303"/>
      <c r="K85" s="40"/>
      <c r="L85" s="8"/>
    </row>
    <row r="86" spans="1:12" ht="15" customHeight="1">
      <c r="A86" s="604"/>
      <c r="B86" s="23" t="s">
        <v>181</v>
      </c>
      <c r="C86" s="37">
        <v>720</v>
      </c>
      <c r="D86" s="38">
        <v>720</v>
      </c>
      <c r="E86" s="37">
        <v>1046</v>
      </c>
      <c r="F86" s="409">
        <f t="shared" si="1"/>
        <v>1.4527777777777777</v>
      </c>
      <c r="H86" s="302"/>
      <c r="I86" s="40"/>
      <c r="J86" s="303"/>
      <c r="K86" s="40"/>
      <c r="L86" s="8"/>
    </row>
    <row r="87" spans="1:12" ht="15" customHeight="1">
      <c r="A87" s="604"/>
      <c r="B87" s="23" t="s">
        <v>182</v>
      </c>
      <c r="C87" s="37">
        <v>400</v>
      </c>
      <c r="D87" s="38">
        <v>2</v>
      </c>
      <c r="E87" s="37"/>
      <c r="F87" s="409">
        <f t="shared" si="1"/>
        <v>0</v>
      </c>
      <c r="H87" s="302"/>
      <c r="I87" s="40"/>
      <c r="J87" s="303"/>
      <c r="K87" s="40"/>
      <c r="L87" s="8"/>
    </row>
    <row r="88" spans="1:12" ht="15" customHeight="1">
      <c r="A88" s="604"/>
      <c r="B88" s="23" t="s">
        <v>352</v>
      </c>
      <c r="C88" s="37">
        <v>4000</v>
      </c>
      <c r="D88" s="38">
        <v>675</v>
      </c>
      <c r="E88" s="37"/>
      <c r="F88" s="409">
        <f t="shared" si="1"/>
        <v>0</v>
      </c>
      <c r="H88" s="304"/>
      <c r="I88" s="40"/>
      <c r="J88" s="303"/>
      <c r="K88" s="40"/>
      <c r="L88" s="8"/>
    </row>
    <row r="89" spans="1:12" ht="15" customHeight="1">
      <c r="A89" s="268"/>
      <c r="B89" s="23"/>
      <c r="C89" s="37"/>
      <c r="D89" s="300"/>
      <c r="E89" s="37"/>
      <c r="F89" s="409"/>
      <c r="H89" s="304"/>
      <c r="I89" s="40"/>
      <c r="J89" s="303"/>
      <c r="K89" s="40"/>
      <c r="L89" s="8"/>
    </row>
    <row r="90" spans="1:12" ht="15" customHeight="1">
      <c r="A90" s="172" t="s">
        <v>33</v>
      </c>
      <c r="B90" s="25" t="s">
        <v>163</v>
      </c>
      <c r="C90" s="36">
        <f>SUM(C91:C109)</f>
        <v>112802</v>
      </c>
      <c r="D90" s="36">
        <f>SUM(D91:D109)</f>
        <v>116539</v>
      </c>
      <c r="E90" s="36">
        <f>SUM(E91:E109)</f>
        <v>93991</v>
      </c>
      <c r="F90" s="408">
        <f t="shared" si="1"/>
        <v>0.8065197058495439</v>
      </c>
      <c r="H90" s="302"/>
      <c r="I90" s="40"/>
      <c r="J90" s="303"/>
      <c r="K90" s="40"/>
      <c r="L90" s="8"/>
    </row>
    <row r="91" spans="1:12" ht="15" customHeight="1">
      <c r="A91" s="603"/>
      <c r="B91" s="23" t="s">
        <v>164</v>
      </c>
      <c r="C91" s="38">
        <v>1000</v>
      </c>
      <c r="D91" s="38">
        <v>1000</v>
      </c>
      <c r="E91" s="37"/>
      <c r="F91" s="409">
        <f t="shared" si="1"/>
        <v>0</v>
      </c>
      <c r="H91" s="304"/>
      <c r="I91" s="40"/>
      <c r="J91" s="303"/>
      <c r="K91" s="40"/>
      <c r="L91" s="8"/>
    </row>
    <row r="92" spans="1:12" ht="15" customHeight="1">
      <c r="A92" s="604"/>
      <c r="B92" s="24" t="s">
        <v>165</v>
      </c>
      <c r="C92" s="38">
        <v>43200</v>
      </c>
      <c r="D92" s="38">
        <v>43200</v>
      </c>
      <c r="E92" s="37">
        <v>54836</v>
      </c>
      <c r="F92" s="409">
        <f t="shared" si="1"/>
        <v>1.2693518518518518</v>
      </c>
      <c r="H92" s="304"/>
      <c r="I92" s="40"/>
      <c r="J92" s="303"/>
      <c r="K92" s="40"/>
      <c r="L92" s="8"/>
    </row>
    <row r="93" spans="1:12" ht="15" customHeight="1">
      <c r="A93" s="604"/>
      <c r="B93" s="24" t="s">
        <v>166</v>
      </c>
      <c r="C93" s="38">
        <v>14015</v>
      </c>
      <c r="D93" s="38">
        <v>17752</v>
      </c>
      <c r="E93" s="37">
        <v>11135</v>
      </c>
      <c r="F93" s="409">
        <f t="shared" si="1"/>
        <v>0.6272532672374944</v>
      </c>
      <c r="H93" s="304"/>
      <c r="I93" s="40"/>
      <c r="J93" s="303"/>
      <c r="K93" s="40"/>
      <c r="L93" s="8"/>
    </row>
    <row r="94" spans="1:12" ht="15" customHeight="1">
      <c r="A94" s="604"/>
      <c r="B94" s="24" t="s">
        <v>348</v>
      </c>
      <c r="C94" s="38"/>
      <c r="D94" s="38"/>
      <c r="E94" s="37"/>
      <c r="F94" s="409"/>
      <c r="H94" s="304"/>
      <c r="I94" s="40"/>
      <c r="J94" s="303"/>
      <c r="K94" s="40"/>
      <c r="L94" s="8"/>
    </row>
    <row r="95" spans="1:12" ht="15" customHeight="1">
      <c r="A95" s="604"/>
      <c r="B95" s="24" t="s">
        <v>167</v>
      </c>
      <c r="C95" s="38"/>
      <c r="D95" s="38"/>
      <c r="E95" s="37"/>
      <c r="F95" s="409"/>
      <c r="H95" s="304"/>
      <c r="I95" s="40"/>
      <c r="J95" s="303"/>
      <c r="K95" s="40"/>
      <c r="L95" s="8"/>
    </row>
    <row r="96" spans="1:12" ht="15" customHeight="1">
      <c r="A96" s="604"/>
      <c r="B96" s="24" t="s">
        <v>168</v>
      </c>
      <c r="C96" s="38">
        <v>837</v>
      </c>
      <c r="D96" s="38">
        <v>837</v>
      </c>
      <c r="E96" s="37">
        <v>753</v>
      </c>
      <c r="F96" s="409">
        <f t="shared" si="1"/>
        <v>0.899641577060932</v>
      </c>
      <c r="H96" s="304"/>
      <c r="I96" s="40"/>
      <c r="J96" s="303"/>
      <c r="K96" s="40"/>
      <c r="L96" s="8"/>
    </row>
    <row r="97" spans="1:12" ht="15" customHeight="1">
      <c r="A97" s="604"/>
      <c r="B97" s="24" t="s">
        <v>169</v>
      </c>
      <c r="C97" s="38">
        <v>1000</v>
      </c>
      <c r="D97" s="38">
        <v>1000</v>
      </c>
      <c r="E97" s="37">
        <v>2053</v>
      </c>
      <c r="F97" s="409">
        <f t="shared" si="1"/>
        <v>2.053</v>
      </c>
      <c r="H97" s="304"/>
      <c r="I97" s="40"/>
      <c r="J97" s="303"/>
      <c r="K97" s="40"/>
      <c r="L97" s="8"/>
    </row>
    <row r="98" spans="1:12" ht="15" customHeight="1">
      <c r="A98" s="604"/>
      <c r="B98" s="24" t="s">
        <v>170</v>
      </c>
      <c r="C98" s="38">
        <v>4000</v>
      </c>
      <c r="D98" s="38">
        <v>4000</v>
      </c>
      <c r="E98" s="37">
        <v>1207</v>
      </c>
      <c r="F98" s="409">
        <f t="shared" si="1"/>
        <v>0.30175</v>
      </c>
      <c r="H98" s="304"/>
      <c r="I98" s="40"/>
      <c r="J98" s="303"/>
      <c r="K98" s="40"/>
      <c r="L98" s="8"/>
    </row>
    <row r="99" spans="1:12" ht="15" customHeight="1">
      <c r="A99" s="604"/>
      <c r="B99" s="24" t="s">
        <v>171</v>
      </c>
      <c r="C99" s="38">
        <v>3000</v>
      </c>
      <c r="D99" s="38">
        <v>3000</v>
      </c>
      <c r="E99" s="37">
        <v>548</v>
      </c>
      <c r="F99" s="409">
        <f t="shared" si="1"/>
        <v>0.18266666666666667</v>
      </c>
      <c r="H99" s="304"/>
      <c r="I99" s="40"/>
      <c r="J99" s="303"/>
      <c r="K99" s="40"/>
      <c r="L99" s="8"/>
    </row>
    <row r="100" spans="1:12" ht="15" customHeight="1">
      <c r="A100" s="604"/>
      <c r="B100" s="24" t="s">
        <v>172</v>
      </c>
      <c r="C100" s="38">
        <v>1800</v>
      </c>
      <c r="D100" s="38">
        <v>1800</v>
      </c>
      <c r="E100" s="37">
        <v>1838</v>
      </c>
      <c r="F100" s="409">
        <f t="shared" si="1"/>
        <v>1.021111111111111</v>
      </c>
      <c r="H100" s="304"/>
      <c r="I100" s="40"/>
      <c r="J100" s="303"/>
      <c r="K100" s="40"/>
      <c r="L100" s="8"/>
    </row>
    <row r="101" spans="1:12" ht="15" customHeight="1">
      <c r="A101" s="604"/>
      <c r="B101" s="24" t="s">
        <v>173</v>
      </c>
      <c r="C101" s="38">
        <v>2200</v>
      </c>
      <c r="D101" s="38">
        <v>2200</v>
      </c>
      <c r="E101" s="37">
        <v>1400</v>
      </c>
      <c r="F101" s="409">
        <f t="shared" si="1"/>
        <v>0.6363636363636364</v>
      </c>
      <c r="G101" s="82"/>
      <c r="H101" s="304"/>
      <c r="I101" s="40"/>
      <c r="J101" s="303"/>
      <c r="K101" s="40"/>
      <c r="L101" s="8"/>
    </row>
    <row r="102" spans="1:12" ht="15" customHeight="1">
      <c r="A102" s="604"/>
      <c r="B102" s="24" t="s">
        <v>174</v>
      </c>
      <c r="C102" s="38">
        <v>12900</v>
      </c>
      <c r="D102" s="38">
        <v>12900</v>
      </c>
      <c r="E102" s="37">
        <v>13175</v>
      </c>
      <c r="F102" s="409">
        <f t="shared" si="1"/>
        <v>1.0213178294573644</v>
      </c>
      <c r="H102" s="304"/>
      <c r="I102" s="40"/>
      <c r="J102" s="303"/>
      <c r="K102" s="40"/>
      <c r="L102" s="8"/>
    </row>
    <row r="103" spans="1:12" ht="15" customHeight="1">
      <c r="A103" s="604"/>
      <c r="B103" s="24" t="s">
        <v>175</v>
      </c>
      <c r="C103" s="38">
        <v>10000</v>
      </c>
      <c r="D103" s="109">
        <v>10000</v>
      </c>
      <c r="E103" s="37">
        <v>1780</v>
      </c>
      <c r="F103" s="409">
        <f t="shared" si="1"/>
        <v>0.178</v>
      </c>
      <c r="H103" s="304"/>
      <c r="I103" s="40"/>
      <c r="J103" s="303"/>
      <c r="K103" s="40"/>
      <c r="L103" s="8"/>
    </row>
    <row r="104" spans="1:12" ht="15" customHeight="1">
      <c r="A104" s="604"/>
      <c r="B104" s="24" t="s">
        <v>176</v>
      </c>
      <c r="C104" s="109">
        <v>14000</v>
      </c>
      <c r="D104" s="38">
        <v>14000</v>
      </c>
      <c r="E104" s="37">
        <v>2498</v>
      </c>
      <c r="F104" s="409">
        <f t="shared" si="1"/>
        <v>0.17842857142857144</v>
      </c>
      <c r="H104" s="304"/>
      <c r="I104" s="40"/>
      <c r="J104" s="313"/>
      <c r="K104" s="40"/>
      <c r="L104" s="8"/>
    </row>
    <row r="105" spans="1:12" ht="15" customHeight="1">
      <c r="A105" s="604"/>
      <c r="B105" s="24" t="s">
        <v>177</v>
      </c>
      <c r="C105" s="38">
        <v>1800</v>
      </c>
      <c r="D105" s="38">
        <v>1800</v>
      </c>
      <c r="E105" s="127"/>
      <c r="F105" s="409">
        <f t="shared" si="1"/>
        <v>0</v>
      </c>
      <c r="H105" s="304"/>
      <c r="I105" s="314"/>
      <c r="J105" s="303"/>
      <c r="K105" s="314"/>
      <c r="L105" s="8"/>
    </row>
    <row r="106" spans="1:12" ht="15" customHeight="1">
      <c r="A106" s="604"/>
      <c r="B106" s="24" t="s">
        <v>320</v>
      </c>
      <c r="C106" s="38">
        <v>2000</v>
      </c>
      <c r="D106" s="38">
        <v>2000</v>
      </c>
      <c r="E106" s="127">
        <v>2032</v>
      </c>
      <c r="F106" s="409">
        <f t="shared" si="1"/>
        <v>1.016</v>
      </c>
      <c r="H106" s="304"/>
      <c r="I106" s="314"/>
      <c r="J106" s="303"/>
      <c r="K106" s="314"/>
      <c r="L106" s="8"/>
    </row>
    <row r="107" spans="1:12" ht="15" customHeight="1">
      <c r="A107" s="604"/>
      <c r="B107" s="24" t="s">
        <v>322</v>
      </c>
      <c r="C107" s="38">
        <v>50</v>
      </c>
      <c r="D107" s="38">
        <v>50</v>
      </c>
      <c r="E107" s="127">
        <v>23</v>
      </c>
      <c r="F107" s="409">
        <f t="shared" si="1"/>
        <v>0.46</v>
      </c>
      <c r="H107" s="304"/>
      <c r="I107" s="314"/>
      <c r="J107" s="303"/>
      <c r="K107" s="314"/>
      <c r="L107" s="8"/>
    </row>
    <row r="108" spans="1:12" ht="15" customHeight="1">
      <c r="A108" s="604"/>
      <c r="B108" s="24" t="s">
        <v>321</v>
      </c>
      <c r="C108" s="38">
        <v>500</v>
      </c>
      <c r="D108" s="38">
        <v>500</v>
      </c>
      <c r="E108" s="127"/>
      <c r="F108" s="409">
        <f t="shared" si="1"/>
        <v>0</v>
      </c>
      <c r="H108" s="304"/>
      <c r="I108" s="314"/>
      <c r="J108" s="303"/>
      <c r="K108" s="314"/>
      <c r="L108" s="8"/>
    </row>
    <row r="109" spans="1:12" ht="15" customHeight="1" thickBot="1">
      <c r="A109" s="605"/>
      <c r="B109" s="166" t="s">
        <v>178</v>
      </c>
      <c r="C109" s="167">
        <v>500</v>
      </c>
      <c r="D109" s="167">
        <v>500</v>
      </c>
      <c r="E109" s="84">
        <v>713</v>
      </c>
      <c r="F109" s="592">
        <f t="shared" si="1"/>
        <v>1.426</v>
      </c>
      <c r="H109" s="304"/>
      <c r="I109" s="40"/>
      <c r="J109" s="303"/>
      <c r="K109" s="40"/>
      <c r="L109" s="8"/>
    </row>
    <row r="110" spans="1:12" ht="15" customHeight="1">
      <c r="A110" s="3"/>
      <c r="B110" s="4"/>
      <c r="C110" s="4"/>
      <c r="D110" s="4"/>
      <c r="E110" s="320"/>
      <c r="H110" s="8"/>
      <c r="I110" s="8"/>
      <c r="J110" s="8"/>
      <c r="K110" s="8"/>
      <c r="L110" s="8"/>
    </row>
    <row r="111" spans="1:12" ht="15" customHeight="1">
      <c r="A111" s="3"/>
      <c r="B111" s="4"/>
      <c r="C111" s="28"/>
      <c r="D111" s="28"/>
      <c r="E111" s="30"/>
      <c r="F111" s="8"/>
      <c r="H111" s="8"/>
      <c r="I111" s="8"/>
      <c r="J111" s="8"/>
      <c r="K111" s="315"/>
      <c r="L111" s="8"/>
    </row>
    <row r="112" spans="1:12" ht="15" customHeight="1">
      <c r="A112" s="3"/>
      <c r="B112" s="316"/>
      <c r="C112" s="317"/>
      <c r="D112" s="317"/>
      <c r="E112" s="317"/>
      <c r="H112" s="8"/>
      <c r="I112" s="8"/>
      <c r="J112" s="8"/>
      <c r="K112" s="8"/>
      <c r="L112" s="8"/>
    </row>
    <row r="113" spans="1:12" ht="15" customHeight="1">
      <c r="A113" s="3"/>
      <c r="B113" s="317"/>
      <c r="C113" s="317"/>
      <c r="D113" s="317"/>
      <c r="E113" s="317"/>
      <c r="H113" s="8"/>
      <c r="I113" s="8"/>
      <c r="J113" s="8"/>
      <c r="K113" s="8"/>
      <c r="L113" s="8"/>
    </row>
    <row r="114" spans="1:12" ht="27" customHeight="1">
      <c r="A114" s="3"/>
      <c r="B114" s="317"/>
      <c r="C114" s="317"/>
      <c r="D114" s="317"/>
      <c r="E114" s="317"/>
      <c r="H114" s="8"/>
      <c r="I114" s="8"/>
      <c r="J114" s="8"/>
      <c r="K114" s="8"/>
      <c r="L114" s="8"/>
    </row>
    <row r="115" spans="1:12" ht="15" customHeight="1">
      <c r="A115" s="3"/>
      <c r="B115" s="317"/>
      <c r="C115" s="317"/>
      <c r="D115" s="317"/>
      <c r="E115" s="317"/>
      <c r="H115" s="8"/>
      <c r="I115" s="8"/>
      <c r="J115" s="8"/>
      <c r="K115" s="8"/>
      <c r="L115" s="8"/>
    </row>
    <row r="116" spans="1:12" ht="15" customHeight="1">
      <c r="A116" s="3"/>
      <c r="B116" s="317"/>
      <c r="C116" s="317"/>
      <c r="D116" s="317"/>
      <c r="E116" s="317"/>
      <c r="H116" s="8"/>
      <c r="I116" s="8"/>
      <c r="J116" s="8"/>
      <c r="K116" s="8"/>
      <c r="L116" s="8"/>
    </row>
    <row r="117" spans="1:12" ht="15" customHeight="1">
      <c r="A117" s="3"/>
      <c r="B117" s="317"/>
      <c r="C117" s="317"/>
      <c r="D117" s="317"/>
      <c r="E117" s="317"/>
      <c r="H117" s="8"/>
      <c r="I117" s="8"/>
      <c r="J117" s="8"/>
      <c r="K117" s="8"/>
      <c r="L117" s="8"/>
    </row>
    <row r="118" spans="1:12" ht="15" customHeight="1">
      <c r="A118" s="3"/>
      <c r="B118" s="317"/>
      <c r="C118" s="317"/>
      <c r="D118" s="317"/>
      <c r="E118" s="317"/>
      <c r="H118" s="8"/>
      <c r="I118" s="8"/>
      <c r="J118" s="8"/>
      <c r="K118" s="8"/>
      <c r="L118" s="8"/>
    </row>
    <row r="119" spans="1:12" ht="15" customHeight="1">
      <c r="A119" s="3"/>
      <c r="B119" s="318"/>
      <c r="C119" s="317"/>
      <c r="D119" s="317"/>
      <c r="E119" s="317"/>
      <c r="H119" s="8"/>
      <c r="I119" s="8"/>
      <c r="J119" s="8"/>
      <c r="K119" s="8"/>
      <c r="L119" s="8"/>
    </row>
    <row r="120" spans="2:12" ht="12.75">
      <c r="B120" s="317"/>
      <c r="C120" s="8"/>
      <c r="D120" s="8"/>
      <c r="E120" s="317"/>
      <c r="H120" s="8"/>
      <c r="I120" s="8"/>
      <c r="J120" s="8"/>
      <c r="K120" s="8"/>
      <c r="L120" s="8"/>
    </row>
    <row r="121" spans="2:12" ht="12.75">
      <c r="B121" s="317"/>
      <c r="C121" s="8"/>
      <c r="D121" s="8"/>
      <c r="E121" s="317"/>
      <c r="H121" s="8"/>
      <c r="I121" s="8"/>
      <c r="J121" s="8"/>
      <c r="K121" s="8"/>
      <c r="L121" s="8"/>
    </row>
    <row r="122" spans="2:12" ht="12.75">
      <c r="B122" s="317"/>
      <c r="C122" s="8"/>
      <c r="D122" s="8"/>
      <c r="E122" s="317"/>
      <c r="H122" s="8"/>
      <c r="I122" s="8"/>
      <c r="J122" s="8"/>
      <c r="K122" s="8"/>
      <c r="L122" s="8"/>
    </row>
    <row r="123" spans="2:12" ht="12.75">
      <c r="B123" s="317"/>
      <c r="C123" s="8"/>
      <c r="D123" s="8"/>
      <c r="E123" s="8"/>
      <c r="H123" s="8"/>
      <c r="I123" s="8"/>
      <c r="J123" s="8"/>
      <c r="K123" s="8"/>
      <c r="L123" s="8"/>
    </row>
    <row r="124" spans="2:12" ht="12.75">
      <c r="B124" s="8"/>
      <c r="C124" s="8"/>
      <c r="D124" s="8"/>
      <c r="E124" s="8"/>
      <c r="H124" s="8"/>
      <c r="I124" s="8"/>
      <c r="J124" s="8"/>
      <c r="K124" s="8"/>
      <c r="L124" s="8"/>
    </row>
    <row r="125" spans="2:12" ht="12.75">
      <c r="B125" s="8"/>
      <c r="C125" s="8"/>
      <c r="D125" s="8"/>
      <c r="E125" s="8"/>
      <c r="H125" s="8"/>
      <c r="I125" s="8"/>
      <c r="J125" s="8"/>
      <c r="K125" s="8"/>
      <c r="L125" s="8"/>
    </row>
    <row r="126" spans="2:12" ht="12.75">
      <c r="B126" s="8"/>
      <c r="C126" s="8"/>
      <c r="D126" s="8"/>
      <c r="E126" s="8"/>
      <c r="H126" s="8"/>
      <c r="I126" s="8"/>
      <c r="J126" s="8"/>
      <c r="K126" s="8"/>
      <c r="L126" s="8"/>
    </row>
    <row r="127" spans="2:12" ht="12.75">
      <c r="B127" s="8"/>
      <c r="C127" s="8"/>
      <c r="D127" s="8"/>
      <c r="E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H128" s="8"/>
      <c r="I128" s="8"/>
      <c r="J128" s="8"/>
      <c r="K128" s="8"/>
      <c r="L128" s="8"/>
    </row>
    <row r="129" spans="2:12" ht="12.75">
      <c r="B129" s="317"/>
      <c r="C129" s="8"/>
      <c r="D129" s="8"/>
      <c r="E129" s="317"/>
      <c r="H129" s="8"/>
      <c r="I129" s="8"/>
      <c r="J129" s="8"/>
      <c r="K129" s="8"/>
      <c r="L129" s="8"/>
    </row>
    <row r="130" spans="2:12" ht="13.5">
      <c r="B130" s="318"/>
      <c r="C130" s="8"/>
      <c r="D130" s="8"/>
      <c r="E130" s="8"/>
      <c r="H130" s="8"/>
      <c r="I130" s="8"/>
      <c r="J130" s="8"/>
      <c r="K130" s="8"/>
      <c r="L130" s="8"/>
    </row>
    <row r="131" spans="2:12" ht="12.75">
      <c r="B131" s="317"/>
      <c r="C131" s="8"/>
      <c r="D131" s="8"/>
      <c r="E131" s="8"/>
      <c r="H131" s="8"/>
      <c r="I131" s="8"/>
      <c r="J131" s="8"/>
      <c r="K131" s="8"/>
      <c r="L131" s="8"/>
    </row>
    <row r="132" spans="2:12" ht="12.75">
      <c r="B132" s="8"/>
      <c r="C132" s="8"/>
      <c r="D132" s="8"/>
      <c r="E132" s="8"/>
      <c r="H132" s="8"/>
      <c r="I132" s="8"/>
      <c r="J132" s="8"/>
      <c r="K132" s="8"/>
      <c r="L132" s="8"/>
    </row>
    <row r="133" spans="2:12" ht="12.75">
      <c r="B133" s="8"/>
      <c r="C133" s="8"/>
      <c r="D133" s="8"/>
      <c r="E133" s="8"/>
      <c r="H133" s="8"/>
      <c r="I133" s="8"/>
      <c r="J133" s="8"/>
      <c r="K133" s="8"/>
      <c r="L133" s="8"/>
    </row>
    <row r="134" spans="2:12" ht="12.75">
      <c r="B134" s="8"/>
      <c r="C134" s="8"/>
      <c r="D134" s="8"/>
      <c r="E134" s="8"/>
      <c r="H134" s="8"/>
      <c r="I134" s="8"/>
      <c r="J134" s="8"/>
      <c r="K134" s="8"/>
      <c r="L134" s="8"/>
    </row>
    <row r="135" spans="2:12" ht="12.75">
      <c r="B135" s="8"/>
      <c r="C135" s="8"/>
      <c r="D135" s="8"/>
      <c r="E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H141" s="8"/>
      <c r="I141" s="8"/>
      <c r="J141" s="8"/>
      <c r="K141" s="8"/>
      <c r="L141" s="8"/>
    </row>
    <row r="142" spans="2:12" ht="13.5">
      <c r="B142" s="318"/>
      <c r="C142" s="8"/>
      <c r="D142" s="8"/>
      <c r="E142" s="8"/>
      <c r="H142" s="8"/>
      <c r="I142" s="8"/>
      <c r="J142" s="8"/>
      <c r="K142" s="8"/>
      <c r="L142" s="8"/>
    </row>
    <row r="143" spans="2:12" ht="12.75">
      <c r="B143" s="8"/>
      <c r="C143" s="8"/>
      <c r="D143" s="8"/>
      <c r="E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H144" s="8"/>
      <c r="I144" s="8"/>
      <c r="J144" s="8"/>
      <c r="K144" s="8"/>
      <c r="L144" s="8"/>
    </row>
    <row r="145" spans="2:12" ht="12.75">
      <c r="B145" s="8"/>
      <c r="C145" s="8"/>
      <c r="D145" s="8"/>
      <c r="E145" s="8"/>
      <c r="H145" s="8"/>
      <c r="I145" s="8"/>
      <c r="J145" s="8"/>
      <c r="K145" s="8"/>
      <c r="L145" s="8"/>
    </row>
    <row r="146" spans="2:12" ht="13.5">
      <c r="B146" s="319"/>
      <c r="C146" s="8"/>
      <c r="D146" s="8"/>
      <c r="E146" s="8"/>
      <c r="H146" s="8"/>
      <c r="I146" s="8"/>
      <c r="J146" s="8"/>
      <c r="K146" s="8"/>
      <c r="L146" s="8"/>
    </row>
    <row r="147" spans="2:12" ht="12.75">
      <c r="B147" s="8"/>
      <c r="C147" s="8"/>
      <c r="D147" s="8"/>
      <c r="E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H148" s="8"/>
      <c r="I148" s="8"/>
      <c r="J148" s="8"/>
      <c r="K148" s="8"/>
      <c r="L148" s="8"/>
    </row>
    <row r="149" spans="2:12" ht="12.75">
      <c r="B149" s="8"/>
      <c r="C149" s="8"/>
      <c r="D149" s="8"/>
      <c r="E149" s="8"/>
      <c r="H149" s="8"/>
      <c r="I149" s="8"/>
      <c r="J149" s="8"/>
      <c r="K149" s="8"/>
      <c r="L149" s="8"/>
    </row>
    <row r="150" spans="2:12" ht="12.75">
      <c r="B150" s="8"/>
      <c r="C150" s="8"/>
      <c r="D150" s="8"/>
      <c r="E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H174" s="8"/>
      <c r="I174" s="8"/>
      <c r="J174" s="8"/>
      <c r="K174" s="8"/>
      <c r="L174" s="8"/>
    </row>
    <row r="175" spans="2:5" ht="12.75">
      <c r="B175" s="8"/>
      <c r="C175" s="8"/>
      <c r="D175" s="8"/>
      <c r="E175" s="8"/>
    </row>
    <row r="176" spans="2:5" ht="12.75">
      <c r="B176" s="8"/>
      <c r="C176" s="8"/>
      <c r="D176" s="8"/>
      <c r="E176" s="8"/>
    </row>
    <row r="177" spans="2:5" ht="12.75">
      <c r="B177" s="8"/>
      <c r="C177" s="8"/>
      <c r="D177" s="8"/>
      <c r="E177" s="8"/>
    </row>
    <row r="178" spans="2:5" ht="12.75">
      <c r="B178" s="8"/>
      <c r="C178" s="8"/>
      <c r="D178" s="8"/>
      <c r="E178" s="8"/>
    </row>
    <row r="179" spans="2:5" ht="12.75">
      <c r="B179" s="8"/>
      <c r="C179" s="8"/>
      <c r="D179" s="8"/>
      <c r="E179" s="8"/>
    </row>
    <row r="180" spans="2:5" ht="12.75">
      <c r="B180" s="8"/>
      <c r="C180" s="8"/>
      <c r="D180" s="8"/>
      <c r="E180" s="8"/>
    </row>
    <row r="181" spans="2:5" ht="12.75">
      <c r="B181" s="8"/>
      <c r="C181" s="8"/>
      <c r="D181" s="8"/>
      <c r="E181" s="8"/>
    </row>
    <row r="182" spans="2:5" ht="12.75">
      <c r="B182" s="8"/>
      <c r="C182" s="8"/>
      <c r="D182" s="8"/>
      <c r="E182" s="8"/>
    </row>
    <row r="183" spans="2:5" ht="12.75">
      <c r="B183" s="8"/>
      <c r="C183" s="8"/>
      <c r="D183" s="8"/>
      <c r="E183" s="8"/>
    </row>
    <row r="184" spans="2:5" ht="12.75">
      <c r="B184" s="8"/>
      <c r="C184" s="8"/>
      <c r="D184" s="8"/>
      <c r="E184" s="8"/>
    </row>
    <row r="185" spans="2:5" ht="12.75">
      <c r="B185" s="8"/>
      <c r="C185" s="8"/>
      <c r="D185" s="8"/>
      <c r="E185" s="8"/>
    </row>
    <row r="186" spans="2:5" ht="12.75">
      <c r="B186" s="8"/>
      <c r="C186" s="8"/>
      <c r="D186" s="8"/>
      <c r="E186" s="8"/>
    </row>
    <row r="187" spans="2:5" ht="12.75">
      <c r="B187" s="8"/>
      <c r="C187" s="8"/>
      <c r="D187" s="8"/>
      <c r="E187" s="8"/>
    </row>
    <row r="188" spans="2:5" ht="12.75">
      <c r="B188" s="8"/>
      <c r="C188" s="8"/>
      <c r="D188" s="8"/>
      <c r="E188" s="8"/>
    </row>
    <row r="189" spans="2:5" ht="12.75">
      <c r="B189" s="8"/>
      <c r="C189" s="8"/>
      <c r="D189" s="8"/>
      <c r="E189" s="8"/>
    </row>
    <row r="190" spans="2:5" ht="12.75">
      <c r="B190" s="8"/>
      <c r="C190" s="8"/>
      <c r="D190" s="8"/>
      <c r="E190" s="8"/>
    </row>
    <row r="191" spans="2:5" ht="12.75">
      <c r="B191" s="8"/>
      <c r="C191" s="8"/>
      <c r="D191" s="8"/>
      <c r="E191" s="8"/>
    </row>
    <row r="192" spans="2:5" ht="12.75">
      <c r="B192" s="8"/>
      <c r="C192" s="8"/>
      <c r="D192" s="8"/>
      <c r="E192" s="8"/>
    </row>
    <row r="193" spans="2:5" ht="12.75">
      <c r="B193" s="8"/>
      <c r="C193" s="8"/>
      <c r="D193" s="8"/>
      <c r="E193" s="8"/>
    </row>
    <row r="194" spans="2:5" ht="12.75">
      <c r="B194" s="8"/>
      <c r="C194" s="8"/>
      <c r="D194" s="8"/>
      <c r="E194" s="8"/>
    </row>
    <row r="195" spans="2:5" ht="12.75">
      <c r="B195" s="8"/>
      <c r="C195" s="8"/>
      <c r="D195" s="8"/>
      <c r="E195" s="8"/>
    </row>
    <row r="196" spans="2:5" ht="12.75">
      <c r="B196" s="8"/>
      <c r="C196" s="8"/>
      <c r="D196" s="8"/>
      <c r="E196" s="8"/>
    </row>
    <row r="197" spans="2:5" ht="12.75">
      <c r="B197" s="8"/>
      <c r="C197" s="8"/>
      <c r="D197" s="8"/>
      <c r="E197" s="8"/>
    </row>
    <row r="198" spans="2:5" ht="12.75">
      <c r="B198" s="8"/>
      <c r="C198" s="8"/>
      <c r="D198" s="8"/>
      <c r="E198" s="8"/>
    </row>
    <row r="199" spans="2:5" ht="12.75">
      <c r="B199" s="8"/>
      <c r="C199" s="8"/>
      <c r="D199" s="8"/>
      <c r="E199" s="8"/>
    </row>
    <row r="200" spans="2:5" ht="12.75">
      <c r="B200" s="8"/>
      <c r="C200" s="8"/>
      <c r="D200" s="8"/>
      <c r="E200" s="8"/>
    </row>
    <row r="201" spans="2:5" ht="12.75">
      <c r="B201" s="8"/>
      <c r="C201" s="8"/>
      <c r="D201" s="8"/>
      <c r="E201" s="8"/>
    </row>
    <row r="202" spans="2:5" ht="12.75">
      <c r="B202" s="8"/>
      <c r="C202" s="8"/>
      <c r="D202" s="8"/>
      <c r="E202" s="8"/>
    </row>
    <row r="203" spans="2:5" ht="12.75">
      <c r="B203" s="8"/>
      <c r="C203" s="8"/>
      <c r="D203" s="8"/>
      <c r="E203" s="8"/>
    </row>
    <row r="204" spans="2:5" ht="12.75">
      <c r="B204" s="8"/>
      <c r="C204" s="8"/>
      <c r="D204" s="8"/>
      <c r="E204" s="8"/>
    </row>
    <row r="205" spans="2:5" ht="12.75">
      <c r="B205" s="8"/>
      <c r="C205" s="8"/>
      <c r="D205" s="8"/>
      <c r="E205" s="8"/>
    </row>
    <row r="206" spans="2:5" ht="12.75">
      <c r="B206" s="8"/>
      <c r="C206" s="8"/>
      <c r="D206" s="8"/>
      <c r="E206" s="8"/>
    </row>
    <row r="207" spans="2:5" ht="12.75">
      <c r="B207" s="8"/>
      <c r="C207" s="8"/>
      <c r="D207" s="8"/>
      <c r="E207" s="8"/>
    </row>
    <row r="208" spans="2:5" ht="12.75">
      <c r="B208" s="8"/>
      <c r="C208" s="8"/>
      <c r="D208" s="8"/>
      <c r="E208" s="8"/>
    </row>
    <row r="209" spans="2:5" ht="12.75">
      <c r="B209" s="8"/>
      <c r="C209" s="8"/>
      <c r="D209" s="8"/>
      <c r="E209" s="8"/>
    </row>
    <row r="210" spans="2:5" ht="12.75">
      <c r="B210" s="8"/>
      <c r="C210" s="8"/>
      <c r="D210" s="8"/>
      <c r="E210" s="8"/>
    </row>
    <row r="211" spans="2:5" ht="12.75">
      <c r="B211" s="8"/>
      <c r="C211" s="8"/>
      <c r="D211" s="8"/>
      <c r="E211" s="8"/>
    </row>
    <row r="212" spans="2:5" ht="12.75">
      <c r="B212" s="8"/>
      <c r="C212" s="8"/>
      <c r="D212" s="8"/>
      <c r="E212" s="8"/>
    </row>
    <row r="213" spans="2:5" ht="12.75">
      <c r="B213" s="8"/>
      <c r="C213" s="8"/>
      <c r="D213" s="8"/>
      <c r="E213" s="8"/>
    </row>
    <row r="214" spans="2:5" ht="12.75">
      <c r="B214" s="8"/>
      <c r="C214" s="8"/>
      <c r="D214" s="8"/>
      <c r="E214" s="8"/>
    </row>
    <row r="215" spans="2:5" ht="12.75">
      <c r="B215" s="8"/>
      <c r="C215" s="8"/>
      <c r="D215" s="8"/>
      <c r="E215" s="8"/>
    </row>
    <row r="216" spans="2:5" ht="12.75">
      <c r="B216" s="8"/>
      <c r="C216" s="8"/>
      <c r="D216" s="8"/>
      <c r="E216" s="8"/>
    </row>
    <row r="217" spans="2:5" ht="12.75">
      <c r="B217" s="8"/>
      <c r="C217" s="8"/>
      <c r="D217" s="8"/>
      <c r="E217" s="8"/>
    </row>
    <row r="218" spans="2:5" ht="12.75">
      <c r="B218" s="8"/>
      <c r="C218" s="8"/>
      <c r="D218" s="8"/>
      <c r="E218" s="8"/>
    </row>
    <row r="219" spans="2:5" ht="12.75">
      <c r="B219" s="8"/>
      <c r="C219" s="8"/>
      <c r="D219" s="8"/>
      <c r="E219" s="8"/>
    </row>
    <row r="220" spans="2:5" ht="12.75">
      <c r="B220" s="8"/>
      <c r="C220" s="8"/>
      <c r="D220" s="8"/>
      <c r="E220" s="8"/>
    </row>
    <row r="221" spans="2:5" ht="12.75">
      <c r="B221" s="8"/>
      <c r="C221" s="8"/>
      <c r="D221" s="8"/>
      <c r="E221" s="8"/>
    </row>
    <row r="222" spans="2:5" ht="12.75">
      <c r="B222" s="8"/>
      <c r="C222" s="8"/>
      <c r="D222" s="8"/>
      <c r="E222" s="8"/>
    </row>
    <row r="223" spans="2:5" ht="12.75">
      <c r="B223" s="8"/>
      <c r="C223" s="8"/>
      <c r="D223" s="8"/>
      <c r="E223" s="8"/>
    </row>
    <row r="224" spans="2:5" ht="12.75">
      <c r="B224" s="8"/>
      <c r="C224" s="8"/>
      <c r="D224" s="8"/>
      <c r="E224" s="8"/>
    </row>
  </sheetData>
  <sheetProtection/>
  <mergeCells count="11">
    <mergeCell ref="A1:E1"/>
    <mergeCell ref="A3:E3"/>
    <mergeCell ref="C5:C6"/>
    <mergeCell ref="D5:D6"/>
    <mergeCell ref="A2:E2"/>
    <mergeCell ref="E5:E6"/>
    <mergeCell ref="F5:F6"/>
    <mergeCell ref="A91:A109"/>
    <mergeCell ref="A51:A88"/>
    <mergeCell ref="A10:A49"/>
    <mergeCell ref="B5:B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>
    <tabColor indexed="50"/>
  </sheetPr>
  <dimension ref="A1:F137"/>
  <sheetViews>
    <sheetView zoomScalePageLayoutView="0" workbookViewId="0" topLeftCell="A1">
      <selection activeCell="B82" sqref="B82"/>
    </sheetView>
  </sheetViews>
  <sheetFormatPr defaultColWidth="9.140625" defaultRowHeight="12.75"/>
  <cols>
    <col min="1" max="1" width="4.421875" style="0" customWidth="1"/>
    <col min="2" max="2" width="34.8515625" style="0" customWidth="1"/>
    <col min="3" max="3" width="10.7109375" style="0" customWidth="1"/>
    <col min="4" max="4" width="12.28125" style="0" customWidth="1"/>
    <col min="5" max="5" width="14.421875" style="0" customWidth="1"/>
    <col min="6" max="6" width="11.28125" style="0" customWidth="1"/>
  </cols>
  <sheetData>
    <row r="1" spans="1:6" ht="20.25" customHeight="1">
      <c r="A1" s="638" t="s">
        <v>218</v>
      </c>
      <c r="B1" s="638"/>
      <c r="C1" s="638"/>
      <c r="D1" s="638"/>
      <c r="E1" s="638"/>
      <c r="F1" s="638"/>
    </row>
    <row r="2" spans="1:6" ht="20.25" customHeight="1">
      <c r="A2" s="644" t="s">
        <v>725</v>
      </c>
      <c r="B2" s="644"/>
      <c r="C2" s="644"/>
      <c r="D2" s="644"/>
      <c r="E2" s="599"/>
      <c r="F2" s="599"/>
    </row>
    <row r="3" spans="1:6" ht="20.25" customHeight="1">
      <c r="A3" s="644" t="s">
        <v>602</v>
      </c>
      <c r="B3" s="644"/>
      <c r="C3" s="644"/>
      <c r="D3" s="644"/>
      <c r="E3" s="599"/>
      <c r="F3" s="599"/>
    </row>
    <row r="4" spans="1:6" ht="20.25" customHeight="1" thickBot="1">
      <c r="A4" s="651" t="s">
        <v>219</v>
      </c>
      <c r="B4" s="651"/>
      <c r="C4" s="651"/>
      <c r="D4" s="651"/>
      <c r="E4" s="599"/>
      <c r="F4" s="599"/>
    </row>
    <row r="5" spans="1:6" ht="20.25" customHeight="1">
      <c r="A5" s="657" t="s">
        <v>183</v>
      </c>
      <c r="B5" s="657" t="s">
        <v>184</v>
      </c>
      <c r="C5" s="600" t="s">
        <v>603</v>
      </c>
      <c r="D5" s="600" t="s">
        <v>604</v>
      </c>
      <c r="E5" s="600" t="s">
        <v>605</v>
      </c>
      <c r="F5" s="600" t="s">
        <v>392</v>
      </c>
    </row>
    <row r="6" spans="1:6" ht="15" customHeight="1" thickBot="1">
      <c r="A6" s="658"/>
      <c r="B6" s="658"/>
      <c r="C6" s="656"/>
      <c r="D6" s="656"/>
      <c r="E6" s="656"/>
      <c r="F6" s="656"/>
    </row>
    <row r="7" spans="1:6" ht="15" customHeight="1" thickBot="1">
      <c r="A7" s="5"/>
      <c r="B7" s="1"/>
      <c r="C7" s="1"/>
      <c r="D7" s="515"/>
      <c r="E7" s="9"/>
      <c r="F7" s="9"/>
    </row>
    <row r="8" spans="1:6" ht="15" customHeight="1">
      <c r="A8" s="509" t="s">
        <v>5</v>
      </c>
      <c r="B8" s="510" t="s">
        <v>625</v>
      </c>
      <c r="C8" s="322">
        <v>495</v>
      </c>
      <c r="D8" s="516">
        <v>495</v>
      </c>
      <c r="E8" s="517">
        <v>495</v>
      </c>
      <c r="F8" s="576">
        <f>E8/D8</f>
        <v>1</v>
      </c>
    </row>
    <row r="9" spans="1:6" ht="30" customHeight="1">
      <c r="A9" s="118" t="s">
        <v>9</v>
      </c>
      <c r="B9" s="12" t="s">
        <v>626</v>
      </c>
      <c r="C9" s="119">
        <v>350</v>
      </c>
      <c r="D9" s="352"/>
      <c r="E9" s="119"/>
      <c r="F9" s="576"/>
    </row>
    <row r="10" spans="1:6" ht="15" customHeight="1">
      <c r="A10" s="118" t="s">
        <v>82</v>
      </c>
      <c r="B10" s="12" t="s">
        <v>627</v>
      </c>
      <c r="C10" s="119">
        <v>11500</v>
      </c>
      <c r="D10" s="352"/>
      <c r="E10" s="119"/>
      <c r="F10" s="576"/>
    </row>
    <row r="11" spans="1:6" ht="15" customHeight="1">
      <c r="A11" s="118" t="s">
        <v>85</v>
      </c>
      <c r="B11" s="518" t="s">
        <v>628</v>
      </c>
      <c r="C11" s="119">
        <v>250</v>
      </c>
      <c r="D11" s="352">
        <v>250</v>
      </c>
      <c r="E11" s="119">
        <v>325</v>
      </c>
      <c r="F11" s="576">
        <f aca="true" t="shared" si="0" ref="F11:F19">E11/D11</f>
        <v>1.3</v>
      </c>
    </row>
    <row r="12" spans="1:6" ht="15" customHeight="1">
      <c r="A12" s="118" t="s">
        <v>86</v>
      </c>
      <c r="B12" s="12" t="s">
        <v>629</v>
      </c>
      <c r="C12" s="119">
        <v>130</v>
      </c>
      <c r="D12" s="352">
        <v>130</v>
      </c>
      <c r="E12" s="119">
        <v>205</v>
      </c>
      <c r="F12" s="576">
        <f t="shared" si="0"/>
        <v>1.5769230769230769</v>
      </c>
    </row>
    <row r="13" spans="1:6" ht="40.5" customHeight="1">
      <c r="A13" s="118" t="s">
        <v>88</v>
      </c>
      <c r="B13" s="12" t="s">
        <v>630</v>
      </c>
      <c r="C13" s="119">
        <v>330</v>
      </c>
      <c r="D13" s="352">
        <v>330</v>
      </c>
      <c r="E13" s="119">
        <v>480</v>
      </c>
      <c r="F13" s="576">
        <f t="shared" si="0"/>
        <v>1.4545454545454546</v>
      </c>
    </row>
    <row r="14" spans="1:6" ht="15" customHeight="1">
      <c r="A14" s="118" t="s">
        <v>90</v>
      </c>
      <c r="B14" s="12" t="s">
        <v>631</v>
      </c>
      <c r="C14" s="119">
        <v>300</v>
      </c>
      <c r="D14" s="352">
        <v>300</v>
      </c>
      <c r="E14" s="119"/>
      <c r="F14" s="576">
        <f t="shared" si="0"/>
        <v>0</v>
      </c>
    </row>
    <row r="15" spans="1:6" ht="41.25" customHeight="1">
      <c r="A15" s="118" t="s">
        <v>92</v>
      </c>
      <c r="B15" s="518" t="s">
        <v>632</v>
      </c>
      <c r="C15" s="120">
        <v>47000</v>
      </c>
      <c r="D15" s="350">
        <v>47000</v>
      </c>
      <c r="E15" s="120"/>
      <c r="F15" s="576">
        <f t="shared" si="0"/>
        <v>0</v>
      </c>
    </row>
    <row r="16" spans="1:6" ht="15" customHeight="1">
      <c r="A16" s="118" t="s">
        <v>95</v>
      </c>
      <c r="B16" s="518" t="s">
        <v>633</v>
      </c>
      <c r="C16" s="120">
        <v>1400</v>
      </c>
      <c r="D16" s="350">
        <v>1400</v>
      </c>
      <c r="E16" s="120"/>
      <c r="F16" s="576">
        <f t="shared" si="0"/>
        <v>0</v>
      </c>
    </row>
    <row r="17" spans="1:6" ht="15" customHeight="1">
      <c r="A17" s="118" t="s">
        <v>97</v>
      </c>
      <c r="B17" s="518" t="s">
        <v>634</v>
      </c>
      <c r="C17" s="120"/>
      <c r="D17" s="350">
        <v>258</v>
      </c>
      <c r="E17" s="120">
        <v>258</v>
      </c>
      <c r="F17" s="576">
        <f t="shared" si="0"/>
        <v>1</v>
      </c>
    </row>
    <row r="18" spans="1:6" ht="15" customHeight="1" thickBot="1">
      <c r="A18" s="118" t="s">
        <v>99</v>
      </c>
      <c r="B18" s="518" t="s">
        <v>635</v>
      </c>
      <c r="C18" s="120"/>
      <c r="D18" s="350">
        <v>168</v>
      </c>
      <c r="E18" s="178">
        <v>168</v>
      </c>
      <c r="F18" s="576">
        <f t="shared" si="0"/>
        <v>1</v>
      </c>
    </row>
    <row r="19" spans="1:6" ht="26.25" customHeight="1" thickBot="1">
      <c r="A19" s="519"/>
      <c r="B19" s="520" t="s">
        <v>102</v>
      </c>
      <c r="C19" s="122">
        <f>SUM(C8:C18)</f>
        <v>61755</v>
      </c>
      <c r="D19" s="122">
        <f>SUM(D8:D18)</f>
        <v>50331</v>
      </c>
      <c r="E19" s="122">
        <f>SUM(E8:E18)</f>
        <v>1931</v>
      </c>
      <c r="F19" s="576">
        <f t="shared" si="0"/>
        <v>0.038366016967674</v>
      </c>
    </row>
    <row r="20" spans="1:6" ht="15" customHeight="1">
      <c r="A20" s="521"/>
      <c r="B20" s="522"/>
      <c r="C20" s="523"/>
      <c r="D20" s="523"/>
      <c r="E20" s="523"/>
      <c r="F20" s="523"/>
    </row>
    <row r="21" spans="1:6" ht="9.75" customHeight="1" thickBot="1">
      <c r="A21" s="524"/>
      <c r="B21" s="525"/>
      <c r="C21" s="526"/>
      <c r="D21" s="526"/>
      <c r="E21" s="526"/>
      <c r="F21" s="526"/>
    </row>
    <row r="22" spans="1:6" ht="27.75" customHeight="1">
      <c r="A22" s="657" t="s">
        <v>183</v>
      </c>
      <c r="B22" s="657" t="s">
        <v>184</v>
      </c>
      <c r="C22" s="600" t="s">
        <v>603</v>
      </c>
      <c r="D22" s="600" t="s">
        <v>604</v>
      </c>
      <c r="E22" s="600" t="s">
        <v>605</v>
      </c>
      <c r="F22" s="600" t="s">
        <v>392</v>
      </c>
    </row>
    <row r="23" spans="1:6" ht="15" customHeight="1" thickBot="1">
      <c r="A23" s="658"/>
      <c r="B23" s="658"/>
      <c r="C23" s="656"/>
      <c r="D23" s="656"/>
      <c r="E23" s="656"/>
      <c r="F23" s="656"/>
    </row>
    <row r="24" spans="1:6" ht="13.5" customHeight="1" thickBot="1">
      <c r="A24" s="73" t="s">
        <v>14</v>
      </c>
      <c r="B24" s="608" t="s">
        <v>185</v>
      </c>
      <c r="C24" s="598"/>
      <c r="D24" s="598"/>
      <c r="E24" s="514"/>
      <c r="F24" s="514"/>
    </row>
    <row r="25" spans="1:6" ht="12.75" customHeight="1" thickBot="1">
      <c r="A25" s="118" t="s">
        <v>5</v>
      </c>
      <c r="B25" s="248" t="s">
        <v>636</v>
      </c>
      <c r="C25" s="119">
        <v>16653</v>
      </c>
      <c r="D25" s="119">
        <v>16653</v>
      </c>
      <c r="E25" s="321">
        <v>16708</v>
      </c>
      <c r="F25" s="577">
        <f>E25/D25</f>
        <v>1.003302708220741</v>
      </c>
    </row>
    <row r="26" spans="1:6" ht="15.75" customHeight="1" thickBot="1">
      <c r="A26" s="140" t="s">
        <v>9</v>
      </c>
      <c r="B26" s="12" t="s">
        <v>637</v>
      </c>
      <c r="C26" s="470">
        <v>4179</v>
      </c>
      <c r="D26" s="470">
        <v>4179</v>
      </c>
      <c r="E26" s="470">
        <v>4275</v>
      </c>
      <c r="F26" s="577">
        <f aca="true" t="shared" si="1" ref="F26:F35">E26/D26</f>
        <v>1.0229720028715004</v>
      </c>
    </row>
    <row r="27" spans="1:6" ht="40.5" customHeight="1" thickBot="1">
      <c r="A27" s="140" t="s">
        <v>82</v>
      </c>
      <c r="B27" s="12" t="s">
        <v>638</v>
      </c>
      <c r="C27" s="470">
        <v>18774</v>
      </c>
      <c r="D27" s="470">
        <v>18774</v>
      </c>
      <c r="E27" s="470">
        <v>18815</v>
      </c>
      <c r="F27" s="577">
        <f t="shared" si="1"/>
        <v>1.0021838713113882</v>
      </c>
    </row>
    <row r="28" spans="1:6" ht="15" customHeight="1" thickBot="1">
      <c r="A28" s="118" t="s">
        <v>85</v>
      </c>
      <c r="B28" s="248" t="s">
        <v>639</v>
      </c>
      <c r="C28" s="119">
        <v>5280</v>
      </c>
      <c r="D28" s="119">
        <v>5280</v>
      </c>
      <c r="E28" s="119">
        <v>5919</v>
      </c>
      <c r="F28" s="577">
        <f t="shared" si="1"/>
        <v>1.1210227272727273</v>
      </c>
    </row>
    <row r="29" spans="1:6" ht="41.25" customHeight="1" thickBot="1">
      <c r="A29" s="118" t="s">
        <v>86</v>
      </c>
      <c r="B29" s="248" t="s">
        <v>640</v>
      </c>
      <c r="C29" s="119">
        <v>25</v>
      </c>
      <c r="D29" s="119">
        <v>25</v>
      </c>
      <c r="E29" s="119">
        <v>25</v>
      </c>
      <c r="F29" s="577">
        <f t="shared" si="1"/>
        <v>1</v>
      </c>
    </row>
    <row r="30" spans="1:6" ht="15" customHeight="1" thickBot="1">
      <c r="A30" s="118" t="s">
        <v>88</v>
      </c>
      <c r="B30" s="248" t="s">
        <v>328</v>
      </c>
      <c r="C30" s="120">
        <v>3100</v>
      </c>
      <c r="D30" s="120"/>
      <c r="E30" s="120">
        <v>0</v>
      </c>
      <c r="F30" s="577"/>
    </row>
    <row r="31" spans="1:6" ht="15" customHeight="1" thickBot="1">
      <c r="A31" s="262" t="s">
        <v>90</v>
      </c>
      <c r="B31" s="527" t="s">
        <v>641</v>
      </c>
      <c r="C31" s="528">
        <v>295932</v>
      </c>
      <c r="D31" s="528">
        <v>600</v>
      </c>
      <c r="E31" s="119">
        <v>532</v>
      </c>
      <c r="F31" s="577">
        <f t="shared" si="1"/>
        <v>0.8866666666666667</v>
      </c>
    </row>
    <row r="32" spans="1:6" ht="15" customHeight="1" thickBot="1">
      <c r="A32" s="118" t="s">
        <v>92</v>
      </c>
      <c r="B32" s="248" t="s">
        <v>642</v>
      </c>
      <c r="C32" s="120"/>
      <c r="D32" s="120">
        <v>213</v>
      </c>
      <c r="E32" s="120">
        <v>213</v>
      </c>
      <c r="F32" s="577">
        <f t="shared" si="1"/>
        <v>1</v>
      </c>
    </row>
    <row r="33" spans="1:6" ht="15" customHeight="1" thickBot="1">
      <c r="A33" s="118">
        <v>9</v>
      </c>
      <c r="B33" s="248" t="s">
        <v>643</v>
      </c>
      <c r="C33" s="120"/>
      <c r="D33" s="120">
        <v>401</v>
      </c>
      <c r="E33" s="120">
        <v>402</v>
      </c>
      <c r="F33" s="577">
        <f t="shared" si="1"/>
        <v>1.0024937655860349</v>
      </c>
    </row>
    <row r="34" spans="1:6" ht="15" customHeight="1" thickBot="1">
      <c r="A34" s="118">
        <v>10</v>
      </c>
      <c r="B34" s="249" t="s">
        <v>644</v>
      </c>
      <c r="C34" s="250"/>
      <c r="D34" s="250">
        <v>271</v>
      </c>
      <c r="E34" s="250">
        <v>271</v>
      </c>
      <c r="F34" s="577">
        <f t="shared" si="1"/>
        <v>1</v>
      </c>
    </row>
    <row r="35" spans="1:6" ht="27.75" customHeight="1" thickBot="1">
      <c r="A35" s="252"/>
      <c r="B35" s="76" t="s">
        <v>102</v>
      </c>
      <c r="C35" s="253">
        <f>SUM(C25:C34)</f>
        <v>343943</v>
      </c>
      <c r="D35" s="253">
        <f>SUM(D25:D34)</f>
        <v>46396</v>
      </c>
      <c r="E35" s="253">
        <f>SUM(E25:E34)</f>
        <v>47160</v>
      </c>
      <c r="F35" s="577">
        <f t="shared" si="1"/>
        <v>1.016466936804897</v>
      </c>
    </row>
    <row r="36" spans="1:6" ht="15" customHeight="1">
      <c r="A36" s="524"/>
      <c r="B36" s="525"/>
      <c r="C36" s="526"/>
      <c r="D36" s="526"/>
      <c r="E36" s="526"/>
      <c r="F36" s="526"/>
    </row>
    <row r="37" spans="1:6" ht="15" customHeight="1">
      <c r="A37" s="524"/>
      <c r="B37" s="525"/>
      <c r="C37" s="526"/>
      <c r="D37" s="526"/>
      <c r="E37" s="526"/>
      <c r="F37" s="526"/>
    </row>
    <row r="38" spans="1:6" ht="15" customHeight="1">
      <c r="A38" s="524"/>
      <c r="B38" s="525"/>
      <c r="C38" s="526"/>
      <c r="D38" s="526"/>
      <c r="E38" s="526"/>
      <c r="F38" s="526"/>
    </row>
    <row r="39" spans="1:6" ht="15" customHeight="1">
      <c r="A39" s="524"/>
      <c r="B39" s="525"/>
      <c r="C39" s="526"/>
      <c r="D39" s="526"/>
      <c r="E39" s="526"/>
      <c r="F39" s="526"/>
    </row>
    <row r="40" spans="1:6" ht="15" customHeight="1">
      <c r="A40" s="524"/>
      <c r="B40" s="525"/>
      <c r="C40" s="526"/>
      <c r="D40" s="526"/>
      <c r="E40" s="526"/>
      <c r="F40" s="526"/>
    </row>
    <row r="41" spans="1:6" ht="15" customHeight="1">
      <c r="A41" s="524"/>
      <c r="B41" s="525"/>
      <c r="C41" s="526"/>
      <c r="D41" s="526"/>
      <c r="E41" s="526"/>
      <c r="F41" s="526"/>
    </row>
    <row r="42" spans="1:6" ht="15" customHeight="1">
      <c r="A42" s="524"/>
      <c r="B42" s="525"/>
      <c r="C42" s="526"/>
      <c r="D42" s="526"/>
      <c r="E42" s="526"/>
      <c r="F42" s="526"/>
    </row>
    <row r="43" spans="1:6" ht="15" customHeight="1" thickBot="1">
      <c r="A43" s="530"/>
      <c r="B43" s="81"/>
      <c r="C43" s="531"/>
      <c r="D43" s="531"/>
      <c r="E43" s="531"/>
      <c r="F43" s="531"/>
    </row>
    <row r="44" spans="1:6" ht="43.5" customHeight="1" thickBot="1">
      <c r="A44" s="532" t="s">
        <v>183</v>
      </c>
      <c r="B44" s="533" t="s">
        <v>184</v>
      </c>
      <c r="C44" s="74" t="s">
        <v>603</v>
      </c>
      <c r="D44" s="74" t="s">
        <v>604</v>
      </c>
      <c r="E44" s="247" t="s">
        <v>605</v>
      </c>
      <c r="F44" s="247" t="s">
        <v>392</v>
      </c>
    </row>
    <row r="45" spans="1:6" ht="15" customHeight="1" thickBot="1">
      <c r="A45" s="5"/>
      <c r="B45" s="1"/>
      <c r="C45" s="1"/>
      <c r="D45" s="1"/>
      <c r="E45" s="5"/>
      <c r="F45" s="5"/>
    </row>
    <row r="46" spans="1:6" ht="15" customHeight="1">
      <c r="A46" s="659" t="s">
        <v>298</v>
      </c>
      <c r="B46" s="661" t="s">
        <v>212</v>
      </c>
      <c r="C46" s="662"/>
      <c r="D46" s="662"/>
      <c r="E46" s="514"/>
      <c r="F46" s="514"/>
    </row>
    <row r="47" spans="1:6" ht="15" customHeight="1" thickBot="1">
      <c r="A47" s="660"/>
      <c r="B47" s="663"/>
      <c r="C47" s="664"/>
      <c r="D47" s="664"/>
      <c r="E47" s="514"/>
      <c r="F47" s="514"/>
    </row>
    <row r="48" spans="1:6" ht="30" customHeight="1">
      <c r="A48" s="509" t="s">
        <v>5</v>
      </c>
      <c r="B48" s="534" t="s">
        <v>645</v>
      </c>
      <c r="C48" s="535">
        <v>3028</v>
      </c>
      <c r="D48" s="536">
        <v>3028</v>
      </c>
      <c r="E48" s="535"/>
      <c r="F48" s="566"/>
    </row>
    <row r="49" spans="1:6" ht="30" customHeight="1">
      <c r="A49" s="118" t="s">
        <v>9</v>
      </c>
      <c r="B49" s="511" t="s">
        <v>646</v>
      </c>
      <c r="C49" s="123">
        <v>1249</v>
      </c>
      <c r="D49" s="537">
        <v>1249</v>
      </c>
      <c r="E49" s="123"/>
      <c r="F49" s="567"/>
    </row>
    <row r="50" spans="1:6" ht="30" customHeight="1">
      <c r="A50" s="118" t="s">
        <v>82</v>
      </c>
      <c r="B50" s="12" t="s">
        <v>647</v>
      </c>
      <c r="C50" s="119">
        <v>2125</v>
      </c>
      <c r="D50" s="537">
        <v>2125</v>
      </c>
      <c r="E50" s="123"/>
      <c r="F50" s="567"/>
    </row>
    <row r="51" spans="1:6" ht="25.5" customHeight="1">
      <c r="A51" s="118" t="s">
        <v>85</v>
      </c>
      <c r="B51" s="248" t="s">
        <v>648</v>
      </c>
      <c r="C51" s="119">
        <v>400</v>
      </c>
      <c r="D51" s="537">
        <v>400</v>
      </c>
      <c r="E51" s="123"/>
      <c r="F51" s="567"/>
    </row>
    <row r="52" spans="1:6" ht="15" customHeight="1" thickBot="1">
      <c r="A52" s="538">
        <v>5</v>
      </c>
      <c r="B52" s="249" t="s">
        <v>649</v>
      </c>
      <c r="C52" s="250"/>
      <c r="D52" s="251">
        <v>10000</v>
      </c>
      <c r="E52" s="251"/>
      <c r="F52" s="568"/>
    </row>
    <row r="53" spans="1:6" ht="30" customHeight="1" thickBot="1">
      <c r="A53" s="539"/>
      <c r="B53" s="540" t="s">
        <v>102</v>
      </c>
      <c r="C53" s="541">
        <v>6802</v>
      </c>
      <c r="D53" s="542">
        <v>16802</v>
      </c>
      <c r="E53" s="267"/>
      <c r="F53" s="565"/>
    </row>
    <row r="54" spans="1:6" ht="15" customHeight="1">
      <c r="A54" s="6"/>
      <c r="B54" s="75"/>
      <c r="C54" s="80"/>
      <c r="D54" s="80"/>
      <c r="E54" s="80"/>
      <c r="F54" s="80"/>
    </row>
    <row r="55" spans="1:6" ht="15" customHeight="1">
      <c r="A55" s="6"/>
      <c r="B55" s="75"/>
      <c r="C55" s="80"/>
      <c r="D55" s="80"/>
      <c r="E55" s="80"/>
      <c r="F55" s="80"/>
    </row>
    <row r="56" spans="1:6" ht="15" customHeight="1">
      <c r="A56" s="6"/>
      <c r="B56" s="75"/>
      <c r="C56" s="80"/>
      <c r="D56" s="80"/>
      <c r="E56" s="80"/>
      <c r="F56" s="80"/>
    </row>
    <row r="57" spans="1:6" ht="15" customHeight="1">
      <c r="A57" s="6"/>
      <c r="B57" s="75"/>
      <c r="C57" s="80"/>
      <c r="D57" s="80"/>
      <c r="E57" s="80"/>
      <c r="F57" s="80"/>
    </row>
    <row r="58" spans="1:6" ht="15" customHeight="1">
      <c r="A58" s="6"/>
      <c r="B58" s="75"/>
      <c r="C58" s="80"/>
      <c r="D58" s="80"/>
      <c r="E58" s="80"/>
      <c r="F58" s="80"/>
    </row>
    <row r="59" spans="1:6" ht="15" customHeight="1">
      <c r="A59" s="6"/>
      <c r="B59" s="75"/>
      <c r="C59" s="80"/>
      <c r="D59" s="80"/>
      <c r="E59" s="80"/>
      <c r="F59" s="80"/>
    </row>
    <row r="60" spans="1:6" ht="15" customHeight="1">
      <c r="A60" s="6"/>
      <c r="B60" s="75"/>
      <c r="C60" s="80"/>
      <c r="D60" s="80"/>
      <c r="E60" s="80"/>
      <c r="F60" s="80"/>
    </row>
    <row r="61" spans="1:6" ht="15" customHeight="1">
      <c r="A61" s="6"/>
      <c r="B61" s="75"/>
      <c r="C61" s="80"/>
      <c r="D61" s="80"/>
      <c r="E61" s="80"/>
      <c r="F61" s="80"/>
    </row>
    <row r="62" spans="1:6" ht="15" customHeight="1">
      <c r="A62" s="6"/>
      <c r="B62" s="75"/>
      <c r="C62" s="80"/>
      <c r="D62" s="80"/>
      <c r="E62" s="80"/>
      <c r="F62" s="80"/>
    </row>
    <row r="63" spans="1:6" ht="15" customHeight="1">
      <c r="A63" s="6"/>
      <c r="B63" s="75"/>
      <c r="C63" s="80"/>
      <c r="D63" s="80"/>
      <c r="E63" s="80"/>
      <c r="F63" s="80"/>
    </row>
    <row r="64" spans="1:6" ht="15" customHeight="1">
      <c r="A64" s="6"/>
      <c r="B64" s="75"/>
      <c r="C64" s="80"/>
      <c r="D64" s="80"/>
      <c r="E64" s="80"/>
      <c r="F64" s="80"/>
    </row>
    <row r="65" spans="1:6" ht="15" customHeight="1">
      <c r="A65" s="6"/>
      <c r="B65" s="75"/>
      <c r="C65" s="80"/>
      <c r="D65" s="80"/>
      <c r="E65" s="80"/>
      <c r="F65" s="80"/>
    </row>
    <row r="66" spans="1:6" ht="15" customHeight="1">
      <c r="A66" s="6"/>
      <c r="B66" s="75"/>
      <c r="C66" s="80"/>
      <c r="D66" s="80"/>
      <c r="E66" s="80"/>
      <c r="F66" s="80"/>
    </row>
    <row r="67" spans="1:6" ht="15" customHeight="1">
      <c r="A67" s="6"/>
      <c r="B67" s="75"/>
      <c r="C67" s="80"/>
      <c r="D67" s="80"/>
      <c r="E67" s="80"/>
      <c r="F67" s="80"/>
    </row>
    <row r="68" spans="1:6" ht="15" customHeight="1">
      <c r="A68" s="6"/>
      <c r="B68" s="75"/>
      <c r="C68" s="80"/>
      <c r="D68" s="80"/>
      <c r="E68" s="80"/>
      <c r="F68" s="80"/>
    </row>
    <row r="69" spans="1:6" ht="15" customHeight="1">
      <c r="A69" s="6"/>
      <c r="B69" s="75"/>
      <c r="C69" s="80"/>
      <c r="D69" s="80"/>
      <c r="E69" s="80"/>
      <c r="F69" s="80"/>
    </row>
    <row r="70" spans="1:6" ht="15" customHeight="1">
      <c r="A70" s="6"/>
      <c r="B70" s="75"/>
      <c r="C70" s="80"/>
      <c r="D70" s="80"/>
      <c r="E70" s="80"/>
      <c r="F70" s="80"/>
    </row>
    <row r="71" spans="1:6" ht="15" customHeight="1">
      <c r="A71" s="6"/>
      <c r="B71" s="75"/>
      <c r="C71" s="80"/>
      <c r="D71" s="80"/>
      <c r="E71" s="80"/>
      <c r="F71" s="80"/>
    </row>
    <row r="72" spans="1:6" ht="15" customHeight="1">
      <c r="A72" s="6"/>
      <c r="B72" s="75"/>
      <c r="C72" s="80"/>
      <c r="D72" s="80"/>
      <c r="E72" s="80"/>
      <c r="F72" s="80"/>
    </row>
    <row r="73" spans="1:6" ht="15" customHeight="1">
      <c r="A73" s="6"/>
      <c r="B73" s="75"/>
      <c r="C73" s="80"/>
      <c r="D73" s="80"/>
      <c r="E73" s="80"/>
      <c r="F73" s="80"/>
    </row>
    <row r="74" spans="1:6" ht="15" customHeight="1">
      <c r="A74" s="6"/>
      <c r="B74" s="75"/>
      <c r="C74" s="80"/>
      <c r="D74" s="80"/>
      <c r="E74" s="80"/>
      <c r="F74" s="80"/>
    </row>
    <row r="75" spans="1:6" ht="15" customHeight="1">
      <c r="A75" s="6"/>
      <c r="B75" s="75"/>
      <c r="C75" s="80"/>
      <c r="D75" s="80"/>
      <c r="E75" s="80"/>
      <c r="F75" s="80"/>
    </row>
    <row r="76" spans="1:6" ht="15" customHeight="1">
      <c r="A76" s="6"/>
      <c r="B76" s="75"/>
      <c r="C76" s="80"/>
      <c r="D76" s="80"/>
      <c r="E76" s="80"/>
      <c r="F76" s="80"/>
    </row>
    <row r="77" spans="1:6" ht="15" customHeight="1">
      <c r="A77" s="6"/>
      <c r="B77" s="75"/>
      <c r="C77" s="80"/>
      <c r="D77" s="80"/>
      <c r="E77" s="80"/>
      <c r="F77" s="80"/>
    </row>
    <row r="78" spans="1:6" ht="15" customHeight="1">
      <c r="A78" s="6"/>
      <c r="B78" s="75"/>
      <c r="C78" s="80"/>
      <c r="D78" s="80"/>
      <c r="E78" s="80"/>
      <c r="F78" s="80"/>
    </row>
    <row r="79" spans="1:6" ht="15" customHeight="1">
      <c r="A79" s="6"/>
      <c r="B79" s="75"/>
      <c r="C79" s="80"/>
      <c r="D79" s="80"/>
      <c r="E79" s="80"/>
      <c r="F79" s="80"/>
    </row>
    <row r="80" spans="1:6" ht="15" customHeight="1">
      <c r="A80" s="6"/>
      <c r="B80" s="75"/>
      <c r="C80" s="80"/>
      <c r="D80" s="80"/>
      <c r="E80" s="80"/>
      <c r="F80" s="80"/>
    </row>
    <row r="81" spans="1:6" ht="15" customHeight="1">
      <c r="A81" s="6"/>
      <c r="B81" s="75"/>
      <c r="C81" s="80"/>
      <c r="D81" s="80"/>
      <c r="E81" s="80"/>
      <c r="F81" s="80"/>
    </row>
    <row r="82" spans="1:6" ht="15" customHeight="1">
      <c r="A82" s="6"/>
      <c r="B82" s="75"/>
      <c r="C82" s="80"/>
      <c r="D82" s="80"/>
      <c r="E82" s="80"/>
      <c r="F82" s="80"/>
    </row>
    <row r="83" spans="1:6" ht="15" customHeight="1">
      <c r="A83" s="6"/>
      <c r="B83" s="75"/>
      <c r="C83" s="80"/>
      <c r="D83" s="80"/>
      <c r="E83" s="80"/>
      <c r="F83" s="80"/>
    </row>
    <row r="84" spans="1:6" ht="15" customHeight="1">
      <c r="A84" s="6"/>
      <c r="B84" s="75"/>
      <c r="C84" s="80"/>
      <c r="D84" s="80"/>
      <c r="E84" s="80"/>
      <c r="F84" s="80"/>
    </row>
    <row r="85" spans="1:6" ht="15" customHeight="1">
      <c r="A85" s="6"/>
      <c r="B85" s="75"/>
      <c r="C85" s="80"/>
      <c r="D85" s="80"/>
      <c r="E85" s="80"/>
      <c r="F85" s="80"/>
    </row>
    <row r="86" spans="1:6" ht="15" customHeight="1">
      <c r="A86" s="6"/>
      <c r="B86" s="75"/>
      <c r="C86" s="80"/>
      <c r="D86" s="80"/>
      <c r="E86" s="80"/>
      <c r="F86" s="80"/>
    </row>
    <row r="87" spans="1:6" ht="15" customHeight="1">
      <c r="A87" s="6"/>
      <c r="B87" s="75"/>
      <c r="C87" s="80"/>
      <c r="D87" s="80"/>
      <c r="E87" s="80"/>
      <c r="F87" s="80"/>
    </row>
    <row r="88" spans="1:6" ht="15" customHeight="1">
      <c r="A88" s="6"/>
      <c r="B88" s="75"/>
      <c r="C88" s="80"/>
      <c r="D88" s="80"/>
      <c r="E88" s="80"/>
      <c r="F88" s="80"/>
    </row>
    <row r="89" spans="1:6" ht="15" customHeight="1">
      <c r="A89" s="6"/>
      <c r="B89" s="75"/>
      <c r="C89" s="80"/>
      <c r="D89" s="80"/>
      <c r="E89" s="80"/>
      <c r="F89" s="80"/>
    </row>
    <row r="90" spans="1:6" ht="15" customHeight="1">
      <c r="A90" s="6"/>
      <c r="B90" s="75"/>
      <c r="C90" s="80"/>
      <c r="D90" s="80"/>
      <c r="E90" s="80"/>
      <c r="F90" s="80"/>
    </row>
    <row r="91" spans="1:6" ht="15" customHeight="1">
      <c r="A91" s="6"/>
      <c r="B91" s="75"/>
      <c r="C91" s="80"/>
      <c r="D91" s="80"/>
      <c r="E91" s="80"/>
      <c r="F91" s="80"/>
    </row>
    <row r="92" spans="1:6" ht="16.5" thickBot="1">
      <c r="A92" s="6"/>
      <c r="B92" s="6"/>
      <c r="C92" s="6"/>
      <c r="D92" s="6"/>
      <c r="E92" s="6"/>
      <c r="F92" s="6"/>
    </row>
    <row r="93" spans="1:6" ht="39" thickBot="1">
      <c r="A93" s="532" t="s">
        <v>183</v>
      </c>
      <c r="B93" s="533" t="s">
        <v>184</v>
      </c>
      <c r="C93" s="74" t="s">
        <v>603</v>
      </c>
      <c r="D93" s="543" t="s">
        <v>604</v>
      </c>
      <c r="E93" s="247" t="s">
        <v>605</v>
      </c>
      <c r="F93" s="247" t="s">
        <v>392</v>
      </c>
    </row>
    <row r="94" spans="1:6" ht="13.5" thickBot="1">
      <c r="A94" s="544"/>
      <c r="B94" s="545"/>
      <c r="C94" s="50"/>
      <c r="D94" s="51"/>
      <c r="E94" s="5"/>
      <c r="F94" s="5"/>
    </row>
    <row r="95" spans="1:6" ht="38.25" thickBot="1">
      <c r="A95" s="73" t="s">
        <v>26</v>
      </c>
      <c r="B95" s="608" t="s">
        <v>189</v>
      </c>
      <c r="C95" s="598"/>
      <c r="D95" s="598"/>
      <c r="E95" s="363"/>
      <c r="F95" s="364"/>
    </row>
    <row r="96" spans="1:6" ht="19.5" thickBot="1">
      <c r="A96" s="546"/>
      <c r="B96" s="77"/>
      <c r="C96" s="77"/>
      <c r="D96" s="547"/>
      <c r="E96" s="77"/>
      <c r="F96" s="77"/>
    </row>
    <row r="97" spans="1:6" ht="13.5" thickBot="1">
      <c r="A97" s="118" t="s">
        <v>5</v>
      </c>
      <c r="B97" s="511" t="s">
        <v>650</v>
      </c>
      <c r="C97" s="120">
        <v>19725</v>
      </c>
      <c r="D97" s="120">
        <v>19725</v>
      </c>
      <c r="E97" s="322">
        <v>19724</v>
      </c>
      <c r="F97" s="580">
        <f>E97/D97</f>
        <v>0.9999493029150823</v>
      </c>
    </row>
    <row r="98" spans="1:6" ht="13.5" thickBot="1">
      <c r="A98" s="118" t="s">
        <v>9</v>
      </c>
      <c r="B98" s="12" t="s">
        <v>651</v>
      </c>
      <c r="C98" s="120">
        <v>15000</v>
      </c>
      <c r="D98" s="120">
        <v>15000</v>
      </c>
      <c r="E98" s="120">
        <v>15000</v>
      </c>
      <c r="F98" s="580">
        <f aca="true" t="shared" si="2" ref="F98:F133">E98/D98</f>
        <v>1</v>
      </c>
    </row>
    <row r="99" spans="1:6" ht="13.5" thickBot="1">
      <c r="A99" s="548" t="s">
        <v>82</v>
      </c>
      <c r="B99" s="549" t="s">
        <v>652</v>
      </c>
      <c r="C99" s="151"/>
      <c r="D99" s="151"/>
      <c r="E99" s="120"/>
      <c r="F99" s="580"/>
    </row>
    <row r="100" spans="1:6" ht="26.25" thickBot="1">
      <c r="A100" s="550"/>
      <c r="B100" s="158" t="s">
        <v>653</v>
      </c>
      <c r="C100" s="551">
        <v>7143</v>
      </c>
      <c r="D100" s="551">
        <v>7143</v>
      </c>
      <c r="E100" s="123">
        <v>7143</v>
      </c>
      <c r="F100" s="580">
        <f t="shared" si="2"/>
        <v>1</v>
      </c>
    </row>
    <row r="101" spans="1:6" ht="26.25" thickBot="1">
      <c r="A101" s="552" t="s">
        <v>85</v>
      </c>
      <c r="B101" s="12" t="s">
        <v>327</v>
      </c>
      <c r="C101" s="120">
        <v>2880</v>
      </c>
      <c r="D101" s="120">
        <v>2880</v>
      </c>
      <c r="E101" s="120"/>
      <c r="F101" s="580">
        <f t="shared" si="2"/>
        <v>0</v>
      </c>
    </row>
    <row r="102" spans="1:6" ht="13.5" thickBot="1">
      <c r="A102" s="118" t="s">
        <v>86</v>
      </c>
      <c r="B102" s="12" t="s">
        <v>654</v>
      </c>
      <c r="C102" s="120">
        <v>25000</v>
      </c>
      <c r="D102" s="120"/>
      <c r="E102" s="120"/>
      <c r="F102" s="580"/>
    </row>
    <row r="103" spans="1:6" ht="13.5" thickBot="1">
      <c r="A103" s="622" t="s">
        <v>88</v>
      </c>
      <c r="B103" s="549" t="s">
        <v>197</v>
      </c>
      <c r="C103" s="151"/>
      <c r="D103" s="151"/>
      <c r="E103" s="120"/>
      <c r="F103" s="580"/>
    </row>
    <row r="104" spans="1:6" ht="26.25" thickBot="1">
      <c r="A104" s="622"/>
      <c r="B104" s="553" t="s">
        <v>655</v>
      </c>
      <c r="C104" s="554">
        <v>11000</v>
      </c>
      <c r="D104" s="554"/>
      <c r="E104" s="119"/>
      <c r="F104" s="580"/>
    </row>
    <row r="105" spans="1:6" ht="13.5" thickBot="1">
      <c r="A105" s="622"/>
      <c r="B105" s="555" t="s">
        <v>656</v>
      </c>
      <c r="C105" s="517">
        <v>10000</v>
      </c>
      <c r="D105" s="517"/>
      <c r="E105" s="120"/>
      <c r="F105" s="580"/>
    </row>
    <row r="106" spans="1:6" ht="26.25" thickBot="1">
      <c r="A106" s="118" t="s">
        <v>90</v>
      </c>
      <c r="B106" s="12" t="s">
        <v>657</v>
      </c>
      <c r="C106" s="120">
        <v>4200</v>
      </c>
      <c r="D106" s="120">
        <v>4200</v>
      </c>
      <c r="E106" s="120">
        <v>2280</v>
      </c>
      <c r="F106" s="580">
        <f t="shared" si="2"/>
        <v>0.5428571428571428</v>
      </c>
    </row>
    <row r="107" spans="1:6" ht="13.5" thickBot="1">
      <c r="A107" s="118" t="s">
        <v>92</v>
      </c>
      <c r="B107" s="556" t="s">
        <v>190</v>
      </c>
      <c r="C107" s="119">
        <v>74563</v>
      </c>
      <c r="D107" s="119"/>
      <c r="E107" s="119"/>
      <c r="F107" s="580"/>
    </row>
    <row r="108" spans="1:6" ht="13.5" thickBot="1">
      <c r="A108" s="118" t="s">
        <v>95</v>
      </c>
      <c r="B108" s="12" t="s">
        <v>658</v>
      </c>
      <c r="C108" s="120">
        <v>10000</v>
      </c>
      <c r="D108" s="120"/>
      <c r="E108" s="120"/>
      <c r="F108" s="580"/>
    </row>
    <row r="109" spans="1:6" ht="13.5" thickBot="1">
      <c r="A109" s="118" t="s">
        <v>97</v>
      </c>
      <c r="B109" s="12" t="s">
        <v>300</v>
      </c>
      <c r="C109" s="120">
        <v>1000</v>
      </c>
      <c r="D109" s="120">
        <v>1000</v>
      </c>
      <c r="E109" s="120"/>
      <c r="F109" s="580">
        <f t="shared" si="2"/>
        <v>0</v>
      </c>
    </row>
    <row r="110" spans="1:6" ht="13.5" thickBot="1">
      <c r="A110" s="118" t="s">
        <v>99</v>
      </c>
      <c r="B110" s="12" t="s">
        <v>329</v>
      </c>
      <c r="C110" s="120">
        <v>780</v>
      </c>
      <c r="D110" s="120"/>
      <c r="E110" s="120"/>
      <c r="F110" s="580"/>
    </row>
    <row r="111" spans="1:6" ht="13.5" thickBot="1">
      <c r="A111" s="118" t="s">
        <v>100</v>
      </c>
      <c r="B111" s="12" t="s">
        <v>659</v>
      </c>
      <c r="C111" s="120">
        <v>4000</v>
      </c>
      <c r="D111" s="120"/>
      <c r="E111" s="120"/>
      <c r="F111" s="580"/>
    </row>
    <row r="112" spans="1:6" ht="26.25" thickBot="1">
      <c r="A112" s="118" t="s">
        <v>103</v>
      </c>
      <c r="B112" s="12" t="s">
        <v>660</v>
      </c>
      <c r="C112" s="120">
        <v>540</v>
      </c>
      <c r="D112" s="120"/>
      <c r="E112" s="120"/>
      <c r="F112" s="580"/>
    </row>
    <row r="113" spans="1:6" ht="13.5" thickBot="1">
      <c r="A113" s="118" t="s">
        <v>186</v>
      </c>
      <c r="B113" s="511" t="s">
        <v>661</v>
      </c>
      <c r="C113" s="119">
        <v>3000</v>
      </c>
      <c r="D113" s="119">
        <v>3000</v>
      </c>
      <c r="E113" s="119"/>
      <c r="F113" s="580">
        <f t="shared" si="2"/>
        <v>0</v>
      </c>
    </row>
    <row r="114" spans="1:6" ht="13.5" thickBot="1">
      <c r="A114" s="118" t="s">
        <v>187</v>
      </c>
      <c r="B114" s="557" t="s">
        <v>662</v>
      </c>
      <c r="C114" s="528">
        <v>8000</v>
      </c>
      <c r="D114" s="528">
        <v>8000</v>
      </c>
      <c r="E114" s="119"/>
      <c r="F114" s="580">
        <f t="shared" si="2"/>
        <v>0</v>
      </c>
    </row>
    <row r="115" spans="1:6" ht="39" thickBot="1">
      <c r="A115" s="118" t="s">
        <v>188</v>
      </c>
      <c r="B115" s="557" t="s">
        <v>663</v>
      </c>
      <c r="C115" s="528">
        <v>3829</v>
      </c>
      <c r="D115" s="528">
        <v>3829</v>
      </c>
      <c r="E115" s="119">
        <v>3800</v>
      </c>
      <c r="F115" s="580">
        <f t="shared" si="2"/>
        <v>0.9924262209454165</v>
      </c>
    </row>
    <row r="116" spans="1:6" ht="13.5" thickBot="1">
      <c r="A116" s="118" t="s">
        <v>191</v>
      </c>
      <c r="B116" s="557" t="s">
        <v>664</v>
      </c>
      <c r="C116" s="528"/>
      <c r="D116" s="528">
        <v>187222</v>
      </c>
      <c r="E116" s="119">
        <v>180678</v>
      </c>
      <c r="F116" s="580">
        <f t="shared" si="2"/>
        <v>0.9650468427855701</v>
      </c>
    </row>
    <row r="117" spans="1:6" ht="26.25" thickBot="1">
      <c r="A117" s="118" t="s">
        <v>665</v>
      </c>
      <c r="B117" s="12" t="s">
        <v>666</v>
      </c>
      <c r="C117" s="119"/>
      <c r="D117" s="119">
        <v>2731</v>
      </c>
      <c r="E117" s="119">
        <v>2700</v>
      </c>
      <c r="F117" s="580">
        <f t="shared" si="2"/>
        <v>0.9886488465763457</v>
      </c>
    </row>
    <row r="118" spans="1:6" ht="26.25" thickBot="1">
      <c r="A118" s="118" t="s">
        <v>667</v>
      </c>
      <c r="B118" s="557" t="s">
        <v>668</v>
      </c>
      <c r="C118" s="528"/>
      <c r="D118" s="528">
        <v>5738</v>
      </c>
      <c r="E118" s="119">
        <v>5739</v>
      </c>
      <c r="F118" s="580">
        <f t="shared" si="2"/>
        <v>1.0001742767514814</v>
      </c>
    </row>
    <row r="119" spans="1:6" ht="13.5" thickBot="1">
      <c r="A119" s="118" t="s">
        <v>194</v>
      </c>
      <c r="B119" s="557" t="s">
        <v>669</v>
      </c>
      <c r="C119" s="528"/>
      <c r="D119" s="528">
        <v>7965</v>
      </c>
      <c r="E119" s="119">
        <v>1232</v>
      </c>
      <c r="F119" s="580">
        <f t="shared" si="2"/>
        <v>0.154676710608914</v>
      </c>
    </row>
    <row r="120" spans="1:6" ht="13.5" thickBot="1">
      <c r="A120" s="262" t="s">
        <v>211</v>
      </c>
      <c r="B120" s="557" t="s">
        <v>670</v>
      </c>
      <c r="C120" s="528"/>
      <c r="D120" s="528">
        <v>2091</v>
      </c>
      <c r="E120" s="119">
        <v>3575</v>
      </c>
      <c r="F120" s="580">
        <f t="shared" si="2"/>
        <v>1.7097082735533238</v>
      </c>
    </row>
    <row r="121" spans="1:6" ht="13.5" thickBot="1">
      <c r="A121" s="503" t="s">
        <v>248</v>
      </c>
      <c r="B121" s="12" t="s">
        <v>671</v>
      </c>
      <c r="C121" s="119"/>
      <c r="D121" s="119">
        <v>1143</v>
      </c>
      <c r="E121" s="119">
        <v>1225</v>
      </c>
      <c r="F121" s="580">
        <f t="shared" si="2"/>
        <v>1.0717410323709535</v>
      </c>
    </row>
    <row r="122" spans="1:6" ht="13.5" thickBot="1">
      <c r="A122" s="503" t="s">
        <v>249</v>
      </c>
      <c r="B122" s="12" t="s">
        <v>672</v>
      </c>
      <c r="C122" s="119"/>
      <c r="D122" s="119">
        <v>121</v>
      </c>
      <c r="E122" s="119">
        <v>146</v>
      </c>
      <c r="F122" s="580">
        <f t="shared" si="2"/>
        <v>1.2066115702479339</v>
      </c>
    </row>
    <row r="123" spans="1:6" ht="13.5" thickBot="1">
      <c r="A123" s="558" t="s">
        <v>673</v>
      </c>
      <c r="B123" s="559" t="s">
        <v>674</v>
      </c>
      <c r="C123" s="560"/>
      <c r="D123" s="560">
        <v>243</v>
      </c>
      <c r="E123" s="561">
        <v>530</v>
      </c>
      <c r="F123" s="580">
        <f t="shared" si="2"/>
        <v>2.1810699588477367</v>
      </c>
    </row>
    <row r="124" spans="1:6" ht="13.5" thickBot="1">
      <c r="A124" s="562">
        <v>25</v>
      </c>
      <c r="B124" s="556" t="s">
        <v>675</v>
      </c>
      <c r="C124" s="561"/>
      <c r="D124" s="561">
        <v>130</v>
      </c>
      <c r="E124" s="561">
        <v>154</v>
      </c>
      <c r="F124" s="580">
        <f t="shared" si="2"/>
        <v>1.1846153846153846</v>
      </c>
    </row>
    <row r="125" spans="1:6" ht="13.5" thickBot="1">
      <c r="A125" s="562">
        <v>26</v>
      </c>
      <c r="B125" s="556" t="s">
        <v>676</v>
      </c>
      <c r="C125" s="561"/>
      <c r="D125" s="561">
        <v>3857</v>
      </c>
      <c r="E125" s="561">
        <v>8014</v>
      </c>
      <c r="F125" s="580">
        <f t="shared" si="2"/>
        <v>2.077780658542909</v>
      </c>
    </row>
    <row r="126" spans="1:6" ht="13.5" thickBot="1">
      <c r="A126" s="562">
        <v>27</v>
      </c>
      <c r="B126" s="556" t="s">
        <v>677</v>
      </c>
      <c r="C126" s="561"/>
      <c r="D126" s="561">
        <v>393</v>
      </c>
      <c r="E126" s="561">
        <v>393</v>
      </c>
      <c r="F126" s="580">
        <f t="shared" si="2"/>
        <v>1</v>
      </c>
    </row>
    <row r="127" spans="1:6" ht="26.25" thickBot="1">
      <c r="A127" s="562">
        <v>28</v>
      </c>
      <c r="B127" s="556" t="s">
        <v>678</v>
      </c>
      <c r="C127" s="561"/>
      <c r="D127" s="561">
        <v>145</v>
      </c>
      <c r="E127" s="560">
        <v>145</v>
      </c>
      <c r="F127" s="580">
        <f t="shared" si="2"/>
        <v>1</v>
      </c>
    </row>
    <row r="128" spans="1:6" ht="13.5" thickBot="1">
      <c r="A128" s="578">
        <v>29</v>
      </c>
      <c r="B128" s="579" t="s">
        <v>693</v>
      </c>
      <c r="C128" s="560"/>
      <c r="D128" s="560"/>
      <c r="E128" s="561">
        <v>600</v>
      </c>
      <c r="F128" s="580"/>
    </row>
    <row r="129" spans="1:6" ht="13.5" thickBot="1">
      <c r="A129" s="578">
        <v>30</v>
      </c>
      <c r="B129" s="579" t="s">
        <v>694</v>
      </c>
      <c r="C129" s="560"/>
      <c r="D129" s="560"/>
      <c r="E129" s="560">
        <v>330</v>
      </c>
      <c r="F129" s="580"/>
    </row>
    <row r="130" spans="1:6" ht="13.5" thickBot="1">
      <c r="A130" s="578">
        <v>31</v>
      </c>
      <c r="B130" s="579" t="s">
        <v>695</v>
      </c>
      <c r="C130" s="560"/>
      <c r="D130" s="560"/>
      <c r="E130" s="560">
        <v>445</v>
      </c>
      <c r="F130" s="580"/>
    </row>
    <row r="131" spans="1:6" ht="26.25" thickBot="1">
      <c r="A131" s="578">
        <v>32</v>
      </c>
      <c r="B131" s="579" t="s">
        <v>696</v>
      </c>
      <c r="C131" s="560"/>
      <c r="D131" s="560"/>
      <c r="E131" s="560">
        <v>270</v>
      </c>
      <c r="F131" s="580"/>
    </row>
    <row r="132" spans="1:6" ht="13.5" thickBot="1">
      <c r="A132" s="578">
        <v>33</v>
      </c>
      <c r="B132" s="579" t="s">
        <v>697</v>
      </c>
      <c r="C132" s="560"/>
      <c r="D132" s="560"/>
      <c r="E132" s="560">
        <v>1285</v>
      </c>
      <c r="F132" s="580"/>
    </row>
    <row r="133" spans="1:6" ht="30" customHeight="1" thickBot="1">
      <c r="A133" s="563"/>
      <c r="B133" s="540" t="s">
        <v>102</v>
      </c>
      <c r="C133" s="564">
        <f>SUM(C97:C132)</f>
        <v>200660</v>
      </c>
      <c r="D133" s="564">
        <f>SUM(D97:D132)</f>
        <v>276556</v>
      </c>
      <c r="E133" s="564">
        <f>SUM(E97:E132)</f>
        <v>255408</v>
      </c>
      <c r="F133" s="581">
        <f t="shared" si="2"/>
        <v>0.9235308581263831</v>
      </c>
    </row>
    <row r="134" spans="1:5" ht="12.75">
      <c r="A134" s="529"/>
      <c r="B134" s="529"/>
      <c r="C134" s="529"/>
      <c r="D134" s="529"/>
      <c r="E134" s="529"/>
    </row>
    <row r="135" spans="1:5" ht="12.75">
      <c r="A135" s="529"/>
      <c r="B135" s="529"/>
      <c r="C135" s="431"/>
      <c r="D135" s="431"/>
      <c r="E135" s="431"/>
    </row>
    <row r="136" spans="2:3" ht="18.75">
      <c r="B136" s="513"/>
      <c r="C136" s="513"/>
    </row>
    <row r="137" spans="2:3" ht="18.75">
      <c r="B137" s="513"/>
      <c r="C137" s="513"/>
    </row>
  </sheetData>
  <sheetProtection/>
  <mergeCells count="21">
    <mergeCell ref="E22:E23"/>
    <mergeCell ref="F5:F6"/>
    <mergeCell ref="F22:F23"/>
    <mergeCell ref="A1:F1"/>
    <mergeCell ref="B24:D24"/>
    <mergeCell ref="A46:A47"/>
    <mergeCell ref="B46:D47"/>
    <mergeCell ref="A22:A23"/>
    <mergeCell ref="B22:B23"/>
    <mergeCell ref="C22:C23"/>
    <mergeCell ref="D22:D23"/>
    <mergeCell ref="B95:D95"/>
    <mergeCell ref="A103:A105"/>
    <mergeCell ref="A2:F2"/>
    <mergeCell ref="A3:F3"/>
    <mergeCell ref="A4:F4"/>
    <mergeCell ref="C5:C6"/>
    <mergeCell ref="D5:D6"/>
    <mergeCell ref="E5:E6"/>
    <mergeCell ref="B5:B6"/>
    <mergeCell ref="A5:A6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8">
    <tabColor indexed="50"/>
  </sheetPr>
  <dimension ref="A2:F45"/>
  <sheetViews>
    <sheetView zoomScalePageLayoutView="0" workbookViewId="0" topLeftCell="A1">
      <selection activeCell="F49" sqref="F49"/>
    </sheetView>
  </sheetViews>
  <sheetFormatPr defaultColWidth="9.140625" defaultRowHeight="12.75"/>
  <cols>
    <col min="2" max="2" width="31.421875" style="0" customWidth="1"/>
    <col min="3" max="3" width="10.00390625" style="0" customWidth="1"/>
    <col min="4" max="4" width="13.28125" style="0" customWidth="1"/>
    <col min="6" max="6" width="11.28125" style="0" customWidth="1"/>
  </cols>
  <sheetData>
    <row r="2" spans="1:6" ht="12.75">
      <c r="A2" s="638" t="s">
        <v>220</v>
      </c>
      <c r="B2" s="638"/>
      <c r="C2" s="638"/>
      <c r="D2" s="638"/>
      <c r="E2" s="342"/>
      <c r="F2" s="342"/>
    </row>
    <row r="3" spans="1:6" ht="12.75">
      <c r="A3" s="644" t="s">
        <v>721</v>
      </c>
      <c r="B3" s="644"/>
      <c r="C3" s="644"/>
      <c r="D3" s="644"/>
      <c r="E3" s="344"/>
      <c r="F3" s="344"/>
    </row>
    <row r="4" spans="1:6" ht="12.75">
      <c r="A4" s="644" t="s">
        <v>602</v>
      </c>
      <c r="B4" s="644"/>
      <c r="C4" s="644"/>
      <c r="D4" s="644"/>
      <c r="E4" s="344"/>
      <c r="F4" s="344"/>
    </row>
    <row r="5" spans="1:6" ht="13.5" thickBot="1">
      <c r="A5" s="667" t="s">
        <v>221</v>
      </c>
      <c r="B5" s="667"/>
      <c r="C5" s="667"/>
      <c r="D5" s="667"/>
      <c r="E5" s="92"/>
      <c r="F5" s="92"/>
    </row>
    <row r="6" spans="1:6" ht="39.75" thickBot="1" thickTop="1">
      <c r="A6" s="505" t="s">
        <v>183</v>
      </c>
      <c r="B6" s="506" t="s">
        <v>184</v>
      </c>
      <c r="C6" s="74" t="s">
        <v>603</v>
      </c>
      <c r="D6" s="74" t="s">
        <v>604</v>
      </c>
      <c r="E6" s="247" t="s">
        <v>605</v>
      </c>
      <c r="F6" s="247" t="s">
        <v>392</v>
      </c>
    </row>
    <row r="7" spans="1:6" ht="19.5" thickBot="1">
      <c r="A7" s="78"/>
      <c r="B7" s="77"/>
      <c r="C7" s="77"/>
      <c r="D7" s="77"/>
      <c r="E7" s="5"/>
      <c r="F7" s="5"/>
    </row>
    <row r="8" spans="1:6" ht="19.5" thickBot="1">
      <c r="A8" s="79" t="s">
        <v>195</v>
      </c>
      <c r="B8" s="665" t="s">
        <v>196</v>
      </c>
      <c r="C8" s="666"/>
      <c r="D8" s="666"/>
      <c r="E8" s="507"/>
      <c r="F8" s="508"/>
    </row>
    <row r="9" spans="1:6" ht="26.25" thickBot="1">
      <c r="A9" s="509">
        <v>1</v>
      </c>
      <c r="B9" s="510" t="s">
        <v>606</v>
      </c>
      <c r="C9" s="322">
        <v>700</v>
      </c>
      <c r="D9" s="322"/>
      <c r="E9" s="120">
        <v>0</v>
      </c>
      <c r="F9" s="580"/>
    </row>
    <row r="10" spans="1:6" ht="26.25" thickBot="1">
      <c r="A10" s="118" t="s">
        <v>9</v>
      </c>
      <c r="B10" s="511" t="s">
        <v>607</v>
      </c>
      <c r="C10" s="120">
        <v>7804</v>
      </c>
      <c r="D10" s="120">
        <v>7804</v>
      </c>
      <c r="E10" s="120">
        <v>7804</v>
      </c>
      <c r="F10" s="580">
        <f>E10/D10</f>
        <v>1</v>
      </c>
    </row>
    <row r="11" spans="1:6" ht="26.25" thickBot="1">
      <c r="A11" s="118" t="s">
        <v>82</v>
      </c>
      <c r="B11" s="511" t="s">
        <v>608</v>
      </c>
      <c r="C11" s="120">
        <v>13258</v>
      </c>
      <c r="D11" s="120">
        <v>13258</v>
      </c>
      <c r="E11" s="120">
        <v>13258</v>
      </c>
      <c r="F11" s="580">
        <f>E11/D11</f>
        <v>1</v>
      </c>
    </row>
    <row r="12" spans="1:6" ht="13.5" thickBot="1">
      <c r="A12" s="118" t="s">
        <v>85</v>
      </c>
      <c r="B12" s="511" t="s">
        <v>609</v>
      </c>
      <c r="C12" s="120">
        <v>21</v>
      </c>
      <c r="D12" s="120">
        <v>21</v>
      </c>
      <c r="E12" s="120">
        <v>21</v>
      </c>
      <c r="F12" s="580">
        <f>E12/D12</f>
        <v>1</v>
      </c>
    </row>
    <row r="13" spans="1:6" ht="13.5" thickBot="1">
      <c r="A13" s="118" t="s">
        <v>86</v>
      </c>
      <c r="B13" s="511" t="s">
        <v>610</v>
      </c>
      <c r="C13" s="120">
        <v>35</v>
      </c>
      <c r="D13" s="120">
        <v>35</v>
      </c>
      <c r="E13" s="120">
        <v>35</v>
      </c>
      <c r="F13" s="580">
        <f>E13/D13</f>
        <v>1</v>
      </c>
    </row>
    <row r="14" spans="1:6" ht="26.25" thickBot="1">
      <c r="A14" s="118" t="s">
        <v>88</v>
      </c>
      <c r="B14" s="12" t="s">
        <v>331</v>
      </c>
      <c r="C14" s="119">
        <v>20370</v>
      </c>
      <c r="D14" s="119"/>
      <c r="E14" s="119">
        <v>0</v>
      </c>
      <c r="F14" s="580"/>
    </row>
    <row r="15" spans="1:6" ht="13.5" thickBot="1">
      <c r="A15" s="118" t="s">
        <v>90</v>
      </c>
      <c r="B15" s="248" t="s">
        <v>332</v>
      </c>
      <c r="C15" s="120">
        <v>17500</v>
      </c>
      <c r="D15" s="120"/>
      <c r="E15" s="120">
        <v>0</v>
      </c>
      <c r="F15" s="580"/>
    </row>
    <row r="16" spans="1:6" ht="13.5" thickBot="1">
      <c r="A16" s="118" t="s">
        <v>92</v>
      </c>
      <c r="B16" s="248" t="s">
        <v>611</v>
      </c>
      <c r="C16" s="120">
        <v>5500</v>
      </c>
      <c r="D16" s="120">
        <v>5500</v>
      </c>
      <c r="E16" s="120">
        <v>4965</v>
      </c>
      <c r="F16" s="580">
        <f>E16/D16</f>
        <v>0.9027272727272727</v>
      </c>
    </row>
    <row r="17" spans="1:6" ht="13.5" thickBot="1">
      <c r="A17" s="118" t="s">
        <v>95</v>
      </c>
      <c r="B17" s="248" t="s">
        <v>612</v>
      </c>
      <c r="C17" s="120">
        <v>10600</v>
      </c>
      <c r="D17" s="120">
        <v>10600</v>
      </c>
      <c r="E17" s="120">
        <v>9570</v>
      </c>
      <c r="F17" s="580">
        <f>E17/D17</f>
        <v>0.9028301886792452</v>
      </c>
    </row>
    <row r="18" spans="1:6" ht="26.25" thickBot="1">
      <c r="A18" s="118" t="s">
        <v>97</v>
      </c>
      <c r="B18" s="12" t="s">
        <v>613</v>
      </c>
      <c r="C18" s="120">
        <v>1000</v>
      </c>
      <c r="D18" s="120"/>
      <c r="E18" s="120">
        <v>0</v>
      </c>
      <c r="F18" s="580"/>
    </row>
    <row r="19" spans="1:6" ht="13.5" thickBot="1">
      <c r="A19" s="118" t="s">
        <v>99</v>
      </c>
      <c r="B19" s="12" t="s">
        <v>614</v>
      </c>
      <c r="C19" s="120">
        <v>52000</v>
      </c>
      <c r="D19" s="120"/>
      <c r="E19" s="120">
        <v>0</v>
      </c>
      <c r="F19" s="580"/>
    </row>
    <row r="20" spans="1:6" ht="13.5" thickBot="1">
      <c r="A20" s="118" t="s">
        <v>100</v>
      </c>
      <c r="B20" s="511" t="s">
        <v>615</v>
      </c>
      <c r="C20" s="120">
        <v>2000</v>
      </c>
      <c r="D20" s="120"/>
      <c r="E20" s="120">
        <v>0</v>
      </c>
      <c r="F20" s="580"/>
    </row>
    <row r="21" spans="1:6" ht="13.5" thickBot="1">
      <c r="A21" s="118" t="s">
        <v>103</v>
      </c>
      <c r="B21" s="511" t="s">
        <v>616</v>
      </c>
      <c r="C21" s="120">
        <v>2400</v>
      </c>
      <c r="D21" s="120"/>
      <c r="E21" s="120">
        <v>0</v>
      </c>
      <c r="F21" s="580"/>
    </row>
    <row r="22" spans="1:6" ht="26.25" thickBot="1">
      <c r="A22" s="118" t="s">
        <v>186</v>
      </c>
      <c r="B22" s="12" t="s">
        <v>617</v>
      </c>
      <c r="C22" s="120">
        <v>41414</v>
      </c>
      <c r="D22" s="120">
        <v>41414</v>
      </c>
      <c r="E22" s="120">
        <v>42204</v>
      </c>
      <c r="F22" s="580">
        <f>E22/D22</f>
        <v>1.0190756748925485</v>
      </c>
    </row>
    <row r="23" spans="1:6" ht="13.5" thickBot="1">
      <c r="A23" s="118" t="s">
        <v>187</v>
      </c>
      <c r="B23" s="12" t="s">
        <v>618</v>
      </c>
      <c r="C23" s="119">
        <v>1850</v>
      </c>
      <c r="D23" s="119"/>
      <c r="E23" s="119">
        <v>0</v>
      </c>
      <c r="F23" s="580"/>
    </row>
    <row r="24" spans="1:6" ht="13.5" thickBot="1">
      <c r="A24" s="118" t="s">
        <v>188</v>
      </c>
      <c r="B24" s="12" t="s">
        <v>619</v>
      </c>
      <c r="C24" s="119">
        <v>1600</v>
      </c>
      <c r="D24" s="119"/>
      <c r="E24" s="119">
        <v>0</v>
      </c>
      <c r="F24" s="580"/>
    </row>
    <row r="25" spans="1:6" ht="13.5" thickBot="1">
      <c r="A25" s="118" t="s">
        <v>191</v>
      </c>
      <c r="B25" s="12" t="s">
        <v>620</v>
      </c>
      <c r="C25" s="119">
        <v>500</v>
      </c>
      <c r="D25" s="119">
        <v>500</v>
      </c>
      <c r="E25" s="119">
        <v>0</v>
      </c>
      <c r="F25" s="580">
        <f>E25/D25</f>
        <v>0</v>
      </c>
    </row>
    <row r="26" spans="1:6" ht="13.5" thickBot="1">
      <c r="A26" s="118" t="s">
        <v>192</v>
      </c>
      <c r="B26" s="12" t="s">
        <v>330</v>
      </c>
      <c r="C26" s="120">
        <v>4800</v>
      </c>
      <c r="D26" s="120"/>
      <c r="E26" s="120">
        <v>0</v>
      </c>
      <c r="F26" s="580"/>
    </row>
    <row r="27" spans="1:6" ht="13.5" thickBot="1">
      <c r="A27" s="118" t="s">
        <v>193</v>
      </c>
      <c r="B27" s="511" t="s">
        <v>621</v>
      </c>
      <c r="C27" s="120">
        <v>1100</v>
      </c>
      <c r="D27" s="120">
        <v>1100</v>
      </c>
      <c r="E27" s="120">
        <v>1100</v>
      </c>
      <c r="F27" s="580">
        <f>E27/D27</f>
        <v>1</v>
      </c>
    </row>
    <row r="28" spans="1:6" ht="13.5" thickBot="1">
      <c r="A28" s="118" t="s">
        <v>194</v>
      </c>
      <c r="B28" s="12" t="s">
        <v>622</v>
      </c>
      <c r="C28" s="120">
        <v>50</v>
      </c>
      <c r="D28" s="120">
        <v>50</v>
      </c>
      <c r="E28" s="120">
        <v>50</v>
      </c>
      <c r="F28" s="580">
        <f>E28/D28</f>
        <v>1</v>
      </c>
    </row>
    <row r="29" spans="1:6" ht="13.5" thickBot="1">
      <c r="A29" s="118" t="s">
        <v>211</v>
      </c>
      <c r="B29" s="12" t="s">
        <v>623</v>
      </c>
      <c r="C29" s="120">
        <v>53</v>
      </c>
      <c r="D29" s="120">
        <v>53</v>
      </c>
      <c r="E29" s="120">
        <v>53</v>
      </c>
      <c r="F29" s="580">
        <f>E29/D29</f>
        <v>1</v>
      </c>
    </row>
    <row r="30" spans="1:6" ht="13.5" thickBot="1">
      <c r="A30" s="118" t="s">
        <v>248</v>
      </c>
      <c r="B30" s="511" t="s">
        <v>624</v>
      </c>
      <c r="C30" s="120">
        <v>158</v>
      </c>
      <c r="D30" s="120">
        <v>158</v>
      </c>
      <c r="E30" s="120">
        <v>158</v>
      </c>
      <c r="F30" s="580">
        <f>E30/D30</f>
        <v>1</v>
      </c>
    </row>
    <row r="31" spans="1:6" ht="13.5" thickBot="1">
      <c r="A31" s="262"/>
      <c r="B31" s="582"/>
      <c r="C31" s="151"/>
      <c r="D31" s="151"/>
      <c r="E31" s="120">
        <v>162</v>
      </c>
      <c r="F31" s="580"/>
    </row>
    <row r="32" spans="1:6" ht="13.5" thickBot="1">
      <c r="A32" s="262"/>
      <c r="B32" s="582"/>
      <c r="C32" s="151"/>
      <c r="D32" s="151"/>
      <c r="E32" s="120">
        <v>92</v>
      </c>
      <c r="F32" s="580"/>
    </row>
    <row r="33" spans="1:6" ht="13.5" thickBot="1">
      <c r="A33" s="262"/>
      <c r="B33" s="582"/>
      <c r="C33" s="151"/>
      <c r="D33" s="151"/>
      <c r="E33" s="120">
        <v>545</v>
      </c>
      <c r="F33" s="580"/>
    </row>
    <row r="34" spans="1:6" ht="13.5" thickBot="1">
      <c r="A34" s="262"/>
      <c r="B34" s="582"/>
      <c r="C34" s="151"/>
      <c r="D34" s="151"/>
      <c r="E34" s="120">
        <v>149</v>
      </c>
      <c r="F34" s="580"/>
    </row>
    <row r="35" spans="1:6" ht="13.5" thickBot="1">
      <c r="A35" s="262"/>
      <c r="B35" s="582"/>
      <c r="C35" s="151"/>
      <c r="D35" s="151"/>
      <c r="E35" s="120">
        <v>36</v>
      </c>
      <c r="F35" s="580"/>
    </row>
    <row r="36" spans="1:6" ht="13.5" thickBot="1">
      <c r="A36" s="262"/>
      <c r="B36" s="582"/>
      <c r="C36" s="151"/>
      <c r="D36" s="151"/>
      <c r="E36" s="120">
        <v>36</v>
      </c>
      <c r="F36" s="580"/>
    </row>
    <row r="37" spans="1:6" ht="13.5" thickBot="1">
      <c r="A37" s="262"/>
      <c r="B37" s="582"/>
      <c r="C37" s="151"/>
      <c r="D37" s="151"/>
      <c r="E37" s="120">
        <v>96</v>
      </c>
      <c r="F37" s="580"/>
    </row>
    <row r="38" spans="1:6" ht="13.5" thickBot="1">
      <c r="A38" s="262"/>
      <c r="B38" s="582"/>
      <c r="C38" s="151"/>
      <c r="D38" s="151"/>
      <c r="E38" s="120">
        <v>130</v>
      </c>
      <c r="F38" s="580"/>
    </row>
    <row r="39" spans="1:6" ht="13.5" thickBot="1">
      <c r="A39" s="262"/>
      <c r="B39" s="582"/>
      <c r="C39" s="151"/>
      <c r="D39" s="151"/>
      <c r="E39" s="120">
        <v>293</v>
      </c>
      <c r="F39" s="580"/>
    </row>
    <row r="40" spans="1:6" ht="16.5" thickBot="1">
      <c r="A40" s="121"/>
      <c r="B40" s="512" t="s">
        <v>102</v>
      </c>
      <c r="C40" s="122">
        <f>SUM(C9:C39)</f>
        <v>184713</v>
      </c>
      <c r="D40" s="122">
        <f>SUM(D9:D39)</f>
        <v>80493</v>
      </c>
      <c r="E40" s="122">
        <f>SUM(E9:E39)</f>
        <v>80757</v>
      </c>
      <c r="F40" s="580">
        <f>E40/D40</f>
        <v>1.003279788304573</v>
      </c>
    </row>
    <row r="41" ht="12.75">
      <c r="C41" s="71"/>
    </row>
    <row r="45" spans="2:3" ht="18.75">
      <c r="B45" s="513"/>
      <c r="C45" s="513"/>
    </row>
  </sheetData>
  <sheetProtection/>
  <mergeCells count="5">
    <mergeCell ref="B8:D8"/>
    <mergeCell ref="A2:D2"/>
    <mergeCell ref="A3:D3"/>
    <mergeCell ref="A4:D4"/>
    <mergeCell ref="A5:D5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9">
    <tabColor indexed="50"/>
  </sheetPr>
  <dimension ref="A1:L34"/>
  <sheetViews>
    <sheetView zoomScalePageLayoutView="0" workbookViewId="0" topLeftCell="A19">
      <selection activeCell="H13" sqref="H13"/>
    </sheetView>
  </sheetViews>
  <sheetFormatPr defaultColWidth="9.140625" defaultRowHeight="12.75"/>
  <cols>
    <col min="1" max="1" width="6.7109375" style="0" customWidth="1"/>
    <col min="2" max="2" width="23.00390625" style="0" customWidth="1"/>
    <col min="3" max="3" width="11.57421875" style="0" customWidth="1"/>
    <col min="4" max="4" width="13.00390625" style="0" customWidth="1"/>
    <col min="5" max="5" width="14.140625" style="0" customWidth="1"/>
    <col min="6" max="6" width="20.421875" style="0" customWidth="1"/>
  </cols>
  <sheetData>
    <row r="1" spans="1:6" ht="12.75">
      <c r="A1" s="638" t="s">
        <v>359</v>
      </c>
      <c r="B1" s="638"/>
      <c r="C1" s="638"/>
      <c r="D1" s="638"/>
      <c r="E1" s="638"/>
      <c r="F1" s="342"/>
    </row>
    <row r="2" spans="1:6" ht="12.75">
      <c r="A2" s="15"/>
      <c r="B2" s="16"/>
      <c r="C2" s="16"/>
      <c r="D2" s="16"/>
      <c r="E2" s="16"/>
      <c r="F2" s="16"/>
    </row>
    <row r="3" spans="1:6" ht="12.75">
      <c r="A3" s="644" t="s">
        <v>726</v>
      </c>
      <c r="B3" s="644"/>
      <c r="C3" s="644"/>
      <c r="D3" s="644"/>
      <c r="E3" s="644"/>
      <c r="F3" s="344"/>
    </row>
    <row r="4" spans="1:6" ht="12.75">
      <c r="A4" s="644" t="s">
        <v>231</v>
      </c>
      <c r="B4" s="644"/>
      <c r="C4" s="644"/>
      <c r="D4" s="644"/>
      <c r="E4" s="644"/>
      <c r="F4" s="344"/>
    </row>
    <row r="5" spans="1:6" ht="12.75">
      <c r="A5" s="644" t="s">
        <v>232</v>
      </c>
      <c r="B5" s="644"/>
      <c r="C5" s="644"/>
      <c r="D5" s="644"/>
      <c r="E5" s="644"/>
      <c r="F5" s="344"/>
    </row>
    <row r="6" spans="1:6" ht="12.75">
      <c r="A6" s="644" t="s">
        <v>700</v>
      </c>
      <c r="B6" s="644"/>
      <c r="C6" s="644"/>
      <c r="D6" s="644"/>
      <c r="E6" s="644"/>
      <c r="F6" s="344"/>
    </row>
    <row r="7" spans="1:6" ht="13.5" thickBot="1">
      <c r="A7" s="668"/>
      <c r="B7" s="668"/>
      <c r="C7" s="668"/>
      <c r="D7" s="669"/>
      <c r="E7" s="669"/>
      <c r="F7" s="569" t="s">
        <v>680</v>
      </c>
    </row>
    <row r="8" spans="1:6" ht="12.75">
      <c r="A8" s="569"/>
      <c r="D8" s="670" t="s">
        <v>732</v>
      </c>
      <c r="E8" s="671"/>
      <c r="F8" s="672"/>
    </row>
    <row r="9" spans="1:6" ht="13.5" thickBot="1">
      <c r="A9" s="569"/>
      <c r="D9" s="673"/>
      <c r="E9" s="674"/>
      <c r="F9" s="675"/>
    </row>
    <row r="10" spans="1:6" ht="12.75" customHeight="1">
      <c r="A10" s="91" t="s">
        <v>117</v>
      </c>
      <c r="B10" s="657" t="s">
        <v>234</v>
      </c>
      <c r="C10" s="91"/>
      <c r="D10" s="91" t="s">
        <v>361</v>
      </c>
      <c r="E10" s="91" t="s">
        <v>363</v>
      </c>
      <c r="F10" s="657" t="s">
        <v>679</v>
      </c>
    </row>
    <row r="11" spans="1:6" ht="39" thickBot="1">
      <c r="A11" s="90" t="s">
        <v>233</v>
      </c>
      <c r="B11" s="676"/>
      <c r="C11" s="90" t="s">
        <v>701</v>
      </c>
      <c r="D11" s="90" t="s">
        <v>362</v>
      </c>
      <c r="E11" s="90" t="s">
        <v>362</v>
      </c>
      <c r="F11" s="676"/>
    </row>
    <row r="12" spans="1:7" ht="33.75" customHeight="1">
      <c r="A12" s="118" t="s">
        <v>5</v>
      </c>
      <c r="B12" s="258" t="s">
        <v>235</v>
      </c>
      <c r="C12" s="258">
        <v>44</v>
      </c>
      <c r="D12" s="258">
        <v>40</v>
      </c>
      <c r="E12" s="258">
        <v>4</v>
      </c>
      <c r="F12" s="7">
        <f>E12+D12</f>
        <v>44</v>
      </c>
      <c r="G12" s="246"/>
    </row>
    <row r="13" spans="1:6" ht="29.25" customHeight="1">
      <c r="A13" s="118" t="s">
        <v>9</v>
      </c>
      <c r="B13" s="23" t="s">
        <v>81</v>
      </c>
      <c r="C13" s="23">
        <v>120</v>
      </c>
      <c r="D13" s="23">
        <v>117</v>
      </c>
      <c r="E13" s="23">
        <v>3</v>
      </c>
      <c r="F13" s="55">
        <v>120</v>
      </c>
    </row>
    <row r="14" spans="1:12" ht="12.75">
      <c r="A14" s="622" t="s">
        <v>82</v>
      </c>
      <c r="B14" s="23" t="s">
        <v>236</v>
      </c>
      <c r="C14" s="23">
        <v>77</v>
      </c>
      <c r="D14" s="23">
        <v>75</v>
      </c>
      <c r="E14" s="23">
        <v>1</v>
      </c>
      <c r="F14" s="594">
        <v>76</v>
      </c>
      <c r="G14" s="569"/>
      <c r="H14" s="376"/>
      <c r="I14" s="376"/>
      <c r="J14" s="376"/>
      <c r="K14" s="569"/>
      <c r="L14" s="569"/>
    </row>
    <row r="15" spans="1:12" ht="12.75">
      <c r="A15" s="622"/>
      <c r="B15" s="23" t="s">
        <v>84</v>
      </c>
      <c r="C15" s="23">
        <v>15</v>
      </c>
      <c r="D15" s="23">
        <v>15</v>
      </c>
      <c r="E15" s="23"/>
      <c r="F15" s="594">
        <v>15</v>
      </c>
      <c r="G15" s="8"/>
      <c r="H15" s="569"/>
      <c r="I15" s="569"/>
      <c r="J15" s="569"/>
      <c r="K15" s="569"/>
      <c r="L15" s="569"/>
    </row>
    <row r="16" spans="1:12" ht="12.75">
      <c r="A16" s="622"/>
      <c r="B16" s="259" t="s">
        <v>301</v>
      </c>
      <c r="C16" s="259">
        <v>12</v>
      </c>
      <c r="D16" s="259">
        <v>11</v>
      </c>
      <c r="E16" s="259"/>
      <c r="F16" s="595">
        <v>11</v>
      </c>
      <c r="G16" s="8"/>
      <c r="H16" s="8"/>
      <c r="I16" s="8"/>
      <c r="J16" s="8"/>
      <c r="K16" s="8"/>
      <c r="L16" s="8"/>
    </row>
    <row r="17" spans="1:12" ht="25.5">
      <c r="A17" s="622" t="s">
        <v>85</v>
      </c>
      <c r="B17" s="260" t="s">
        <v>367</v>
      </c>
      <c r="C17" s="583" t="s">
        <v>702</v>
      </c>
      <c r="D17" s="23">
        <v>46</v>
      </c>
      <c r="E17" s="23"/>
      <c r="F17" s="594">
        <v>46</v>
      </c>
      <c r="G17" s="8"/>
      <c r="H17" s="8"/>
      <c r="I17" s="8"/>
      <c r="J17" s="8"/>
      <c r="K17" s="8"/>
      <c r="L17" s="8"/>
    </row>
    <row r="18" spans="1:6" ht="12.75">
      <c r="A18" s="622"/>
      <c r="B18" s="23" t="s">
        <v>237</v>
      </c>
      <c r="C18" s="23">
        <v>15</v>
      </c>
      <c r="D18" s="23">
        <v>15</v>
      </c>
      <c r="E18" s="23"/>
      <c r="F18" s="55">
        <v>15</v>
      </c>
    </row>
    <row r="19" spans="1:6" ht="12.75">
      <c r="A19" s="622" t="s">
        <v>85</v>
      </c>
      <c r="B19" s="23" t="s">
        <v>238</v>
      </c>
      <c r="C19" s="23">
        <v>71</v>
      </c>
      <c r="D19" s="23">
        <v>70</v>
      </c>
      <c r="E19" s="23">
        <v>4</v>
      </c>
      <c r="F19" s="55">
        <v>74</v>
      </c>
    </row>
    <row r="20" spans="1:6" ht="12.75">
      <c r="A20" s="622"/>
      <c r="B20" s="23" t="s">
        <v>302</v>
      </c>
      <c r="C20" s="23">
        <v>4</v>
      </c>
      <c r="D20" s="23">
        <v>4</v>
      </c>
      <c r="E20" s="23"/>
      <c r="F20" s="55">
        <v>4</v>
      </c>
    </row>
    <row r="21" spans="1:6" ht="12.75">
      <c r="A21" s="118" t="s">
        <v>86</v>
      </c>
      <c r="B21" s="23" t="s">
        <v>360</v>
      </c>
      <c r="C21" s="23">
        <v>44</v>
      </c>
      <c r="D21" s="23">
        <v>42</v>
      </c>
      <c r="E21" s="23"/>
      <c r="F21" s="55">
        <v>42</v>
      </c>
    </row>
    <row r="22" spans="1:6" ht="12.75">
      <c r="A22" s="118" t="s">
        <v>88</v>
      </c>
      <c r="B22" s="23" t="s">
        <v>239</v>
      </c>
      <c r="C22" s="23">
        <v>63</v>
      </c>
      <c r="D22" s="23">
        <v>63</v>
      </c>
      <c r="E22" s="23"/>
      <c r="F22" s="55">
        <v>63</v>
      </c>
    </row>
    <row r="23" spans="1:6" ht="12.75">
      <c r="A23" s="118" t="s">
        <v>90</v>
      </c>
      <c r="B23" s="23" t="s">
        <v>91</v>
      </c>
      <c r="C23" s="23">
        <v>23</v>
      </c>
      <c r="D23" s="23">
        <v>23</v>
      </c>
      <c r="E23" s="23"/>
      <c r="F23" s="55">
        <v>23</v>
      </c>
    </row>
    <row r="24" spans="1:6" ht="12.75">
      <c r="A24" s="622" t="s">
        <v>92</v>
      </c>
      <c r="B24" s="23" t="s">
        <v>240</v>
      </c>
      <c r="C24" s="23">
        <v>9</v>
      </c>
      <c r="D24" s="23">
        <v>6</v>
      </c>
      <c r="E24" s="23">
        <v>3</v>
      </c>
      <c r="F24" s="55">
        <v>9</v>
      </c>
    </row>
    <row r="25" spans="1:6" ht="12.75">
      <c r="A25" s="622"/>
      <c r="B25" s="23" t="s">
        <v>241</v>
      </c>
      <c r="C25" s="23">
        <v>4</v>
      </c>
      <c r="D25" s="23">
        <v>4</v>
      </c>
      <c r="E25" s="23"/>
      <c r="F25" s="55">
        <v>4</v>
      </c>
    </row>
    <row r="26" spans="1:6" ht="25.5">
      <c r="A26" s="622" t="s">
        <v>95</v>
      </c>
      <c r="B26" s="260" t="s">
        <v>369</v>
      </c>
      <c r="C26" s="583" t="s">
        <v>703</v>
      </c>
      <c r="D26" s="23">
        <v>7</v>
      </c>
      <c r="E26" s="23">
        <v>2</v>
      </c>
      <c r="F26" s="55">
        <v>9</v>
      </c>
    </row>
    <row r="27" spans="1:6" ht="12.75">
      <c r="A27" s="622"/>
      <c r="B27" s="23" t="s">
        <v>96</v>
      </c>
      <c r="C27" s="23">
        <v>5</v>
      </c>
      <c r="D27" s="23">
        <v>6</v>
      </c>
      <c r="E27" s="23">
        <v>1</v>
      </c>
      <c r="F27" s="55">
        <v>7</v>
      </c>
    </row>
    <row r="28" spans="1:6" ht="25.5">
      <c r="A28" s="118" t="s">
        <v>97</v>
      </c>
      <c r="B28" s="23" t="s">
        <v>242</v>
      </c>
      <c r="C28" s="23">
        <v>61</v>
      </c>
      <c r="D28" s="23">
        <v>57</v>
      </c>
      <c r="E28" s="23">
        <v>1</v>
      </c>
      <c r="F28" s="55">
        <v>58</v>
      </c>
    </row>
    <row r="29" spans="1:6" ht="25.5">
      <c r="A29" s="118" t="s">
        <v>99</v>
      </c>
      <c r="B29" s="23" t="s">
        <v>244</v>
      </c>
      <c r="C29" s="23">
        <v>9</v>
      </c>
      <c r="D29" s="23">
        <v>9</v>
      </c>
      <c r="E29" s="23"/>
      <c r="F29" s="55">
        <v>9</v>
      </c>
    </row>
    <row r="30" spans="1:6" ht="12.75">
      <c r="A30" s="262" t="s">
        <v>100</v>
      </c>
      <c r="B30" s="23" t="s">
        <v>246</v>
      </c>
      <c r="C30" s="23">
        <v>2</v>
      </c>
      <c r="D30" s="23">
        <v>1</v>
      </c>
      <c r="E30" s="23">
        <v>1</v>
      </c>
      <c r="F30" s="55">
        <v>2</v>
      </c>
    </row>
    <row r="31" spans="1:6" ht="12.75">
      <c r="A31" s="323" t="s">
        <v>103</v>
      </c>
      <c r="B31" s="23" t="s">
        <v>243</v>
      </c>
      <c r="C31" s="23">
        <v>421</v>
      </c>
      <c r="D31" s="23">
        <v>384</v>
      </c>
      <c r="E31" s="23">
        <v>11</v>
      </c>
      <c r="F31" s="55">
        <v>395</v>
      </c>
    </row>
    <row r="32" spans="1:6" ht="13.5" thickBot="1">
      <c r="A32" s="324" t="s">
        <v>186</v>
      </c>
      <c r="B32" s="257" t="s">
        <v>197</v>
      </c>
      <c r="C32" s="257">
        <v>77</v>
      </c>
      <c r="D32" s="257">
        <v>75</v>
      </c>
      <c r="E32" s="257">
        <v>1</v>
      </c>
      <c r="F32" s="570">
        <v>76</v>
      </c>
    </row>
    <row r="33" spans="1:6" ht="13.5" thickBot="1">
      <c r="A33" s="9"/>
      <c r="B33" s="17" t="s">
        <v>245</v>
      </c>
      <c r="C33" s="17">
        <v>1132</v>
      </c>
      <c r="D33" s="17">
        <f>SUM(D12:D32)</f>
        <v>1070</v>
      </c>
      <c r="E33" s="17">
        <f>SUM(E12:E32)</f>
        <v>32</v>
      </c>
      <c r="F33" s="17">
        <f>SUM(F12:F32)</f>
        <v>1102</v>
      </c>
    </row>
    <row r="34" spans="1:6" ht="12.75">
      <c r="A34" s="54"/>
      <c r="B34" s="16"/>
      <c r="C34" s="16"/>
      <c r="D34" s="16"/>
      <c r="E34" s="16"/>
      <c r="F34" s="16"/>
    </row>
  </sheetData>
  <sheetProtection/>
  <mergeCells count="14">
    <mergeCell ref="A6:E6"/>
    <mergeCell ref="A1:E1"/>
    <mergeCell ref="A3:E3"/>
    <mergeCell ref="A4:E4"/>
    <mergeCell ref="A5:E5"/>
    <mergeCell ref="A24:A25"/>
    <mergeCell ref="A26:A27"/>
    <mergeCell ref="A19:A20"/>
    <mergeCell ref="A7:E7"/>
    <mergeCell ref="D8:F9"/>
    <mergeCell ref="F10:F11"/>
    <mergeCell ref="B10:B11"/>
    <mergeCell ref="A14:A16"/>
    <mergeCell ref="A17:A18"/>
  </mergeCells>
  <printOptions/>
  <pageMargins left="0.7480314960629921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Bereczk Balázs</cp:lastModifiedBy>
  <cp:lastPrinted>2008-04-16T06:58:30Z</cp:lastPrinted>
  <dcterms:created xsi:type="dcterms:W3CDTF">2005-07-21T07:39:34Z</dcterms:created>
  <dcterms:modified xsi:type="dcterms:W3CDTF">2008-04-16T06:58:52Z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