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8" firstSheet="14" activeTab="16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sz melléklet polghiv" sheetId="6" r:id="rId6"/>
    <sheet name="4. számú melléklet" sheetId="7" r:id="rId7"/>
    <sheet name="5.sz melléklet felújítás" sheetId="8" r:id="rId8"/>
    <sheet name="6. sz. melléklet létszám" sheetId="9" r:id="rId9"/>
    <sheet name="7" sheetId="10" r:id="rId10"/>
    <sheet name=" 8. sz. melléklet adott tám." sheetId="11" r:id="rId11"/>
    <sheet name="9.sz. melléklet ált. és céltar" sheetId="12" r:id="rId12"/>
    <sheet name="10.sz.melléklet többéves kih." sheetId="13" r:id="rId13"/>
    <sheet name="11.sz melléklet kisebbség" sheetId="14" r:id="rId14"/>
    <sheet name="12. sz.melléklet ütemterv" sheetId="15" r:id="rId15"/>
    <sheet name=" 13.sz. melléklet mérleg" sheetId="16" r:id="rId16"/>
    <sheet name="3.sz. tájékoztató kimutatás" sheetId="17" r:id="rId17"/>
  </sheets>
  <externalReferences>
    <externalReference r:id="rId20"/>
  </externalReferences>
  <definedNames>
    <definedName name="_xlnm.Print_Area" localSheetId="2">'1.a.sz.mell működés mérleg'!$A$1:$D$21</definedName>
    <definedName name="_xlnm.Print_Area" localSheetId="3">'1.b.sz.mell felhalm mérleg'!$A$1:$D$21</definedName>
    <definedName name="_xlnm.Print_Area" localSheetId="4">'2sz melléklet'!$A$1:$K$179</definedName>
  </definedNames>
  <calcPr fullCalcOnLoad="1"/>
</workbook>
</file>

<file path=xl/comments13.xml><?xml version="1.0" encoding="utf-8"?>
<comments xmlns="http://schemas.openxmlformats.org/spreadsheetml/2006/main">
  <authors>
    <author>Polg?rmesteri Hivatal</author>
    <author>Bereczk Bal?zs</author>
  </authors>
  <commentList>
    <comment ref="B9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Kezdeti összeg: 90.000
Kamat: hat havi BUBOR+ 1%
Kamatfizetés: félévente
Kamat alapja: fennálló tartozás
Törlesztés: 2006-2015 évente: 8.100 M
Lejárat: 2015.</t>
        </r>
      </text>
    </comment>
    <comment ref="H16" authorId="1">
      <text>
        <r>
          <t/>
        </r>
      </text>
    </comment>
    <comment ref="H1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<sst xmlns="http://schemas.openxmlformats.org/spreadsheetml/2006/main" count="1122" uniqueCount="639">
  <si>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</si>
  <si>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</si>
  <si>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</si>
  <si>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</si>
  <si>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</si>
  <si>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</si>
  <si>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</si>
  <si>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</si>
  <si>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</si>
  <si>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</si>
  <si>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</si>
  <si>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</si>
  <si>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</si>
  <si>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</si>
  <si>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</si>
  <si>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</si>
  <si>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</si>
  <si>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</si>
  <si>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</si>
  <si>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</si>
  <si>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-</t>
  </si>
  <si>
    <t xml:space="preserve">Támogatások 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</si>
  <si>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</si>
  <si>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</si>
  <si>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</si>
  <si>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</si>
  <si>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</si>
  <si>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</si>
  <si>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</si>
  <si>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</si>
  <si>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</si>
  <si>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ÖNHIKI előleg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</si>
  <si>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</si>
  <si>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</si>
  <si>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</si>
  <si>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</si>
  <si>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</si>
  <si>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</si>
  <si>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</si>
  <si>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Fejlesztési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</si>
  <si>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</si>
  <si>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</si>
  <si>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</si>
  <si>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</si>
  <si>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</si>
  <si>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</si>
  <si>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</si>
  <si>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</si>
  <si>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</si>
  <si>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</si>
  <si>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</si>
  <si>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</si>
  <si>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</si>
  <si>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</si>
  <si>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</si>
  <si>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</si>
  <si>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</si>
  <si>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</si>
  <si>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</si>
  <si>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</si>
  <si>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</si>
  <si>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Hosszú lejáratú hiteltörlesztés</t>
  </si>
  <si>
    <t>Kiadások mindösszesen:  /1-2/</t>
  </si>
  <si>
    <t>Függő kiadások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</si>
  <si>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</si>
  <si>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</si>
  <si>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</si>
  <si>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</si>
  <si>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</si>
  <si>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</si>
  <si>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</si>
  <si>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</si>
  <si>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</si>
  <si>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</si>
  <si>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</si>
  <si>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</si>
  <si>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Kölcsön államháztartáson belülre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</si>
  <si>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</si>
  <si>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</si>
  <si>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</si>
  <si>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</si>
  <si>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</si>
  <si>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</si>
  <si>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</si>
  <si>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</si>
  <si>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</si>
  <si>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</si>
  <si>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</si>
  <si>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</si>
  <si>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</si>
  <si>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</si>
  <si>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</si>
  <si>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</si>
  <si>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</si>
  <si>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</si>
  <si>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</si>
  <si>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</si>
  <si>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- Múzeum</t>
  </si>
  <si>
    <t>10.</t>
  </si>
  <si>
    <t>Tűzoltóparancsn.</t>
  </si>
  <si>
    <t>11.</t>
  </si>
  <si>
    <t>12.</t>
  </si>
  <si>
    <t>Gyfürdő és Szab K</t>
  </si>
  <si>
    <t>Összesen:</t>
  </si>
  <si>
    <t>13.</t>
  </si>
  <si>
    <t>Kórház</t>
  </si>
  <si>
    <t>Mindösszesen:</t>
  </si>
  <si>
    <t>Felhalmozási célú pénzeszközátvétel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</si>
  <si>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</si>
  <si>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</si>
  <si>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</si>
  <si>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</si>
  <si>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</si>
  <si>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</si>
  <si>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</si>
  <si>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</si>
  <si>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</si>
  <si>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</si>
  <si>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</si>
  <si>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</si>
  <si>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</si>
  <si>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</si>
  <si>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</si>
  <si>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</si>
  <si>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</si>
  <si>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</si>
  <si>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</si>
  <si>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</si>
  <si>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</si>
  <si>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</si>
  <si>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</si>
  <si>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</si>
  <si>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</si>
  <si>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</si>
  <si>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</si>
  <si>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</si>
  <si>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</si>
  <si>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</si>
  <si>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</si>
  <si>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</si>
  <si>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Postaköltség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</si>
  <si>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</si>
  <si>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</si>
  <si>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</si>
  <si>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</si>
  <si>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</si>
  <si>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</si>
  <si>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</si>
  <si>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</si>
  <si>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Óvodai pályázat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</si>
  <si>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</si>
  <si>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</si>
  <si>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</si>
  <si>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</si>
  <si>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</si>
  <si>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</si>
  <si>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</si>
  <si>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</si>
  <si>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</si>
  <si>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</si>
  <si>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</si>
  <si>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</si>
  <si>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</si>
  <si>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</si>
  <si>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</si>
  <si>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 xml:space="preserve">                MVFC Labdarúgás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</si>
  <si>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</si>
  <si>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</si>
  <si>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</si>
  <si>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</si>
  <si>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</si>
  <si>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</si>
  <si>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</si>
  <si>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</si>
  <si>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</si>
  <si>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</si>
  <si>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</si>
  <si>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</si>
  <si>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</si>
  <si>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</si>
  <si>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</si>
  <si>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</si>
  <si>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</si>
  <si>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</si>
  <si>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</si>
  <si>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</si>
  <si>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</si>
  <si>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</si>
  <si>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</si>
  <si>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KÖZLEKEDÉSI ÁGAZAT</t>
  </si>
  <si>
    <t>14.</t>
  </si>
  <si>
    <t>15.</t>
  </si>
  <si>
    <t>16.</t>
  </si>
  <si>
    <t>SZOCIÁLIS-, ÉS HUMÁN SZOLGÁLTATÁS, IGAZGATÁS</t>
  </si>
  <si>
    <t>Orgona utcai lakások vásárlása</t>
  </si>
  <si>
    <t>17.</t>
  </si>
  <si>
    <t>18.</t>
  </si>
  <si>
    <t>19.</t>
  </si>
  <si>
    <t>20.</t>
  </si>
  <si>
    <t xml:space="preserve">V. </t>
  </si>
  <si>
    <t>FELÚJÍTÁS</t>
  </si>
  <si>
    <t>Polgármesteri Hivatal</t>
  </si>
  <si>
    <t>Központi támogatás</t>
  </si>
  <si>
    <t>Önkormányzati támogatás</t>
  </si>
  <si>
    <t>Romanap előkészítése</t>
  </si>
  <si>
    <t>Cigány tanulók ösztöndíj támogatása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</si>
  <si>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</si>
  <si>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</si>
  <si>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</si>
  <si>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</si>
  <si>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</si>
  <si>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</si>
  <si>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</si>
  <si>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Hagyományörző egyesület támogatása</t>
  </si>
  <si>
    <t>Irodaszer, egyéb</t>
  </si>
  <si>
    <t>21.</t>
  </si>
  <si>
    <t>ENERGIAELLÁTÁS RÉSZESEDÉS ÁTRUHÁZÁS</t>
  </si>
  <si>
    <t xml:space="preserve">     Ebből:</t>
  </si>
  <si>
    <t>1.sz. Melléklet</t>
  </si>
  <si>
    <t>Me.:</t>
  </si>
  <si>
    <t>2. sz. melléklet</t>
  </si>
  <si>
    <t>Bevételek:</t>
  </si>
  <si>
    <t>3. sz. Melléklet</t>
  </si>
  <si>
    <t>4 sz. Melléklet</t>
  </si>
  <si>
    <t>beruházási kiadásai</t>
  </si>
  <si>
    <t>5 sz. Melléklet</t>
  </si>
  <si>
    <t>fejlesztési kiadásai</t>
  </si>
  <si>
    <t>Marcali Városi Cigány Kisebbségi Önkormányzat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</si>
  <si>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</si>
  <si>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</si>
  <si>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</si>
  <si>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</si>
  <si>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</si>
  <si>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</si>
  <si>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Dél-Balatoni szennyvízelv.</t>
  </si>
  <si>
    <t>Önkormány-zati forrás</t>
  </si>
  <si>
    <t>Külső forrás</t>
  </si>
  <si>
    <t>Külső forrás megnevezése</t>
  </si>
  <si>
    <t>E ft</t>
  </si>
  <si>
    <t>E Ft</t>
  </si>
  <si>
    <t xml:space="preserve"> Ezer forintban !</t>
  </si>
  <si>
    <t>Megnevezés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</si>
  <si>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</si>
  <si>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</si>
  <si>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</si>
  <si>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</si>
  <si>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pénzeszközátvétel</t>
  </si>
  <si>
    <t>Működési célú kölcsönök visszatérülése, igénybevétele</t>
  </si>
  <si>
    <t>Rövid lejáratú hitel + Önhiki előleg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</si>
  <si>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</si>
  <si>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</si>
  <si>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</si>
  <si>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</si>
  <si>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</si>
  <si>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</si>
  <si>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Ellátottak pénzbeli juttatása</t>
  </si>
  <si>
    <t>Társadalmi és szociálpolitikai juttatás</t>
  </si>
  <si>
    <t>Rövid lejáratú hitel visszafizetése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</si>
  <si>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</si>
  <si>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</si>
  <si>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</si>
  <si>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</si>
  <si>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</si>
  <si>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</si>
  <si>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ÁFA visszatérülése</t>
  </si>
  <si>
    <t>Fejlesztési célú támogatások (Cél, címzett stb.)</t>
  </si>
  <si>
    <t>Felhalmozási célú kölcsönök visszatérülése</t>
  </si>
  <si>
    <t>Hosszú lejáratú hitel</t>
  </si>
  <si>
    <t>Lakáshoz jutás normatívája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</si>
  <si>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</si>
  <si>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</si>
  <si>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</si>
  <si>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</si>
  <si>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</si>
  <si>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</si>
  <si>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</si>
  <si>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</si>
  <si>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</si>
  <si>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</si>
  <si>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</si>
  <si>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</si>
  <si>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</si>
  <si>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működési, fejlesztési bevételeinek és kiadásainak mérlegszerű bemutatása</t>
  </si>
  <si>
    <t>2008. évre</t>
  </si>
  <si>
    <t>a Polgármesteri Hivatal és az önkormányzat</t>
  </si>
  <si>
    <t>irányítása alá tartozó költségvetési szervek</t>
  </si>
  <si>
    <t>sz.</t>
  </si>
  <si>
    <t xml:space="preserve">I n t é z m é n y </t>
  </si>
  <si>
    <t>Berzsenyi Dániel Gimnázium</t>
  </si>
  <si>
    <t>Noszlopy G. Ált. iskola</t>
  </si>
  <si>
    <t>- Nevelési Tanácsadó</t>
  </si>
  <si>
    <t>Óvodai Központ</t>
  </si>
  <si>
    <t>Szociális és Eü. Szolgáltató</t>
  </si>
  <si>
    <t>Művelődési Központ</t>
  </si>
  <si>
    <t>-  TV</t>
  </si>
  <si>
    <t>Városi Tűzoltóparancsnokság</t>
  </si>
  <si>
    <t>Városi Kórház</t>
  </si>
  <si>
    <t>Gyógyfürdő és Szabadidőközpont</t>
  </si>
  <si>
    <t xml:space="preserve">      Összesen:</t>
  </si>
  <si>
    <t>A fenti létszámon túl az intézmények várhatóan az alábbiak szerint foglalkoztatnak közhasznú, közcélú munkásokat:</t>
  </si>
  <si>
    <t>Dél-Balatoni Szennyvízelv.</t>
  </si>
  <si>
    <t xml:space="preserve"> Létszám: fő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</si>
  <si>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</si>
  <si>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</si>
  <si>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</si>
  <si>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</si>
  <si>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</si>
  <si>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</si>
  <si>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</si>
  <si>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</si>
  <si>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</si>
  <si>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</si>
  <si>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</si>
  <si>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</si>
  <si>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</si>
  <si>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</si>
  <si>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</si>
  <si>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</si>
  <si>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</si>
  <si>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</si>
  <si>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</si>
  <si>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</si>
  <si>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</si>
  <si>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Működési célú pénzeszközát.</t>
  </si>
  <si>
    <t>Fejlesztési célú átadás</t>
  </si>
  <si>
    <t>Beruházási kiadások</t>
  </si>
  <si>
    <t>Felújítási kiadások</t>
  </si>
  <si>
    <t>Tartalék</t>
  </si>
  <si>
    <t>22.</t>
  </si>
  <si>
    <t>Részesedés vásárlás</t>
  </si>
  <si>
    <t>Kölcsöntörlesztés</t>
  </si>
  <si>
    <t>Hiteltörlesztés</t>
  </si>
  <si>
    <t>23.</t>
  </si>
  <si>
    <t>Kiadási előir. összesen:</t>
  </si>
  <si>
    <t xml:space="preserve"> éve</t>
  </si>
  <si>
    <t>XXI. sz. Iskola hitel</t>
  </si>
  <si>
    <t>Kötelezettség</t>
  </si>
  <si>
    <t>Köt. váll.</t>
  </si>
  <si>
    <t>Kiadás vonzata évenként</t>
  </si>
  <si>
    <t>Összesen</t>
  </si>
  <si>
    <t>jogcíme</t>
  </si>
  <si>
    <t xml:space="preserve"> (4+5+6+7+8)</t>
  </si>
  <si>
    <t>Felhalmozási célú hiteltörlesztés (tőke+kamat)</t>
  </si>
  <si>
    <t>Többéves kihatással járó döntésekből származó kötelezettségek</t>
  </si>
  <si>
    <t>célok szerint évenkénti bontásban</t>
  </si>
  <si>
    <t>2008.</t>
  </si>
  <si>
    <t>Bevételi jogcím</t>
  </si>
  <si>
    <t>Kedvezmény nélkül elérhető bevétel</t>
  </si>
  <si>
    <t>Kedvezmények összege</t>
  </si>
  <si>
    <t>29.</t>
  </si>
  <si>
    <t>Az Önkormányzat által adott közvetett támogatások</t>
  </si>
  <si>
    <t>(kedvezmények)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</si>
  <si>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</si>
  <si>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</si>
  <si>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</si>
  <si>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</si>
  <si>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</si>
  <si>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</si>
  <si>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</si>
  <si>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</si>
  <si>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</si>
  <si>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</si>
  <si>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</si>
  <si>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</si>
  <si>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</si>
  <si>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</si>
  <si>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</si>
  <si>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</si>
  <si>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</si>
  <si>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</si>
  <si>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</si>
  <si>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</si>
  <si>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</si>
  <si>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</si>
  <si>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</si>
  <si>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</si>
  <si>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</si>
  <si>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</si>
  <si>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</si>
  <si>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</si>
  <si>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</si>
  <si>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</si>
  <si>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</si>
  <si>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</si>
  <si>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</si>
  <si>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</si>
  <si>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</si>
  <si>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</si>
  <si>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</si>
  <si>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</si>
  <si>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</si>
  <si>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</si>
  <si>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</si>
  <si>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</si>
  <si>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</si>
  <si>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</si>
  <si>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</si>
  <si>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</si>
  <si>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</si>
  <si>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>Önkormányza-ti forrás</t>
  </si>
  <si>
    <t>részvény átruházás</t>
  </si>
  <si>
    <t>III</t>
  </si>
  <si>
    <t xml:space="preserve">            Somogyi egyetemistákért alapít.</t>
  </si>
  <si>
    <t>Gyék eszközbeszerzés a bérleti díj terhére</t>
  </si>
  <si>
    <t>- Nemesvidi tagiskola</t>
  </si>
  <si>
    <t>Nemesvidi tagóvoda</t>
  </si>
  <si>
    <t>magánszemélyek kommunális adója</t>
  </si>
  <si>
    <t>9. sz. melléklet</t>
  </si>
  <si>
    <t>GAMESZ átlag</t>
  </si>
  <si>
    <t>Felhalmozási célú hitelfelvétel</t>
  </si>
  <si>
    <t>8. sz. melléklet</t>
  </si>
  <si>
    <t>Marcali Város Önkormányzat EU támogatással megvalósuló programairól, projektjeiről</t>
  </si>
  <si>
    <t>Me.: ezer Ft</t>
  </si>
  <si>
    <t>Me.:ezer Ft</t>
  </si>
  <si>
    <t>Me.:                   ezer Ft</t>
  </si>
  <si>
    <t>10. sz. melléklet</t>
  </si>
  <si>
    <t>Általános és céltartalék felhasználásáról</t>
  </si>
  <si>
    <t>Célja</t>
  </si>
  <si>
    <t>Összege</t>
  </si>
  <si>
    <t>ezer Ft</t>
  </si>
  <si>
    <t>Sorszám</t>
  </si>
  <si>
    <t>Általános tartalék</t>
  </si>
  <si>
    <t>Év során előre nem látható események fedezetére</t>
  </si>
  <si>
    <t>Összesen (1+2):</t>
  </si>
  <si>
    <t>Bizei részönkormányzat támogatása</t>
  </si>
  <si>
    <t>Boronkai részönkormányzat támogatása</t>
  </si>
  <si>
    <t>Gyótai részönkormányzat támogatása</t>
  </si>
  <si>
    <t>Horvátkúti részönkormányzat támogatása</t>
  </si>
  <si>
    <t xml:space="preserve"> Ezer forintban </t>
  </si>
  <si>
    <t>3.sz. Tájékoztató Kimutatás</t>
  </si>
  <si>
    <t>Felhalmozási és tőkejellegű bevételek</t>
  </si>
  <si>
    <t>%-os arány</t>
  </si>
  <si>
    <t>Kiadások:</t>
  </si>
  <si>
    <t>Felhalmozási kiadás</t>
  </si>
  <si>
    <t>Hitel és kölcsön törlesztés</t>
  </si>
  <si>
    <t>Egyéb (pénzeszk.átadás, támogatás,ell. juttatásai, részesedés vásárlás)</t>
  </si>
  <si>
    <t>kördiagramjai</t>
  </si>
  <si>
    <t>Támogatás értékű működési célú bevétel</t>
  </si>
  <si>
    <t>Különféle költségvetési befizetési köt. (normatív állami hozzájárulás visszautalása)</t>
  </si>
  <si>
    <t>2007. évi eredeti előir.</t>
  </si>
  <si>
    <t>Pénzeszköz átadás (mesztegnyői egyesület)</t>
  </si>
  <si>
    <t xml:space="preserve">            Marcaliért alapítvány</t>
  </si>
  <si>
    <t xml:space="preserve">            Bursa</t>
  </si>
  <si>
    <t>GAMESZ autó beszerzés</t>
  </si>
  <si>
    <t>Tűzoltó autó beszerzés</t>
  </si>
  <si>
    <t>Suzuki</t>
  </si>
  <si>
    <t>Renault Kangoo</t>
  </si>
  <si>
    <t>Opel Vectra</t>
  </si>
  <si>
    <t>2009.</t>
  </si>
  <si>
    <t>Adósságcsökkentési támogatás</t>
  </si>
  <si>
    <t>Vizitdíj</t>
  </si>
  <si>
    <t>Lakbértámogatás</t>
  </si>
  <si>
    <t xml:space="preserve">                                            vissza nem térítendő: 1.000/e Ft)</t>
  </si>
  <si>
    <t xml:space="preserve">                         Ebből:   lakosságnak (visszatérítendő: 11.000/e Ft,</t>
  </si>
  <si>
    <t xml:space="preserve">                            Ebből:   lakosságnak (visszatérítendő: 11.000/e Ft,</t>
  </si>
  <si>
    <t xml:space="preserve">                                               vissza nem térítendő: 1.000/e Ft)</t>
  </si>
  <si>
    <t>Nagyértékű tűzoltási és műszaki mentési szakfelszerelés korszerűsítése</t>
  </si>
  <si>
    <t>Dózsa György u. 13. parkoló építés</t>
  </si>
  <si>
    <t>Borút tervezése</t>
  </si>
  <si>
    <t>Csibészke Grund felújítása</t>
  </si>
  <si>
    <t>Mobilitás</t>
  </si>
  <si>
    <t>Berzsenyi utca felújítása Lenin utcától Széchenyi utcáig</t>
  </si>
  <si>
    <t>Vereckei utca felújítása</t>
  </si>
  <si>
    <t>2007. évi 
terv</t>
  </si>
  <si>
    <t>2007. Évi terv</t>
  </si>
  <si>
    <t>Gombai részönkormányzat támogatása</t>
  </si>
  <si>
    <t>2009. évre</t>
  </si>
  <si>
    <t>lakásépítéshez, felújításhoz nyújtott kölcsönök</t>
  </si>
  <si>
    <t>gépjárműadó</t>
  </si>
  <si>
    <t>helyiségek, eszközök hasznosításából származó bevétel</t>
  </si>
  <si>
    <t xml:space="preserve">             Fejlesztési célú pénzeszközátadás</t>
  </si>
  <si>
    <t xml:space="preserve">                Női labdarúgás</t>
  </si>
  <si>
    <t>- Egységes Pedagógia Sz.</t>
  </si>
  <si>
    <t>2007. évi mód. előir.</t>
  </si>
  <si>
    <t>2008. évi eredeti előirányzat</t>
  </si>
  <si>
    <t>Szakképző</t>
  </si>
  <si>
    <t>Marcali Városi Önkormányzat Intézményeinek 2008. évi bevételeiről és kiadásairól</t>
  </si>
  <si>
    <t>Tám. Ért. Felhalm.bevétel</t>
  </si>
  <si>
    <t>Berzsenyi Dániel Gimn</t>
  </si>
  <si>
    <t>Marcali Városi Önkormányzat 2008. évi bevételeiről és kiadásairól</t>
  </si>
  <si>
    <t>2007 évi  eredeti előir.</t>
  </si>
  <si>
    <t>2007 évi  mód. előir.</t>
  </si>
  <si>
    <t>2008. évi előirányzat</t>
  </si>
  <si>
    <t>Marcali Városi Önkormányzat Polgármesteri Hivatalának 2008. évi működési kiadásai</t>
  </si>
  <si>
    <t>2007. évi  módosít. előir.</t>
  </si>
  <si>
    <t>Működésképtelen helyi önk.tám.</t>
  </si>
  <si>
    <t>Kötvény</t>
  </si>
  <si>
    <t>2008. évi bevételei és kiadásai</t>
  </si>
  <si>
    <t>2007. évi  módosított</t>
  </si>
  <si>
    <t>2008. évi eredeti előir.</t>
  </si>
  <si>
    <t xml:space="preserve">                -Tenisz</t>
  </si>
  <si>
    <t xml:space="preserve">               - Sakk</t>
  </si>
  <si>
    <t xml:space="preserve">               - Birkózás</t>
  </si>
  <si>
    <t xml:space="preserve">               - Kézilabda</t>
  </si>
  <si>
    <t>Kiegészítő Gyermekvédelmi tám.</t>
  </si>
  <si>
    <t>Marcali tűzoltók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</si>
  <si>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</si>
  <si>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 xml:space="preserve">                Roncsderby autósport</t>
  </si>
  <si>
    <t xml:space="preserve">                Utánpótlás Nev Kp.</t>
  </si>
  <si>
    <t xml:space="preserve"> Városrészi önkormányzatoknak</t>
  </si>
  <si>
    <t xml:space="preserve">               - Kosárlabda</t>
  </si>
  <si>
    <t xml:space="preserve">               - Röplabda</t>
  </si>
  <si>
    <t xml:space="preserve">                -Küzdő sport</t>
  </si>
  <si>
    <t xml:space="preserve">               - Úszószakosztály</t>
  </si>
  <si>
    <t xml:space="preserve">               -Férfi kézilabda</t>
  </si>
  <si>
    <t>Marcali Városi Önkormányzat 2008. évi</t>
  </si>
  <si>
    <t>Marcali Város területének bel és csapadékvíz elvezetése</t>
  </si>
  <si>
    <t>Gyóta ivóvízvezeték építés</t>
  </si>
  <si>
    <t>Vízhálózat felújítás DRV</t>
  </si>
  <si>
    <t>Marcali-Boronka kerékpárút építése</t>
  </si>
  <si>
    <t>DDOP 5.1.1.</t>
  </si>
  <si>
    <t>68-as út Szigetvári-Széchenyi utcák lámpás csomópont kiépítése, Kossuth-Rákóczi utcák kereszteződésének szélesítése</t>
  </si>
  <si>
    <t>DDOP 5.1.3.c</t>
  </si>
  <si>
    <t>Piac és Hársfa utca nyugati oldal járda tervezése és építése</t>
  </si>
  <si>
    <t>X. Ütem:</t>
  </si>
  <si>
    <t>Gábor Áron utcai parkoló</t>
  </si>
  <si>
    <t>Posta köz bővítése</t>
  </si>
  <si>
    <t>Széchenyi park díszvilágítása</t>
  </si>
  <si>
    <t>XI. ütem</t>
  </si>
  <si>
    <t>Kisgombai utca hálózatbővítése</t>
  </si>
  <si>
    <t>Bajcsy Zs. utca kandelláber áthelyezése</t>
  </si>
  <si>
    <t>Boronka díszvilágítás építése</t>
  </si>
  <si>
    <t>Tavasz utca közvilágítás fejlesztése</t>
  </si>
  <si>
    <t>Hőközpont melletti parkoló                        Gábor Áron utcai parkoló                                  Posta köz bővítése                              Széchenyi park díszvilágítása</t>
  </si>
  <si>
    <t xml:space="preserve">Összesen </t>
  </si>
  <si>
    <t>Járóbeteg ellátó központ építése</t>
  </si>
  <si>
    <t>Marcali Gyógyfürdő és Szabadidőközpont szolgáltatási színvonalának fejlesztése, új 200 m3-es gyógymedence építése</t>
  </si>
  <si>
    <t>Marcali Városi Helytörténeti Múzem épületének felújítása, emelet ráépítés, és Galéria kialakítása</t>
  </si>
  <si>
    <t>Új városközpont építése</t>
  </si>
  <si>
    <t>Marcali, Nagyatád, Barcs Kadarkút kistérségek összefogásával TISZK létrehozása</t>
  </si>
  <si>
    <t>Erdei Iskola Fejlesztés a Széchenyi Zsigmond Szakközép és Szakiskolában</t>
  </si>
  <si>
    <t>Polgármesteri hivatal eszközbeszerzés</t>
  </si>
  <si>
    <t>Térségi feladatok ellátásához gépkocsi beszerzés</t>
  </si>
  <si>
    <t>Főépület földszint akadálymentesítés</t>
  </si>
  <si>
    <t>Villamosenergia korszerűsítés I.-II ütem</t>
  </si>
  <si>
    <t>Villamosenergia hálózatfejlesztés</t>
  </si>
  <si>
    <t>Műalkotás beszerzés városi galériába</t>
  </si>
  <si>
    <t>GIS alapú térinformatikai rendszer kiépítése</t>
  </si>
  <si>
    <t>Tanuszoda műszaki ellenőrzés, lebonyolítás, ügyvédi díj</t>
  </si>
  <si>
    <t>Városközpont szökőkútak fúvókák vásárlása</t>
  </si>
  <si>
    <t>Játszótér építés</t>
  </si>
  <si>
    <t>Intézmények informatikai eszköz beszerzés /2007-ről áthúzódó/</t>
  </si>
  <si>
    <t>Iskolák informatikai infrastruktúra fejlesztése</t>
  </si>
  <si>
    <t>TÁMOP 2.2.3.a</t>
  </si>
  <si>
    <t>KEOP 3.3.0</t>
  </si>
  <si>
    <t>EU-s projektek előkészítése</t>
  </si>
  <si>
    <t>Béke utcai orvosi rendelő komplex akadálymentesítése</t>
  </si>
  <si>
    <t>DDOP 3.1.1</t>
  </si>
  <si>
    <t>Magasból mentő gépjármű beszerzése</t>
  </si>
  <si>
    <t xml:space="preserve">FOKA </t>
  </si>
  <si>
    <t>TIOP 1.1.1</t>
  </si>
  <si>
    <t xml:space="preserve">TEUT </t>
  </si>
  <si>
    <t>Karbantartási, kisjavítási,szolgáltatások</t>
  </si>
  <si>
    <t>Leromlott városi területek közösségi célú integrált rehabilitációja - Gombai városrész</t>
  </si>
  <si>
    <t>DDOP 4.1.2, ÖTM önerő</t>
  </si>
  <si>
    <t>Központi temetőben urnafal építés</t>
  </si>
  <si>
    <t>KEOP 6.3.0, ÖTM önerő</t>
  </si>
  <si>
    <t>DDOP 4.1.1.a, ÖTM önerő</t>
  </si>
  <si>
    <t>DDOP 4.1.1.d/2F, ÖTM önerő</t>
  </si>
  <si>
    <t>DDOP 2.1.1.d, ÖTM önerő</t>
  </si>
  <si>
    <t>DDOP 3.1.3.b, ÖTM önerő</t>
  </si>
  <si>
    <t>DDOP 5.1.5 b, ÖTM önerő</t>
  </si>
  <si>
    <t xml:space="preserve">Lenin utca 4 előtt  járda felújítás </t>
  </si>
  <si>
    <t>Kazinczy utca összekötése a Piac utcával</t>
  </si>
  <si>
    <t>Volt MUSTANG üzem bekötő útjának aszfalt burkolása</t>
  </si>
  <si>
    <t>Szigetvári utca keleti oldal járda felújítása a Dózsa - Kilián utcák között</t>
  </si>
  <si>
    <t>Horvátkúti Művelődési ház villámvédelmi rendszer kiépítése, és tetőfelújítás</t>
  </si>
  <si>
    <t>Négy részönkormányzati kultúrház felújítása</t>
  </si>
  <si>
    <t>Petőfi utca északi oldalán járda felújítása Rákóczi - Szegedi utcák között</t>
  </si>
  <si>
    <t>LEADER</t>
  </si>
  <si>
    <t>szerződve</t>
  </si>
  <si>
    <t>DRV</t>
  </si>
  <si>
    <t>I. Működési célú (folyó) bevételek, működési célú (folyó) kiadások mérlege
(Önkormányzati szinten 2008)</t>
  </si>
  <si>
    <t>2008. évi 
terv</t>
  </si>
  <si>
    <t>II. Tőkejellegű bevételek és kiadások mérlege
(Önkormányzati szinten 2008)</t>
  </si>
  <si>
    <t>6. sz. Melléklet</t>
  </si>
  <si>
    <t>2008. évi engedélyezett létszámáról</t>
  </si>
  <si>
    <t>2008. évi kv. Létszámkeret</t>
  </si>
  <si>
    <t>Marcali Szakképző Iskola</t>
  </si>
  <si>
    <t>Teljes m.időben</t>
  </si>
  <si>
    <t>foglalkoztatott</t>
  </si>
  <si>
    <t>Részmunkaidőben</t>
  </si>
  <si>
    <t>7. sz. melléklet</t>
  </si>
  <si>
    <t>1.sz. mellékletben tervezett bevétel</t>
  </si>
  <si>
    <t>behajtás, végrehajtás bevétele</t>
  </si>
  <si>
    <t>5 % béremelés és járulékai</t>
  </si>
  <si>
    <t>Céltartalék (3+4+5+6+7+8)</t>
  </si>
  <si>
    <t>11. sz. Melléklet</t>
  </si>
  <si>
    <t>12.sz. melléklet</t>
  </si>
  <si>
    <t>13. sz. Melléklet</t>
  </si>
  <si>
    <t>Marcali Városi Önkormányzatának 2008. évi költségvetésének</t>
  </si>
  <si>
    <t>Előző évi várható pénzmaradvány</t>
  </si>
  <si>
    <t>Marcali Városi Önkormányzat 2008.-2009.-2010. évi</t>
  </si>
  <si>
    <t>2010. évre</t>
  </si>
  <si>
    <t>Előirányzati ütemterv 2008. évre</t>
  </si>
  <si>
    <t>2010.</t>
  </si>
  <si>
    <t>EU támogatás összege</t>
  </si>
  <si>
    <t>Marcali Város terül.bel-és csap.v.elvez.</t>
  </si>
  <si>
    <t>Összes kiadás</t>
  </si>
  <si>
    <t>Marcali - Bnoronka kerékpárút építése</t>
  </si>
  <si>
    <t>68-as út Szigetvári Széchenyi lámpás csomópont kiépítése</t>
  </si>
  <si>
    <t>Járóbeteg ellátó központ</t>
  </si>
  <si>
    <t>Marcali Gyógyfürdő szolg. Színvonalának fejlesztése gyógymedence építése</t>
  </si>
  <si>
    <t>Marcali Városi H.Múzeum épületének felúj.</t>
  </si>
  <si>
    <t>Leromlott városi területek rehabil.</t>
  </si>
  <si>
    <t>GIS alapú informatikai rendszer</t>
  </si>
  <si>
    <t>Béke utcai orvosi rendelő akadálymentesítése</t>
  </si>
  <si>
    <t>2011.-</t>
  </si>
  <si>
    <t>Fejlesztési hitel</t>
  </si>
  <si>
    <t xml:space="preserve">                MVFC utánpótlás</t>
  </si>
  <si>
    <t xml:space="preserve">          Horvátkút SE</t>
  </si>
  <si>
    <t>TISZK létrehozása (Marcali, Nagyatád, Barcs, kadarkút kistérségek összefogásával</t>
  </si>
  <si>
    <t xml:space="preserve">12. </t>
  </si>
  <si>
    <t>Erdei Iskola Fejlesztés s Széchenyi Zs.Szak.</t>
  </si>
  <si>
    <t>ÖTM  OKF</t>
  </si>
  <si>
    <t>az 5/2008. (  II.29. ) számú rendelethez</t>
  </si>
  <si>
    <t>a 5/2008 ( II.29. ) számú rendelethez</t>
  </si>
  <si>
    <t>a 5/2008. ( II.29. ) számú rendelethez</t>
  </si>
  <si>
    <t>az 5/2008.(  II.29. ) számú rendelethez</t>
  </si>
  <si>
    <t>az 5/2008.( II.29. ) számú rendelethez</t>
  </si>
  <si>
    <t>az  5/2008 (II.29.) sz. rendelethez</t>
  </si>
  <si>
    <t>a 5/2008 ( II.29.) sz. rendelethez</t>
  </si>
  <si>
    <t>a 5/2008 ( II.29.) számú rendelethez</t>
  </si>
  <si>
    <t>a 5/2008 (II.29.) számú rendelethez</t>
  </si>
  <si>
    <t>az 5/2008 ( II.29.) számú rendelethez</t>
  </si>
  <si>
    <t>a 5/2008 (II.29.) sz. rendelethez</t>
  </si>
  <si>
    <t>létszámkeret</t>
  </si>
  <si>
    <t>- Mikszáth U.Ált.Iskola</t>
  </si>
  <si>
    <t>-Kulturális Közp.</t>
  </si>
  <si>
    <t>-Városi Könyvtár</t>
  </si>
  <si>
    <t xml:space="preserve">    12.</t>
  </si>
  <si>
    <t xml:space="preserve">              ebből pályázati önrész</t>
  </si>
  <si>
    <t>Damjanich utca felújítása</t>
  </si>
  <si>
    <t xml:space="preserve">Turisztikai egyesület </t>
  </si>
  <si>
    <t>Kulturális pályázat / városi rendezvény/</t>
  </si>
  <si>
    <t>Hőszolgáltatás /Noszlopy, Mikszáth, Gimnázium , Óvoda /</t>
  </si>
  <si>
    <t>1.4.   Vis maior tartalék</t>
  </si>
  <si>
    <t>1.5.  Helyi önk. fejlesztési, Vis maior feladatainak támogatása</t>
  </si>
  <si>
    <t xml:space="preserve">1.6.   ÖNHIKI, egyéb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</si>
</sst>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</numFmts>
  <fonts count="6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u val="single"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u val="single"/>
      <sz val="10"/>
      <name val="Times New Roman CE"/>
      <family val="0"/>
    </font>
    <font>
      <b/>
      <sz val="9"/>
      <name val="Times New Roman CE"/>
      <family val="1"/>
    </font>
    <font>
      <sz val="10"/>
      <color indexed="10"/>
      <name val="Times New Roman"/>
      <family val="1"/>
    </font>
    <font>
      <sz val="10"/>
      <color indexed="53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4"/>
      <name val="Arial"/>
      <family val="0"/>
    </font>
    <font>
      <b/>
      <u val="single"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color indexed="4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.75"/>
      <color indexed="8"/>
      <name val="Arial"/>
      <family val="0"/>
    </font>
    <font>
      <sz val="6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25"/>
      <color indexed="8"/>
      <name val="Arial"/>
      <family val="0"/>
    </font>
    <font>
      <b/>
      <sz val="9.5"/>
      <color indexed="8"/>
      <name val="Arial"/>
      <family val="0"/>
    </font>
    <font>
      <sz val="14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lightHorizontal"/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17" borderId="7" applyNumberFormat="0" applyFont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55" fillId="4" borderId="0" applyNumberFormat="0" applyBorder="0" applyAlignment="0" applyProtection="0"/>
    <xf numFmtId="0" fontId="56" fillId="22" borderId="8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" borderId="0" applyNumberFormat="0" applyBorder="0" applyAlignment="0" applyProtection="0"/>
    <xf numFmtId="0" fontId="60" fillId="23" borderId="0" applyNumberFormat="0" applyBorder="0" applyAlignment="0" applyProtection="0"/>
    <xf numFmtId="0" fontId="61" fillId="22" borderId="1" applyNumberFormat="0" applyAlignment="0" applyProtection="0"/>
    <xf numFmtId="9" fontId="0" fillId="0" borderId="0" applyFont="0" applyFill="0" applyBorder="0" applyAlignment="0" applyProtection="0"/>
  </cellStyleXfs>
  <cellXfs count="75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4" fillId="22" borderId="15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6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1" fillId="0" borderId="18" xfId="0" applyFont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0" fontId="6" fillId="0" borderId="15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5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1" fillId="0" borderId="18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24" borderId="15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 indent="3"/>
    </xf>
    <xf numFmtId="0" fontId="1" fillId="0" borderId="15" xfId="0" applyFont="1" applyBorder="1" applyAlignment="1">
      <alignment horizontal="right" vertical="center" wrapText="1"/>
    </xf>
    <xf numFmtId="0" fontId="4" fillId="22" borderId="21" xfId="0" applyFont="1" applyFill="1" applyBorder="1" applyAlignment="1">
      <alignment horizontal="center" vertical="center" wrapText="1"/>
    </xf>
    <xf numFmtId="0" fontId="4" fillId="22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67" fontId="17" fillId="0" borderId="0" xfId="61" applyNumberFormat="1" applyFont="1" applyAlignment="1">
      <alignment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vertical="center" wrapText="1"/>
      <protection/>
    </xf>
    <xf numFmtId="0" fontId="16" fillId="0" borderId="0" xfId="61" applyAlignment="1">
      <alignment vertical="center" wrapText="1"/>
      <protection/>
    </xf>
    <xf numFmtId="0" fontId="21" fillId="0" borderId="0" xfId="61" applyFont="1" applyAlignment="1">
      <alignment vertical="center" wrapText="1"/>
      <protection/>
    </xf>
    <xf numFmtId="0" fontId="16" fillId="0" borderId="0" xfId="61">
      <alignment/>
      <protection/>
    </xf>
    <xf numFmtId="0" fontId="22" fillId="0" borderId="0" xfId="61" applyFont="1" applyAlignment="1">
      <alignment vertical="center" wrapText="1"/>
      <protection/>
    </xf>
    <xf numFmtId="0" fontId="20" fillId="0" borderId="0" xfId="61" applyFont="1" applyAlignment="1">
      <alignment vertical="center" wrapText="1"/>
      <protection/>
    </xf>
    <xf numFmtId="0" fontId="1" fillId="0" borderId="25" xfId="61" applyFont="1" applyBorder="1" applyAlignment="1">
      <alignment vertical="center" wrapText="1"/>
      <protection/>
    </xf>
    <xf numFmtId="167" fontId="1" fillId="0" borderId="19" xfId="61" applyNumberFormat="1" applyFont="1" applyBorder="1" applyAlignment="1" applyProtection="1">
      <alignment vertical="center" wrapText="1"/>
      <protection locked="0"/>
    </xf>
    <xf numFmtId="0" fontId="1" fillId="0" borderId="26" xfId="61" applyFont="1" applyBorder="1" applyAlignment="1">
      <alignment vertical="center" wrapText="1"/>
      <protection/>
    </xf>
    <xf numFmtId="167" fontId="1" fillId="0" borderId="15" xfId="61" applyNumberFormat="1" applyFont="1" applyBorder="1" applyAlignment="1" applyProtection="1">
      <alignment vertical="center" wrapText="1"/>
      <protection locked="0"/>
    </xf>
    <xf numFmtId="0" fontId="1" fillId="0" borderId="27" xfId="61" applyFont="1" applyBorder="1" applyAlignment="1">
      <alignment vertical="center" wrapText="1"/>
      <protection/>
    </xf>
    <xf numFmtId="167" fontId="1" fillId="0" borderId="28" xfId="61" applyNumberFormat="1" applyFont="1" applyBorder="1" applyAlignment="1" applyProtection="1">
      <alignment vertical="center" wrapText="1"/>
      <protection locked="0"/>
    </xf>
    <xf numFmtId="167" fontId="1" fillId="0" borderId="29" xfId="61" applyNumberFormat="1" applyFont="1" applyBorder="1" applyAlignment="1" applyProtection="1">
      <alignment vertical="center" wrapText="1"/>
      <protection locked="0"/>
    </xf>
    <xf numFmtId="167" fontId="4" fillId="0" borderId="30" xfId="61" applyNumberFormat="1" applyFont="1" applyBorder="1" applyAlignment="1">
      <alignment vertical="center" wrapText="1"/>
      <protection/>
    </xf>
    <xf numFmtId="167" fontId="4" fillId="0" borderId="31" xfId="61" applyNumberFormat="1" applyFont="1" applyBorder="1" applyAlignment="1">
      <alignment vertical="center" wrapText="1"/>
      <protection/>
    </xf>
    <xf numFmtId="167" fontId="4" fillId="0" borderId="0" xfId="61" applyNumberFormat="1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1" fillId="0" borderId="32" xfId="61" applyFont="1" applyBorder="1" applyAlignment="1">
      <alignment vertical="center" wrapText="1"/>
      <protection/>
    </xf>
    <xf numFmtId="167" fontId="1" fillId="0" borderId="33" xfId="61" applyNumberFormat="1" applyFont="1" applyBorder="1" applyAlignment="1" applyProtection="1">
      <alignment vertical="center" wrapText="1"/>
      <protection locked="0"/>
    </xf>
    <xf numFmtId="167" fontId="4" fillId="0" borderId="28" xfId="61" applyNumberFormat="1" applyFont="1" applyBorder="1" applyAlignment="1">
      <alignment vertical="center" wrapText="1"/>
      <protection/>
    </xf>
    <xf numFmtId="167" fontId="4" fillId="0" borderId="29" xfId="61" applyNumberFormat="1" applyFont="1" applyBorder="1" applyAlignment="1">
      <alignment vertical="center" wrapText="1"/>
      <protection/>
    </xf>
    <xf numFmtId="167" fontId="23" fillId="0" borderId="0" xfId="61" applyNumberFormat="1" applyFont="1" applyAlignment="1">
      <alignment horizontal="center" vertical="center" wrapText="1"/>
      <protection/>
    </xf>
    <xf numFmtId="167" fontId="23" fillId="0" borderId="0" xfId="61" applyNumberFormat="1" applyFont="1" applyAlignment="1">
      <alignment vertical="center" wrapText="1"/>
      <protection/>
    </xf>
    <xf numFmtId="167" fontId="11" fillId="0" borderId="0" xfId="61" applyNumberFormat="1" applyFont="1" applyAlignment="1">
      <alignment horizontal="right"/>
      <protection/>
    </xf>
    <xf numFmtId="0" fontId="4" fillId="0" borderId="34" xfId="61" applyFont="1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center" vertical="center" wrapText="1"/>
      <protection/>
    </xf>
    <xf numFmtId="0" fontId="4" fillId="0" borderId="36" xfId="61" applyFont="1" applyBorder="1" applyAlignment="1">
      <alignment horizontal="center" vertical="center" wrapText="1"/>
      <protection/>
    </xf>
    <xf numFmtId="0" fontId="4" fillId="0" borderId="37" xfId="61" applyFont="1" applyBorder="1" applyAlignment="1">
      <alignment horizontal="centerContinuous" vertical="center" wrapText="1"/>
      <protection/>
    </xf>
    <xf numFmtId="0" fontId="4" fillId="0" borderId="30" xfId="61" applyFont="1" applyBorder="1" applyAlignment="1">
      <alignment horizontal="centerContinuous" vertical="center" wrapText="1"/>
      <protection/>
    </xf>
    <xf numFmtId="0" fontId="4" fillId="0" borderId="31" xfId="61" applyFont="1" applyBorder="1" applyAlignment="1">
      <alignment horizontal="centerContinuous" vertical="center" wrapText="1"/>
      <protection/>
    </xf>
    <xf numFmtId="0" fontId="4" fillId="0" borderId="27" xfId="61" applyFont="1" applyBorder="1" applyAlignment="1">
      <alignment vertical="center" wrapText="1"/>
      <protection/>
    </xf>
    <xf numFmtId="0" fontId="4" fillId="0" borderId="37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7" fontId="17" fillId="0" borderId="0" xfId="61" applyNumberFormat="1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3" fontId="4" fillId="0" borderId="16" xfId="0" applyNumberFormat="1" applyFont="1" applyBorder="1" applyAlignment="1">
      <alignment horizontal="right" vertical="top" wrapText="1"/>
    </xf>
    <xf numFmtId="0" fontId="1" fillId="0" borderId="38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22" fillId="0" borderId="39" xfId="62" applyFont="1" applyBorder="1" applyAlignment="1" applyProtection="1">
      <alignment horizontal="center" vertical="center" wrapText="1"/>
      <protection/>
    </xf>
    <xf numFmtId="0" fontId="22" fillId="0" borderId="40" xfId="62" applyFont="1" applyBorder="1" applyAlignment="1" applyProtection="1">
      <alignment horizontal="center" vertical="center"/>
      <protection/>
    </xf>
    <xf numFmtId="0" fontId="22" fillId="0" borderId="41" xfId="62" applyFont="1" applyBorder="1" applyAlignment="1" applyProtection="1">
      <alignment horizontal="center" vertical="center"/>
      <protection/>
    </xf>
    <xf numFmtId="0" fontId="25" fillId="0" borderId="0" xfId="62" applyProtection="1">
      <alignment/>
      <protection/>
    </xf>
    <xf numFmtId="0" fontId="26" fillId="0" borderId="15" xfId="62" applyFont="1" applyBorder="1" applyAlignment="1" applyProtection="1">
      <alignment vertical="center"/>
      <protection/>
    </xf>
    <xf numFmtId="0" fontId="25" fillId="0" borderId="0" xfId="62" applyAlignment="1" applyProtection="1">
      <alignment vertical="center"/>
      <protection/>
    </xf>
    <xf numFmtId="0" fontId="25" fillId="0" borderId="0" xfId="62" applyAlignment="1" applyProtection="1">
      <alignment vertical="center"/>
      <protection locked="0"/>
    </xf>
    <xf numFmtId="0" fontId="22" fillId="0" borderId="42" xfId="62" applyFont="1" applyBorder="1" applyAlignment="1" applyProtection="1">
      <alignment vertical="center"/>
      <protection/>
    </xf>
    <xf numFmtId="167" fontId="22" fillId="0" borderId="42" xfId="62" applyNumberFormat="1" applyFont="1" applyBorder="1" applyAlignment="1" applyProtection="1">
      <alignment vertical="center"/>
      <protection/>
    </xf>
    <xf numFmtId="167" fontId="22" fillId="0" borderId="43" xfId="62" applyNumberFormat="1" applyFont="1" applyBorder="1" applyAlignment="1" applyProtection="1">
      <alignment vertical="center"/>
      <protection/>
    </xf>
    <xf numFmtId="0" fontId="16" fillId="0" borderId="0" xfId="62" applyFont="1" applyProtection="1">
      <alignment/>
      <protection/>
    </xf>
    <xf numFmtId="0" fontId="16" fillId="0" borderId="0" xfId="62" applyFont="1" applyProtection="1">
      <alignment/>
      <protection locked="0"/>
    </xf>
    <xf numFmtId="0" fontId="25" fillId="0" borderId="0" xfId="62" applyProtection="1">
      <alignment/>
      <protection locked="0"/>
    </xf>
    <xf numFmtId="0" fontId="16" fillId="0" borderId="44" xfId="62" applyFont="1" applyBorder="1" applyAlignment="1" applyProtection="1">
      <alignment horizontal="left" vertical="center"/>
      <protection/>
    </xf>
    <xf numFmtId="167" fontId="16" fillId="0" borderId="15" xfId="62" applyNumberFormat="1" applyFont="1" applyBorder="1" applyAlignment="1" applyProtection="1">
      <alignment vertical="center"/>
      <protection/>
    </xf>
    <xf numFmtId="167" fontId="16" fillId="0" borderId="45" xfId="62" applyNumberFormat="1" applyFont="1" applyBorder="1" applyAlignment="1" applyProtection="1">
      <alignment vertical="center"/>
      <protection/>
    </xf>
    <xf numFmtId="0" fontId="16" fillId="0" borderId="15" xfId="62" applyFont="1" applyBorder="1" applyAlignment="1" applyProtection="1">
      <alignment vertical="center"/>
      <protection locked="0"/>
    </xf>
    <xf numFmtId="167" fontId="16" fillId="0" borderId="15" xfId="62" applyNumberFormat="1" applyFont="1" applyBorder="1" applyAlignment="1" applyProtection="1">
      <alignment vertical="center"/>
      <protection locked="0"/>
    </xf>
    <xf numFmtId="0" fontId="16" fillId="0" borderId="46" xfId="62" applyFont="1" applyBorder="1" applyAlignment="1" applyProtection="1">
      <alignment horizontal="left" vertical="center"/>
      <protection/>
    </xf>
    <xf numFmtId="0" fontId="22" fillId="0" borderId="46" xfId="62" applyFont="1" applyBorder="1" applyAlignment="1" applyProtection="1">
      <alignment horizontal="left" vertical="center"/>
      <protection/>
    </xf>
    <xf numFmtId="167" fontId="16" fillId="0" borderId="0" xfId="59" applyNumberFormat="1" applyAlignment="1">
      <alignment horizontal="center" vertical="center" wrapText="1"/>
      <protection/>
    </xf>
    <xf numFmtId="167" fontId="16" fillId="0" borderId="0" xfId="59" applyNumberFormat="1" applyAlignment="1">
      <alignment vertical="center" wrapText="1"/>
      <protection/>
    </xf>
    <xf numFmtId="167" fontId="18" fillId="0" borderId="0" xfId="59" applyNumberFormat="1" applyFont="1" applyAlignment="1">
      <alignment horizontal="right" vertical="center"/>
      <protection/>
    </xf>
    <xf numFmtId="167" fontId="19" fillId="0" borderId="47" xfId="59" applyNumberFormat="1" applyFont="1" applyBorder="1" applyAlignment="1">
      <alignment horizontal="center" vertical="center"/>
      <protection/>
    </xf>
    <xf numFmtId="167" fontId="19" fillId="0" borderId="48" xfId="59" applyNumberFormat="1" applyFont="1" applyBorder="1" applyAlignment="1">
      <alignment horizontal="center"/>
      <protection/>
    </xf>
    <xf numFmtId="167" fontId="19" fillId="0" borderId="49" xfId="59" applyNumberFormat="1" applyFont="1" applyBorder="1" applyAlignment="1">
      <alignment horizontal="center"/>
      <protection/>
    </xf>
    <xf numFmtId="167" fontId="20" fillId="0" borderId="50" xfId="59" applyNumberFormat="1" applyFont="1" applyBorder="1" applyAlignment="1">
      <alignment horizontal="centerContinuous" vertical="center"/>
      <protection/>
    </xf>
    <xf numFmtId="167" fontId="19" fillId="0" borderId="51" xfId="59" applyNumberFormat="1" applyFont="1" applyBorder="1" applyAlignment="1">
      <alignment horizontal="centerContinuous" vertical="center"/>
      <protection/>
    </xf>
    <xf numFmtId="167" fontId="19" fillId="0" borderId="17" xfId="59" applyNumberFormat="1" applyFont="1" applyBorder="1" applyAlignment="1">
      <alignment horizontal="centerContinuous" vertical="center"/>
      <protection/>
    </xf>
    <xf numFmtId="167" fontId="19" fillId="0" borderId="0" xfId="59" applyNumberFormat="1" applyFont="1" applyAlignment="1">
      <alignment vertical="center"/>
      <protection/>
    </xf>
    <xf numFmtId="167" fontId="20" fillId="0" borderId="11" xfId="59" applyNumberFormat="1" applyFont="1" applyBorder="1" applyAlignment="1">
      <alignment horizontal="center" vertical="center"/>
      <protection/>
    </xf>
    <xf numFmtId="167" fontId="19" fillId="0" borderId="52" xfId="59" applyNumberFormat="1" applyFont="1" applyBorder="1" applyAlignment="1">
      <alignment horizontal="center" vertical="center" wrapText="1"/>
      <protection/>
    </xf>
    <xf numFmtId="167" fontId="19" fillId="0" borderId="53" xfId="59" applyNumberFormat="1" applyFont="1" applyBorder="1" applyAlignment="1">
      <alignment horizontal="center" vertical="center"/>
      <protection/>
    </xf>
    <xf numFmtId="167" fontId="19" fillId="0" borderId="54" xfId="59" applyNumberFormat="1" applyFont="1" applyBorder="1" applyAlignment="1">
      <alignment horizontal="center" vertical="center"/>
      <protection/>
    </xf>
    <xf numFmtId="167" fontId="19" fillId="0" borderId="29" xfId="59" applyNumberFormat="1" applyFont="1" applyBorder="1" applyAlignment="1">
      <alignment horizontal="center" vertical="center" wrapText="1"/>
      <protection/>
    </xf>
    <xf numFmtId="167" fontId="28" fillId="0" borderId="11" xfId="59" applyNumberFormat="1" applyFont="1" applyBorder="1" applyAlignment="1">
      <alignment horizontal="center"/>
      <protection/>
    </xf>
    <xf numFmtId="167" fontId="19" fillId="0" borderId="0" xfId="59" applyNumberFormat="1" applyFont="1" applyAlignment="1">
      <alignment horizontal="center" vertical="center"/>
      <protection/>
    </xf>
    <xf numFmtId="167" fontId="19" fillId="0" borderId="13" xfId="59" applyNumberFormat="1" applyFont="1" applyBorder="1" applyAlignment="1">
      <alignment vertical="center" wrapText="1"/>
      <protection/>
    </xf>
    <xf numFmtId="167" fontId="27" fillId="0" borderId="0" xfId="58" applyNumberFormat="1" applyFont="1" applyAlignment="1">
      <alignment vertical="center" wrapText="1"/>
      <protection/>
    </xf>
    <xf numFmtId="167" fontId="17" fillId="0" borderId="0" xfId="60" applyNumberFormat="1" applyFont="1" applyAlignment="1">
      <alignment horizontal="center" vertical="center" wrapText="1"/>
      <protection/>
    </xf>
    <xf numFmtId="167" fontId="17" fillId="0" borderId="0" xfId="60" applyNumberFormat="1" applyFont="1" applyAlignment="1">
      <alignment vertical="center" wrapText="1"/>
      <protection/>
    </xf>
    <xf numFmtId="167" fontId="18" fillId="0" borderId="0" xfId="60" applyNumberFormat="1" applyFont="1" applyAlignment="1">
      <alignment horizontal="right" vertical="center"/>
      <protection/>
    </xf>
    <xf numFmtId="0" fontId="22" fillId="0" borderId="34" xfId="60" applyFont="1" applyBorder="1" applyAlignment="1">
      <alignment horizontal="center" vertical="center" wrapText="1"/>
      <protection/>
    </xf>
    <xf numFmtId="0" fontId="19" fillId="0" borderId="35" xfId="60" applyFont="1" applyBorder="1" applyAlignment="1">
      <alignment horizontal="center" vertical="center" wrapText="1"/>
      <protection/>
    </xf>
    <xf numFmtId="0" fontId="19" fillId="0" borderId="36" xfId="60" applyFont="1" applyBorder="1" applyAlignment="1">
      <alignment horizontal="center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2" fillId="0" borderId="35" xfId="60" applyFont="1" applyBorder="1" applyAlignment="1">
      <alignment horizontal="center" vertical="center" wrapText="1"/>
      <protection/>
    </xf>
    <xf numFmtId="0" fontId="22" fillId="0" borderId="36" xfId="60" applyFont="1" applyBorder="1" applyAlignment="1">
      <alignment horizontal="center" vertical="center" wrapText="1"/>
      <protection/>
    </xf>
    <xf numFmtId="0" fontId="16" fillId="0" borderId="25" xfId="60" applyBorder="1" applyAlignment="1">
      <alignment horizontal="center" vertical="center" wrapText="1"/>
      <protection/>
    </xf>
    <xf numFmtId="167" fontId="16" fillId="0" borderId="19" xfId="60" applyNumberFormat="1" applyBorder="1" applyAlignment="1" applyProtection="1">
      <alignment vertical="center" wrapText="1"/>
      <protection locked="0"/>
    </xf>
    <xf numFmtId="167" fontId="16" fillId="0" borderId="55" xfId="60" applyNumberFormat="1" applyBorder="1" applyAlignment="1" applyProtection="1">
      <alignment vertical="center" wrapText="1"/>
      <protection locked="0"/>
    </xf>
    <xf numFmtId="0" fontId="16" fillId="0" borderId="0" xfId="60" applyAlignment="1">
      <alignment vertical="center" wrapText="1"/>
      <protection/>
    </xf>
    <xf numFmtId="0" fontId="16" fillId="0" borderId="26" xfId="60" applyBorder="1" applyAlignment="1">
      <alignment horizontal="center" vertical="center" wrapText="1"/>
      <protection/>
    </xf>
    <xf numFmtId="167" fontId="16" fillId="0" borderId="15" xfId="60" applyNumberFormat="1" applyBorder="1" applyAlignment="1" applyProtection="1">
      <alignment vertical="center" wrapText="1"/>
      <protection locked="0"/>
    </xf>
    <xf numFmtId="167" fontId="16" fillId="0" borderId="56" xfId="60" applyNumberFormat="1" applyBorder="1" applyAlignment="1" applyProtection="1">
      <alignment vertical="center" wrapText="1"/>
      <protection locked="0"/>
    </xf>
    <xf numFmtId="0" fontId="22" fillId="0" borderId="37" xfId="60" applyFont="1" applyBorder="1" applyAlignment="1">
      <alignment horizontal="center" vertical="center" wrapText="1"/>
      <protection/>
    </xf>
    <xf numFmtId="0" fontId="19" fillId="0" borderId="30" xfId="60" applyFont="1" applyBorder="1" applyAlignment="1">
      <alignment vertical="center" wrapText="1"/>
      <protection/>
    </xf>
    <xf numFmtId="0" fontId="16" fillId="0" borderId="0" xfId="60" applyAlignment="1">
      <alignment horizontal="center" vertical="center" wrapText="1"/>
      <protection/>
    </xf>
    <xf numFmtId="167" fontId="16" fillId="0" borderId="0" xfId="56" applyNumberFormat="1" applyAlignment="1">
      <alignment vertical="center" wrapText="1"/>
      <protection/>
    </xf>
    <xf numFmtId="167" fontId="20" fillId="0" borderId="0" xfId="56" applyNumberFormat="1" applyFont="1" applyAlignment="1">
      <alignment horizontal="centerContinuous" vertical="center" wrapText="1"/>
      <protection/>
    </xf>
    <xf numFmtId="167" fontId="16" fillId="0" borderId="0" xfId="56" applyNumberFormat="1" applyAlignment="1">
      <alignment horizontal="centerContinuous" vertical="center"/>
      <protection/>
    </xf>
    <xf numFmtId="167" fontId="18" fillId="0" borderId="0" xfId="56" applyNumberFormat="1" applyFont="1" applyAlignment="1">
      <alignment horizontal="right" vertical="center"/>
      <protection/>
    </xf>
    <xf numFmtId="167" fontId="22" fillId="0" borderId="0" xfId="56" applyNumberFormat="1" applyFont="1" applyAlignment="1">
      <alignment horizontal="center" vertical="center" wrapText="1"/>
      <protection/>
    </xf>
    <xf numFmtId="167" fontId="16" fillId="0" borderId="0" xfId="56" applyNumberFormat="1" applyAlignment="1">
      <alignment horizontal="center" vertical="center" wrapText="1"/>
      <protection/>
    </xf>
    <xf numFmtId="167" fontId="16" fillId="0" borderId="0" xfId="57" applyNumberFormat="1" applyAlignment="1">
      <alignment vertical="center" wrapText="1"/>
      <protection/>
    </xf>
    <xf numFmtId="167" fontId="20" fillId="0" borderId="0" xfId="57" applyNumberFormat="1" applyFont="1" applyAlignment="1">
      <alignment horizontal="centerContinuous" vertical="center" wrapText="1"/>
      <protection/>
    </xf>
    <xf numFmtId="167" fontId="16" fillId="0" borderId="0" xfId="57" applyNumberFormat="1" applyAlignment="1">
      <alignment horizontal="centerContinuous" vertical="center"/>
      <protection/>
    </xf>
    <xf numFmtId="167" fontId="18" fillId="0" borderId="0" xfId="57" applyNumberFormat="1" applyFont="1" applyAlignment="1">
      <alignment horizontal="right" vertical="center"/>
      <protection/>
    </xf>
    <xf numFmtId="167" fontId="22" fillId="0" borderId="0" xfId="57" applyNumberFormat="1" applyFont="1" applyAlignment="1">
      <alignment horizontal="center" vertical="center" wrapText="1"/>
      <protection/>
    </xf>
    <xf numFmtId="167" fontId="16" fillId="0" borderId="0" xfId="57" applyNumberFormat="1" applyAlignment="1">
      <alignment horizontal="center" vertical="center" wrapText="1"/>
      <protection/>
    </xf>
    <xf numFmtId="3" fontId="4" fillId="0" borderId="17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9" fontId="30" fillId="0" borderId="0" xfId="0" applyNumberFormat="1" applyFont="1" applyAlignment="1">
      <alignment/>
    </xf>
    <xf numFmtId="0" fontId="31" fillId="7" borderId="11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top" wrapText="1"/>
    </xf>
    <xf numFmtId="0" fontId="4" fillId="22" borderId="16" xfId="0" applyFont="1" applyFill="1" applyBorder="1" applyAlignment="1">
      <alignment horizontal="center" vertical="top" wrapText="1"/>
    </xf>
    <xf numFmtId="0" fontId="4" fillId="22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 wrapText="1"/>
    </xf>
    <xf numFmtId="0" fontId="31" fillId="0" borderId="0" xfId="0" applyFont="1" applyFill="1" applyBorder="1" applyAlignment="1">
      <alignment vertical="top" wrapText="1"/>
    </xf>
    <xf numFmtId="0" fontId="31" fillId="22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center" vertical="top" wrapText="1"/>
    </xf>
    <xf numFmtId="0" fontId="31" fillId="0" borderId="57" xfId="0" applyFont="1" applyFill="1" applyBorder="1" applyAlignment="1">
      <alignment vertical="top" wrapText="1"/>
    </xf>
    <xf numFmtId="0" fontId="31" fillId="22" borderId="13" xfId="0" applyFont="1" applyFill="1" applyBorder="1" applyAlignment="1">
      <alignment vertical="top" wrapText="1"/>
    </xf>
    <xf numFmtId="0" fontId="31" fillId="7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167" fontId="16" fillId="0" borderId="0" xfId="59" applyNumberFormat="1" applyFont="1" applyAlignment="1">
      <alignment vertical="center" wrapText="1"/>
      <protection/>
    </xf>
    <xf numFmtId="167" fontId="29" fillId="0" borderId="15" xfId="61" applyNumberFormat="1" applyFont="1" applyBorder="1" applyAlignment="1" applyProtection="1">
      <alignment vertical="center" wrapText="1"/>
      <protection locked="0"/>
    </xf>
    <xf numFmtId="167" fontId="29" fillId="0" borderId="56" xfId="61" applyNumberFormat="1" applyFont="1" applyBorder="1" applyAlignment="1" applyProtection="1">
      <alignment vertical="center" wrapText="1"/>
      <protection locked="0"/>
    </xf>
    <xf numFmtId="168" fontId="16" fillId="0" borderId="15" xfId="58" applyNumberFormat="1" applyFont="1" applyBorder="1" applyAlignment="1" applyProtection="1">
      <alignment vertical="center" wrapText="1"/>
      <protection locked="0"/>
    </xf>
    <xf numFmtId="0" fontId="1" fillId="0" borderId="58" xfId="0" applyFont="1" applyBorder="1" applyAlignment="1">
      <alignment horizontal="right" vertical="center" wrapText="1"/>
    </xf>
    <xf numFmtId="0" fontId="16" fillId="0" borderId="19" xfId="60" applyFont="1" applyBorder="1" applyAlignment="1" applyProtection="1">
      <alignment vertical="center" wrapText="1"/>
      <protection locked="0"/>
    </xf>
    <xf numFmtId="0" fontId="16" fillId="0" borderId="15" xfId="60" applyFont="1" applyBorder="1" applyAlignment="1" applyProtection="1">
      <alignment vertical="center" wrapText="1"/>
      <protection locked="0"/>
    </xf>
    <xf numFmtId="0" fontId="33" fillId="0" borderId="0" xfId="0" applyFont="1" applyAlignment="1">
      <alignment/>
    </xf>
    <xf numFmtId="3" fontId="4" fillId="0" borderId="15" xfId="0" applyNumberFormat="1" applyFont="1" applyBorder="1" applyAlignment="1">
      <alignment/>
    </xf>
    <xf numFmtId="167" fontId="21" fillId="0" borderId="15" xfId="58" applyNumberFormat="1" applyFont="1" applyBorder="1" applyAlignment="1" applyProtection="1">
      <alignment vertical="center" wrapText="1"/>
      <protection locked="0"/>
    </xf>
    <xf numFmtId="3" fontId="1" fillId="0" borderId="59" xfId="0" applyNumberFormat="1" applyFont="1" applyBorder="1" applyAlignment="1">
      <alignment horizontal="right" vertical="top" wrapText="1"/>
    </xf>
    <xf numFmtId="0" fontId="16" fillId="0" borderId="0" xfId="60" applyFont="1" applyAlignment="1">
      <alignment horizontal="center" vertical="center" wrapText="1"/>
      <protection/>
    </xf>
    <xf numFmtId="167" fontId="1" fillId="0" borderId="55" xfId="61" applyNumberFormat="1" applyFont="1" applyBorder="1" applyAlignment="1" applyProtection="1">
      <alignment vertical="center" wrapText="1"/>
      <protection locked="0"/>
    </xf>
    <xf numFmtId="167" fontId="1" fillId="0" borderId="56" xfId="61" applyNumberFormat="1" applyFont="1" applyBorder="1" applyAlignment="1" applyProtection="1">
      <alignment vertical="center" wrapText="1"/>
      <protection locked="0"/>
    </xf>
    <xf numFmtId="167" fontId="1" fillId="0" borderId="60" xfId="61" applyNumberFormat="1" applyFont="1" applyBorder="1" applyAlignment="1" applyProtection="1">
      <alignment vertical="center" wrapText="1"/>
      <protection locked="0"/>
    </xf>
    <xf numFmtId="3" fontId="25" fillId="0" borderId="0" xfId="62" applyNumberFormat="1" applyAlignment="1" applyProtection="1">
      <alignment vertical="center"/>
      <protection locked="0"/>
    </xf>
    <xf numFmtId="3" fontId="25" fillId="0" borderId="0" xfId="62" applyNumberFormat="1" applyAlignment="1" applyProtection="1">
      <alignment vertical="center"/>
      <protection/>
    </xf>
    <xf numFmtId="0" fontId="12" fillId="0" borderId="61" xfId="0" applyFont="1" applyBorder="1" applyAlignment="1">
      <alignment/>
    </xf>
    <xf numFmtId="0" fontId="12" fillId="0" borderId="62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63" xfId="0" applyNumberFormat="1" applyBorder="1" applyAlignment="1">
      <alignment/>
    </xf>
    <xf numFmtId="0" fontId="2" fillId="22" borderId="11" xfId="0" applyFont="1" applyFill="1" applyBorder="1" applyAlignment="1">
      <alignment horizontal="center" vertical="top" wrapText="1"/>
    </xf>
    <xf numFmtId="0" fontId="4" fillId="25" borderId="21" xfId="0" applyFont="1" applyFill="1" applyBorder="1" applyAlignment="1">
      <alignment horizontal="center" wrapText="1"/>
    </xf>
    <xf numFmtId="0" fontId="4" fillId="22" borderId="64" xfId="0" applyFont="1" applyFill="1" applyBorder="1" applyAlignment="1">
      <alignment horizontal="center" vertical="top" wrapText="1"/>
    </xf>
    <xf numFmtId="0" fontId="4" fillId="22" borderId="11" xfId="0" applyFont="1" applyFill="1" applyBorder="1" applyAlignment="1">
      <alignment horizontal="center" vertical="top" wrapText="1"/>
    </xf>
    <xf numFmtId="0" fontId="4" fillId="22" borderId="48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6" fillId="0" borderId="0" xfId="60" applyFont="1" applyAlignment="1">
      <alignment vertical="center" wrapText="1"/>
      <protection/>
    </xf>
    <xf numFmtId="0" fontId="16" fillId="0" borderId="0" xfId="60" applyFont="1" applyAlignment="1">
      <alignment horizontal="right" vertical="center" wrapText="1"/>
      <protection/>
    </xf>
    <xf numFmtId="0" fontId="12" fillId="0" borderId="2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65" xfId="0" applyBorder="1" applyAlignment="1">
      <alignment vertical="center"/>
    </xf>
    <xf numFmtId="167" fontId="22" fillId="0" borderId="12" xfId="59" applyNumberFormat="1" applyFont="1" applyBorder="1" applyAlignment="1">
      <alignment horizontal="center" vertical="center" wrapText="1"/>
      <protection/>
    </xf>
    <xf numFmtId="167" fontId="22" fillId="0" borderId="11" xfId="59" applyNumberFormat="1" applyFont="1" applyBorder="1" applyAlignment="1">
      <alignment horizontal="center" vertical="center" wrapText="1"/>
      <protection/>
    </xf>
    <xf numFmtId="167" fontId="25" fillId="0" borderId="0" xfId="62" applyNumberFormat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6" xfId="0" applyBorder="1" applyAlignment="1">
      <alignment/>
    </xf>
    <xf numFmtId="0" fontId="12" fillId="0" borderId="34" xfId="0" applyFont="1" applyBorder="1" applyAlignment="1">
      <alignment/>
    </xf>
    <xf numFmtId="3" fontId="12" fillId="0" borderId="35" xfId="0" applyNumberFormat="1" applyFont="1" applyBorder="1" applyAlignment="1">
      <alignment/>
    </xf>
    <xf numFmtId="0" fontId="0" fillId="0" borderId="25" xfId="0" applyBorder="1" applyAlignment="1">
      <alignment/>
    </xf>
    <xf numFmtId="3" fontId="0" fillId="0" borderId="19" xfId="0" applyNumberFormat="1" applyBorder="1" applyAlignment="1">
      <alignment/>
    </xf>
    <xf numFmtId="9" fontId="0" fillId="0" borderId="55" xfId="0" applyNumberFormat="1" applyBorder="1" applyAlignment="1">
      <alignment/>
    </xf>
    <xf numFmtId="0" fontId="12" fillId="22" borderId="34" xfId="0" applyFont="1" applyFill="1" applyBorder="1" applyAlignment="1">
      <alignment/>
    </xf>
    <xf numFmtId="0" fontId="12" fillId="22" borderId="35" xfId="0" applyFont="1" applyFill="1" applyBorder="1" applyAlignment="1">
      <alignment horizontal="right"/>
    </xf>
    <xf numFmtId="0" fontId="12" fillId="22" borderId="36" xfId="0" applyFont="1" applyFill="1" applyBorder="1" applyAlignment="1">
      <alignment horizontal="right"/>
    </xf>
    <xf numFmtId="0" fontId="35" fillId="0" borderId="26" xfId="0" applyFont="1" applyBorder="1" applyAlignment="1">
      <alignment/>
    </xf>
    <xf numFmtId="0" fontId="35" fillId="0" borderId="66" xfId="0" applyFont="1" applyBorder="1" applyAlignment="1">
      <alignment wrapText="1"/>
    </xf>
    <xf numFmtId="0" fontId="36" fillId="0" borderId="34" xfId="0" applyFont="1" applyBorder="1" applyAlignment="1">
      <alignment/>
    </xf>
    <xf numFmtId="3" fontId="12" fillId="0" borderId="35" xfId="0" applyNumberFormat="1" applyFont="1" applyBorder="1" applyAlignment="1">
      <alignment/>
    </xf>
    <xf numFmtId="9" fontId="12" fillId="0" borderId="36" xfId="0" applyNumberFormat="1" applyFont="1" applyBorder="1" applyAlignment="1">
      <alignment/>
    </xf>
    <xf numFmtId="0" fontId="35" fillId="0" borderId="25" xfId="0" applyFont="1" applyBorder="1" applyAlignment="1">
      <alignment/>
    </xf>
    <xf numFmtId="3" fontId="1" fillId="0" borderId="18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" fillId="0" borderId="63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20" xfId="0" applyFont="1" applyBorder="1" applyAlignment="1">
      <alignment vertical="top" wrapText="1"/>
    </xf>
    <xf numFmtId="0" fontId="4" fillId="22" borderId="20" xfId="0" applyFont="1" applyFill="1" applyBorder="1" applyAlignment="1">
      <alignment vertical="top" wrapText="1"/>
    </xf>
    <xf numFmtId="3" fontId="4" fillId="22" borderId="15" xfId="0" applyNumberFormat="1" applyFont="1" applyFill="1" applyBorder="1" applyAlignment="1">
      <alignment horizontal="right" vertical="center" wrapText="1"/>
    </xf>
    <xf numFmtId="3" fontId="4" fillId="22" borderId="58" xfId="0" applyNumberFormat="1" applyFont="1" applyFill="1" applyBorder="1" applyAlignment="1">
      <alignment horizontal="right" vertical="center" wrapText="1"/>
    </xf>
    <xf numFmtId="0" fontId="4" fillId="22" borderId="67" xfId="0" applyFont="1" applyFill="1" applyBorder="1" applyAlignment="1">
      <alignment vertical="top" wrapText="1"/>
    </xf>
    <xf numFmtId="3" fontId="4" fillId="22" borderId="68" xfId="0" applyNumberFormat="1" applyFont="1" applyFill="1" applyBorder="1" applyAlignment="1">
      <alignment horizontal="right" vertical="center" wrapText="1"/>
    </xf>
    <xf numFmtId="3" fontId="4" fillId="22" borderId="69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56" xfId="0" applyFont="1" applyBorder="1" applyAlignment="1">
      <alignment horizontal="right" vertical="center" wrapText="1"/>
    </xf>
    <xf numFmtId="0" fontId="2" fillId="22" borderId="27" xfId="0" applyFont="1" applyFill="1" applyBorder="1" applyAlignment="1">
      <alignment vertical="top" wrapText="1"/>
    </xf>
    <xf numFmtId="3" fontId="2" fillId="22" borderId="28" xfId="0" applyNumberFormat="1" applyFont="1" applyFill="1" applyBorder="1" applyAlignment="1">
      <alignment vertical="top" wrapText="1"/>
    </xf>
    <xf numFmtId="3" fontId="1" fillId="0" borderId="15" xfId="0" applyNumberFormat="1" applyFont="1" applyBorder="1" applyAlignment="1">
      <alignment vertical="center" wrapText="1"/>
    </xf>
    <xf numFmtId="0" fontId="2" fillId="22" borderId="70" xfId="0" applyFont="1" applyFill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11" fillId="0" borderId="18" xfId="0" applyNumberFormat="1" applyFont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38" xfId="0" applyNumberFormat="1" applyFont="1" applyBorder="1" applyAlignment="1">
      <alignment horizontal="right"/>
    </xf>
    <xf numFmtId="3" fontId="1" fillId="0" borderId="71" xfId="0" applyNumberFormat="1" applyFont="1" applyFill="1" applyBorder="1" applyAlignment="1">
      <alignment horizontal="right"/>
    </xf>
    <xf numFmtId="0" fontId="4" fillId="22" borderId="72" xfId="0" applyFont="1" applyFill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3" fontId="1" fillId="0" borderId="56" xfId="0" applyNumberFormat="1" applyFont="1" applyBorder="1" applyAlignment="1">
      <alignment horizontal="right" vertical="top" wrapText="1"/>
    </xf>
    <xf numFmtId="3" fontId="1" fillId="0" borderId="56" xfId="0" applyNumberFormat="1" applyFont="1" applyFill="1" applyBorder="1" applyAlignment="1">
      <alignment horizontal="right" vertical="top" wrapText="1"/>
    </xf>
    <xf numFmtId="3" fontId="1" fillId="0" borderId="74" xfId="0" applyNumberFormat="1" applyFont="1" applyFill="1" applyBorder="1" applyAlignment="1">
      <alignment wrapText="1"/>
    </xf>
    <xf numFmtId="3" fontId="1" fillId="0" borderId="55" xfId="0" applyNumberFormat="1" applyFont="1" applyBorder="1" applyAlignment="1">
      <alignment wrapText="1"/>
    </xf>
    <xf numFmtId="3" fontId="1" fillId="0" borderId="56" xfId="0" applyNumberFormat="1" applyFont="1" applyFill="1" applyBorder="1" applyAlignment="1">
      <alignment horizontal="right" wrapText="1"/>
    </xf>
    <xf numFmtId="0" fontId="4" fillId="22" borderId="26" xfId="0" applyFont="1" applyFill="1" applyBorder="1" applyAlignment="1">
      <alignment horizontal="center" vertical="top" wrapText="1"/>
    </xf>
    <xf numFmtId="3" fontId="4" fillId="22" borderId="56" xfId="0" applyNumberFormat="1" applyFont="1" applyFill="1" applyBorder="1" applyAlignment="1">
      <alignment horizontal="right" wrapText="1"/>
    </xf>
    <xf numFmtId="0" fontId="1" fillId="0" borderId="26" xfId="0" applyFont="1" applyBorder="1" applyAlignment="1">
      <alignment horizontal="center" vertical="top" wrapText="1"/>
    </xf>
    <xf numFmtId="3" fontId="1" fillId="0" borderId="56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 horizontal="right" vertical="top" wrapText="1"/>
    </xf>
    <xf numFmtId="0" fontId="3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2" fillId="22" borderId="26" xfId="0" applyFont="1" applyFill="1" applyBorder="1" applyAlignment="1">
      <alignment horizontal="center" vertical="top" wrapText="1"/>
    </xf>
    <xf numFmtId="0" fontId="4" fillId="22" borderId="15" xfId="0" applyFont="1" applyFill="1" applyBorder="1" applyAlignment="1">
      <alignment horizontal="center" wrapText="1"/>
    </xf>
    <xf numFmtId="0" fontId="4" fillId="22" borderId="56" xfId="0" applyFont="1" applyFill="1" applyBorder="1" applyAlignment="1">
      <alignment horizontal="center" wrapText="1"/>
    </xf>
    <xf numFmtId="3" fontId="1" fillId="0" borderId="56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 quotePrefix="1">
      <alignment vertical="top" wrapText="1"/>
    </xf>
    <xf numFmtId="3" fontId="1" fillId="0" borderId="63" xfId="0" applyNumberFormat="1" applyFont="1" applyBorder="1" applyAlignment="1">
      <alignment horizontal="right" vertical="top" wrapText="1"/>
    </xf>
    <xf numFmtId="3" fontId="1" fillId="0" borderId="63" xfId="0" applyNumberFormat="1" applyFont="1" applyBorder="1" applyAlignment="1">
      <alignment horizontal="right" wrapText="1"/>
    </xf>
    <xf numFmtId="3" fontId="1" fillId="0" borderId="63" xfId="0" applyNumberFormat="1" applyFont="1" applyBorder="1" applyAlignment="1">
      <alignment horizontal="right" vertical="center" wrapText="1"/>
    </xf>
    <xf numFmtId="3" fontId="1" fillId="0" borderId="74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 wrapText="1"/>
    </xf>
    <xf numFmtId="0" fontId="4" fillId="0" borderId="35" xfId="0" applyFont="1" applyBorder="1" applyAlignment="1">
      <alignment vertical="top" wrapText="1"/>
    </xf>
    <xf numFmtId="3" fontId="4" fillId="0" borderId="35" xfId="0" applyNumberFormat="1" applyFont="1" applyBorder="1" applyAlignment="1">
      <alignment horizontal="right" wrapText="1"/>
    </xf>
    <xf numFmtId="3" fontId="4" fillId="0" borderId="35" xfId="0" applyNumberFormat="1" applyFont="1" applyBorder="1" applyAlignment="1">
      <alignment horizontal="right" vertical="center" wrapText="1"/>
    </xf>
    <xf numFmtId="3" fontId="4" fillId="0" borderId="36" xfId="0" applyNumberFormat="1" applyFont="1" applyBorder="1" applyAlignment="1">
      <alignment horizontal="right" vertical="center" wrapText="1"/>
    </xf>
    <xf numFmtId="0" fontId="1" fillId="0" borderId="75" xfId="0" applyFont="1" applyBorder="1" applyAlignment="1">
      <alignment vertical="top" wrapText="1"/>
    </xf>
    <xf numFmtId="3" fontId="1" fillId="0" borderId="75" xfId="0" applyNumberFormat="1" applyFont="1" applyBorder="1" applyAlignment="1">
      <alignment horizontal="right" vertical="top" wrapText="1"/>
    </xf>
    <xf numFmtId="3" fontId="1" fillId="0" borderId="75" xfId="0" applyNumberFormat="1" applyFont="1" applyBorder="1" applyAlignment="1">
      <alignment horizontal="right" wrapText="1"/>
    </xf>
    <xf numFmtId="3" fontId="1" fillId="0" borderId="75" xfId="0" applyNumberFormat="1" applyFont="1" applyBorder="1" applyAlignment="1">
      <alignment horizontal="right" vertical="center" wrapText="1"/>
    </xf>
    <xf numFmtId="3" fontId="1" fillId="0" borderId="76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top" wrapText="1"/>
    </xf>
    <xf numFmtId="3" fontId="4" fillId="0" borderId="36" xfId="0" applyNumberFormat="1" applyFont="1" applyBorder="1" applyAlignment="1">
      <alignment horizontal="right" vertical="top" wrapText="1"/>
    </xf>
    <xf numFmtId="3" fontId="1" fillId="0" borderId="74" xfId="0" applyNumberFormat="1" applyFont="1" applyBorder="1" applyAlignment="1">
      <alignment horizontal="right" wrapText="1"/>
    </xf>
    <xf numFmtId="0" fontId="1" fillId="0" borderId="19" xfId="0" applyFont="1" applyBorder="1" applyAlignment="1">
      <alignment vertical="top" wrapText="1"/>
    </xf>
    <xf numFmtId="3" fontId="4" fillId="0" borderId="36" xfId="0" applyNumberFormat="1" applyFont="1" applyBorder="1" applyAlignment="1">
      <alignment horizontal="right" wrapText="1"/>
    </xf>
    <xf numFmtId="0" fontId="1" fillId="0" borderId="59" xfId="0" applyFont="1" applyBorder="1" applyAlignment="1">
      <alignment horizontal="left" vertical="top" wrapText="1"/>
    </xf>
    <xf numFmtId="3" fontId="1" fillId="0" borderId="59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top" wrapText="1"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1" fillId="0" borderId="80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56" xfId="0" applyNumberFormat="1" applyFont="1" applyFill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0" fontId="1" fillId="0" borderId="81" xfId="0" applyFont="1" applyBorder="1" applyAlignment="1">
      <alignment/>
    </xf>
    <xf numFmtId="0" fontId="1" fillId="0" borderId="79" xfId="0" applyFont="1" applyBorder="1" applyAlignment="1">
      <alignment/>
    </xf>
    <xf numFmtId="167" fontId="2" fillId="0" borderId="0" xfId="56" applyNumberFormat="1" applyFont="1" applyAlignment="1">
      <alignment horizontal="centerContinuous" vertical="center" wrapText="1"/>
      <protection/>
    </xf>
    <xf numFmtId="167" fontId="1" fillId="0" borderId="0" xfId="56" applyNumberFormat="1" applyFont="1" applyAlignment="1">
      <alignment horizontal="centerContinuous" vertical="center"/>
      <protection/>
    </xf>
    <xf numFmtId="167" fontId="2" fillId="0" borderId="0" xfId="56" applyNumberFormat="1" applyFont="1" applyAlignment="1">
      <alignment horizontal="left" vertical="center" wrapText="1"/>
      <protection/>
    </xf>
    <xf numFmtId="167" fontId="1" fillId="0" borderId="0" xfId="56" applyNumberFormat="1" applyFont="1" applyAlignment="1">
      <alignment vertical="center" wrapText="1"/>
      <protection/>
    </xf>
    <xf numFmtId="167" fontId="2" fillId="0" borderId="0" xfId="56" applyNumberFormat="1" applyFont="1" applyAlignment="1">
      <alignment vertical="center" wrapText="1"/>
      <protection/>
    </xf>
    <xf numFmtId="167" fontId="38" fillId="0" borderId="0" xfId="56" applyNumberFormat="1" applyFont="1" applyAlignment="1">
      <alignment vertical="center" wrapText="1"/>
      <protection/>
    </xf>
    <xf numFmtId="167" fontId="2" fillId="22" borderId="34" xfId="56" applyNumberFormat="1" applyFont="1" applyFill="1" applyBorder="1" applyAlignment="1">
      <alignment horizontal="center" vertical="center" wrapText="1"/>
      <protection/>
    </xf>
    <xf numFmtId="167" fontId="4" fillId="22" borderId="35" xfId="56" applyNumberFormat="1" applyFont="1" applyFill="1" applyBorder="1" applyAlignment="1">
      <alignment horizontal="center" vertical="center" wrapText="1"/>
      <protection/>
    </xf>
    <xf numFmtId="167" fontId="4" fillId="22" borderId="36" xfId="56" applyNumberFormat="1" applyFont="1" applyFill="1" applyBorder="1" applyAlignment="1">
      <alignment horizontal="center" vertical="center" wrapText="1"/>
      <protection/>
    </xf>
    <xf numFmtId="167" fontId="1" fillId="0" borderId="25" xfId="56" applyNumberFormat="1" applyFont="1" applyBorder="1" applyAlignment="1">
      <alignment horizontal="left" vertical="center" wrapText="1"/>
      <protection/>
    </xf>
    <xf numFmtId="167" fontId="1" fillId="0" borderId="19" xfId="56" applyNumberFormat="1" applyFont="1" applyBorder="1" applyAlignment="1" applyProtection="1">
      <alignment horizontal="right" vertical="center" wrapText="1"/>
      <protection locked="0"/>
    </xf>
    <xf numFmtId="167" fontId="1" fillId="0" borderId="25" xfId="56" applyNumberFormat="1" applyFont="1" applyBorder="1" applyAlignment="1">
      <alignment vertical="center" wrapText="1"/>
      <protection/>
    </xf>
    <xf numFmtId="167" fontId="1" fillId="0" borderId="55" xfId="56" applyNumberFormat="1" applyFont="1" applyBorder="1" applyAlignment="1" applyProtection="1">
      <alignment horizontal="right" vertical="center" wrapText="1"/>
      <protection locked="0"/>
    </xf>
    <xf numFmtId="167" fontId="1" fillId="0" borderId="26" xfId="56" applyNumberFormat="1" applyFont="1" applyBorder="1" applyAlignment="1">
      <alignment horizontal="left" vertical="center" wrapText="1"/>
      <protection/>
    </xf>
    <xf numFmtId="167" fontId="1" fillId="0" borderId="15" xfId="56" applyNumberFormat="1" applyFont="1" applyBorder="1" applyAlignment="1" applyProtection="1">
      <alignment horizontal="right" vertical="center" wrapText="1"/>
      <protection locked="0"/>
    </xf>
    <xf numFmtId="167" fontId="1" fillId="0" borderId="26" xfId="56" applyNumberFormat="1" applyFont="1" applyBorder="1" applyAlignment="1">
      <alignment vertical="center" wrapText="1"/>
      <protection/>
    </xf>
    <xf numFmtId="167" fontId="1" fillId="0" borderId="56" xfId="56" applyNumberFormat="1" applyFont="1" applyBorder="1" applyAlignment="1" applyProtection="1">
      <alignment horizontal="right" vertical="center" wrapText="1"/>
      <protection locked="0"/>
    </xf>
    <xf numFmtId="167" fontId="1" fillId="0" borderId="26" xfId="56" applyNumberFormat="1" applyFont="1" applyBorder="1" applyAlignment="1" applyProtection="1">
      <alignment horizontal="left" vertical="center" wrapText="1"/>
      <protection locked="0"/>
    </xf>
    <xf numFmtId="167" fontId="1" fillId="0" borderId="15" xfId="56" applyNumberFormat="1" applyFont="1" applyBorder="1" applyAlignment="1" applyProtection="1">
      <alignment horizontal="center" vertical="center" wrapText="1"/>
      <protection locked="0"/>
    </xf>
    <xf numFmtId="167" fontId="1" fillId="0" borderId="56" xfId="56" applyNumberFormat="1" applyFont="1" applyBorder="1" applyAlignment="1" applyProtection="1">
      <alignment horizontal="center" vertical="center" wrapText="1"/>
      <protection locked="0"/>
    </xf>
    <xf numFmtId="167" fontId="1" fillId="0" borderId="26" xfId="56" applyNumberFormat="1" applyFont="1" applyBorder="1" applyAlignment="1" applyProtection="1">
      <alignment vertical="center" wrapText="1"/>
      <protection locked="0"/>
    </xf>
    <xf numFmtId="167" fontId="1" fillId="0" borderId="66" xfId="56" applyNumberFormat="1" applyFont="1" applyBorder="1" applyAlignment="1" applyProtection="1">
      <alignment horizontal="left" vertical="center" wrapText="1"/>
      <protection locked="0"/>
    </xf>
    <xf numFmtId="167" fontId="1" fillId="0" borderId="63" xfId="56" applyNumberFormat="1" applyFont="1" applyBorder="1" applyAlignment="1" applyProtection="1">
      <alignment horizontal="center" vertical="center" wrapText="1"/>
      <protection locked="0"/>
    </xf>
    <xf numFmtId="167" fontId="1" fillId="0" borderId="74" xfId="56" applyNumberFormat="1" applyFont="1" applyBorder="1" applyAlignment="1" applyProtection="1">
      <alignment horizontal="center" vertical="center" wrapText="1"/>
      <protection locked="0"/>
    </xf>
    <xf numFmtId="167" fontId="4" fillId="0" borderId="34" xfId="56" applyNumberFormat="1" applyFont="1" applyBorder="1" applyAlignment="1">
      <alignment horizontal="left" vertical="center" wrapText="1"/>
      <protection/>
    </xf>
    <xf numFmtId="167" fontId="4" fillId="0" borderId="35" xfId="56" applyNumberFormat="1" applyFont="1" applyBorder="1" applyAlignment="1">
      <alignment horizontal="center" vertical="center" wrapText="1"/>
      <protection/>
    </xf>
    <xf numFmtId="167" fontId="4" fillId="0" borderId="34" xfId="56" applyNumberFormat="1" applyFont="1" applyBorder="1" applyAlignment="1">
      <alignment vertical="center" wrapText="1"/>
      <protection/>
    </xf>
    <xf numFmtId="167" fontId="4" fillId="0" borderId="36" xfId="56" applyNumberFormat="1" applyFont="1" applyBorder="1" applyAlignment="1">
      <alignment horizontal="center" vertical="center" wrapText="1"/>
      <protection/>
    </xf>
    <xf numFmtId="167" fontId="39" fillId="0" borderId="37" xfId="56" applyNumberFormat="1" applyFont="1" applyBorder="1" applyAlignment="1">
      <alignment horizontal="left" vertical="center" wrapText="1"/>
      <protection/>
    </xf>
    <xf numFmtId="167" fontId="1" fillId="0" borderId="30" xfId="56" applyNumberFormat="1" applyFont="1" applyBorder="1" applyAlignment="1" applyProtection="1">
      <alignment horizontal="center" vertical="center" wrapText="1"/>
      <protection/>
    </xf>
    <xf numFmtId="167" fontId="39" fillId="0" borderId="37" xfId="56" applyNumberFormat="1" applyFont="1" applyBorder="1" applyAlignment="1">
      <alignment vertical="center" wrapText="1"/>
      <protection/>
    </xf>
    <xf numFmtId="167" fontId="1" fillId="0" borderId="31" xfId="56" applyNumberFormat="1" applyFont="1" applyBorder="1" applyAlignment="1" applyProtection="1">
      <alignment horizontal="center" vertical="center" wrapText="1"/>
      <protection/>
    </xf>
    <xf numFmtId="167" fontId="2" fillId="0" borderId="0" xfId="57" applyNumberFormat="1" applyFont="1" applyAlignment="1">
      <alignment horizontal="centerContinuous" vertical="center" wrapText="1"/>
      <protection/>
    </xf>
    <xf numFmtId="167" fontId="1" fillId="0" borderId="0" xfId="57" applyNumberFormat="1" applyFont="1" applyAlignment="1">
      <alignment horizontal="centerContinuous" vertical="center"/>
      <protection/>
    </xf>
    <xf numFmtId="167" fontId="2" fillId="0" borderId="0" xfId="57" applyNumberFormat="1" applyFont="1" applyAlignment="1">
      <alignment horizontal="left" vertical="center" wrapText="1"/>
      <protection/>
    </xf>
    <xf numFmtId="167" fontId="1" fillId="0" borderId="0" xfId="57" applyNumberFormat="1" applyFont="1" applyAlignment="1">
      <alignment vertical="center" wrapText="1"/>
      <protection/>
    </xf>
    <xf numFmtId="167" fontId="2" fillId="0" borderId="0" xfId="57" applyNumberFormat="1" applyFont="1" applyAlignment="1">
      <alignment vertical="center" wrapText="1"/>
      <protection/>
    </xf>
    <xf numFmtId="167" fontId="38" fillId="0" borderId="0" xfId="57" applyNumberFormat="1" applyFont="1" applyAlignment="1">
      <alignment vertical="center" wrapText="1"/>
      <protection/>
    </xf>
    <xf numFmtId="167" fontId="2" fillId="22" borderId="34" xfId="57" applyNumberFormat="1" applyFont="1" applyFill="1" applyBorder="1" applyAlignment="1">
      <alignment horizontal="center" vertical="center" wrapText="1"/>
      <protection/>
    </xf>
    <xf numFmtId="167" fontId="4" fillId="22" borderId="35" xfId="57" applyNumberFormat="1" applyFont="1" applyFill="1" applyBorder="1" applyAlignment="1">
      <alignment horizontal="center" vertical="center" wrapText="1"/>
      <protection/>
    </xf>
    <xf numFmtId="167" fontId="4" fillId="22" borderId="36" xfId="57" applyNumberFormat="1" applyFont="1" applyFill="1" applyBorder="1" applyAlignment="1">
      <alignment horizontal="center" vertical="center" wrapText="1"/>
      <protection/>
    </xf>
    <xf numFmtId="167" fontId="1" fillId="0" borderId="32" xfId="57" applyNumberFormat="1" applyFont="1" applyBorder="1" applyAlignment="1">
      <alignment horizontal="left" vertical="center" wrapText="1"/>
      <protection/>
    </xf>
    <xf numFmtId="167" fontId="1" fillId="0" borderId="19" xfId="57" applyNumberFormat="1" applyFont="1" applyBorder="1" applyAlignment="1" applyProtection="1">
      <alignment horizontal="right" vertical="center" wrapText="1"/>
      <protection locked="0"/>
    </xf>
    <xf numFmtId="167" fontId="1" fillId="0" borderId="25" xfId="57" applyNumberFormat="1" applyFont="1" applyBorder="1" applyAlignment="1">
      <alignment vertical="center" wrapText="1"/>
      <protection/>
    </xf>
    <xf numFmtId="167" fontId="1" fillId="0" borderId="55" xfId="57" applyNumberFormat="1" applyFont="1" applyBorder="1" applyAlignment="1" applyProtection="1">
      <alignment horizontal="right" vertical="center" wrapText="1"/>
      <protection locked="0"/>
    </xf>
    <xf numFmtId="167" fontId="1" fillId="0" borderId="26" xfId="57" applyNumberFormat="1" applyFont="1" applyBorder="1" applyAlignment="1">
      <alignment horizontal="left" vertical="center" wrapText="1"/>
      <protection/>
    </xf>
    <xf numFmtId="167" fontId="1" fillId="0" borderId="15" xfId="57" applyNumberFormat="1" applyFont="1" applyBorder="1" applyAlignment="1" applyProtection="1">
      <alignment horizontal="right" vertical="center" wrapText="1"/>
      <protection locked="0"/>
    </xf>
    <xf numFmtId="167" fontId="1" fillId="0" borderId="26" xfId="57" applyNumberFormat="1" applyFont="1" applyBorder="1" applyAlignment="1">
      <alignment vertical="center" wrapText="1"/>
      <protection/>
    </xf>
    <xf numFmtId="167" fontId="1" fillId="0" borderId="56" xfId="57" applyNumberFormat="1" applyFont="1" applyBorder="1" applyAlignment="1" applyProtection="1">
      <alignment horizontal="right" vertical="center" wrapText="1"/>
      <protection locked="0"/>
    </xf>
    <xf numFmtId="167" fontId="1" fillId="0" borderId="26" xfId="57" applyNumberFormat="1" applyFont="1" applyBorder="1" applyAlignment="1" applyProtection="1">
      <alignment vertical="center" wrapText="1"/>
      <protection locked="0"/>
    </xf>
    <xf numFmtId="167" fontId="1" fillId="0" borderId="26" xfId="57" applyNumberFormat="1" applyFont="1" applyBorder="1" applyAlignment="1" applyProtection="1">
      <alignment horizontal="left" vertical="center" wrapText="1"/>
      <protection locked="0"/>
    </xf>
    <xf numFmtId="167" fontId="1" fillId="0" borderId="15" xfId="57" applyNumberFormat="1" applyFont="1" applyBorder="1" applyAlignment="1" applyProtection="1">
      <alignment horizontal="center" vertical="center" wrapText="1"/>
      <protection locked="0"/>
    </xf>
    <xf numFmtId="167" fontId="1" fillId="0" borderId="56" xfId="57" applyNumberFormat="1" applyFont="1" applyBorder="1" applyAlignment="1" applyProtection="1">
      <alignment horizontal="center" vertical="center" wrapText="1"/>
      <protection locked="0"/>
    </xf>
    <xf numFmtId="167" fontId="1" fillId="0" borderId="66" xfId="57" applyNumberFormat="1" applyFont="1" applyBorder="1" applyAlignment="1" applyProtection="1">
      <alignment horizontal="left" vertical="center" wrapText="1"/>
      <protection locked="0"/>
    </xf>
    <xf numFmtId="167" fontId="1" fillId="0" borderId="63" xfId="57" applyNumberFormat="1" applyFont="1" applyBorder="1" applyAlignment="1" applyProtection="1">
      <alignment horizontal="center" vertical="center" wrapText="1"/>
      <protection locked="0"/>
    </xf>
    <xf numFmtId="167" fontId="1" fillId="0" borderId="74" xfId="57" applyNumberFormat="1" applyFont="1" applyBorder="1" applyAlignment="1" applyProtection="1">
      <alignment horizontal="center" vertical="center" wrapText="1"/>
      <protection locked="0"/>
    </xf>
    <xf numFmtId="167" fontId="4" fillId="0" borderId="34" xfId="57" applyNumberFormat="1" applyFont="1" applyBorder="1" applyAlignment="1">
      <alignment horizontal="left" vertical="center" wrapText="1"/>
      <protection/>
    </xf>
    <xf numFmtId="167" fontId="4" fillId="0" borderId="35" xfId="57" applyNumberFormat="1" applyFont="1" applyBorder="1" applyAlignment="1">
      <alignment horizontal="center" vertical="center" wrapText="1"/>
      <protection/>
    </xf>
    <xf numFmtId="167" fontId="4" fillId="0" borderId="34" xfId="57" applyNumberFormat="1" applyFont="1" applyBorder="1" applyAlignment="1">
      <alignment vertical="center" wrapText="1"/>
      <protection/>
    </xf>
    <xf numFmtId="167" fontId="4" fillId="0" borderId="36" xfId="57" applyNumberFormat="1" applyFont="1" applyBorder="1" applyAlignment="1">
      <alignment horizontal="center" vertical="center" wrapText="1"/>
      <protection/>
    </xf>
    <xf numFmtId="167" fontId="39" fillId="0" borderId="37" xfId="57" applyNumberFormat="1" applyFont="1" applyBorder="1" applyAlignment="1">
      <alignment horizontal="left" vertical="center" wrapText="1"/>
      <protection/>
    </xf>
    <xf numFmtId="167" fontId="1" fillId="0" borderId="30" xfId="57" applyNumberFormat="1" applyFont="1" applyBorder="1" applyAlignment="1" applyProtection="1">
      <alignment horizontal="center" vertical="center" wrapText="1"/>
      <protection/>
    </xf>
    <xf numFmtId="167" fontId="39" fillId="0" borderId="37" xfId="57" applyNumberFormat="1" applyFont="1" applyBorder="1" applyAlignment="1">
      <alignment vertical="center" wrapText="1"/>
      <protection/>
    </xf>
    <xf numFmtId="167" fontId="1" fillId="0" borderId="31" xfId="57" applyNumberFormat="1" applyFont="1" applyBorder="1" applyAlignment="1" applyProtection="1">
      <alignment horizontal="center" vertical="center" wrapText="1"/>
      <protection/>
    </xf>
    <xf numFmtId="10" fontId="1" fillId="0" borderId="56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3" fontId="1" fillId="0" borderId="28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Border="1" applyAlignment="1">
      <alignment vertical="center" wrapText="1"/>
    </xf>
    <xf numFmtId="10" fontId="1" fillId="0" borderId="29" xfId="0" applyNumberFormat="1" applyFont="1" applyBorder="1" applyAlignment="1">
      <alignment horizontal="right" vertical="center" wrapText="1"/>
    </xf>
    <xf numFmtId="0" fontId="4" fillId="22" borderId="13" xfId="0" applyFont="1" applyFill="1" applyBorder="1" applyAlignment="1">
      <alignment horizontal="right" vertical="center" wrapText="1"/>
    </xf>
    <xf numFmtId="3" fontId="2" fillId="22" borderId="13" xfId="0" applyNumberFormat="1" applyFont="1" applyFill="1" applyBorder="1" applyAlignment="1">
      <alignment horizontal="right" vertical="center" wrapText="1"/>
    </xf>
    <xf numFmtId="10" fontId="4" fillId="22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vertical="top" wrapText="1"/>
    </xf>
    <xf numFmtId="0" fontId="4" fillId="22" borderId="82" xfId="0" applyFont="1" applyFill="1" applyBorder="1" applyAlignment="1">
      <alignment horizontal="center" vertical="center" wrapText="1"/>
    </xf>
    <xf numFmtId="10" fontId="4" fillId="22" borderId="29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0" fillId="0" borderId="38" xfId="0" applyBorder="1" applyAlignment="1">
      <alignment/>
    </xf>
    <xf numFmtId="0" fontId="1" fillId="0" borderId="15" xfId="0" applyFont="1" applyBorder="1" applyAlignment="1">
      <alignment vertical="top" shrinkToFit="1"/>
    </xf>
    <xf numFmtId="167" fontId="16" fillId="26" borderId="35" xfId="59" applyNumberFormat="1" applyFont="1" applyFill="1" applyBorder="1" applyAlignment="1" applyProtection="1">
      <alignment vertical="center" wrapText="1"/>
      <protection/>
    </xf>
    <xf numFmtId="167" fontId="16" fillId="0" borderId="34" xfId="59" applyNumberFormat="1" applyFont="1" applyBorder="1" applyAlignment="1" applyProtection="1">
      <alignment vertical="center" wrapText="1"/>
      <protection/>
    </xf>
    <xf numFmtId="167" fontId="16" fillId="0" borderId="15" xfId="59" applyNumberFormat="1" applyFont="1" applyBorder="1" applyAlignment="1" applyProtection="1">
      <alignment vertical="center" wrapText="1"/>
      <protection locked="0"/>
    </xf>
    <xf numFmtId="167" fontId="16" fillId="0" borderId="35" xfId="59" applyNumberFormat="1" applyFont="1" applyBorder="1" applyAlignment="1" applyProtection="1">
      <alignment vertical="center" wrapText="1"/>
      <protection/>
    </xf>
    <xf numFmtId="167" fontId="16" fillId="26" borderId="83" xfId="59" applyNumberFormat="1" applyFont="1" applyFill="1" applyBorder="1" applyAlignment="1" applyProtection="1">
      <alignment vertical="center" wrapText="1"/>
      <protection/>
    </xf>
    <xf numFmtId="0" fontId="1" fillId="0" borderId="5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0" borderId="18" xfId="0" applyFont="1" applyBorder="1" applyAlignment="1" quotePrefix="1">
      <alignment vertical="top" wrapText="1"/>
    </xf>
    <xf numFmtId="167" fontId="22" fillId="0" borderId="26" xfId="59" applyNumberFormat="1" applyFont="1" applyBorder="1" applyAlignment="1">
      <alignment horizontal="center" vertical="center" wrapText="1"/>
      <protection/>
    </xf>
    <xf numFmtId="167" fontId="16" fillId="0" borderId="56" xfId="59" applyNumberFormat="1" applyFont="1" applyBorder="1" applyAlignment="1">
      <alignment vertical="center" wrapText="1"/>
      <protection/>
    </xf>
    <xf numFmtId="167" fontId="22" fillId="0" borderId="34" xfId="59" applyNumberFormat="1" applyFont="1" applyBorder="1" applyAlignment="1">
      <alignment horizontal="center" vertical="center" wrapText="1"/>
      <protection/>
    </xf>
    <xf numFmtId="167" fontId="22" fillId="0" borderId="35" xfId="59" applyNumberFormat="1" applyFont="1" applyBorder="1" applyAlignment="1" applyProtection="1">
      <alignment vertical="center" wrapText="1"/>
      <protection locked="0"/>
    </xf>
    <xf numFmtId="167" fontId="16" fillId="0" borderId="36" xfId="59" applyNumberFormat="1" applyFont="1" applyBorder="1" applyAlignment="1">
      <alignment vertical="center" wrapText="1"/>
      <protection/>
    </xf>
    <xf numFmtId="49" fontId="1" fillId="0" borderId="15" xfId="0" applyNumberFormat="1" applyFont="1" applyBorder="1" applyAlignment="1">
      <alignment vertical="top" wrapText="1"/>
    </xf>
    <xf numFmtId="49" fontId="1" fillId="0" borderId="63" xfId="0" applyNumberFormat="1" applyFont="1" applyBorder="1" applyAlignment="1">
      <alignment vertical="top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56" xfId="0" applyNumberFormat="1" applyFont="1" applyFill="1" applyBorder="1" applyAlignment="1">
      <alignment horizontal="right" vertical="top" wrapText="1"/>
    </xf>
    <xf numFmtId="0" fontId="1" fillId="0" borderId="71" xfId="0" applyFont="1" applyBorder="1" applyAlignment="1">
      <alignment horizontal="left" vertical="top" wrapText="1"/>
    </xf>
    <xf numFmtId="3" fontId="11" fillId="24" borderId="18" xfId="0" applyNumberFormat="1" applyFont="1" applyFill="1" applyBorder="1" applyAlignment="1">
      <alignment horizontal="right" vertical="top" wrapText="1"/>
    </xf>
    <xf numFmtId="0" fontId="1" fillId="0" borderId="25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top" wrapText="1"/>
    </xf>
    <xf numFmtId="3" fontId="1" fillId="0" borderId="48" xfId="0" applyNumberFormat="1" applyFont="1" applyBorder="1" applyAlignment="1">
      <alignment vertical="center" wrapText="1"/>
    </xf>
    <xf numFmtId="0" fontId="1" fillId="0" borderId="71" xfId="0" applyFont="1" applyBorder="1" applyAlignment="1">
      <alignment horizontal="center" vertical="center" wrapText="1"/>
    </xf>
    <xf numFmtId="3" fontId="1" fillId="0" borderId="7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 wrapText="1"/>
    </xf>
    <xf numFmtId="0" fontId="1" fillId="0" borderId="71" xfId="0" applyFont="1" applyBorder="1" applyAlignment="1">
      <alignment vertical="top" wrapText="1"/>
    </xf>
    <xf numFmtId="3" fontId="1" fillId="0" borderId="71" xfId="0" applyNumberFormat="1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3" fontId="1" fillId="0" borderId="48" xfId="0" applyNumberFormat="1" applyFont="1" applyBorder="1" applyAlignment="1">
      <alignment vertical="top" wrapText="1"/>
    </xf>
    <xf numFmtId="0" fontId="2" fillId="0" borderId="48" xfId="0" applyFont="1" applyFill="1" applyBorder="1" applyAlignment="1">
      <alignment vertical="top" wrapText="1"/>
    </xf>
    <xf numFmtId="0" fontId="2" fillId="0" borderId="7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vertical="top" wrapText="1"/>
    </xf>
    <xf numFmtId="0" fontId="1" fillId="0" borderId="48" xfId="0" applyFont="1" applyBorder="1" applyAlignment="1">
      <alignment horizontal="right" vertical="center" wrapText="1"/>
    </xf>
    <xf numFmtId="0" fontId="2" fillId="22" borderId="71" xfId="0" applyFont="1" applyFill="1" applyBorder="1" applyAlignment="1">
      <alignment vertical="top" wrapText="1"/>
    </xf>
    <xf numFmtId="0" fontId="64" fillId="22" borderId="13" xfId="0" applyFont="1" applyFill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1" fillId="0" borderId="71" xfId="0" applyFont="1" applyBorder="1" applyAlignment="1">
      <alignment vertical="top" wrapText="1"/>
    </xf>
    <xf numFmtId="0" fontId="1" fillId="0" borderId="71" xfId="0" applyFont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3" fontId="1" fillId="0" borderId="13" xfId="0" applyNumberFormat="1" applyFont="1" applyBorder="1" applyAlignment="1">
      <alignment horizontal="right" vertical="center" wrapText="1"/>
    </xf>
    <xf numFmtId="10" fontId="1" fillId="0" borderId="13" xfId="0" applyNumberFormat="1" applyFont="1" applyBorder="1" applyAlignment="1">
      <alignment horizontal="right" vertical="center" wrapText="1"/>
    </xf>
    <xf numFmtId="3" fontId="1" fillId="0" borderId="48" xfId="0" applyNumberFormat="1" applyFont="1" applyBorder="1" applyAlignment="1">
      <alignment horizontal="right" vertical="center" wrapText="1"/>
    </xf>
    <xf numFmtId="10" fontId="1" fillId="0" borderId="48" xfId="0" applyNumberFormat="1" applyFont="1" applyBorder="1" applyAlignment="1">
      <alignment horizontal="right" vertical="center" wrapText="1"/>
    </xf>
    <xf numFmtId="3" fontId="1" fillId="0" borderId="71" xfId="0" applyNumberFormat="1" applyFont="1" applyBorder="1" applyAlignment="1">
      <alignment horizontal="right" vertical="center" wrapText="1"/>
    </xf>
    <xf numFmtId="10" fontId="1" fillId="0" borderId="7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10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0" fontId="1" fillId="0" borderId="71" xfId="0" applyFont="1" applyBorder="1" applyAlignment="1">
      <alignment horizontal="right" vertical="center" wrapText="1"/>
    </xf>
    <xf numFmtId="10" fontId="1" fillId="0" borderId="71" xfId="0" applyNumberFormat="1" applyFont="1" applyBorder="1" applyAlignment="1">
      <alignment horizontal="center" vertical="center"/>
    </xf>
    <xf numFmtId="3" fontId="1" fillId="0" borderId="71" xfId="0" applyNumberFormat="1" applyFont="1" applyFill="1" applyBorder="1" applyAlignment="1">
      <alignment horizontal="right" vertical="center" wrapText="1"/>
    </xf>
    <xf numFmtId="10" fontId="1" fillId="0" borderId="7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3" fontId="40" fillId="0" borderId="48" xfId="0" applyNumberFormat="1" applyFont="1" applyFill="1" applyBorder="1" applyAlignment="1">
      <alignment horizontal="right" vertical="center" wrapText="1"/>
    </xf>
    <xf numFmtId="3" fontId="1" fillId="0" borderId="48" xfId="0" applyNumberFormat="1" applyFont="1" applyFill="1" applyBorder="1" applyAlignment="1">
      <alignment horizontal="right" vertical="center" wrapText="1"/>
    </xf>
    <xf numFmtId="10" fontId="1" fillId="0" borderId="48" xfId="0" applyNumberFormat="1" applyFont="1" applyFill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3" fontId="4" fillId="22" borderId="13" xfId="0" applyNumberFormat="1" applyFont="1" applyFill="1" applyBorder="1" applyAlignment="1">
      <alignment horizontal="right" vertical="center" wrapText="1"/>
    </xf>
    <xf numFmtId="3" fontId="4" fillId="22" borderId="13" xfId="0" applyNumberFormat="1" applyFont="1" applyFill="1" applyBorder="1" applyAlignment="1">
      <alignment vertical="center" wrapText="1"/>
    </xf>
    <xf numFmtId="0" fontId="65" fillId="0" borderId="0" xfId="0" applyFont="1" applyAlignment="1">
      <alignment/>
    </xf>
    <xf numFmtId="0" fontId="66" fillId="24" borderId="15" xfId="0" applyFont="1" applyFill="1" applyBorder="1" applyAlignment="1">
      <alignment vertical="top" wrapText="1"/>
    </xf>
    <xf numFmtId="0" fontId="66" fillId="0" borderId="15" xfId="0" applyFont="1" applyBorder="1" applyAlignment="1">
      <alignment vertical="top" wrapText="1"/>
    </xf>
    <xf numFmtId="0" fontId="66" fillId="24" borderId="15" xfId="0" applyFont="1" applyFill="1" applyBorder="1" applyAlignment="1">
      <alignment horizontal="center" vertical="top" wrapText="1" shrinkToFit="1"/>
    </xf>
    <xf numFmtId="0" fontId="1" fillId="0" borderId="10" xfId="0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1" fillId="0" borderId="8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22" borderId="37" xfId="0" applyFont="1" applyFill="1" applyBorder="1" applyAlignment="1">
      <alignment vertical="top" wrapText="1"/>
    </xf>
    <xf numFmtId="0" fontId="31" fillId="22" borderId="30" xfId="0" applyFont="1" applyFill="1" applyBorder="1" applyAlignment="1">
      <alignment vertical="top" wrapText="1"/>
    </xf>
    <xf numFmtId="3" fontId="2" fillId="22" borderId="30" xfId="0" applyNumberFormat="1" applyFont="1" applyFill="1" applyBorder="1" applyAlignment="1">
      <alignment vertical="top" wrapText="1"/>
    </xf>
    <xf numFmtId="10" fontId="4" fillId="22" borderId="31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10" fontId="1" fillId="0" borderId="13" xfId="0" applyNumberFormat="1" applyFont="1" applyBorder="1" applyAlignment="1">
      <alignment horizontal="right" vertical="center" wrapText="1"/>
    </xf>
    <xf numFmtId="0" fontId="1" fillId="0" borderId="71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wrapText="1"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56" xfId="0" applyFont="1" applyBorder="1" applyAlignment="1">
      <alignment/>
    </xf>
    <xf numFmtId="0" fontId="4" fillId="25" borderId="26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4" fillId="25" borderId="56" xfId="0" applyFont="1" applyFill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3" fontId="4" fillId="0" borderId="15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/>
    </xf>
    <xf numFmtId="0" fontId="4" fillId="22" borderId="26" xfId="0" applyFont="1" applyFill="1" applyBorder="1" applyAlignment="1">
      <alignment vertical="top" wrapText="1"/>
    </xf>
    <xf numFmtId="3" fontId="4" fillId="22" borderId="56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3" fontId="4" fillId="0" borderId="28" xfId="0" applyNumberFormat="1" applyFont="1" applyBorder="1" applyAlignment="1">
      <alignment horizontal="right" wrapText="1"/>
    </xf>
    <xf numFmtId="3" fontId="4" fillId="0" borderId="29" xfId="0" applyNumberFormat="1" applyFont="1" applyBorder="1" applyAlignment="1">
      <alignment horizontal="right" wrapText="1"/>
    </xf>
    <xf numFmtId="0" fontId="3" fillId="0" borderId="50" xfId="0" applyFont="1" applyBorder="1" applyAlignment="1">
      <alignment vertical="top" wrapText="1"/>
    </xf>
    <xf numFmtId="0" fontId="2" fillId="22" borderId="84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22" borderId="26" xfId="0" applyFont="1" applyFill="1" applyBorder="1" applyAlignment="1">
      <alignment horizontal="center" wrapText="1"/>
    </xf>
    <xf numFmtId="49" fontId="1" fillId="0" borderId="26" xfId="0" applyNumberFormat="1" applyFont="1" applyBorder="1" applyAlignment="1">
      <alignment vertical="top" wrapText="1"/>
    </xf>
    <xf numFmtId="49" fontId="1" fillId="0" borderId="26" xfId="0" applyNumberFormat="1" applyFont="1" applyBorder="1" applyAlignment="1" quotePrefix="1">
      <alignment vertical="top" wrapText="1"/>
    </xf>
    <xf numFmtId="49" fontId="1" fillId="0" borderId="28" xfId="0" applyNumberFormat="1" applyFont="1" applyBorder="1" applyAlignment="1">
      <alignment vertical="top" wrapText="1"/>
    </xf>
    <xf numFmtId="3" fontId="1" fillId="0" borderId="28" xfId="0" applyNumberFormat="1" applyFont="1" applyBorder="1" applyAlignment="1">
      <alignment horizontal="right" wrapText="1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60" xfId="0" applyFont="1" applyBorder="1" applyAlignment="1">
      <alignment/>
    </xf>
    <xf numFmtId="0" fontId="3" fillId="0" borderId="26" xfId="0" applyFont="1" applyBorder="1" applyAlignment="1">
      <alignment vertical="top" wrapText="1"/>
    </xf>
    <xf numFmtId="0" fontId="0" fillId="0" borderId="85" xfId="0" applyBorder="1" applyAlignment="1">
      <alignment/>
    </xf>
    <xf numFmtId="0" fontId="4" fillId="0" borderId="34" xfId="0" applyFont="1" applyBorder="1" applyAlignment="1">
      <alignment vertical="top" wrapText="1"/>
    </xf>
    <xf numFmtId="0" fontId="1" fillId="0" borderId="25" xfId="0" applyFont="1" applyBorder="1" applyAlignment="1">
      <alignment horizontal="center" wrapText="1"/>
    </xf>
    <xf numFmtId="3" fontId="1" fillId="0" borderId="55" xfId="0" applyNumberFormat="1" applyFont="1" applyBorder="1" applyAlignment="1">
      <alignment horizontal="right" wrapText="1"/>
    </xf>
    <xf numFmtId="49" fontId="1" fillId="0" borderId="66" xfId="0" applyNumberFormat="1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1" fillId="0" borderId="85" xfId="0" applyFont="1" applyBorder="1" applyAlignment="1">
      <alignment wrapText="1"/>
    </xf>
    <xf numFmtId="3" fontId="1" fillId="0" borderId="87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3" fontId="1" fillId="0" borderId="80" xfId="0" applyNumberFormat="1" applyFont="1" applyBorder="1" applyAlignment="1">
      <alignment horizontal="right" vertical="top" wrapText="1"/>
    </xf>
    <xf numFmtId="3" fontId="1" fillId="0" borderId="48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0" fillId="0" borderId="68" xfId="0" applyFill="1" applyBorder="1" applyAlignment="1">
      <alignment vertical="center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12" fillId="22" borderId="90" xfId="0" applyFont="1" applyFill="1" applyBorder="1" applyAlignment="1">
      <alignment/>
    </xf>
    <xf numFmtId="0" fontId="12" fillId="22" borderId="91" xfId="0" applyFont="1" applyFill="1" applyBorder="1" applyAlignment="1">
      <alignment horizontal="center" vertical="center"/>
    </xf>
    <xf numFmtId="0" fontId="12" fillId="22" borderId="92" xfId="0" applyFont="1" applyFill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93" xfId="0" applyFont="1" applyBorder="1" applyAlignment="1">
      <alignment vertical="center"/>
    </xf>
    <xf numFmtId="3" fontId="0" fillId="0" borderId="93" xfId="0" applyNumberFormat="1" applyBorder="1" applyAlignment="1">
      <alignment vertical="center"/>
    </xf>
    <xf numFmtId="3" fontId="0" fillId="0" borderId="94" xfId="0" applyNumberFormat="1" applyBorder="1" applyAlignment="1">
      <alignment vertical="center"/>
    </xf>
    <xf numFmtId="0" fontId="0" fillId="0" borderId="95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3" fontId="0" fillId="0" borderId="96" xfId="0" applyNumberFormat="1" applyBorder="1" applyAlignment="1">
      <alignment vertical="center"/>
    </xf>
    <xf numFmtId="0" fontId="12" fillId="0" borderId="97" xfId="0" applyFont="1" applyBorder="1" applyAlignment="1">
      <alignment/>
    </xf>
    <xf numFmtId="0" fontId="12" fillId="0" borderId="72" xfId="0" applyFont="1" applyBorder="1" applyAlignment="1">
      <alignment/>
    </xf>
    <xf numFmtId="3" fontId="12" fillId="0" borderId="72" xfId="0" applyNumberFormat="1" applyFont="1" applyBorder="1" applyAlignment="1">
      <alignment/>
    </xf>
    <xf numFmtId="3" fontId="12" fillId="0" borderId="98" xfId="0" applyNumberFormat="1" applyFont="1" applyBorder="1" applyAlignment="1">
      <alignment/>
    </xf>
    <xf numFmtId="0" fontId="0" fillId="0" borderId="99" xfId="0" applyBorder="1" applyAlignment="1">
      <alignment vertical="center"/>
    </xf>
    <xf numFmtId="0" fontId="1" fillId="0" borderId="48" xfId="0" applyFont="1" applyBorder="1" applyAlignment="1">
      <alignment vertical="center" wrapText="1"/>
    </xf>
    <xf numFmtId="3" fontId="0" fillId="0" borderId="48" xfId="0" applyNumberFormat="1" applyBorder="1" applyAlignment="1">
      <alignment vertical="center"/>
    </xf>
    <xf numFmtId="3" fontId="0" fillId="0" borderId="100" xfId="0" applyNumberFormat="1" applyBorder="1" applyAlignment="1">
      <alignment vertical="center"/>
    </xf>
    <xf numFmtId="167" fontId="22" fillId="0" borderId="30" xfId="60" applyNumberFormat="1" applyFont="1" applyBorder="1" applyAlignment="1">
      <alignment vertical="center" wrapText="1"/>
      <protection/>
    </xf>
    <xf numFmtId="167" fontId="22" fillId="0" borderId="31" xfId="60" applyNumberFormat="1" applyFont="1" applyBorder="1" applyAlignment="1">
      <alignment vertical="center" wrapText="1"/>
      <protection/>
    </xf>
    <xf numFmtId="167" fontId="22" fillId="0" borderId="101" xfId="59" applyNumberFormat="1" applyFont="1" applyBorder="1" applyAlignment="1">
      <alignment horizontal="center" vertical="center" wrapText="1"/>
      <protection/>
    </xf>
    <xf numFmtId="167" fontId="21" fillId="0" borderId="26" xfId="58" applyNumberFormat="1" applyFont="1" applyBorder="1" applyAlignment="1" applyProtection="1">
      <alignment vertical="center" wrapText="1"/>
      <protection locked="0"/>
    </xf>
    <xf numFmtId="167" fontId="21" fillId="0" borderId="27" xfId="58" applyNumberFormat="1" applyFont="1" applyBorder="1" applyAlignment="1" applyProtection="1">
      <alignment vertical="center" wrapText="1"/>
      <protection locked="0"/>
    </xf>
    <xf numFmtId="168" fontId="16" fillId="0" borderId="28" xfId="58" applyNumberFormat="1" applyFont="1" applyBorder="1" applyAlignment="1" applyProtection="1">
      <alignment vertical="center" wrapText="1"/>
      <protection locked="0"/>
    </xf>
    <xf numFmtId="167" fontId="16" fillId="0" borderId="28" xfId="59" applyNumberFormat="1" applyFont="1" applyBorder="1" applyAlignment="1" applyProtection="1">
      <alignment vertical="center" wrapText="1"/>
      <protection locked="0"/>
    </xf>
    <xf numFmtId="0" fontId="1" fillId="0" borderId="84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2" fillId="22" borderId="85" xfId="0" applyFont="1" applyFill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3" fontId="1" fillId="0" borderId="33" xfId="0" applyNumberFormat="1" applyFont="1" applyFill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0" fontId="1" fillId="0" borderId="60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5" xfId="0" applyFont="1" applyBorder="1" applyAlignment="1">
      <alignment wrapText="1"/>
    </xf>
    <xf numFmtId="0" fontId="1" fillId="0" borderId="28" xfId="0" applyFont="1" applyBorder="1" applyAlignment="1">
      <alignment horizont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/>
    </xf>
    <xf numFmtId="3" fontId="1" fillId="0" borderId="63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16" fillId="0" borderId="0" xfId="56" applyNumberFormat="1" applyFont="1" applyAlignment="1">
      <alignment vertical="center" wrapText="1"/>
      <protection/>
    </xf>
    <xf numFmtId="167" fontId="16" fillId="0" borderId="0" xfId="56" applyNumberFormat="1" applyFont="1" applyAlignment="1">
      <alignment horizontal="center" vertical="center" wrapText="1"/>
      <protection/>
    </xf>
    <xf numFmtId="167" fontId="16" fillId="0" borderId="0" xfId="57" applyNumberFormat="1" applyFont="1" applyAlignment="1">
      <alignment horizontal="center" vertical="center" wrapText="1"/>
      <protection/>
    </xf>
    <xf numFmtId="167" fontId="16" fillId="0" borderId="0" xfId="57" applyNumberFormat="1" applyFont="1" applyAlignment="1">
      <alignment vertical="center" wrapText="1"/>
      <protection/>
    </xf>
    <xf numFmtId="0" fontId="0" fillId="0" borderId="105" xfId="0" applyFont="1" applyBorder="1" applyAlignment="1">
      <alignment/>
    </xf>
    <xf numFmtId="3" fontId="0" fillId="0" borderId="10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03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4" xfId="0" applyFont="1" applyBorder="1" applyAlignment="1">
      <alignment horizontal="center" vertical="top" wrapText="1"/>
    </xf>
    <xf numFmtId="0" fontId="2" fillId="22" borderId="70" xfId="0" applyFont="1" applyFill="1" applyBorder="1" applyAlignment="1">
      <alignment horizontal="center" vertical="top" wrapText="1"/>
    </xf>
    <xf numFmtId="0" fontId="2" fillId="22" borderId="11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6" fillId="0" borderId="106" xfId="0" applyFont="1" applyBorder="1" applyAlignment="1">
      <alignment horizontal="center" vertical="top" wrapText="1"/>
    </xf>
    <xf numFmtId="0" fontId="6" fillId="0" borderId="107" xfId="0" applyFont="1" applyBorder="1" applyAlignment="1">
      <alignment horizontal="center" vertical="top" wrapText="1"/>
    </xf>
    <xf numFmtId="0" fontId="6" fillId="0" borderId="108" xfId="0" applyFont="1" applyBorder="1" applyAlignment="1">
      <alignment horizontal="center" vertical="top" wrapText="1"/>
    </xf>
    <xf numFmtId="167" fontId="1" fillId="0" borderId="0" xfId="56" applyNumberFormat="1" applyFont="1" applyAlignment="1">
      <alignment horizontal="center" vertical="center" wrapText="1"/>
      <protection/>
    </xf>
    <xf numFmtId="167" fontId="3" fillId="0" borderId="0" xfId="57" applyNumberFormat="1" applyFont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right" wrapText="1"/>
    </xf>
    <xf numFmtId="3" fontId="1" fillId="0" borderId="63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 wrapText="1"/>
    </xf>
    <xf numFmtId="3" fontId="1" fillId="0" borderId="56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66" xfId="0" applyFont="1" applyBorder="1" applyAlignment="1">
      <alignment horizontal="center" vertical="top" wrapText="1"/>
    </xf>
    <xf numFmtId="0" fontId="1" fillId="0" borderId="109" xfId="0" applyFont="1" applyBorder="1" applyAlignment="1">
      <alignment horizontal="center"/>
    </xf>
    <xf numFmtId="0" fontId="32" fillId="7" borderId="81" xfId="0" applyFont="1" applyFill="1" applyBorder="1" applyAlignment="1">
      <alignment horizontal="center" vertical="center" wrapText="1"/>
    </xf>
    <xf numFmtId="0" fontId="32" fillId="7" borderId="110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horizontal="center" vertical="center" wrapText="1"/>
    </xf>
    <xf numFmtId="0" fontId="31" fillId="7" borderId="4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2" fillId="7" borderId="47" xfId="0" applyFont="1" applyFill="1" applyBorder="1" applyAlignment="1">
      <alignment horizontal="center" vertical="center" wrapText="1"/>
    </xf>
    <xf numFmtId="0" fontId="32" fillId="7" borderId="80" xfId="0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horizontal="center" vertical="center" wrapText="1"/>
    </xf>
    <xf numFmtId="0" fontId="32" fillId="7" borderId="53" xfId="0" applyFont="1" applyFill="1" applyBorder="1" applyAlignment="1">
      <alignment horizontal="center" vertical="center" wrapText="1"/>
    </xf>
    <xf numFmtId="0" fontId="32" fillId="7" borderId="24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7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3" fontId="1" fillId="0" borderId="48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1" fillId="0" borderId="71" xfId="0" applyFont="1" applyBorder="1" applyAlignment="1">
      <alignment vertical="top" wrapText="1"/>
    </xf>
    <xf numFmtId="10" fontId="1" fillId="0" borderId="48" xfId="0" applyNumberFormat="1" applyFont="1" applyBorder="1" applyAlignment="1">
      <alignment horizontal="right" vertical="center" wrapText="1"/>
    </xf>
    <xf numFmtId="10" fontId="1" fillId="0" borderId="71" xfId="0" applyNumberFormat="1" applyFont="1" applyBorder="1" applyAlignment="1">
      <alignment horizontal="right" vertical="center" wrapText="1"/>
    </xf>
    <xf numFmtId="10" fontId="1" fillId="0" borderId="11" xfId="0" applyNumberFormat="1" applyFont="1" applyBorder="1" applyAlignment="1">
      <alignment horizontal="right" vertical="center" wrapText="1"/>
    </xf>
    <xf numFmtId="10" fontId="1" fillId="0" borderId="13" xfId="0" applyNumberFormat="1" applyFont="1" applyBorder="1" applyAlignment="1">
      <alignment horizontal="right" vertical="center" wrapText="1"/>
    </xf>
    <xf numFmtId="3" fontId="1" fillId="0" borderId="71" xfId="0" applyNumberFormat="1" applyFont="1" applyBorder="1" applyAlignment="1">
      <alignment horizontal="right" vertical="center" wrapText="1"/>
    </xf>
    <xf numFmtId="10" fontId="1" fillId="0" borderId="7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1" fillId="0" borderId="26" xfId="0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right" vertical="center" wrapText="1"/>
    </xf>
    <xf numFmtId="0" fontId="32" fillId="7" borderId="81" xfId="0" applyFont="1" applyFill="1" applyBorder="1" applyAlignment="1">
      <alignment horizontal="center" vertical="top" wrapText="1"/>
    </xf>
    <xf numFmtId="0" fontId="32" fillId="7" borderId="110" xfId="0" applyFont="1" applyFill="1" applyBorder="1" applyAlignment="1">
      <alignment horizontal="center" vertical="top" wrapText="1"/>
    </xf>
    <xf numFmtId="0" fontId="32" fillId="7" borderId="111" xfId="0" applyFont="1" applyFill="1" applyBorder="1" applyAlignment="1">
      <alignment horizontal="center" vertical="top" wrapText="1"/>
    </xf>
    <xf numFmtId="0" fontId="4" fillId="22" borderId="48" xfId="0" applyFont="1" applyFill="1" applyBorder="1" applyAlignment="1">
      <alignment horizontal="center" vertical="top" wrapText="1"/>
    </xf>
    <xf numFmtId="0" fontId="4" fillId="2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4" xfId="0" applyFont="1" applyBorder="1" applyAlignment="1">
      <alignment horizontal="righ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60" applyFont="1" applyAlignment="1">
      <alignment horizontal="center" vertical="center" wrapText="1"/>
      <protection/>
    </xf>
    <xf numFmtId="0" fontId="16" fillId="0" borderId="0" xfId="60" applyAlignment="1">
      <alignment horizontal="center" vertical="center" wrapText="1"/>
      <protection/>
    </xf>
    <xf numFmtId="167" fontId="27" fillId="0" borderId="0" xfId="58" applyNumberFormat="1" applyFont="1" applyAlignment="1">
      <alignment horizontal="center" vertical="center" wrapText="1"/>
      <protection/>
    </xf>
    <xf numFmtId="0" fontId="12" fillId="22" borderId="112" xfId="0" applyFont="1" applyFill="1" applyBorder="1" applyAlignment="1">
      <alignment horizontal="center" vertical="center"/>
    </xf>
    <xf numFmtId="0" fontId="12" fillId="22" borderId="20" xfId="0" applyFont="1" applyFill="1" applyBorder="1" applyAlignment="1">
      <alignment horizontal="center" vertical="center"/>
    </xf>
    <xf numFmtId="0" fontId="12" fillId="22" borderId="113" xfId="0" applyFont="1" applyFill="1" applyBorder="1" applyAlignment="1">
      <alignment horizontal="center" vertical="center"/>
    </xf>
    <xf numFmtId="0" fontId="12" fillId="22" borderId="15" xfId="0" applyFont="1" applyFill="1" applyBorder="1" applyAlignment="1">
      <alignment horizontal="center" vertical="center"/>
    </xf>
    <xf numFmtId="0" fontId="12" fillId="22" borderId="114" xfId="0" applyFont="1" applyFill="1" applyBorder="1" applyAlignment="1">
      <alignment horizontal="center" vertical="center"/>
    </xf>
    <xf numFmtId="0" fontId="12" fillId="22" borderId="58" xfId="0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right"/>
    </xf>
    <xf numFmtId="3" fontId="12" fillId="0" borderId="58" xfId="0" applyNumberFormat="1" applyFont="1" applyBorder="1" applyAlignment="1">
      <alignment horizontal="right"/>
    </xf>
    <xf numFmtId="3" fontId="0" fillId="0" borderId="115" xfId="0" applyNumberFormat="1" applyBorder="1" applyAlignment="1">
      <alignment horizontal="right"/>
    </xf>
    <xf numFmtId="3" fontId="0" fillId="0" borderId="116" xfId="0" applyNumberFormat="1" applyBorder="1" applyAlignment="1">
      <alignment horizontal="right"/>
    </xf>
    <xf numFmtId="3" fontId="12" fillId="0" borderId="62" xfId="0" applyNumberFormat="1" applyFont="1" applyBorder="1" applyAlignment="1">
      <alignment horizontal="right"/>
    </xf>
    <xf numFmtId="3" fontId="12" fillId="0" borderId="117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58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167" fontId="16" fillId="0" borderId="0" xfId="59" applyNumberFormat="1" applyFont="1" applyAlignment="1">
      <alignment horizontal="center" vertical="center" wrapText="1"/>
      <protection/>
    </xf>
    <xf numFmtId="167" fontId="16" fillId="0" borderId="0" xfId="59" applyNumberFormat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6" fillId="0" borderId="11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4" fillId="22" borderId="15" xfId="0" applyFont="1" applyFill="1" applyBorder="1" applyAlignment="1">
      <alignment horizontal="center" vertical="top" wrapText="1"/>
    </xf>
    <xf numFmtId="0" fontId="4" fillId="22" borderId="58" xfId="0" applyFont="1" applyFill="1" applyBorder="1" applyAlignment="1">
      <alignment horizontal="center" vertical="top" wrapText="1"/>
    </xf>
    <xf numFmtId="0" fontId="4" fillId="22" borderId="20" xfId="0" applyFont="1" applyFill="1" applyBorder="1" applyAlignment="1">
      <alignment horizontal="center" vertical="top" wrapText="1"/>
    </xf>
    <xf numFmtId="0" fontId="24" fillId="0" borderId="0" xfId="62" applyFont="1" applyAlignment="1" applyProtection="1">
      <alignment horizontal="center"/>
      <protection/>
    </xf>
    <xf numFmtId="0" fontId="16" fillId="0" borderId="119" xfId="62" applyFont="1" applyBorder="1" applyAlignment="1" applyProtection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13. sz. melléklet Adott támogatás 7-2005 (II.18.) rendelet" xfId="60"/>
    <cellStyle name="Normál_7. sz. melléklet 7-2005 (II.18) rendelet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Marcali Város Önkormányzat Bevételeinek megoszlása 2008.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75"/>
          <c:y val="0.2615"/>
          <c:w val="0.51575"/>
          <c:h val="0.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'3.sz. tájékoztató kimutatás'!$A$8:$A$14</c:f>
              <c:strCache/>
            </c:strRef>
          </c:cat>
          <c:val>
            <c:numRef>
              <c:f>'3.sz. tájékoztató kimutatás'!$C$8:$C$14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75"/>
          <c:y val="0.266"/>
          <c:w val="0.34025"/>
          <c:h val="0.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Marcali Város Önkormányzat Kiadásainak megoszlása 2008.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"/>
          <c:y val="0.3"/>
          <c:w val="0.53375"/>
          <c:h val="0.54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'3.sz. tájékoztató kimutatás'!$A$32:$A$38</c:f>
              <c:strCache/>
            </c:strRef>
          </c:cat>
          <c:val>
            <c:numRef>
              <c:f>'3.sz. tájékoztató kimutatás'!$C$32:$C$38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24675"/>
          <c:w val="0.3155"/>
          <c:h val="0.7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66675</xdr:rowOff>
    </xdr:from>
    <xdr:to>
      <xdr:col>2</xdr:col>
      <xdr:colOff>1228725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57150" y="2552700"/>
        <a:ext cx="56578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39</xdr:row>
      <xdr:rowOff>95250</xdr:rowOff>
    </xdr:from>
    <xdr:to>
      <xdr:col>2</xdr:col>
      <xdr:colOff>1209675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85725" y="6696075"/>
        <a:ext cx="56102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Local%20Settings\Temporary%20Internet%20Files\Content.IE5\C1AZOHUF\Mell&#233;kletek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melléklet bevétel"/>
      <sheetName val="1sz melléklet kiadás"/>
      <sheetName val="1.a.sz.mell működés mérleg"/>
      <sheetName val="1.b.sz.mell felhalm mérleg"/>
      <sheetName val="2sz melléklet"/>
      <sheetName val="3sz melléklet polghiv"/>
      <sheetName val="4. számú melléklet"/>
      <sheetName val="5.sz melléklet felújítás"/>
      <sheetName val="7. sz. melléklet létszám"/>
      <sheetName val="11.sz.melléklet többéves kih."/>
      <sheetName val="12.sz melléklet kisebbség"/>
      <sheetName val="13. sz.melléklet ütemterv"/>
      <sheetName val="10.sz. melléklet"/>
      <sheetName val=" 14.sz. melléklet mérleg"/>
    </sheetNames>
    <sheetDataSet>
      <sheetData sheetId="4">
        <row r="28">
          <cell r="D28">
            <v>404638</v>
          </cell>
        </row>
        <row r="115">
          <cell r="D115">
            <v>2284543</v>
          </cell>
          <cell r="F115">
            <v>726336</v>
          </cell>
          <cell r="H115">
            <v>1272695</v>
          </cell>
        </row>
        <row r="145">
          <cell r="D145">
            <v>13762</v>
          </cell>
          <cell r="H145">
            <v>135267</v>
          </cell>
        </row>
        <row r="174">
          <cell r="D174">
            <v>22925</v>
          </cell>
        </row>
      </sheetData>
      <sheetData sheetId="5">
        <row r="7">
          <cell r="D7">
            <v>276670</v>
          </cell>
        </row>
        <row r="9">
          <cell r="D9">
            <v>684328</v>
          </cell>
        </row>
        <row r="51">
          <cell r="D51">
            <v>74368</v>
          </cell>
        </row>
        <row r="93">
          <cell r="D93">
            <v>116540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216"/>
  <sheetViews>
    <sheetView zoomScalePageLayoutView="0" workbookViewId="0" topLeftCell="A19">
      <selection activeCell="E41" sqref="E41"/>
    </sheetView>
  </sheetViews>
  <sheetFormatPr defaultColWidth="9.140625" defaultRowHeight="12.75"/>
  <cols>
    <col min="1" max="1" width="5.421875" style="0" customWidth="1"/>
    <col min="2" max="2" width="40.7109375" style="0" customWidth="1"/>
    <col min="3" max="3" width="11.57421875" style="0" customWidth="1"/>
    <col min="4" max="4" width="12.28125" style="0" customWidth="1"/>
    <col min="5" max="5" width="13.140625" style="0" customWidth="1"/>
  </cols>
  <sheetData>
    <row r="1" spans="1:5" ht="15" customHeight="1">
      <c r="A1" s="659" t="s">
        <v>218</v>
      </c>
      <c r="B1" s="659"/>
      <c r="C1" s="659"/>
      <c r="D1" s="659"/>
      <c r="E1" s="659"/>
    </row>
    <row r="2" spans="1:5" ht="12" customHeight="1" thickBot="1">
      <c r="A2" s="665" t="s">
        <v>615</v>
      </c>
      <c r="B2" s="665"/>
      <c r="C2" s="665"/>
      <c r="D2" s="665"/>
      <c r="E2" s="665"/>
    </row>
    <row r="3" spans="1:5" ht="15" customHeight="1">
      <c r="A3" s="660" t="s">
        <v>479</v>
      </c>
      <c r="B3" s="661"/>
      <c r="C3" s="661"/>
      <c r="D3" s="661"/>
      <c r="E3" s="662"/>
    </row>
    <row r="4" spans="1:5" ht="12.75" customHeight="1">
      <c r="A4" s="510"/>
      <c r="B4" s="511"/>
      <c r="C4" s="511"/>
      <c r="D4" s="511"/>
      <c r="E4" s="512" t="s">
        <v>412</v>
      </c>
    </row>
    <row r="5" spans="1:5" ht="26.25" customHeight="1">
      <c r="A5" s="513" t="s">
        <v>0</v>
      </c>
      <c r="B5" s="514" t="s">
        <v>1</v>
      </c>
      <c r="C5" s="515" t="s">
        <v>480</v>
      </c>
      <c r="D5" s="515" t="s">
        <v>481</v>
      </c>
      <c r="E5" s="516" t="s">
        <v>482</v>
      </c>
    </row>
    <row r="6" spans="1:5" ht="15" customHeight="1">
      <c r="A6" s="100"/>
      <c r="B6" s="663" t="s">
        <v>2</v>
      </c>
      <c r="C6" s="663"/>
      <c r="D6" s="663"/>
      <c r="E6" s="664"/>
    </row>
    <row r="7" spans="1:5" ht="15" customHeight="1">
      <c r="A7" s="272" t="s">
        <v>3</v>
      </c>
      <c r="B7" s="657" t="s">
        <v>4</v>
      </c>
      <c r="C7" s="657"/>
      <c r="D7" s="657"/>
      <c r="E7" s="658"/>
    </row>
    <row r="8" spans="1:14" ht="15" customHeight="1">
      <c r="A8" s="280" t="s">
        <v>5</v>
      </c>
      <c r="B8" s="655" t="s">
        <v>6</v>
      </c>
      <c r="C8" s="655"/>
      <c r="D8" s="655"/>
      <c r="E8" s="656"/>
      <c r="N8" s="8"/>
    </row>
    <row r="9" spans="1:14" ht="15" customHeight="1">
      <c r="A9" s="280"/>
      <c r="B9" s="14" t="s">
        <v>7</v>
      </c>
      <c r="C9" s="258">
        <v>191761</v>
      </c>
      <c r="D9" s="414">
        <v>175681</v>
      </c>
      <c r="E9" s="288">
        <v>95007</v>
      </c>
      <c r="K9" s="12"/>
      <c r="L9" s="12"/>
      <c r="M9" s="12"/>
      <c r="N9" s="46"/>
    </row>
    <row r="10" spans="1:14" ht="15" customHeight="1">
      <c r="A10" s="280"/>
      <c r="B10" s="14" t="s">
        <v>8</v>
      </c>
      <c r="C10" s="258">
        <f>'2sz melléklet'!C28</f>
        <v>381572</v>
      </c>
      <c r="D10" s="414">
        <f>'[1]2sz melléklet'!D28</f>
        <v>404638</v>
      </c>
      <c r="E10" s="288">
        <v>395611</v>
      </c>
      <c r="N10" s="8"/>
    </row>
    <row r="11" spans="1:5" ht="15" customHeight="1">
      <c r="A11" s="280" t="s">
        <v>9</v>
      </c>
      <c r="B11" s="655" t="s">
        <v>10</v>
      </c>
      <c r="C11" s="655"/>
      <c r="D11" s="655"/>
      <c r="E11" s="656"/>
    </row>
    <row r="12" spans="1:5" ht="15" customHeight="1">
      <c r="A12" s="280"/>
      <c r="B12" s="14" t="s">
        <v>11</v>
      </c>
      <c r="C12" s="258">
        <v>375100</v>
      </c>
      <c r="D12" s="414">
        <v>375100</v>
      </c>
      <c r="E12" s="288">
        <v>416300</v>
      </c>
    </row>
    <row r="13" spans="1:5" ht="15" customHeight="1">
      <c r="A13" s="280"/>
      <c r="B13" s="14" t="s">
        <v>12</v>
      </c>
      <c r="C13" s="258">
        <v>864146</v>
      </c>
      <c r="D13" s="414">
        <v>910510</v>
      </c>
      <c r="E13" s="288">
        <v>498873</v>
      </c>
    </row>
    <row r="14" spans="1:5" ht="17.25" customHeight="1">
      <c r="A14" s="280"/>
      <c r="B14" s="14" t="s">
        <v>13</v>
      </c>
      <c r="C14" s="258">
        <v>10000</v>
      </c>
      <c r="D14" s="414">
        <v>10000</v>
      </c>
      <c r="E14" s="288">
        <v>10000</v>
      </c>
    </row>
    <row r="15" spans="1:5" ht="15" customHeight="1">
      <c r="A15" s="280"/>
      <c r="B15" s="319" t="s">
        <v>4</v>
      </c>
      <c r="C15" s="320">
        <f>SUM(C12:C14)+C9+C10</f>
        <v>1822579</v>
      </c>
      <c r="D15" s="320">
        <f>SUM(D12:D14)+D9+D10</f>
        <v>1875929</v>
      </c>
      <c r="E15" s="321">
        <f>SUM(E12:E14)+E9+E10</f>
        <v>1415791</v>
      </c>
    </row>
    <row r="16" spans="1:5" ht="12" customHeight="1">
      <c r="A16" s="272" t="s">
        <v>14</v>
      </c>
      <c r="B16" s="657" t="s">
        <v>15</v>
      </c>
      <c r="C16" s="657"/>
      <c r="D16" s="657"/>
      <c r="E16" s="658"/>
    </row>
    <row r="17" spans="1:5" ht="15" customHeight="1">
      <c r="A17" s="280" t="s">
        <v>5</v>
      </c>
      <c r="B17" s="655" t="s">
        <v>16</v>
      </c>
      <c r="C17" s="655"/>
      <c r="D17" s="655"/>
      <c r="E17" s="656"/>
    </row>
    <row r="18" spans="1:5" ht="15" customHeight="1">
      <c r="A18" s="280"/>
      <c r="B18" s="14" t="s">
        <v>17</v>
      </c>
      <c r="C18" s="258">
        <v>930092</v>
      </c>
      <c r="D18" s="414">
        <v>970168</v>
      </c>
      <c r="E18" s="288">
        <v>1349717</v>
      </c>
    </row>
    <row r="19" spans="1:5" ht="15" customHeight="1">
      <c r="A19" s="280"/>
      <c r="B19" s="14" t="s">
        <v>18</v>
      </c>
      <c r="C19" s="258">
        <v>640</v>
      </c>
      <c r="D19" s="414">
        <v>155819</v>
      </c>
      <c r="E19" s="288">
        <v>500</v>
      </c>
    </row>
    <row r="20" spans="1:5" ht="15" customHeight="1">
      <c r="A20" s="280"/>
      <c r="B20" s="14" t="s">
        <v>19</v>
      </c>
      <c r="C20" s="258">
        <v>78021</v>
      </c>
      <c r="D20" s="414">
        <v>38612</v>
      </c>
      <c r="E20" s="288">
        <v>98253</v>
      </c>
    </row>
    <row r="21" spans="1:5" ht="15" customHeight="1">
      <c r="A21" s="280"/>
      <c r="B21" s="14" t="s">
        <v>636</v>
      </c>
      <c r="C21" s="258"/>
      <c r="D21" s="258">
        <v>26451</v>
      </c>
      <c r="E21" s="288"/>
    </row>
    <row r="22" spans="1:5" ht="24.75" customHeight="1">
      <c r="A22" s="280"/>
      <c r="B22" s="517" t="s">
        <v>637</v>
      </c>
      <c r="C22" s="258">
        <v>24357</v>
      </c>
      <c r="D22" s="258">
        <v>133580</v>
      </c>
      <c r="E22" s="288"/>
    </row>
    <row r="23" spans="1:5" ht="15.75" customHeight="1">
      <c r="A23" s="280"/>
      <c r="B23" s="517" t="s">
        <v>485</v>
      </c>
      <c r="C23" s="258"/>
      <c r="D23" s="258">
        <v>32000</v>
      </c>
      <c r="E23" s="288"/>
    </row>
    <row r="24" spans="1:5" ht="15" customHeight="1">
      <c r="A24" s="280"/>
      <c r="B24" s="14" t="s">
        <v>638</v>
      </c>
      <c r="C24" s="258"/>
      <c r="D24" s="414">
        <v>22952</v>
      </c>
      <c r="E24" s="288"/>
    </row>
    <row r="25" spans="1:5" ht="12" customHeight="1">
      <c r="A25" s="280"/>
      <c r="B25" s="319" t="s">
        <v>21</v>
      </c>
      <c r="C25" s="320">
        <f>SUM(C18:C24)</f>
        <v>1033110</v>
      </c>
      <c r="D25" s="320">
        <f>SUM(D18:D24)</f>
        <v>1379582</v>
      </c>
      <c r="E25" s="321">
        <f>SUM(E18:E24)</f>
        <v>1448470</v>
      </c>
    </row>
    <row r="26" spans="1:5" ht="15" customHeight="1">
      <c r="A26" s="272" t="s">
        <v>22</v>
      </c>
      <c r="B26" s="657" t="s">
        <v>23</v>
      </c>
      <c r="C26" s="657"/>
      <c r="D26" s="657"/>
      <c r="E26" s="658"/>
    </row>
    <row r="27" spans="1:13" ht="15" customHeight="1">
      <c r="A27" s="280" t="s">
        <v>5</v>
      </c>
      <c r="B27" s="655" t="s">
        <v>394</v>
      </c>
      <c r="C27" s="655"/>
      <c r="D27" s="655"/>
      <c r="E27" s="656"/>
      <c r="K27" s="12"/>
      <c r="L27" s="12"/>
      <c r="M27" s="12"/>
    </row>
    <row r="28" spans="1:5" ht="15" customHeight="1">
      <c r="A28" s="280"/>
      <c r="B28" s="14" t="s">
        <v>24</v>
      </c>
      <c r="C28" s="258">
        <v>938881</v>
      </c>
      <c r="D28" s="414">
        <v>439197</v>
      </c>
      <c r="E28" s="288">
        <v>394016</v>
      </c>
    </row>
    <row r="29" spans="1:5" ht="15" customHeight="1">
      <c r="A29" s="280"/>
      <c r="B29" s="14" t="s">
        <v>8</v>
      </c>
      <c r="C29" s="258">
        <f>'2sz melléklet'!F28</f>
        <v>40000</v>
      </c>
      <c r="D29" s="414">
        <v>40000</v>
      </c>
      <c r="E29" s="288">
        <f>'2sz melléklet'!H28</f>
        <v>40000</v>
      </c>
    </row>
    <row r="30" spans="1:5" ht="15" customHeight="1">
      <c r="A30" s="280" t="s">
        <v>9</v>
      </c>
      <c r="B30" s="14" t="s">
        <v>25</v>
      </c>
      <c r="C30" s="258">
        <v>30000</v>
      </c>
      <c r="D30" s="414">
        <v>30000</v>
      </c>
      <c r="E30" s="288">
        <v>30000</v>
      </c>
    </row>
    <row r="31" spans="1:13" ht="15" customHeight="1">
      <c r="A31" s="280"/>
      <c r="B31" s="319" t="s">
        <v>23</v>
      </c>
      <c r="C31" s="320">
        <f>SUM(C28:C30)</f>
        <v>1008881</v>
      </c>
      <c r="D31" s="518">
        <f>SUM(D28:D30)</f>
        <v>509197</v>
      </c>
      <c r="E31" s="321">
        <f>SUM(E28:E30)</f>
        <v>464016</v>
      </c>
      <c r="G31" s="12"/>
      <c r="K31" s="12"/>
      <c r="L31" s="12"/>
      <c r="M31" s="12"/>
    </row>
    <row r="32" spans="1:5" ht="15" customHeight="1">
      <c r="A32" s="272" t="s">
        <v>26</v>
      </c>
      <c r="B32" s="657" t="s">
        <v>27</v>
      </c>
      <c r="C32" s="657"/>
      <c r="D32" s="657"/>
      <c r="E32" s="658"/>
    </row>
    <row r="33" spans="1:5" ht="15" customHeight="1">
      <c r="A33" s="280" t="s">
        <v>5</v>
      </c>
      <c r="B33" s="655" t="s">
        <v>28</v>
      </c>
      <c r="C33" s="655"/>
      <c r="D33" s="655"/>
      <c r="E33" s="656"/>
    </row>
    <row r="34" spans="1:7" ht="27.75" customHeight="1">
      <c r="A34" s="654"/>
      <c r="B34" s="14" t="s">
        <v>29</v>
      </c>
      <c r="C34" s="258">
        <v>1278332</v>
      </c>
      <c r="D34" s="414">
        <v>1456332</v>
      </c>
      <c r="E34" s="322">
        <v>1476126</v>
      </c>
      <c r="G34" s="173"/>
    </row>
    <row r="35" spans="1:5" ht="15" customHeight="1">
      <c r="A35" s="654"/>
      <c r="B35" s="14" t="s">
        <v>30</v>
      </c>
      <c r="C35" s="257">
        <v>171940</v>
      </c>
      <c r="D35" s="414">
        <v>180768</v>
      </c>
      <c r="E35" s="322">
        <v>350168</v>
      </c>
    </row>
    <row r="36" spans="1:5" ht="15" customHeight="1">
      <c r="A36" s="654"/>
      <c r="B36" s="14" t="s">
        <v>31</v>
      </c>
      <c r="C36" s="258"/>
      <c r="D36" s="414"/>
      <c r="E36" s="322">
        <v>16000</v>
      </c>
    </row>
    <row r="37" spans="1:8" ht="15" customHeight="1">
      <c r="A37" s="654"/>
      <c r="B37" s="14" t="s">
        <v>32</v>
      </c>
      <c r="C37" s="258">
        <v>157913</v>
      </c>
      <c r="D37" s="414">
        <v>206621</v>
      </c>
      <c r="E37" s="288">
        <f>'2sz melléklet'!K28-'1.szmelléklet bevétel'!E34</f>
        <v>156257</v>
      </c>
      <c r="G37" s="173"/>
      <c r="H37" s="12"/>
    </row>
    <row r="38" spans="1:5" ht="15" customHeight="1">
      <c r="A38" s="280" t="s">
        <v>9</v>
      </c>
      <c r="B38" s="655" t="s">
        <v>33</v>
      </c>
      <c r="C38" s="655"/>
      <c r="D38" s="655"/>
      <c r="E38" s="656"/>
    </row>
    <row r="39" spans="1:5" ht="15" customHeight="1">
      <c r="A39" s="654"/>
      <c r="B39" s="14" t="s">
        <v>30</v>
      </c>
      <c r="C39" s="257">
        <v>559602</v>
      </c>
      <c r="D39" s="414">
        <v>70955</v>
      </c>
      <c r="E39" s="288">
        <v>2745648</v>
      </c>
    </row>
    <row r="40" spans="1:5" ht="15" customHeight="1">
      <c r="A40" s="654"/>
      <c r="B40" s="14" t="s">
        <v>32</v>
      </c>
      <c r="C40" s="258">
        <v>119137</v>
      </c>
      <c r="D40" s="414">
        <v>126852</v>
      </c>
      <c r="E40" s="322">
        <f>'2sz melléklet'!E55</f>
        <v>145908</v>
      </c>
    </row>
    <row r="41" spans="1:7" ht="15" customHeight="1">
      <c r="A41" s="654"/>
      <c r="B41" s="319" t="s">
        <v>27</v>
      </c>
      <c r="C41" s="320">
        <f>SUM(C34:C40)</f>
        <v>2286924</v>
      </c>
      <c r="D41" s="518">
        <f>SUM(D34:D40)</f>
        <v>2041528</v>
      </c>
      <c r="E41" s="323">
        <f>SUM(E34:E40)</f>
        <v>4890107</v>
      </c>
      <c r="G41" s="173"/>
    </row>
    <row r="42" spans="1:5" ht="15" customHeight="1">
      <c r="A42" s="272" t="s">
        <v>34</v>
      </c>
      <c r="B42" s="31" t="s">
        <v>35</v>
      </c>
      <c r="C42" s="324">
        <v>7000</v>
      </c>
      <c r="D42" s="518">
        <v>7000</v>
      </c>
      <c r="E42" s="323">
        <v>10550</v>
      </c>
    </row>
    <row r="43" spans="1:5" ht="15" customHeight="1">
      <c r="A43" s="272" t="s">
        <v>36</v>
      </c>
      <c r="B43" s="657" t="s">
        <v>37</v>
      </c>
      <c r="C43" s="657"/>
      <c r="D43" s="657"/>
      <c r="E43" s="658"/>
    </row>
    <row r="44" spans="1:5" ht="15" customHeight="1">
      <c r="A44" s="280" t="s">
        <v>5</v>
      </c>
      <c r="B44" s="14" t="s">
        <v>38</v>
      </c>
      <c r="C44" s="325">
        <v>500000</v>
      </c>
      <c r="D44" s="613">
        <v>230000</v>
      </c>
      <c r="E44" s="326">
        <v>415000</v>
      </c>
    </row>
    <row r="45" spans="1:5" ht="15" customHeight="1">
      <c r="A45" s="280" t="s">
        <v>9</v>
      </c>
      <c r="B45" s="14" t="s">
        <v>39</v>
      </c>
      <c r="C45" s="257"/>
      <c r="D45" s="613">
        <v>798189</v>
      </c>
      <c r="E45" s="322"/>
    </row>
    <row r="46" spans="1:5" ht="15" customHeight="1">
      <c r="A46" s="280"/>
      <c r="B46" s="14" t="s">
        <v>486</v>
      </c>
      <c r="C46" s="257"/>
      <c r="D46" s="613">
        <v>1000000</v>
      </c>
      <c r="E46" s="322"/>
    </row>
    <row r="47" spans="1:5" ht="15" customHeight="1">
      <c r="A47" s="280"/>
      <c r="B47" s="319" t="s">
        <v>37</v>
      </c>
      <c r="C47" s="320">
        <f>SUM(C44:C45)</f>
        <v>500000</v>
      </c>
      <c r="D47" s="414">
        <f>SUM(D44:D46)</f>
        <v>2028189</v>
      </c>
      <c r="E47" s="321">
        <f>SUM(E44:E46)</f>
        <v>415000</v>
      </c>
    </row>
    <row r="48" spans="1:7" ht="15" customHeight="1">
      <c r="A48" s="272" t="s">
        <v>40</v>
      </c>
      <c r="B48" s="657" t="s">
        <v>41</v>
      </c>
      <c r="C48" s="657"/>
      <c r="D48" s="657"/>
      <c r="E48" s="658"/>
      <c r="G48" s="12"/>
    </row>
    <row r="49" spans="1:5" ht="15" customHeight="1">
      <c r="A49" s="280" t="s">
        <v>5</v>
      </c>
      <c r="B49" s="14" t="s">
        <v>42</v>
      </c>
      <c r="C49" s="519">
        <v>66748</v>
      </c>
      <c r="D49" s="258">
        <v>125799</v>
      </c>
      <c r="E49" s="288">
        <v>43765</v>
      </c>
    </row>
    <row r="50" spans="1:5" ht="15" customHeight="1">
      <c r="A50" s="520"/>
      <c r="B50" s="16" t="s">
        <v>43</v>
      </c>
      <c r="C50" s="251">
        <f>C49+C47+C42+C41+C31+C25+C15</f>
        <v>6725242</v>
      </c>
      <c r="D50" s="251">
        <f>D49+D47+D42+D41+D31+D25+D15</f>
        <v>7967224</v>
      </c>
      <c r="E50" s="521">
        <f>E49+E47+E42+E41+E31+E25+E15</f>
        <v>8687699</v>
      </c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18"/>
      <c r="B63" s="18"/>
      <c r="C63" s="18"/>
      <c r="D63" s="18"/>
      <c r="E63" s="18"/>
    </row>
    <row r="64" spans="1:5" ht="12.75">
      <c r="A64" s="18"/>
      <c r="B64" s="18"/>
      <c r="C64" s="18"/>
      <c r="D64" s="18"/>
      <c r="E64" s="18"/>
    </row>
    <row r="65" spans="1:5" ht="12.75">
      <c r="A65" s="18"/>
      <c r="B65" s="18"/>
      <c r="C65" s="18"/>
      <c r="D65" s="18"/>
      <c r="E65" s="18"/>
    </row>
    <row r="66" spans="1:5" ht="12.75">
      <c r="A66" s="18"/>
      <c r="B66" s="18"/>
      <c r="C66" s="18"/>
      <c r="D66" s="18"/>
      <c r="E66" s="18"/>
    </row>
    <row r="67" spans="1:5" ht="12.75">
      <c r="A67" s="18"/>
      <c r="B67" s="18"/>
      <c r="C67" s="18"/>
      <c r="D67" s="18"/>
      <c r="E67" s="18"/>
    </row>
    <row r="68" spans="1:5" ht="12.75">
      <c r="A68" s="18"/>
      <c r="B68" s="18"/>
      <c r="C68" s="18"/>
      <c r="D68" s="18"/>
      <c r="E68" s="18"/>
    </row>
    <row r="69" spans="1:5" ht="12.75">
      <c r="A69" s="18"/>
      <c r="B69" s="18"/>
      <c r="C69" s="18"/>
      <c r="D69" s="18"/>
      <c r="E69" s="18"/>
    </row>
    <row r="70" spans="1:5" ht="12.75">
      <c r="A70" s="18"/>
      <c r="B70" s="18"/>
      <c r="C70" s="18"/>
      <c r="D70" s="18"/>
      <c r="E70" s="18"/>
    </row>
    <row r="71" spans="1:5" ht="15.75" customHeight="1">
      <c r="A71" s="18"/>
      <c r="B71" s="18"/>
      <c r="C71" s="18"/>
      <c r="D71" s="18"/>
      <c r="E71" s="18"/>
    </row>
    <row r="72" spans="1:5" ht="12.75">
      <c r="A72" s="18"/>
      <c r="B72" s="18"/>
      <c r="C72" s="18"/>
      <c r="D72" s="18"/>
      <c r="E72" s="18"/>
    </row>
    <row r="115" ht="13.5">
      <c r="B115" s="492"/>
    </row>
    <row r="130" ht="13.5">
      <c r="B130" s="492"/>
    </row>
    <row r="138" ht="13.5">
      <c r="B138" s="492"/>
    </row>
    <row r="144" ht="13.5">
      <c r="B144" s="492"/>
    </row>
    <row r="157" ht="13.5">
      <c r="B157" s="492"/>
    </row>
    <row r="165" ht="13.5">
      <c r="B165" s="492"/>
    </row>
    <row r="172" ht="13.5">
      <c r="B172" s="492"/>
    </row>
    <row r="179" ht="13.5">
      <c r="B179" s="492"/>
    </row>
    <row r="184" ht="13.5">
      <c r="B184" s="492"/>
    </row>
    <row r="196" ht="13.5">
      <c r="B196" s="492"/>
    </row>
    <row r="216" spans="3:6" ht="12.75">
      <c r="C216" s="490"/>
      <c r="D216" s="490"/>
      <c r="E216" s="490"/>
      <c r="F216" s="490"/>
    </row>
  </sheetData>
  <sheetProtection/>
  <mergeCells count="18">
    <mergeCell ref="B43:E43"/>
    <mergeCell ref="B48:E48"/>
    <mergeCell ref="B11:E11"/>
    <mergeCell ref="B8:E8"/>
    <mergeCell ref="B27:E27"/>
    <mergeCell ref="B33:E33"/>
    <mergeCell ref="B17:E17"/>
    <mergeCell ref="B16:E16"/>
    <mergeCell ref="A1:E1"/>
    <mergeCell ref="A3:E3"/>
    <mergeCell ref="B7:E7"/>
    <mergeCell ref="B6:E6"/>
    <mergeCell ref="A2:E2"/>
    <mergeCell ref="A39:A41"/>
    <mergeCell ref="A34:A37"/>
    <mergeCell ref="B38:E38"/>
    <mergeCell ref="B26:E26"/>
    <mergeCell ref="B32:E32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20"/>
  <sheetViews>
    <sheetView zoomScalePageLayoutView="0" workbookViewId="0" topLeftCell="A13">
      <selection activeCell="C8" sqref="C8"/>
    </sheetView>
  </sheetViews>
  <sheetFormatPr defaultColWidth="9.140625" defaultRowHeight="12.75"/>
  <cols>
    <col min="2" max="2" width="34.28125" style="0" customWidth="1"/>
    <col min="3" max="3" width="21.421875" style="0" customWidth="1"/>
    <col min="4" max="4" width="21.7109375" style="0" customWidth="1"/>
  </cols>
  <sheetData>
    <row r="1" spans="1:4" ht="12.75">
      <c r="A1" s="707" t="s">
        <v>582</v>
      </c>
      <c r="B1" s="707"/>
      <c r="C1" s="707"/>
      <c r="D1" s="707"/>
    </row>
    <row r="2" spans="1:4" ht="12.75">
      <c r="A2" s="665" t="s">
        <v>621</v>
      </c>
      <c r="B2" s="665"/>
      <c r="C2" s="665"/>
      <c r="D2" s="665"/>
    </row>
    <row r="3" spans="1:4" ht="12.75">
      <c r="A3" s="708" t="s">
        <v>411</v>
      </c>
      <c r="B3" s="708"/>
      <c r="C3" s="708"/>
      <c r="D3" s="708"/>
    </row>
    <row r="4" spans="1:4" ht="12.75">
      <c r="A4" s="709"/>
      <c r="B4" s="709"/>
      <c r="C4" s="709"/>
      <c r="D4" s="709"/>
    </row>
    <row r="5" spans="1:4" ht="20.25" customHeight="1" thickBot="1">
      <c r="A5" s="216"/>
      <c r="B5" s="216"/>
      <c r="C5" s="216"/>
      <c r="D5" s="216" t="s">
        <v>414</v>
      </c>
    </row>
    <row r="6" spans="1:4" ht="14.25" thickBot="1" thickTop="1">
      <c r="A6" s="574"/>
      <c r="B6" s="575" t="s">
        <v>241</v>
      </c>
      <c r="C6" s="575" t="s">
        <v>596</v>
      </c>
      <c r="D6" s="576" t="s">
        <v>598</v>
      </c>
    </row>
    <row r="7" spans="1:4" ht="42" customHeight="1" thickBot="1" thickTop="1">
      <c r="A7" s="577" t="s">
        <v>5</v>
      </c>
      <c r="B7" s="578" t="s">
        <v>597</v>
      </c>
      <c r="C7" s="579">
        <v>120200</v>
      </c>
      <c r="D7" s="580">
        <v>136200</v>
      </c>
    </row>
    <row r="8" spans="1:4" ht="29.25" customHeight="1" thickBot="1">
      <c r="A8" s="581" t="s">
        <v>9</v>
      </c>
      <c r="B8" s="582" t="s">
        <v>599</v>
      </c>
      <c r="C8" s="583">
        <v>87296</v>
      </c>
      <c r="D8" s="584">
        <v>96996</v>
      </c>
    </row>
    <row r="9" spans="1:4" ht="32.25" customHeight="1" thickBot="1">
      <c r="A9" s="581" t="s">
        <v>83</v>
      </c>
      <c r="B9" s="582" t="s">
        <v>600</v>
      </c>
      <c r="C9" s="583">
        <v>31500</v>
      </c>
      <c r="D9" s="584">
        <v>35000</v>
      </c>
    </row>
    <row r="10" spans="1:4" ht="32.25" customHeight="1" thickBot="1">
      <c r="A10" s="581" t="s">
        <v>86</v>
      </c>
      <c r="B10" s="582" t="s">
        <v>601</v>
      </c>
      <c r="C10" s="583">
        <v>400000</v>
      </c>
      <c r="D10" s="584">
        <v>445000</v>
      </c>
    </row>
    <row r="11" spans="1:4" ht="32.25" customHeight="1" thickBot="1">
      <c r="A11" s="581" t="s">
        <v>87</v>
      </c>
      <c r="B11" s="582" t="s">
        <v>602</v>
      </c>
      <c r="C11" s="583">
        <v>118860</v>
      </c>
      <c r="D11" s="584">
        <v>237720</v>
      </c>
    </row>
    <row r="12" spans="1:4" ht="32.25" customHeight="1" thickBot="1">
      <c r="A12" s="581" t="s">
        <v>89</v>
      </c>
      <c r="B12" s="582" t="s">
        <v>603</v>
      </c>
      <c r="C12" s="583">
        <v>200000</v>
      </c>
      <c r="D12" s="584">
        <v>267000</v>
      </c>
    </row>
    <row r="13" spans="1:4" ht="32.25" customHeight="1" thickBot="1">
      <c r="A13" s="581" t="s">
        <v>91</v>
      </c>
      <c r="B13" s="582" t="s">
        <v>528</v>
      </c>
      <c r="C13" s="583">
        <v>360000</v>
      </c>
      <c r="D13" s="584">
        <v>450000</v>
      </c>
    </row>
    <row r="14" spans="1:4" ht="32.25" customHeight="1" thickBot="1">
      <c r="A14" s="581" t="s">
        <v>93</v>
      </c>
      <c r="B14" s="582" t="s">
        <v>604</v>
      </c>
      <c r="C14" s="583">
        <v>221000</v>
      </c>
      <c r="D14" s="584">
        <v>260000</v>
      </c>
    </row>
    <row r="15" spans="1:4" ht="32.25" customHeight="1" thickBot="1">
      <c r="A15" s="581" t="s">
        <v>96</v>
      </c>
      <c r="B15" s="582" t="s">
        <v>605</v>
      </c>
      <c r="C15" s="583">
        <v>50000</v>
      </c>
      <c r="D15" s="584">
        <v>60000</v>
      </c>
    </row>
    <row r="16" spans="1:4" ht="32.25" customHeight="1" thickBot="1">
      <c r="A16" s="589" t="s">
        <v>98</v>
      </c>
      <c r="B16" s="590" t="s">
        <v>606</v>
      </c>
      <c r="C16" s="591">
        <v>10000</v>
      </c>
      <c r="D16" s="592">
        <v>13330</v>
      </c>
    </row>
    <row r="17" spans="1:4" ht="32.25" customHeight="1" thickBot="1">
      <c r="A17" s="589" t="s">
        <v>100</v>
      </c>
      <c r="B17" s="590" t="s">
        <v>611</v>
      </c>
      <c r="C17" s="591">
        <v>386000</v>
      </c>
      <c r="D17" s="592">
        <v>386000</v>
      </c>
    </row>
    <row r="18" spans="1:4" ht="32.25" customHeight="1" thickBot="1">
      <c r="A18" s="589" t="s">
        <v>612</v>
      </c>
      <c r="B18" s="590" t="s">
        <v>613</v>
      </c>
      <c r="C18" s="591">
        <v>80000</v>
      </c>
      <c r="D18" s="592">
        <v>80000</v>
      </c>
    </row>
    <row r="19" spans="1:4" ht="32.25" customHeight="1" thickBot="1">
      <c r="A19" s="589" t="s">
        <v>104</v>
      </c>
      <c r="B19" s="590" t="s">
        <v>542</v>
      </c>
      <c r="C19" s="591">
        <v>20000</v>
      </c>
      <c r="D19" s="592">
        <v>20000</v>
      </c>
    </row>
    <row r="20" spans="1:4" ht="13.5" thickBot="1">
      <c r="A20" s="585"/>
      <c r="B20" s="586" t="s">
        <v>103</v>
      </c>
      <c r="C20" s="587">
        <f>SUM(C7:C19)</f>
        <v>2084856</v>
      </c>
      <c r="D20" s="588">
        <f>SUM(D7:D19)</f>
        <v>2487246</v>
      </c>
    </row>
    <row r="21" ht="13.5" thickTop="1"/>
    <row r="22" ht="18.75" customHeight="1"/>
  </sheetData>
  <sheetProtection/>
  <mergeCells count="3">
    <mergeCell ref="A2:D2"/>
    <mergeCell ref="A1:D1"/>
    <mergeCell ref="A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13"/>
  <sheetViews>
    <sheetView zoomScalePageLayoutView="0" workbookViewId="0" topLeftCell="A1">
      <selection activeCell="G12" sqref="G12"/>
    </sheetView>
  </sheetViews>
  <sheetFormatPr defaultColWidth="8.00390625" defaultRowHeight="12.75"/>
  <cols>
    <col min="1" max="1" width="5.57421875" style="158" customWidth="1"/>
    <col min="2" max="2" width="30.421875" style="152" customWidth="1"/>
    <col min="3" max="3" width="14.8515625" style="152" hidden="1" customWidth="1"/>
    <col min="4" max="4" width="15.8515625" style="152" customWidth="1"/>
    <col min="5" max="5" width="15.28125" style="152" customWidth="1"/>
    <col min="6" max="16384" width="8.00390625" style="152" customWidth="1"/>
  </cols>
  <sheetData>
    <row r="1" spans="1:10" ht="12.75" customHeight="1">
      <c r="A1" s="712" t="s">
        <v>410</v>
      </c>
      <c r="B1" s="712"/>
      <c r="C1" s="712"/>
      <c r="D1" s="712"/>
      <c r="E1" s="712"/>
      <c r="F1" s="139"/>
      <c r="G1" s="139"/>
      <c r="H1" s="139"/>
      <c r="I1" s="139"/>
      <c r="J1" s="139"/>
    </row>
    <row r="2" spans="1:10" ht="12.75">
      <c r="A2" s="665" t="s">
        <v>622</v>
      </c>
      <c r="B2" s="665"/>
      <c r="C2" s="665"/>
      <c r="D2" s="665"/>
      <c r="E2" s="665"/>
      <c r="F2" s="47"/>
      <c r="G2" s="47"/>
      <c r="H2" s="47"/>
      <c r="I2" s="47"/>
      <c r="J2" s="47"/>
    </row>
    <row r="3" spans="1:5" ht="12.75">
      <c r="A3" s="710" t="s">
        <v>350</v>
      </c>
      <c r="B3" s="711"/>
      <c r="C3" s="711"/>
      <c r="D3" s="711"/>
      <c r="E3" s="711"/>
    </row>
    <row r="4" spans="1:5" ht="12.75">
      <c r="A4" s="710" t="s">
        <v>351</v>
      </c>
      <c r="B4" s="710"/>
      <c r="C4" s="710"/>
      <c r="D4" s="710"/>
      <c r="E4" s="710"/>
    </row>
    <row r="5" spans="1:5" s="141" customFormat="1" ht="15.75" thickBot="1">
      <c r="A5" s="140"/>
      <c r="E5" s="142" t="s">
        <v>240</v>
      </c>
    </row>
    <row r="6" spans="1:5" s="146" customFormat="1" ht="63" customHeight="1" thickBot="1">
      <c r="A6" s="143" t="s">
        <v>302</v>
      </c>
      <c r="B6" s="144" t="s">
        <v>346</v>
      </c>
      <c r="C6" s="144" t="s">
        <v>583</v>
      </c>
      <c r="D6" s="144" t="s">
        <v>347</v>
      </c>
      <c r="E6" s="145" t="s">
        <v>348</v>
      </c>
    </row>
    <row r="7" spans="1:5" s="146" customFormat="1" ht="18" customHeight="1" thickBot="1">
      <c r="A7" s="143">
        <v>1</v>
      </c>
      <c r="B7" s="147">
        <v>2</v>
      </c>
      <c r="C7" s="147"/>
      <c r="D7" s="147">
        <v>3</v>
      </c>
      <c r="E7" s="148">
        <v>4</v>
      </c>
    </row>
    <row r="8" spans="1:5" ht="18" customHeight="1">
      <c r="A8" s="149" t="s">
        <v>5</v>
      </c>
      <c r="B8" s="195" t="s">
        <v>584</v>
      </c>
      <c r="C8" s="195">
        <v>2000</v>
      </c>
      <c r="D8" s="150">
        <v>2030</v>
      </c>
      <c r="E8" s="151">
        <v>30</v>
      </c>
    </row>
    <row r="9" spans="1:5" ht="27" customHeight="1">
      <c r="A9" s="153" t="s">
        <v>9</v>
      </c>
      <c r="B9" s="196" t="s">
        <v>467</v>
      </c>
      <c r="C9" s="196">
        <v>10550</v>
      </c>
      <c r="D9" s="154">
        <v>11050</v>
      </c>
      <c r="E9" s="155">
        <v>500</v>
      </c>
    </row>
    <row r="10" spans="1:5" ht="18" customHeight="1">
      <c r="A10" s="153" t="s">
        <v>86</v>
      </c>
      <c r="B10" s="196" t="s">
        <v>406</v>
      </c>
      <c r="C10" s="196">
        <v>39000</v>
      </c>
      <c r="D10" s="154">
        <v>39980</v>
      </c>
      <c r="E10" s="155">
        <v>980</v>
      </c>
    </row>
    <row r="11" spans="1:5" ht="18" customHeight="1">
      <c r="A11" s="153" t="s">
        <v>93</v>
      </c>
      <c r="B11" s="195" t="s">
        <v>468</v>
      </c>
      <c r="C11" s="195">
        <v>76000</v>
      </c>
      <c r="D11" s="150">
        <v>76500</v>
      </c>
      <c r="E11" s="151">
        <v>500</v>
      </c>
    </row>
    <row r="12" spans="1:5" ht="26.25" customHeight="1">
      <c r="A12" s="153" t="s">
        <v>98</v>
      </c>
      <c r="B12" s="196" t="s">
        <v>469</v>
      </c>
      <c r="C12" s="196">
        <v>3000</v>
      </c>
      <c r="D12" s="154">
        <v>3050</v>
      </c>
      <c r="E12" s="155">
        <v>50</v>
      </c>
    </row>
    <row r="13" spans="1:5" ht="18" customHeight="1" thickBot="1">
      <c r="A13" s="156" t="s">
        <v>349</v>
      </c>
      <c r="B13" s="157" t="s">
        <v>103</v>
      </c>
      <c r="C13" s="157">
        <f>SUM(C8:C12)</f>
        <v>130550</v>
      </c>
      <c r="D13" s="593">
        <f>SUM(D8:D12)</f>
        <v>132610</v>
      </c>
      <c r="E13" s="594">
        <f>SUM(E8:E12)</f>
        <v>2060</v>
      </c>
    </row>
  </sheetData>
  <sheetProtection/>
  <mergeCells count="4">
    <mergeCell ref="A3:E3"/>
    <mergeCell ref="A4:E4"/>
    <mergeCell ref="A1:E1"/>
    <mergeCell ref="A2:E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16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8.421875" style="0" customWidth="1"/>
    <col min="2" max="2" width="24.00390625" style="0" customWidth="1"/>
    <col min="3" max="3" width="37.28125" style="0" customWidth="1"/>
    <col min="4" max="4" width="11.140625" style="0" customWidth="1"/>
    <col min="5" max="5" width="7.421875" style="0" customWidth="1"/>
  </cols>
  <sheetData>
    <row r="1" spans="2:5" ht="12.75">
      <c r="B1" s="712" t="s">
        <v>407</v>
      </c>
      <c r="C1" s="712"/>
      <c r="D1" s="712"/>
      <c r="E1" s="712"/>
    </row>
    <row r="2" spans="2:5" ht="12.75">
      <c r="B2" s="665" t="s">
        <v>623</v>
      </c>
      <c r="C2" s="665"/>
      <c r="D2" s="665"/>
      <c r="E2" s="665"/>
    </row>
    <row r="3" spans="2:5" ht="12.75">
      <c r="B3" s="710" t="s">
        <v>416</v>
      </c>
      <c r="C3" s="711"/>
      <c r="D3" s="711"/>
      <c r="E3" s="711"/>
    </row>
    <row r="4" spans="2:5" ht="13.5" thickBot="1">
      <c r="B4" s="201"/>
      <c r="C4" s="158"/>
      <c r="D4" s="219" t="s">
        <v>219</v>
      </c>
      <c r="E4" s="218" t="s">
        <v>419</v>
      </c>
    </row>
    <row r="5" spans="1:5" ht="13.5" thickTop="1">
      <c r="A5" s="713" t="s">
        <v>420</v>
      </c>
      <c r="B5" s="715" t="s">
        <v>241</v>
      </c>
      <c r="C5" s="715" t="s">
        <v>417</v>
      </c>
      <c r="D5" s="715" t="s">
        <v>418</v>
      </c>
      <c r="E5" s="717"/>
    </row>
    <row r="6" spans="1:5" ht="12.75">
      <c r="A6" s="714"/>
      <c r="B6" s="716"/>
      <c r="C6" s="716"/>
      <c r="D6" s="716"/>
      <c r="E6" s="718"/>
    </row>
    <row r="7" spans="1:5" ht="25.5" customHeight="1">
      <c r="A7" s="220" t="s">
        <v>5</v>
      </c>
      <c r="B7" s="221" t="s">
        <v>421</v>
      </c>
      <c r="C7" s="222" t="s">
        <v>422</v>
      </c>
      <c r="D7" s="719">
        <v>500</v>
      </c>
      <c r="E7" s="720"/>
    </row>
    <row r="8" spans="1:5" ht="12.75">
      <c r="A8" s="220" t="s">
        <v>9</v>
      </c>
      <c r="B8" s="221" t="s">
        <v>586</v>
      </c>
      <c r="C8" s="222"/>
      <c r="D8" s="719">
        <v>89234</v>
      </c>
      <c r="E8" s="720"/>
    </row>
    <row r="9" spans="1:5" ht="12.75">
      <c r="A9" s="217" t="s">
        <v>83</v>
      </c>
      <c r="B9" s="729"/>
      <c r="C9" s="223" t="s">
        <v>424</v>
      </c>
      <c r="D9" s="721">
        <v>645</v>
      </c>
      <c r="E9" s="722"/>
    </row>
    <row r="10" spans="1:5" ht="12.75">
      <c r="A10" s="217" t="s">
        <v>86</v>
      </c>
      <c r="B10" s="729"/>
      <c r="C10" s="223" t="s">
        <v>425</v>
      </c>
      <c r="D10" s="725">
        <v>874</v>
      </c>
      <c r="E10" s="726"/>
    </row>
    <row r="11" spans="1:5" ht="15" customHeight="1">
      <c r="A11" s="217" t="s">
        <v>87</v>
      </c>
      <c r="B11" s="729"/>
      <c r="C11" s="223" t="s">
        <v>465</v>
      </c>
      <c r="D11" s="725">
        <v>5482</v>
      </c>
      <c r="E11" s="726"/>
    </row>
    <row r="12" spans="1:5" ht="12.75">
      <c r="A12" s="217" t="s">
        <v>89</v>
      </c>
      <c r="B12" s="729"/>
      <c r="C12" s="223" t="s">
        <v>426</v>
      </c>
      <c r="D12" s="725">
        <v>195</v>
      </c>
      <c r="E12" s="726"/>
    </row>
    <row r="13" spans="1:5" ht="12.75">
      <c r="A13" s="224" t="s">
        <v>91</v>
      </c>
      <c r="B13" s="730"/>
      <c r="C13" s="223" t="s">
        <v>427</v>
      </c>
      <c r="D13" s="725">
        <v>686</v>
      </c>
      <c r="E13" s="727"/>
    </row>
    <row r="14" spans="1:5" ht="13.5" thickBot="1">
      <c r="A14" s="224" t="s">
        <v>93</v>
      </c>
      <c r="B14" s="730"/>
      <c r="C14" s="571" t="s">
        <v>585</v>
      </c>
      <c r="D14" s="572"/>
      <c r="E14" s="573">
        <v>81352</v>
      </c>
    </row>
    <row r="15" spans="1:5" ht="21" customHeight="1" thickBot="1" thickTop="1">
      <c r="A15" s="207" t="s">
        <v>96</v>
      </c>
      <c r="B15" s="208" t="s">
        <v>423</v>
      </c>
      <c r="C15" s="208"/>
      <c r="D15" s="723">
        <f>D7+D8</f>
        <v>89734</v>
      </c>
      <c r="E15" s="724"/>
    </row>
    <row r="16" spans="4:5" ht="13.5" thickTop="1">
      <c r="D16" s="728"/>
      <c r="E16" s="728"/>
    </row>
  </sheetData>
  <sheetProtection/>
  <mergeCells count="17">
    <mergeCell ref="D16:E16"/>
    <mergeCell ref="D8:E8"/>
    <mergeCell ref="B9:B14"/>
    <mergeCell ref="D11:E11"/>
    <mergeCell ref="D12:E12"/>
    <mergeCell ref="D7:E7"/>
    <mergeCell ref="D9:E9"/>
    <mergeCell ref="D15:E15"/>
    <mergeCell ref="D10:E10"/>
    <mergeCell ref="D13:E13"/>
    <mergeCell ref="B1:E1"/>
    <mergeCell ref="B2:E2"/>
    <mergeCell ref="B3:E3"/>
    <mergeCell ref="A5:A6"/>
    <mergeCell ref="B5:B6"/>
    <mergeCell ref="C5:C6"/>
    <mergeCell ref="D5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S20"/>
  <sheetViews>
    <sheetView zoomScalePageLayoutView="0" workbookViewId="0" topLeftCell="A1">
      <selection activeCell="H15" sqref="H15"/>
    </sheetView>
  </sheetViews>
  <sheetFormatPr defaultColWidth="8.00390625" defaultRowHeight="12.75"/>
  <cols>
    <col min="1" max="1" width="5.8515625" style="121" customWidth="1"/>
    <col min="2" max="2" width="32.28125" style="122" customWidth="1"/>
    <col min="3" max="7" width="11.00390625" style="122" customWidth="1"/>
    <col min="8" max="8" width="11.8515625" style="122" customWidth="1"/>
    <col min="9" max="16384" width="8.00390625" style="122" customWidth="1"/>
  </cols>
  <sheetData>
    <row r="1" spans="1:8" ht="12.75" customHeight="1">
      <c r="A1" s="712" t="s">
        <v>415</v>
      </c>
      <c r="B1" s="712"/>
      <c r="C1" s="712"/>
      <c r="D1" s="712"/>
      <c r="E1" s="712"/>
      <c r="F1" s="712"/>
      <c r="G1" s="712"/>
      <c r="H1" s="712"/>
    </row>
    <row r="2" spans="1:8" ht="12.75">
      <c r="A2" s="665" t="s">
        <v>623</v>
      </c>
      <c r="B2" s="665"/>
      <c r="C2" s="665"/>
      <c r="D2" s="665"/>
      <c r="E2" s="665"/>
      <c r="F2" s="665"/>
      <c r="G2" s="665"/>
      <c r="H2" s="665"/>
    </row>
    <row r="3" spans="1:8" ht="12.75">
      <c r="A3" s="731" t="s">
        <v>343</v>
      </c>
      <c r="B3" s="732"/>
      <c r="C3" s="732"/>
      <c r="D3" s="732"/>
      <c r="E3" s="732"/>
      <c r="F3" s="732"/>
      <c r="G3" s="732"/>
      <c r="H3" s="732"/>
    </row>
    <row r="4" spans="1:8" ht="12.75">
      <c r="A4" s="731" t="s">
        <v>344</v>
      </c>
      <c r="B4" s="732"/>
      <c r="C4" s="732"/>
      <c r="D4" s="732"/>
      <c r="E4" s="732"/>
      <c r="F4" s="732"/>
      <c r="G4" s="732"/>
      <c r="H4" s="732"/>
    </row>
    <row r="5" ht="15" thickBot="1">
      <c r="H5" s="123" t="s">
        <v>428</v>
      </c>
    </row>
    <row r="6" spans="1:8" s="130" customFormat="1" ht="12.75" customHeight="1">
      <c r="A6" s="124"/>
      <c r="B6" s="125" t="s">
        <v>336</v>
      </c>
      <c r="C6" s="126" t="s">
        <v>337</v>
      </c>
      <c r="D6" s="127" t="s">
        <v>338</v>
      </c>
      <c r="E6" s="128"/>
      <c r="F6" s="128"/>
      <c r="G6" s="129"/>
      <c r="H6" s="125" t="s">
        <v>339</v>
      </c>
    </row>
    <row r="7" spans="1:8" s="137" customFormat="1" ht="15" customHeight="1" thickBot="1">
      <c r="A7" s="226" t="s">
        <v>79</v>
      </c>
      <c r="B7" s="131" t="s">
        <v>340</v>
      </c>
      <c r="C7" s="132" t="s">
        <v>334</v>
      </c>
      <c r="D7" s="133" t="s">
        <v>345</v>
      </c>
      <c r="E7" s="134" t="s">
        <v>448</v>
      </c>
      <c r="F7" s="134" t="s">
        <v>595</v>
      </c>
      <c r="G7" s="135" t="s">
        <v>607</v>
      </c>
      <c r="H7" s="136" t="s">
        <v>341</v>
      </c>
    </row>
    <row r="8" spans="1:19" ht="27" customHeight="1" thickBot="1">
      <c r="A8" s="428" t="s">
        <v>5</v>
      </c>
      <c r="B8" s="429" t="s">
        <v>342</v>
      </c>
      <c r="C8" s="417"/>
      <c r="D8" s="420">
        <f>SUM(D4:D9)</f>
        <v>0</v>
      </c>
      <c r="E8" s="420"/>
      <c r="F8" s="420"/>
      <c r="G8" s="420"/>
      <c r="H8" s="430"/>
      <c r="J8" s="190"/>
      <c r="K8" s="190"/>
      <c r="N8" s="190"/>
      <c r="O8" s="190"/>
      <c r="R8" s="190"/>
      <c r="S8" s="190"/>
    </row>
    <row r="9" spans="1:8" ht="18" customHeight="1">
      <c r="A9" s="426" t="s">
        <v>86</v>
      </c>
      <c r="B9" s="199" t="s">
        <v>335</v>
      </c>
      <c r="C9" s="193">
        <v>2003</v>
      </c>
      <c r="D9" s="419">
        <v>12636</v>
      </c>
      <c r="E9" s="419">
        <v>12069</v>
      </c>
      <c r="F9" s="419">
        <v>11569</v>
      </c>
      <c r="G9" s="419">
        <v>43863</v>
      </c>
      <c r="H9" s="427">
        <f aca="true" t="shared" si="0" ref="H9:H16">SUM(D9:G9)</f>
        <v>80137</v>
      </c>
    </row>
    <row r="10" spans="1:8" ht="18" customHeight="1">
      <c r="A10" s="426" t="s">
        <v>87</v>
      </c>
      <c r="B10" s="199" t="s">
        <v>447</v>
      </c>
      <c r="C10" s="193">
        <v>2007</v>
      </c>
      <c r="D10" s="419">
        <v>2325</v>
      </c>
      <c r="E10" s="419">
        <v>2325</v>
      </c>
      <c r="F10" s="419">
        <v>775</v>
      </c>
      <c r="G10" s="419"/>
      <c r="H10" s="427">
        <f t="shared" si="0"/>
        <v>5425</v>
      </c>
    </row>
    <row r="11" spans="1:8" ht="18" customHeight="1">
      <c r="A11" s="426" t="s">
        <v>89</v>
      </c>
      <c r="B11" s="199" t="s">
        <v>446</v>
      </c>
      <c r="C11" s="193">
        <v>2004</v>
      </c>
      <c r="D11" s="419">
        <v>732</v>
      </c>
      <c r="E11" s="419">
        <v>244</v>
      </c>
      <c r="F11" s="419"/>
      <c r="G11" s="419"/>
      <c r="H11" s="427">
        <f t="shared" si="0"/>
        <v>976</v>
      </c>
    </row>
    <row r="12" spans="1:8" ht="18" customHeight="1">
      <c r="A12" s="426" t="s">
        <v>91</v>
      </c>
      <c r="B12" s="199" t="s">
        <v>445</v>
      </c>
      <c r="C12" s="193">
        <v>2004</v>
      </c>
      <c r="D12" s="419">
        <v>653</v>
      </c>
      <c r="E12" s="419">
        <v>653</v>
      </c>
      <c r="F12" s="419">
        <v>163</v>
      </c>
      <c r="G12" s="419"/>
      <c r="H12" s="427">
        <f t="shared" si="0"/>
        <v>1469</v>
      </c>
    </row>
    <row r="13" spans="1:8" ht="18" customHeight="1">
      <c r="A13" s="426" t="s">
        <v>93</v>
      </c>
      <c r="B13" s="199" t="s">
        <v>444</v>
      </c>
      <c r="C13" s="193">
        <v>2006</v>
      </c>
      <c r="D13" s="419">
        <v>784</v>
      </c>
      <c r="E13" s="419">
        <v>784</v>
      </c>
      <c r="F13" s="419">
        <v>784</v>
      </c>
      <c r="G13" s="419">
        <v>523</v>
      </c>
      <c r="H13" s="427">
        <f t="shared" si="0"/>
        <v>2875</v>
      </c>
    </row>
    <row r="14" spans="1:8" ht="18" customHeight="1">
      <c r="A14" s="426" t="s">
        <v>96</v>
      </c>
      <c r="B14" s="199" t="s">
        <v>443</v>
      </c>
      <c r="C14" s="193">
        <v>2006</v>
      </c>
      <c r="D14" s="419">
        <v>876</v>
      </c>
      <c r="E14" s="419">
        <v>876</v>
      </c>
      <c r="F14" s="419">
        <v>876</v>
      </c>
      <c r="G14" s="419">
        <v>2628</v>
      </c>
      <c r="H14" s="427">
        <f t="shared" si="0"/>
        <v>5256</v>
      </c>
    </row>
    <row r="15" spans="1:8" ht="18" customHeight="1">
      <c r="A15" s="595" t="s">
        <v>98</v>
      </c>
      <c r="B15" s="596" t="s">
        <v>608</v>
      </c>
      <c r="C15" s="193">
        <v>2007</v>
      </c>
      <c r="D15" s="419">
        <v>26759</v>
      </c>
      <c r="E15" s="419">
        <v>68219</v>
      </c>
      <c r="F15" s="419">
        <v>68219</v>
      </c>
      <c r="G15" s="419">
        <v>844403</v>
      </c>
      <c r="H15" s="427">
        <f t="shared" si="0"/>
        <v>1007600</v>
      </c>
    </row>
    <row r="16" spans="1:8" ht="18" customHeight="1" thickBot="1">
      <c r="A16" s="595" t="s">
        <v>100</v>
      </c>
      <c r="B16" s="597" t="s">
        <v>486</v>
      </c>
      <c r="C16" s="598">
        <v>2007</v>
      </c>
      <c r="D16" s="599">
        <v>35346</v>
      </c>
      <c r="E16" s="599">
        <v>88672</v>
      </c>
      <c r="F16" s="599">
        <v>88672</v>
      </c>
      <c r="G16" s="599">
        <v>1137310</v>
      </c>
      <c r="H16" s="427">
        <f t="shared" si="0"/>
        <v>1350000</v>
      </c>
    </row>
    <row r="17" spans="1:8" ht="17.25" customHeight="1" thickBot="1">
      <c r="A17" s="225" t="s">
        <v>196</v>
      </c>
      <c r="B17" s="138" t="s">
        <v>524</v>
      </c>
      <c r="C17" s="421"/>
      <c r="D17" s="418">
        <f>SUM(D9:D16)</f>
        <v>80111</v>
      </c>
      <c r="E17" s="418">
        <f>SUM(E9:E16)</f>
        <v>173842</v>
      </c>
      <c r="F17" s="418">
        <f>SUM(F9:F16)</f>
        <v>171058</v>
      </c>
      <c r="G17" s="418">
        <f>SUM(G9:G16)</f>
        <v>2028727</v>
      </c>
      <c r="H17" s="418">
        <f>SUM(H9:H16)</f>
        <v>2453738</v>
      </c>
    </row>
    <row r="18" ht="12.75"/>
    <row r="19" ht="12.75"/>
    <row r="20" ht="12.75">
      <c r="B20" s="190"/>
    </row>
    <row r="21" ht="12.75"/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E32"/>
  <sheetViews>
    <sheetView zoomScalePageLayoutView="0" workbookViewId="0" topLeftCell="A19">
      <selection activeCell="D14" sqref="D14"/>
    </sheetView>
  </sheetViews>
  <sheetFormatPr defaultColWidth="9.140625" defaultRowHeight="12.75"/>
  <cols>
    <col min="1" max="1" width="32.140625" style="0" customWidth="1"/>
    <col min="2" max="2" width="14.00390625" style="0" customWidth="1"/>
    <col min="3" max="3" width="11.57421875" style="0" customWidth="1"/>
    <col min="4" max="4" width="12.421875" style="0" customWidth="1"/>
    <col min="5" max="5" width="11.8515625" style="0" customWidth="1"/>
  </cols>
  <sheetData>
    <row r="1" spans="1:5" ht="16.5" thickTop="1">
      <c r="A1" s="740" t="s">
        <v>587</v>
      </c>
      <c r="B1" s="741"/>
      <c r="C1" s="741"/>
      <c r="D1" s="742"/>
      <c r="E1" s="44"/>
    </row>
    <row r="2" spans="1:5" ht="12.75">
      <c r="A2" s="743" t="s">
        <v>624</v>
      </c>
      <c r="B2" s="744"/>
      <c r="C2" s="744"/>
      <c r="D2" s="745"/>
      <c r="E2" s="47"/>
    </row>
    <row r="3" spans="1:5" ht="15.75">
      <c r="A3" s="743" t="s">
        <v>227</v>
      </c>
      <c r="B3" s="744"/>
      <c r="C3" s="744"/>
      <c r="D3" s="745"/>
      <c r="E3" s="43"/>
    </row>
    <row r="4" spans="1:5" ht="21" customHeight="1">
      <c r="A4" s="743" t="s">
        <v>487</v>
      </c>
      <c r="B4" s="744"/>
      <c r="C4" s="744"/>
      <c r="D4" s="745"/>
      <c r="E4" s="43"/>
    </row>
    <row r="5" spans="1:4" ht="15" customHeight="1">
      <c r="A5" s="748" t="s">
        <v>1</v>
      </c>
      <c r="B5" s="746" t="s">
        <v>439</v>
      </c>
      <c r="C5" s="746" t="s">
        <v>488</v>
      </c>
      <c r="D5" s="747" t="s">
        <v>489</v>
      </c>
    </row>
    <row r="6" spans="1:4" ht="15" customHeight="1">
      <c r="A6" s="748"/>
      <c r="B6" s="746"/>
      <c r="C6" s="746"/>
      <c r="D6" s="747"/>
    </row>
    <row r="7" spans="1:4" ht="15" customHeight="1">
      <c r="A7" s="733" t="s">
        <v>2</v>
      </c>
      <c r="B7" s="663"/>
      <c r="C7" s="663"/>
      <c r="D7" s="734"/>
    </row>
    <row r="8" spans="1:4" ht="15" customHeight="1">
      <c r="A8" s="249" t="s">
        <v>202</v>
      </c>
      <c r="B8" s="51">
        <v>640</v>
      </c>
      <c r="C8" s="51">
        <v>640</v>
      </c>
      <c r="D8" s="194">
        <v>500</v>
      </c>
    </row>
    <row r="9" spans="1:4" ht="15" customHeight="1">
      <c r="A9" s="249" t="s">
        <v>203</v>
      </c>
      <c r="B9" s="51">
        <v>640</v>
      </c>
      <c r="C9" s="51">
        <v>640</v>
      </c>
      <c r="D9" s="194">
        <v>640</v>
      </c>
    </row>
    <row r="10" spans="1:4" ht="15" customHeight="1">
      <c r="A10" s="250" t="s">
        <v>110</v>
      </c>
      <c r="B10" s="251">
        <f>SUM(B8:B9)</f>
        <v>1280</v>
      </c>
      <c r="C10" s="251">
        <f>SUM(C8:C9)</f>
        <v>1280</v>
      </c>
      <c r="D10" s="252">
        <f>SUM(D8:D9)</f>
        <v>1140</v>
      </c>
    </row>
    <row r="11" spans="1:4" ht="15" customHeight="1">
      <c r="A11" s="737"/>
      <c r="B11" s="738"/>
      <c r="C11" s="738"/>
      <c r="D11" s="739"/>
    </row>
    <row r="12" spans="1:4" ht="15" customHeight="1">
      <c r="A12" s="733" t="s">
        <v>44</v>
      </c>
      <c r="B12" s="663"/>
      <c r="C12" s="663"/>
      <c r="D12" s="734"/>
    </row>
    <row r="13" spans="1:4" ht="15" customHeight="1">
      <c r="A13" s="249" t="s">
        <v>204</v>
      </c>
      <c r="B13" s="51">
        <v>390</v>
      </c>
      <c r="C13" s="51">
        <v>390</v>
      </c>
      <c r="D13" s="194">
        <v>290</v>
      </c>
    </row>
    <row r="14" spans="1:4" ht="15" customHeight="1">
      <c r="A14" s="249" t="s">
        <v>205</v>
      </c>
      <c r="B14" s="51">
        <v>250</v>
      </c>
      <c r="C14" s="51">
        <v>250</v>
      </c>
      <c r="D14" s="194">
        <v>400</v>
      </c>
    </row>
    <row r="15" spans="1:4" ht="27" customHeight="1">
      <c r="A15" s="249" t="s">
        <v>440</v>
      </c>
      <c r="B15" s="51">
        <v>20</v>
      </c>
      <c r="C15" s="51">
        <v>20</v>
      </c>
      <c r="D15" s="194"/>
    </row>
    <row r="16" spans="1:4" ht="23.25" customHeight="1">
      <c r="A16" s="249" t="s">
        <v>213</v>
      </c>
      <c r="B16" s="51">
        <v>80</v>
      </c>
      <c r="C16" s="51">
        <v>80</v>
      </c>
      <c r="D16" s="194"/>
    </row>
    <row r="17" spans="1:4" ht="15" customHeight="1">
      <c r="A17" s="249"/>
      <c r="B17" s="51"/>
      <c r="C17" s="51"/>
      <c r="D17" s="194"/>
    </row>
    <row r="18" spans="1:4" ht="15" customHeight="1">
      <c r="A18" s="249" t="s">
        <v>206</v>
      </c>
      <c r="B18" s="51">
        <f>SUM(B20:B27)</f>
        <v>540</v>
      </c>
      <c r="C18" s="51">
        <f>SUM(C20:C27)</f>
        <v>540</v>
      </c>
      <c r="D18" s="194">
        <v>450</v>
      </c>
    </row>
    <row r="19" spans="1:4" ht="15" customHeight="1">
      <c r="A19" s="249" t="s">
        <v>217</v>
      </c>
      <c r="B19" s="735"/>
      <c r="C19" s="735"/>
      <c r="D19" s="736"/>
    </row>
    <row r="20" spans="1:4" ht="15" customHeight="1">
      <c r="A20" s="50" t="s">
        <v>207</v>
      </c>
      <c r="B20" s="51">
        <v>20</v>
      </c>
      <c r="C20" s="51">
        <v>20</v>
      </c>
      <c r="D20" s="194">
        <v>30</v>
      </c>
    </row>
    <row r="21" spans="1:4" ht="15" customHeight="1">
      <c r="A21" s="50" t="s">
        <v>208</v>
      </c>
      <c r="B21" s="51">
        <v>30</v>
      </c>
      <c r="C21" s="51">
        <v>30</v>
      </c>
      <c r="D21" s="194">
        <v>30</v>
      </c>
    </row>
    <row r="22" spans="1:4" ht="15" customHeight="1">
      <c r="A22" s="50" t="s">
        <v>214</v>
      </c>
      <c r="B22" s="51">
        <v>25</v>
      </c>
      <c r="C22" s="51">
        <v>25</v>
      </c>
      <c r="D22" s="194">
        <v>30</v>
      </c>
    </row>
    <row r="23" spans="1:4" ht="15" customHeight="1">
      <c r="A23" s="50" t="s">
        <v>209</v>
      </c>
      <c r="B23" s="51">
        <v>15</v>
      </c>
      <c r="C23" s="51">
        <v>15</v>
      </c>
      <c r="D23" s="194">
        <v>20</v>
      </c>
    </row>
    <row r="24" spans="1:4" ht="15" customHeight="1">
      <c r="A24" s="50" t="s">
        <v>140</v>
      </c>
      <c r="B24" s="51">
        <v>20</v>
      </c>
      <c r="C24" s="51">
        <v>20</v>
      </c>
      <c r="D24" s="194">
        <v>20</v>
      </c>
    </row>
    <row r="25" spans="1:4" ht="15" customHeight="1">
      <c r="A25" s="50" t="s">
        <v>141</v>
      </c>
      <c r="B25" s="51">
        <v>250</v>
      </c>
      <c r="C25" s="51">
        <v>250</v>
      </c>
      <c r="D25" s="194">
        <v>150</v>
      </c>
    </row>
    <row r="26" spans="1:4" ht="15" customHeight="1">
      <c r="A26" s="50" t="s">
        <v>210</v>
      </c>
      <c r="B26" s="51">
        <v>80</v>
      </c>
      <c r="C26" s="51">
        <v>80</v>
      </c>
      <c r="D26" s="194">
        <v>50</v>
      </c>
    </row>
    <row r="27" spans="1:4" ht="15" customHeight="1">
      <c r="A27" s="50" t="s">
        <v>211</v>
      </c>
      <c r="B27" s="51">
        <v>100</v>
      </c>
      <c r="C27" s="51">
        <v>100</v>
      </c>
      <c r="D27" s="194">
        <v>120</v>
      </c>
    </row>
    <row r="28" spans="1:4" ht="15" customHeight="1">
      <c r="A28" s="737"/>
      <c r="B28" s="738"/>
      <c r="C28" s="738"/>
      <c r="D28" s="739"/>
    </row>
    <row r="29" spans="1:4" ht="15" customHeight="1">
      <c r="A29" s="249" t="s">
        <v>117</v>
      </c>
      <c r="B29" s="51">
        <v>0</v>
      </c>
      <c r="C29" s="51"/>
      <c r="D29" s="194">
        <v>0</v>
      </c>
    </row>
    <row r="30" spans="1:4" ht="15" customHeight="1">
      <c r="A30" s="737"/>
      <c r="B30" s="738"/>
      <c r="C30" s="738"/>
      <c r="D30" s="739"/>
    </row>
    <row r="31" spans="1:4" ht="15" customHeight="1" thickBot="1">
      <c r="A31" s="253" t="s">
        <v>212</v>
      </c>
      <c r="B31" s="254">
        <f>B13+B14+B15+B16+B18+B29</f>
        <v>1280</v>
      </c>
      <c r="C31" s="254">
        <f>C13+C14+C15+C16+C18+C29</f>
        <v>1280</v>
      </c>
      <c r="D31" s="255">
        <f>D13+D14+D15+D16+D18+D29</f>
        <v>1140</v>
      </c>
    </row>
    <row r="32" spans="2:5" ht="16.5" thickTop="1">
      <c r="B32" s="8"/>
      <c r="C32" s="11"/>
      <c r="D32" s="8"/>
      <c r="E32" s="8"/>
    </row>
    <row r="33" ht="39.75" customHeight="1"/>
    <row r="34" ht="15" customHeight="1"/>
    <row r="35" ht="25.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5" ht="42" customHeight="1"/>
    <row r="46" ht="42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8" ht="43.5" customHeight="1"/>
    <row r="59" ht="22.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14">
    <mergeCell ref="A1:D1"/>
    <mergeCell ref="A3:D3"/>
    <mergeCell ref="A4:D4"/>
    <mergeCell ref="B5:B6"/>
    <mergeCell ref="D5:D6"/>
    <mergeCell ref="C5:C6"/>
    <mergeCell ref="A5:A6"/>
    <mergeCell ref="A2:D2"/>
    <mergeCell ref="A7:D7"/>
    <mergeCell ref="B19:D19"/>
    <mergeCell ref="A28:D28"/>
    <mergeCell ref="A30:D30"/>
    <mergeCell ref="A11:D11"/>
    <mergeCell ref="A12:D1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zoomScalePageLayoutView="0" workbookViewId="0" topLeftCell="F7">
      <pane xSplit="12165" topLeftCell="Z6" activePane="topLeft" state="split"/>
      <selection pane="topLeft" activeCell="K10" sqref="K10"/>
      <selection pane="topRight" activeCell="O23" sqref="O23"/>
    </sheetView>
  </sheetViews>
  <sheetFormatPr defaultColWidth="8.00390625" defaultRowHeight="12.75"/>
  <cols>
    <col min="1" max="1" width="5.421875" style="104" customWidth="1"/>
    <col min="2" max="2" width="24.57421875" style="113" customWidth="1"/>
    <col min="3" max="3" width="7.140625" style="113" customWidth="1"/>
    <col min="4" max="4" width="7.421875" style="113" customWidth="1"/>
    <col min="5" max="5" width="7.28125" style="113" customWidth="1"/>
    <col min="6" max="6" width="7.57421875" style="113" customWidth="1"/>
    <col min="7" max="7" width="7.421875" style="113" customWidth="1"/>
    <col min="8" max="8" width="8.8515625" style="113" customWidth="1"/>
    <col min="9" max="9" width="8.00390625" style="113" customWidth="1"/>
    <col min="10" max="10" width="7.421875" style="113" customWidth="1"/>
    <col min="11" max="11" width="9.140625" style="113" customWidth="1"/>
    <col min="12" max="12" width="8.140625" style="113" customWidth="1"/>
    <col min="13" max="13" width="9.421875" style="113" customWidth="1"/>
    <col min="14" max="14" width="8.421875" style="113" customWidth="1"/>
    <col min="15" max="15" width="10.140625" style="104" customWidth="1"/>
    <col min="16" max="16" width="14.140625" style="113" customWidth="1"/>
    <col min="17" max="16384" width="8.00390625" style="113" customWidth="1"/>
  </cols>
  <sheetData>
    <row r="1" spans="1:15" ht="15.75">
      <c r="A1" s="749" t="s">
        <v>588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</row>
    <row r="2" spans="1:15" ht="12.75" customHeight="1">
      <c r="A2" s="665" t="s">
        <v>625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</row>
    <row r="3" spans="1:15" ht="12.75" customHeight="1" thickBot="1">
      <c r="A3" s="750" t="s">
        <v>594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</row>
    <row r="4" spans="1:15" s="104" customFormat="1" ht="26.25" customHeight="1" thickTop="1">
      <c r="A4" s="101" t="s">
        <v>302</v>
      </c>
      <c r="B4" s="102" t="s">
        <v>241</v>
      </c>
      <c r="C4" s="102" t="s">
        <v>303</v>
      </c>
      <c r="D4" s="102" t="s">
        <v>304</v>
      </c>
      <c r="E4" s="102" t="s">
        <v>305</v>
      </c>
      <c r="F4" s="102" t="s">
        <v>306</v>
      </c>
      <c r="G4" s="102" t="s">
        <v>307</v>
      </c>
      <c r="H4" s="102" t="s">
        <v>308</v>
      </c>
      <c r="I4" s="102" t="s">
        <v>309</v>
      </c>
      <c r="J4" s="102" t="s">
        <v>310</v>
      </c>
      <c r="K4" s="102" t="s">
        <v>311</v>
      </c>
      <c r="L4" s="102" t="s">
        <v>312</v>
      </c>
      <c r="M4" s="102" t="s">
        <v>313</v>
      </c>
      <c r="N4" s="102" t="s">
        <v>314</v>
      </c>
      <c r="O4" s="103" t="s">
        <v>103</v>
      </c>
    </row>
    <row r="5" spans="1:15" s="106" customFormat="1" ht="18" customHeight="1">
      <c r="A5" s="114" t="s">
        <v>5</v>
      </c>
      <c r="B5" s="105" t="s">
        <v>315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>
        <f aca="true" t="shared" si="0" ref="O5:O28">SUM(C5:N5)</f>
        <v>0</v>
      </c>
    </row>
    <row r="6" spans="1:16" s="107" customFormat="1" ht="15.75">
      <c r="A6" s="114" t="s">
        <v>9</v>
      </c>
      <c r="B6" s="117" t="s">
        <v>4</v>
      </c>
      <c r="C6" s="118">
        <v>85000</v>
      </c>
      <c r="D6" s="118">
        <v>85000</v>
      </c>
      <c r="E6" s="118">
        <v>230000</v>
      </c>
      <c r="F6" s="118">
        <v>90000</v>
      </c>
      <c r="G6" s="118">
        <v>85000</v>
      </c>
      <c r="H6" s="118">
        <v>105000</v>
      </c>
      <c r="I6" s="118">
        <v>105600</v>
      </c>
      <c r="J6" s="118">
        <v>112500</v>
      </c>
      <c r="K6" s="118">
        <v>212000</v>
      </c>
      <c r="L6" s="118">
        <v>114500</v>
      </c>
      <c r="M6" s="118">
        <v>89540</v>
      </c>
      <c r="N6" s="118">
        <v>101651</v>
      </c>
      <c r="O6" s="116">
        <f t="shared" si="0"/>
        <v>1415791</v>
      </c>
      <c r="P6" s="205"/>
    </row>
    <row r="7" spans="1:16" s="107" customFormat="1" ht="15.75">
      <c r="A7" s="114" t="s">
        <v>83</v>
      </c>
      <c r="B7" s="117" t="s">
        <v>15</v>
      </c>
      <c r="C7" s="118">
        <v>120000</v>
      </c>
      <c r="D7" s="118">
        <v>120000</v>
      </c>
      <c r="E7" s="118">
        <v>120000</v>
      </c>
      <c r="F7" s="118">
        <v>120800</v>
      </c>
      <c r="G7" s="118">
        <v>120670</v>
      </c>
      <c r="H7" s="118">
        <v>120000</v>
      </c>
      <c r="I7" s="118">
        <v>120000</v>
      </c>
      <c r="J7" s="118">
        <v>120000</v>
      </c>
      <c r="K7" s="118">
        <v>121000</v>
      </c>
      <c r="L7" s="118">
        <v>122000</v>
      </c>
      <c r="M7" s="118">
        <v>122000</v>
      </c>
      <c r="N7" s="118">
        <v>122000</v>
      </c>
      <c r="O7" s="116">
        <f t="shared" si="0"/>
        <v>1448470</v>
      </c>
      <c r="P7" s="205"/>
    </row>
    <row r="8" spans="1:16" s="107" customFormat="1" ht="15.75">
      <c r="A8" s="114" t="s">
        <v>86</v>
      </c>
      <c r="B8" s="117" t="s">
        <v>316</v>
      </c>
      <c r="C8" s="118">
        <v>1500</v>
      </c>
      <c r="D8" s="118">
        <v>3200</v>
      </c>
      <c r="E8" s="118">
        <v>151600</v>
      </c>
      <c r="F8" s="118">
        <v>51400</v>
      </c>
      <c r="G8" s="118">
        <v>14200</v>
      </c>
      <c r="H8" s="118">
        <v>26900</v>
      </c>
      <c r="I8" s="118">
        <v>6500</v>
      </c>
      <c r="J8" s="118">
        <v>24800</v>
      </c>
      <c r="K8" s="118">
        <v>24900</v>
      </c>
      <c r="L8" s="118">
        <v>55100</v>
      </c>
      <c r="M8" s="118">
        <v>50033</v>
      </c>
      <c r="N8" s="118">
        <v>53883</v>
      </c>
      <c r="O8" s="116">
        <f t="shared" si="0"/>
        <v>464016</v>
      </c>
      <c r="P8" s="205"/>
    </row>
    <row r="9" spans="1:16" s="107" customFormat="1" ht="15.75">
      <c r="A9" s="114" t="s">
        <v>87</v>
      </c>
      <c r="B9" s="117" t="s">
        <v>317</v>
      </c>
      <c r="C9" s="118">
        <v>159160</v>
      </c>
      <c r="D9" s="118">
        <v>169160</v>
      </c>
      <c r="E9" s="118">
        <v>159160</v>
      </c>
      <c r="F9" s="118">
        <v>170000</v>
      </c>
      <c r="G9" s="118">
        <v>159160</v>
      </c>
      <c r="H9" s="118">
        <v>159160</v>
      </c>
      <c r="I9" s="118">
        <v>170000</v>
      </c>
      <c r="J9" s="118">
        <v>159160</v>
      </c>
      <c r="K9" s="118">
        <v>205271</v>
      </c>
      <c r="L9" s="118">
        <v>159160</v>
      </c>
      <c r="M9" s="118">
        <v>170000</v>
      </c>
      <c r="N9" s="118">
        <v>159160</v>
      </c>
      <c r="O9" s="116">
        <f t="shared" si="0"/>
        <v>1998551</v>
      </c>
      <c r="P9" s="205"/>
    </row>
    <row r="10" spans="1:16" s="107" customFormat="1" ht="15.75">
      <c r="A10" s="114" t="s">
        <v>89</v>
      </c>
      <c r="B10" s="117" t="s">
        <v>318</v>
      </c>
      <c r="C10" s="118"/>
      <c r="D10" s="118"/>
      <c r="E10" s="118"/>
      <c r="F10" s="118">
        <v>105000</v>
      </c>
      <c r="G10" s="118">
        <v>150000</v>
      </c>
      <c r="H10" s="118"/>
      <c r="I10" s="118"/>
      <c r="J10" s="118"/>
      <c r="K10" s="118">
        <v>1234856</v>
      </c>
      <c r="L10" s="118"/>
      <c r="M10" s="118">
        <v>1101700</v>
      </c>
      <c r="N10" s="118">
        <v>300000</v>
      </c>
      <c r="O10" s="116">
        <f t="shared" si="0"/>
        <v>2891556</v>
      </c>
      <c r="P10" s="205"/>
    </row>
    <row r="11" spans="1:16" s="107" customFormat="1" ht="15.75">
      <c r="A11" s="114" t="s">
        <v>91</v>
      </c>
      <c r="B11" s="117" t="s">
        <v>319</v>
      </c>
      <c r="C11" s="118">
        <v>880</v>
      </c>
      <c r="D11" s="118">
        <v>880</v>
      </c>
      <c r="E11" s="118">
        <v>880</v>
      </c>
      <c r="F11" s="118">
        <v>880</v>
      </c>
      <c r="G11" s="118">
        <v>880</v>
      </c>
      <c r="H11" s="118">
        <v>880</v>
      </c>
      <c r="I11" s="118">
        <v>880</v>
      </c>
      <c r="J11" s="118">
        <v>880</v>
      </c>
      <c r="K11" s="118">
        <v>880</v>
      </c>
      <c r="L11" s="118">
        <v>880</v>
      </c>
      <c r="M11" s="118">
        <v>880</v>
      </c>
      <c r="N11" s="118">
        <v>870</v>
      </c>
      <c r="O11" s="116">
        <f t="shared" si="0"/>
        <v>10550</v>
      </c>
      <c r="P11" s="205"/>
    </row>
    <row r="12" spans="1:16" s="107" customFormat="1" ht="15.75">
      <c r="A12" s="114">
        <v>8</v>
      </c>
      <c r="B12" s="117" t="s">
        <v>38</v>
      </c>
      <c r="C12" s="118"/>
      <c r="D12" s="118">
        <v>100000</v>
      </c>
      <c r="E12" s="118"/>
      <c r="F12" s="118"/>
      <c r="G12" s="118">
        <v>50000</v>
      </c>
      <c r="H12" s="118"/>
      <c r="I12" s="118"/>
      <c r="J12" s="118">
        <v>100000</v>
      </c>
      <c r="K12" s="118"/>
      <c r="L12" s="118">
        <v>100000</v>
      </c>
      <c r="M12" s="118">
        <v>65000</v>
      </c>
      <c r="N12" s="118"/>
      <c r="O12" s="116">
        <f t="shared" si="0"/>
        <v>415000</v>
      </c>
      <c r="P12" s="205"/>
    </row>
    <row r="13" spans="1:16" s="107" customFormat="1" ht="15.75">
      <c r="A13" s="114" t="s">
        <v>96</v>
      </c>
      <c r="B13" s="117" t="s">
        <v>409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6"/>
      <c r="P13" s="205"/>
    </row>
    <row r="14" spans="1:16" s="107" customFormat="1" ht="16.5" thickBot="1">
      <c r="A14" s="114">
        <v>9</v>
      </c>
      <c r="B14" s="117" t="s">
        <v>320</v>
      </c>
      <c r="C14" s="118"/>
      <c r="D14" s="118"/>
      <c r="E14" s="118"/>
      <c r="F14" s="118"/>
      <c r="G14" s="118"/>
      <c r="H14" s="118">
        <v>43765</v>
      </c>
      <c r="I14" s="118"/>
      <c r="J14" s="118"/>
      <c r="K14" s="118"/>
      <c r="L14" s="118"/>
      <c r="M14" s="118"/>
      <c r="N14" s="118"/>
      <c r="O14" s="116">
        <f t="shared" si="0"/>
        <v>43765</v>
      </c>
      <c r="P14" s="205"/>
    </row>
    <row r="15" spans="1:16" s="106" customFormat="1" ht="20.25" customHeight="1" thickBot="1" thickTop="1">
      <c r="A15" s="119" t="s">
        <v>98</v>
      </c>
      <c r="B15" s="108" t="s">
        <v>321</v>
      </c>
      <c r="C15" s="109">
        <f aca="true" t="shared" si="1" ref="C15:N15">SUM(C6:C14)</f>
        <v>366540</v>
      </c>
      <c r="D15" s="109">
        <f t="shared" si="1"/>
        <v>478240</v>
      </c>
      <c r="E15" s="109">
        <f t="shared" si="1"/>
        <v>661640</v>
      </c>
      <c r="F15" s="109">
        <f t="shared" si="1"/>
        <v>538080</v>
      </c>
      <c r="G15" s="109">
        <f t="shared" si="1"/>
        <v>579910</v>
      </c>
      <c r="H15" s="109">
        <f t="shared" si="1"/>
        <v>455705</v>
      </c>
      <c r="I15" s="109">
        <f t="shared" si="1"/>
        <v>402980</v>
      </c>
      <c r="J15" s="109">
        <f t="shared" si="1"/>
        <v>517340</v>
      </c>
      <c r="K15" s="109">
        <f t="shared" si="1"/>
        <v>1798907</v>
      </c>
      <c r="L15" s="109">
        <f t="shared" si="1"/>
        <v>551640</v>
      </c>
      <c r="M15" s="109">
        <f t="shared" si="1"/>
        <v>1599153</v>
      </c>
      <c r="N15" s="109">
        <f t="shared" si="1"/>
        <v>737564</v>
      </c>
      <c r="O15" s="110">
        <f t="shared" si="0"/>
        <v>8687699</v>
      </c>
      <c r="P15" s="206"/>
    </row>
    <row r="16" spans="1:15" s="106" customFormat="1" ht="18.75" customHeight="1" thickTop="1">
      <c r="A16" s="114" t="s">
        <v>100</v>
      </c>
      <c r="B16" s="105" t="s">
        <v>44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>
        <f t="shared" si="0"/>
        <v>0</v>
      </c>
    </row>
    <row r="17" spans="1:16" s="107" customFormat="1" ht="15.75">
      <c r="A17" s="114" t="s">
        <v>101</v>
      </c>
      <c r="B17" s="117" t="s">
        <v>123</v>
      </c>
      <c r="C17" s="118">
        <v>303881</v>
      </c>
      <c r="D17" s="118">
        <v>202616</v>
      </c>
      <c r="E17" s="118">
        <v>202616</v>
      </c>
      <c r="F17" s="118">
        <v>202616</v>
      </c>
      <c r="G17" s="118">
        <v>202616</v>
      </c>
      <c r="H17" s="118">
        <v>202616</v>
      </c>
      <c r="I17" s="118">
        <v>202616</v>
      </c>
      <c r="J17" s="118">
        <v>202616</v>
      </c>
      <c r="K17" s="118">
        <v>202616</v>
      </c>
      <c r="L17" s="118">
        <v>202616</v>
      </c>
      <c r="M17" s="118">
        <v>202616</v>
      </c>
      <c r="N17" s="118">
        <v>202616</v>
      </c>
      <c r="O17" s="116">
        <f t="shared" si="0"/>
        <v>2532657</v>
      </c>
      <c r="P17" s="205"/>
    </row>
    <row r="18" spans="1:16" s="107" customFormat="1" ht="15.75">
      <c r="A18" s="114" t="s">
        <v>104</v>
      </c>
      <c r="B18" s="117" t="s">
        <v>322</v>
      </c>
      <c r="C18" s="118">
        <v>95151</v>
      </c>
      <c r="D18" s="118">
        <v>63483</v>
      </c>
      <c r="E18" s="118">
        <v>63483</v>
      </c>
      <c r="F18" s="118">
        <v>63483</v>
      </c>
      <c r="G18" s="118">
        <v>63483</v>
      </c>
      <c r="H18" s="118">
        <v>63483</v>
      </c>
      <c r="I18" s="118">
        <v>63483</v>
      </c>
      <c r="J18" s="118">
        <v>63483</v>
      </c>
      <c r="K18" s="118">
        <v>63483</v>
      </c>
      <c r="L18" s="118">
        <v>63483</v>
      </c>
      <c r="M18" s="118">
        <v>63483</v>
      </c>
      <c r="N18" s="118">
        <v>63483</v>
      </c>
      <c r="O18" s="116">
        <f t="shared" si="0"/>
        <v>793464</v>
      </c>
      <c r="P18" s="205"/>
    </row>
    <row r="19" spans="1:16" s="107" customFormat="1" ht="15.75">
      <c r="A19" s="114" t="s">
        <v>190</v>
      </c>
      <c r="B19" s="117" t="s">
        <v>126</v>
      </c>
      <c r="C19" s="118">
        <v>48373</v>
      </c>
      <c r="D19" s="118">
        <v>249655</v>
      </c>
      <c r="E19" s="118">
        <v>189985</v>
      </c>
      <c r="F19" s="118">
        <v>174795</v>
      </c>
      <c r="G19" s="118">
        <v>152895</v>
      </c>
      <c r="H19" s="118">
        <v>161695</v>
      </c>
      <c r="I19" s="118">
        <v>143895</v>
      </c>
      <c r="J19" s="118">
        <v>154795</v>
      </c>
      <c r="K19" s="118">
        <v>141451</v>
      </c>
      <c r="L19" s="118">
        <v>225695</v>
      </c>
      <c r="M19" s="118">
        <v>119895</v>
      </c>
      <c r="N19" s="118">
        <v>109803</v>
      </c>
      <c r="O19" s="116">
        <f t="shared" si="0"/>
        <v>1872932</v>
      </c>
      <c r="P19" s="205"/>
    </row>
    <row r="20" spans="1:16" s="107" customFormat="1" ht="15.75">
      <c r="A20" s="114" t="s">
        <v>191</v>
      </c>
      <c r="B20" s="117" t="s">
        <v>323</v>
      </c>
      <c r="C20" s="118">
        <v>6950</v>
      </c>
      <c r="D20" s="118">
        <v>6780</v>
      </c>
      <c r="E20" s="118">
        <v>6500</v>
      </c>
      <c r="F20" s="118">
        <v>4500</v>
      </c>
      <c r="G20" s="118">
        <v>3715</v>
      </c>
      <c r="H20" s="118">
        <v>6500</v>
      </c>
      <c r="I20" s="118">
        <v>7900</v>
      </c>
      <c r="J20" s="118">
        <v>29887</v>
      </c>
      <c r="K20" s="118">
        <v>3900</v>
      </c>
      <c r="L20" s="118">
        <v>4900</v>
      </c>
      <c r="M20" s="118">
        <v>3626</v>
      </c>
      <c r="N20" s="118">
        <v>7587</v>
      </c>
      <c r="O20" s="116">
        <f t="shared" si="0"/>
        <v>92745</v>
      </c>
      <c r="P20" s="205"/>
    </row>
    <row r="21" spans="1:16" s="107" customFormat="1" ht="15.75">
      <c r="A21" s="114" t="s">
        <v>192</v>
      </c>
      <c r="B21" s="117" t="s">
        <v>15</v>
      </c>
      <c r="C21" s="118">
        <v>8100</v>
      </c>
      <c r="D21" s="118">
        <v>8250</v>
      </c>
      <c r="E21" s="118">
        <v>20100</v>
      </c>
      <c r="F21" s="118">
        <v>6500</v>
      </c>
      <c r="G21" s="118">
        <v>8900</v>
      </c>
      <c r="H21" s="118">
        <v>7890</v>
      </c>
      <c r="I21" s="118">
        <v>7500</v>
      </c>
      <c r="J21" s="118">
        <v>8600</v>
      </c>
      <c r="K21" s="118">
        <v>13180</v>
      </c>
      <c r="L21" s="118">
        <v>18300</v>
      </c>
      <c r="M21" s="118">
        <v>8800</v>
      </c>
      <c r="N21" s="118">
        <v>8670</v>
      </c>
      <c r="O21" s="116">
        <f t="shared" si="0"/>
        <v>124790</v>
      </c>
      <c r="P21" s="205"/>
    </row>
    <row r="22" spans="1:16" s="107" customFormat="1" ht="15.75">
      <c r="A22" s="114" t="s">
        <v>195</v>
      </c>
      <c r="B22" s="117" t="s">
        <v>255</v>
      </c>
      <c r="C22" s="118">
        <v>336</v>
      </c>
      <c r="D22" s="118"/>
      <c r="E22" s="118">
        <v>440</v>
      </c>
      <c r="F22" s="118"/>
      <c r="G22" s="118"/>
      <c r="H22" s="118"/>
      <c r="I22" s="118"/>
      <c r="J22" s="118">
        <v>739</v>
      </c>
      <c r="K22" s="118">
        <v>9977</v>
      </c>
      <c r="L22" s="118">
        <v>1880</v>
      </c>
      <c r="M22" s="118">
        <v>767</v>
      </c>
      <c r="N22" s="118"/>
      <c r="O22" s="116">
        <f t="shared" si="0"/>
        <v>14139</v>
      </c>
      <c r="P22" s="205"/>
    </row>
    <row r="23" spans="1:16" s="107" customFormat="1" ht="15.75">
      <c r="A23" s="114" t="s">
        <v>196</v>
      </c>
      <c r="B23" s="117" t="s">
        <v>324</v>
      </c>
      <c r="C23" s="118">
        <v>2000</v>
      </c>
      <c r="D23" s="118">
        <v>2000</v>
      </c>
      <c r="E23" s="118">
        <v>2000</v>
      </c>
      <c r="F23" s="118">
        <v>2000</v>
      </c>
      <c r="G23" s="118">
        <v>1000</v>
      </c>
      <c r="H23" s="118">
        <v>2000</v>
      </c>
      <c r="I23" s="118">
        <v>1600</v>
      </c>
      <c r="J23" s="118">
        <v>1000</v>
      </c>
      <c r="K23" s="118">
        <v>1000</v>
      </c>
      <c r="L23" s="118">
        <v>1000</v>
      </c>
      <c r="M23" s="118">
        <v>1000</v>
      </c>
      <c r="N23" s="118">
        <v>1000</v>
      </c>
      <c r="O23" s="116">
        <f t="shared" si="0"/>
        <v>17600</v>
      </c>
      <c r="P23" s="205"/>
    </row>
    <row r="24" spans="1:16" s="107" customFormat="1" ht="15.75">
      <c r="A24" s="114" t="s">
        <v>197</v>
      </c>
      <c r="B24" s="117" t="s">
        <v>325</v>
      </c>
      <c r="C24" s="118"/>
      <c r="D24" s="118"/>
      <c r="E24" s="118"/>
      <c r="F24" s="118">
        <v>112400</v>
      </c>
      <c r="G24" s="118">
        <v>186500</v>
      </c>
      <c r="H24" s="118"/>
      <c r="I24" s="118"/>
      <c r="J24" s="118"/>
      <c r="K24" s="118">
        <v>1223571</v>
      </c>
      <c r="L24" s="118"/>
      <c r="M24" s="118">
        <v>1176700</v>
      </c>
      <c r="N24" s="118">
        <v>323365</v>
      </c>
      <c r="O24" s="116">
        <f t="shared" si="0"/>
        <v>3022536</v>
      </c>
      <c r="P24" s="205"/>
    </row>
    <row r="25" spans="1:16" s="107" customFormat="1" ht="15.75">
      <c r="A25" s="114" t="s">
        <v>198</v>
      </c>
      <c r="B25" s="117" t="s">
        <v>326</v>
      </c>
      <c r="C25" s="118"/>
      <c r="D25" s="118"/>
      <c r="E25" s="118"/>
      <c r="F25" s="118"/>
      <c r="G25" s="118"/>
      <c r="H25" s="118">
        <v>12846</v>
      </c>
      <c r="I25" s="118">
        <v>10800</v>
      </c>
      <c r="J25" s="118">
        <v>17900</v>
      </c>
      <c r="K25" s="118">
        <v>20300</v>
      </c>
      <c r="L25" s="118">
        <v>11622</v>
      </c>
      <c r="M25" s="118">
        <v>9543</v>
      </c>
      <c r="N25" s="118">
        <v>13229</v>
      </c>
      <c r="O25" s="116">
        <f t="shared" si="0"/>
        <v>96240</v>
      </c>
      <c r="P25" s="205"/>
    </row>
    <row r="26" spans="1:16" s="107" customFormat="1" ht="15.75">
      <c r="A26" s="114" t="s">
        <v>215</v>
      </c>
      <c r="B26" s="117" t="s">
        <v>327</v>
      </c>
      <c r="C26" s="118">
        <v>6780</v>
      </c>
      <c r="D26" s="118">
        <v>6780</v>
      </c>
      <c r="E26" s="118">
        <v>6780</v>
      </c>
      <c r="F26" s="118">
        <v>6780</v>
      </c>
      <c r="G26" s="118">
        <v>6780</v>
      </c>
      <c r="H26" s="118">
        <v>6780</v>
      </c>
      <c r="I26" s="118">
        <v>9570</v>
      </c>
      <c r="J26" s="118">
        <v>6780</v>
      </c>
      <c r="K26" s="118">
        <v>6780</v>
      </c>
      <c r="L26" s="118">
        <v>9570</v>
      </c>
      <c r="M26" s="118">
        <v>6780</v>
      </c>
      <c r="N26" s="118">
        <v>9574</v>
      </c>
      <c r="O26" s="116">
        <f t="shared" si="0"/>
        <v>89734</v>
      </c>
      <c r="P26" s="205"/>
    </row>
    <row r="27" spans="1:16" s="107" customFormat="1" ht="15.75">
      <c r="A27" s="114" t="s">
        <v>328</v>
      </c>
      <c r="B27" s="117" t="s">
        <v>329</v>
      </c>
      <c r="C27" s="118">
        <v>2496</v>
      </c>
      <c r="D27" s="118">
        <v>1544</v>
      </c>
      <c r="E27" s="118">
        <v>1544</v>
      </c>
      <c r="F27" s="118">
        <v>1544</v>
      </c>
      <c r="G27" s="118">
        <v>1544</v>
      </c>
      <c r="H27" s="118">
        <v>1544</v>
      </c>
      <c r="I27" s="118">
        <v>1544</v>
      </c>
      <c r="J27" s="118">
        <v>1544</v>
      </c>
      <c r="K27" s="118">
        <v>1544</v>
      </c>
      <c r="L27" s="118">
        <v>1544</v>
      </c>
      <c r="M27" s="118">
        <v>1544</v>
      </c>
      <c r="N27" s="118">
        <v>1544</v>
      </c>
      <c r="O27" s="116">
        <f t="shared" si="0"/>
        <v>19480</v>
      </c>
      <c r="P27" s="205"/>
    </row>
    <row r="28" spans="1:16" s="107" customFormat="1" ht="15.75">
      <c r="A28" s="114">
        <v>23</v>
      </c>
      <c r="B28" s="117" t="s">
        <v>330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6">
        <f t="shared" si="0"/>
        <v>0</v>
      </c>
      <c r="P28" s="205"/>
    </row>
    <row r="29" spans="1:16" s="107" customFormat="1" ht="16.5" thickBot="1">
      <c r="A29" s="114">
        <v>24</v>
      </c>
      <c r="B29" s="117" t="s">
        <v>331</v>
      </c>
      <c r="C29" s="118">
        <v>948</v>
      </c>
      <c r="D29" s="118">
        <v>949</v>
      </c>
      <c r="E29" s="118">
        <v>948</v>
      </c>
      <c r="F29" s="118">
        <v>949</v>
      </c>
      <c r="G29" s="118">
        <v>948</v>
      </c>
      <c r="H29" s="118">
        <v>949</v>
      </c>
      <c r="I29" s="118">
        <v>948</v>
      </c>
      <c r="J29" s="118">
        <v>949</v>
      </c>
      <c r="K29" s="118">
        <v>948</v>
      </c>
      <c r="L29" s="118">
        <v>949</v>
      </c>
      <c r="M29" s="118">
        <v>948</v>
      </c>
      <c r="N29" s="118">
        <v>949</v>
      </c>
      <c r="O29" s="116">
        <f>SUM(C29:N29)</f>
        <v>11382</v>
      </c>
      <c r="P29" s="205"/>
    </row>
    <row r="30" spans="1:16" s="106" customFormat="1" ht="20.25" customHeight="1" thickBot="1" thickTop="1">
      <c r="A30" s="120" t="s">
        <v>332</v>
      </c>
      <c r="B30" s="108" t="s">
        <v>333</v>
      </c>
      <c r="C30" s="109">
        <f aca="true" t="shared" si="2" ref="C30:N30">SUM(C17:C29)</f>
        <v>475015</v>
      </c>
      <c r="D30" s="109">
        <f t="shared" si="2"/>
        <v>542057</v>
      </c>
      <c r="E30" s="109">
        <f t="shared" si="2"/>
        <v>494396</v>
      </c>
      <c r="F30" s="109">
        <f t="shared" si="2"/>
        <v>575567</v>
      </c>
      <c r="G30" s="109">
        <f t="shared" si="2"/>
        <v>628381</v>
      </c>
      <c r="H30" s="109">
        <f t="shared" si="2"/>
        <v>466303</v>
      </c>
      <c r="I30" s="109">
        <f t="shared" si="2"/>
        <v>449856</v>
      </c>
      <c r="J30" s="109">
        <f t="shared" si="2"/>
        <v>488293</v>
      </c>
      <c r="K30" s="109">
        <f t="shared" si="2"/>
        <v>1688750</v>
      </c>
      <c r="L30" s="109">
        <f t="shared" si="2"/>
        <v>541559</v>
      </c>
      <c r="M30" s="109">
        <f t="shared" si="2"/>
        <v>1595702</v>
      </c>
      <c r="N30" s="109">
        <f t="shared" si="2"/>
        <v>741820</v>
      </c>
      <c r="O30" s="110">
        <f>SUM(C30:N30)</f>
        <v>8687699</v>
      </c>
      <c r="P30" s="227"/>
    </row>
    <row r="31" spans="1:15" ht="16.5" thickTop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1"/>
    </row>
    <row r="32" ht="15.75">
      <c r="A32" s="111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57"/>
  <sheetViews>
    <sheetView zoomScalePageLayoutView="0" workbookViewId="0" topLeftCell="A22">
      <selection activeCell="B36" sqref="B36"/>
    </sheetView>
  </sheetViews>
  <sheetFormatPr defaultColWidth="8.00390625" defaultRowHeight="12.75"/>
  <cols>
    <col min="1" max="1" width="37.421875" style="63" customWidth="1"/>
    <col min="2" max="4" width="11.00390625" style="63" customWidth="1"/>
    <col min="5" max="16384" width="8.00390625" style="63" customWidth="1"/>
  </cols>
  <sheetData>
    <row r="1" spans="1:6" ht="12.75">
      <c r="A1" s="659" t="s">
        <v>589</v>
      </c>
      <c r="B1" s="659"/>
      <c r="C1" s="659"/>
      <c r="D1" s="659"/>
      <c r="E1" s="93"/>
      <c r="F1" s="93"/>
    </row>
    <row r="2" spans="1:6" ht="12.75">
      <c r="A2" s="665" t="s">
        <v>623</v>
      </c>
      <c r="B2" s="665"/>
      <c r="C2" s="665"/>
      <c r="D2" s="665"/>
      <c r="E2" s="47"/>
      <c r="F2" s="47"/>
    </row>
    <row r="3" spans="1:6" ht="12.75">
      <c r="A3" s="665" t="s">
        <v>592</v>
      </c>
      <c r="B3" s="665"/>
      <c r="C3" s="665"/>
      <c r="D3" s="665"/>
      <c r="E3" s="47"/>
      <c r="F3" s="47"/>
    </row>
    <row r="4" spans="1:6" ht="13.5" thickBot="1">
      <c r="A4" s="667" t="s">
        <v>282</v>
      </c>
      <c r="B4" s="667"/>
      <c r="C4" s="667"/>
      <c r="D4" s="667"/>
      <c r="E4" s="94"/>
      <c r="F4" s="94"/>
    </row>
    <row r="5" spans="1:6" s="58" customFormat="1" ht="21.75" customHeight="1" thickBot="1" thickTop="1">
      <c r="A5" s="81"/>
      <c r="B5" s="82"/>
      <c r="C5" s="82"/>
      <c r="D5" s="83" t="s">
        <v>240</v>
      </c>
      <c r="E5" s="95"/>
      <c r="F5" s="95"/>
    </row>
    <row r="6" spans="1:4" s="59" customFormat="1" ht="15" thickBot="1">
      <c r="A6" s="84" t="s">
        <v>241</v>
      </c>
      <c r="B6" s="85" t="s">
        <v>283</v>
      </c>
      <c r="C6" s="85" t="s">
        <v>466</v>
      </c>
      <c r="D6" s="86" t="s">
        <v>593</v>
      </c>
    </row>
    <row r="7" spans="1:4" s="60" customFormat="1" ht="15" thickBot="1">
      <c r="A7" s="87" t="s">
        <v>242</v>
      </c>
      <c r="B7" s="88"/>
      <c r="C7" s="88"/>
      <c r="D7" s="89"/>
    </row>
    <row r="8" spans="1:4" s="61" customFormat="1" ht="43.5" customHeight="1">
      <c r="A8" s="66" t="s">
        <v>243</v>
      </c>
      <c r="B8" s="67">
        <v>413311</v>
      </c>
      <c r="C8" s="67">
        <v>450000</v>
      </c>
      <c r="D8" s="202">
        <v>470000</v>
      </c>
    </row>
    <row r="9" spans="1:4" s="61" customFormat="1" ht="38.25">
      <c r="A9" s="68" t="s">
        <v>244</v>
      </c>
      <c r="B9" s="69">
        <f>'1.a.sz.mell működés mérleg'!B12+'1.szmelléklet bevétel'!E14</f>
        <v>387300</v>
      </c>
      <c r="C9" s="69">
        <v>400000</v>
      </c>
      <c r="D9" s="203">
        <v>410000</v>
      </c>
    </row>
    <row r="10" spans="1:4" s="61" customFormat="1" ht="38.25">
      <c r="A10" s="68" t="s">
        <v>245</v>
      </c>
      <c r="B10" s="69">
        <f>'1.a.sz.mell működés mérleg'!B8+'1.a.sz.mell működés mérleg'!B10</f>
        <v>1947343</v>
      </c>
      <c r="C10" s="69">
        <v>2000000</v>
      </c>
      <c r="D10" s="203">
        <v>2100000</v>
      </c>
    </row>
    <row r="11" spans="1:4" s="61" customFormat="1" ht="15.75" customHeight="1">
      <c r="A11" s="68" t="s">
        <v>246</v>
      </c>
      <c r="B11" s="69">
        <f>'1.a.sz.mell működés mérleg'!B9-'1.szmelléklet bevétel'!E36</f>
        <v>1982551</v>
      </c>
      <c r="C11" s="69">
        <v>2000000</v>
      </c>
      <c r="D11" s="203">
        <v>2100000</v>
      </c>
    </row>
    <row r="12" spans="1:4" s="61" customFormat="1" ht="25.5">
      <c r="A12" s="68" t="s">
        <v>247</v>
      </c>
      <c r="B12" s="69"/>
      <c r="C12" s="69"/>
      <c r="D12" s="203"/>
    </row>
    <row r="13" spans="1:4" s="61" customFormat="1" ht="15.75" customHeight="1">
      <c r="A13" s="68" t="s">
        <v>248</v>
      </c>
      <c r="B13" s="69">
        <f>'1.szmelléklet bevétel'!E36+'1.a.sz.mell működés mérleg'!B13</f>
        <v>431000</v>
      </c>
      <c r="C13" s="69">
        <v>200000</v>
      </c>
      <c r="D13" s="203">
        <v>200000</v>
      </c>
    </row>
    <row r="14" spans="1:4" s="61" customFormat="1" ht="25.5">
      <c r="A14" s="68" t="s">
        <v>249</v>
      </c>
      <c r="B14" s="69">
        <v>0</v>
      </c>
      <c r="C14" s="69"/>
      <c r="D14" s="203"/>
    </row>
    <row r="15" spans="1:4" s="61" customFormat="1" ht="26.25" thickBot="1">
      <c r="A15" s="70" t="s">
        <v>250</v>
      </c>
      <c r="B15" s="71">
        <v>37254</v>
      </c>
      <c r="C15" s="71">
        <v>10000</v>
      </c>
      <c r="D15" s="72">
        <v>10000</v>
      </c>
    </row>
    <row r="16" spans="1:6" s="62" customFormat="1" ht="15.75" thickBot="1">
      <c r="A16" s="90" t="s">
        <v>251</v>
      </c>
      <c r="B16" s="79">
        <f>SUM(B8:B15)</f>
        <v>5198759</v>
      </c>
      <c r="C16" s="79">
        <f>SUM(C8:C15)</f>
        <v>5060000</v>
      </c>
      <c r="D16" s="80">
        <f>SUM(D8:D15)</f>
        <v>5290000</v>
      </c>
      <c r="F16" s="61"/>
    </row>
    <row r="17" spans="1:4" s="61" customFormat="1" ht="12.75">
      <c r="A17" s="66" t="s">
        <v>252</v>
      </c>
      <c r="B17" s="67">
        <f>'1sz melléklet kiadás'!E35</f>
        <v>2532657</v>
      </c>
      <c r="C17" s="67">
        <v>2600000</v>
      </c>
      <c r="D17" s="202">
        <v>2700000</v>
      </c>
    </row>
    <row r="18" spans="1:4" s="61" customFormat="1" ht="12.75">
      <c r="A18" s="68" t="s">
        <v>112</v>
      </c>
      <c r="B18" s="67">
        <f>'1sz melléklet kiadás'!E36</f>
        <v>793464</v>
      </c>
      <c r="C18" s="69">
        <v>850000</v>
      </c>
      <c r="D18" s="203">
        <v>860000</v>
      </c>
    </row>
    <row r="19" spans="1:4" s="61" customFormat="1" ht="25.5">
      <c r="A19" s="68" t="s">
        <v>253</v>
      </c>
      <c r="B19" s="67">
        <f>'1sz melléklet kiadás'!E37-80000</f>
        <v>1792932</v>
      </c>
      <c r="C19" s="69">
        <v>1800000</v>
      </c>
      <c r="D19" s="203">
        <v>1850000</v>
      </c>
    </row>
    <row r="20" spans="1:4" s="61" customFormat="1" ht="25.5">
      <c r="A20" s="68" t="s">
        <v>254</v>
      </c>
      <c r="B20" s="69">
        <f>'1sz melléklet kiadás'!E38</f>
        <v>92745</v>
      </c>
      <c r="C20" s="69">
        <v>90000</v>
      </c>
      <c r="D20" s="203">
        <v>95000</v>
      </c>
    </row>
    <row r="21" spans="1:4" s="61" customFormat="1" ht="15.75" customHeight="1">
      <c r="A21" s="68" t="s">
        <v>255</v>
      </c>
      <c r="B21" s="69">
        <f>'1sz melléklet kiadás'!E40</f>
        <v>14139</v>
      </c>
      <c r="C21" s="69">
        <v>15000</v>
      </c>
      <c r="D21" s="203">
        <v>16000</v>
      </c>
    </row>
    <row r="22" spans="1:4" s="61" customFormat="1" ht="12.75">
      <c r="A22" s="68" t="s">
        <v>256</v>
      </c>
      <c r="B22" s="69">
        <f>'1sz melléklet kiadás'!E39</f>
        <v>124790</v>
      </c>
      <c r="C22" s="69">
        <v>130000</v>
      </c>
      <c r="D22" s="203">
        <v>140000</v>
      </c>
    </row>
    <row r="23" spans="1:4" s="61" customFormat="1" ht="14.25" customHeight="1">
      <c r="A23" s="68" t="s">
        <v>257</v>
      </c>
      <c r="B23" s="69">
        <f>'1sz melléklet kiadás'!E51</f>
        <v>0</v>
      </c>
      <c r="C23" s="69"/>
      <c r="D23" s="203"/>
    </row>
    <row r="24" spans="1:4" s="61" customFormat="1" ht="14.25" customHeight="1">
      <c r="A24" s="68" t="s">
        <v>258</v>
      </c>
      <c r="B24" s="69">
        <v>40000</v>
      </c>
      <c r="C24" s="69">
        <v>20000</v>
      </c>
      <c r="D24" s="203">
        <v>20000</v>
      </c>
    </row>
    <row r="25" spans="1:4" s="61" customFormat="1" ht="13.5" thickBot="1">
      <c r="A25" s="70" t="s">
        <v>259</v>
      </c>
      <c r="B25" s="71">
        <v>81852</v>
      </c>
      <c r="C25" s="71"/>
      <c r="D25" s="72"/>
    </row>
    <row r="26" spans="1:4" s="61" customFormat="1" ht="15.75" customHeight="1" thickBot="1">
      <c r="A26" s="91" t="s">
        <v>260</v>
      </c>
      <c r="B26" s="73">
        <f>SUM(B17:B25)</f>
        <v>5472579</v>
      </c>
      <c r="C26" s="73">
        <f>SUM(C17:C25)</f>
        <v>5505000</v>
      </c>
      <c r="D26" s="74">
        <f>SUM(D17:D25)</f>
        <v>5681000</v>
      </c>
    </row>
    <row r="27" spans="1:4" s="61" customFormat="1" ht="15.75" customHeight="1">
      <c r="A27" s="92"/>
      <c r="B27" s="75"/>
      <c r="C27" s="75"/>
      <c r="D27" s="75"/>
    </row>
    <row r="28" spans="1:4" s="61" customFormat="1" ht="15.75" customHeight="1">
      <c r="A28" s="92"/>
      <c r="B28" s="75"/>
      <c r="C28" s="75"/>
      <c r="D28" s="75"/>
    </row>
    <row r="29" spans="1:4" s="61" customFormat="1" ht="15.75" customHeight="1">
      <c r="A29" s="92"/>
      <c r="B29" s="75"/>
      <c r="C29" s="75"/>
      <c r="D29" s="75"/>
    </row>
    <row r="30" spans="1:4" s="64" customFormat="1" ht="20.25" customHeight="1">
      <c r="A30" s="76"/>
      <c r="B30" s="76"/>
      <c r="C30" s="76"/>
      <c r="D30" s="83"/>
    </row>
    <row r="31" spans="1:4" s="64" customFormat="1" ht="20.25" customHeight="1" thickBot="1">
      <c r="A31" s="76"/>
      <c r="B31" s="76"/>
      <c r="C31" s="76"/>
      <c r="D31" s="83" t="s">
        <v>240</v>
      </c>
    </row>
    <row r="32" spans="1:4" ht="28.5" customHeight="1" thickBot="1">
      <c r="A32" s="84" t="s">
        <v>241</v>
      </c>
      <c r="B32" s="85" t="s">
        <v>283</v>
      </c>
      <c r="C32" s="85" t="s">
        <v>466</v>
      </c>
      <c r="D32" s="86" t="s">
        <v>593</v>
      </c>
    </row>
    <row r="33" spans="1:4" s="59" customFormat="1" ht="15" thickBot="1">
      <c r="A33" s="87" t="s">
        <v>261</v>
      </c>
      <c r="B33" s="88"/>
      <c r="C33" s="88"/>
      <c r="D33" s="89"/>
    </row>
    <row r="34" spans="1:4" s="60" customFormat="1" ht="25.5">
      <c r="A34" s="77" t="s">
        <v>262</v>
      </c>
      <c r="B34" s="78">
        <f>'1.b.sz.mell felhalm mérleg'!B7</f>
        <v>464016</v>
      </c>
      <c r="C34" s="78">
        <v>470000</v>
      </c>
      <c r="D34" s="204">
        <v>426000</v>
      </c>
    </row>
    <row r="35" spans="1:4" s="61" customFormat="1" ht="12.75">
      <c r="A35" s="68" t="s">
        <v>263</v>
      </c>
      <c r="B35" s="69">
        <f>'1.b.sz.mell felhalm mérleg'!B9</f>
        <v>0</v>
      </c>
      <c r="C35" s="69"/>
      <c r="D35" s="203"/>
    </row>
    <row r="36" spans="1:4" s="61" customFormat="1" ht="12.75">
      <c r="A36" s="68" t="s">
        <v>107</v>
      </c>
      <c r="B36" s="69">
        <f>'1.b.sz.mell felhalm mérleg'!B10</f>
        <v>2891556</v>
      </c>
      <c r="C36" s="69">
        <v>3012000</v>
      </c>
      <c r="D36" s="203">
        <v>3000000</v>
      </c>
    </row>
    <row r="37" spans="1:4" s="61" customFormat="1" ht="15" customHeight="1">
      <c r="A37" s="68" t="s">
        <v>264</v>
      </c>
      <c r="B37" s="69">
        <f>'1.b.sz.mell felhalm mérleg'!B16</f>
        <v>77307</v>
      </c>
      <c r="C37" s="69">
        <v>88000</v>
      </c>
      <c r="D37" s="203">
        <v>90000</v>
      </c>
    </row>
    <row r="38" spans="1:4" s="61" customFormat="1" ht="27" customHeight="1">
      <c r="A38" s="68" t="s">
        <v>265</v>
      </c>
      <c r="B38" s="69">
        <f>'1.b.sz.mell felhalm mérleg'!B8</f>
        <v>0</v>
      </c>
      <c r="C38" s="69"/>
      <c r="D38" s="203"/>
    </row>
    <row r="39" spans="1:4" s="61" customFormat="1" ht="12.75">
      <c r="A39" s="68" t="s">
        <v>266</v>
      </c>
      <c r="B39" s="69">
        <f>'1.b.sz.mell felhalm mérleg'!B15</f>
        <v>10550</v>
      </c>
      <c r="C39" s="69">
        <v>11000</v>
      </c>
      <c r="D39" s="203">
        <v>11000</v>
      </c>
    </row>
    <row r="40" spans="1:4" s="61" customFormat="1" ht="12.75">
      <c r="A40" s="68" t="s">
        <v>267</v>
      </c>
      <c r="B40" s="69">
        <f>'1.b.sz.mell felhalm mérleg'!B12</f>
        <v>0</v>
      </c>
      <c r="C40" s="69"/>
      <c r="D40" s="203"/>
    </row>
    <row r="41" spans="1:4" s="61" customFormat="1" ht="15" customHeight="1">
      <c r="A41" s="68" t="s">
        <v>268</v>
      </c>
      <c r="B41" s="69">
        <f>'1.b.sz.mell felhalm mérleg'!B13</f>
        <v>0</v>
      </c>
      <c r="C41" s="69"/>
      <c r="D41" s="203"/>
    </row>
    <row r="42" spans="1:4" s="61" customFormat="1" ht="15" customHeight="1" thickBot="1">
      <c r="A42" s="70" t="s">
        <v>269</v>
      </c>
      <c r="B42" s="71">
        <f>'1.b.sz.mell felhalm mérleg'!B14</f>
        <v>39000</v>
      </c>
      <c r="C42" s="71">
        <v>40000</v>
      </c>
      <c r="D42" s="72">
        <v>40000</v>
      </c>
    </row>
    <row r="43" spans="1:4" s="61" customFormat="1" ht="15" customHeight="1" thickBot="1">
      <c r="A43" s="70" t="s">
        <v>591</v>
      </c>
      <c r="B43" s="71">
        <v>6511</v>
      </c>
      <c r="C43" s="71">
        <v>10000</v>
      </c>
      <c r="D43" s="72">
        <v>10000</v>
      </c>
    </row>
    <row r="44" spans="1:4" s="61" customFormat="1" ht="13.5" thickBot="1">
      <c r="A44" s="90" t="s">
        <v>270</v>
      </c>
      <c r="B44" s="79">
        <f>SUM(B34:B43)</f>
        <v>3488940</v>
      </c>
      <c r="C44" s="79">
        <f>SUM(C34:C43)</f>
        <v>3631000</v>
      </c>
      <c r="D44" s="80">
        <f>SUM(D34:D43)</f>
        <v>3577000</v>
      </c>
    </row>
    <row r="45" spans="1:4" s="61" customFormat="1" ht="21" customHeight="1">
      <c r="A45" s="66" t="s">
        <v>271</v>
      </c>
      <c r="B45" s="67">
        <f>'1.b.sz.mell felhalm mérleg'!D7</f>
        <v>3022876</v>
      </c>
      <c r="C45" s="67">
        <v>3000000</v>
      </c>
      <c r="D45" s="202">
        <v>3000000</v>
      </c>
    </row>
    <row r="46" spans="1:4" s="61" customFormat="1" ht="15" customHeight="1">
      <c r="A46" s="68" t="s">
        <v>272</v>
      </c>
      <c r="B46" s="69">
        <f>'1.b.sz.mell felhalm mérleg'!D9</f>
        <v>95900</v>
      </c>
      <c r="C46" s="69">
        <v>40000</v>
      </c>
      <c r="D46" s="203">
        <v>40000</v>
      </c>
    </row>
    <row r="47" spans="1:4" s="61" customFormat="1" ht="12.75">
      <c r="A47" s="68" t="s">
        <v>273</v>
      </c>
      <c r="B47" s="69">
        <f>'1.b.sz.mell felhalm mérleg'!D10</f>
        <v>19480</v>
      </c>
      <c r="C47" s="69">
        <v>15000</v>
      </c>
      <c r="D47" s="203">
        <v>15000</v>
      </c>
    </row>
    <row r="48" spans="1:4" s="61" customFormat="1" ht="12.75">
      <c r="A48" s="68" t="s">
        <v>274</v>
      </c>
      <c r="B48" s="69">
        <f>'1.b.sz.mell felhalm mérleg'!D8</f>
        <v>17600</v>
      </c>
      <c r="C48" s="69">
        <v>10000</v>
      </c>
      <c r="D48" s="203">
        <v>10000</v>
      </c>
    </row>
    <row r="49" spans="1:4" s="61" customFormat="1" ht="25.5">
      <c r="A49" s="68" t="s">
        <v>275</v>
      </c>
      <c r="B49" s="69">
        <f>'1.b.sz.mell felhalm mérleg'!D12</f>
        <v>0</v>
      </c>
      <c r="C49" s="69"/>
      <c r="D49" s="203"/>
    </row>
    <row r="50" spans="1:4" s="61" customFormat="1" ht="12.75">
      <c r="A50" s="68" t="s">
        <v>276</v>
      </c>
      <c r="B50" s="69">
        <v>11382</v>
      </c>
      <c r="C50" s="69">
        <v>70000</v>
      </c>
      <c r="D50" s="203">
        <v>70000</v>
      </c>
    </row>
    <row r="51" spans="1:4" s="61" customFormat="1" ht="15" customHeight="1">
      <c r="A51" s="68" t="s">
        <v>277</v>
      </c>
      <c r="B51" s="69">
        <v>40000</v>
      </c>
      <c r="C51" s="69">
        <v>50000</v>
      </c>
      <c r="D51" s="203">
        <v>50000</v>
      </c>
    </row>
    <row r="52" spans="1:4" s="61" customFormat="1" ht="15" customHeight="1">
      <c r="A52" s="68" t="s">
        <v>278</v>
      </c>
      <c r="B52" s="69"/>
      <c r="C52" s="191"/>
      <c r="D52" s="192"/>
    </row>
    <row r="53" spans="1:4" s="61" customFormat="1" ht="13.5" thickBot="1">
      <c r="A53" s="70" t="s">
        <v>259</v>
      </c>
      <c r="B53" s="71">
        <v>7882</v>
      </c>
      <c r="C53" s="71">
        <v>1000</v>
      </c>
      <c r="D53" s="72">
        <v>1000</v>
      </c>
    </row>
    <row r="54" spans="1:4" s="61" customFormat="1" ht="30" customHeight="1" thickBot="1">
      <c r="A54" s="90" t="s">
        <v>279</v>
      </c>
      <c r="B54" s="79">
        <f>SUM(B45:B53)</f>
        <v>3215120</v>
      </c>
      <c r="C54" s="79">
        <f>SUM(C45:C53)</f>
        <v>3186000</v>
      </c>
      <c r="D54" s="80">
        <f>SUM(D45:D53)</f>
        <v>3186000</v>
      </c>
    </row>
    <row r="55" spans="1:4" s="60" customFormat="1" ht="15" customHeight="1" thickBot="1">
      <c r="A55" s="90" t="s">
        <v>280</v>
      </c>
      <c r="B55" s="79">
        <f>B16+B44</f>
        <v>8687699</v>
      </c>
      <c r="C55" s="79">
        <f>C16+C44</f>
        <v>8691000</v>
      </c>
      <c r="D55" s="79">
        <f>D16+D44</f>
        <v>8867000</v>
      </c>
    </row>
    <row r="56" spans="1:4" s="65" customFormat="1" ht="15" customHeight="1" thickBot="1">
      <c r="A56" s="91" t="s">
        <v>281</v>
      </c>
      <c r="B56" s="73">
        <f>B26+B54</f>
        <v>8687699</v>
      </c>
      <c r="C56" s="73">
        <f>C26+C54</f>
        <v>8691000</v>
      </c>
      <c r="D56" s="73">
        <f>D26+D54</f>
        <v>8867000</v>
      </c>
    </row>
    <row r="57" spans="1:4" s="65" customFormat="1" ht="15" customHeight="1">
      <c r="A57" s="63"/>
      <c r="B57" s="63"/>
      <c r="C57" s="63"/>
      <c r="D57" s="63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2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39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44.57421875" style="0" customWidth="1"/>
    <col min="2" max="2" width="22.7109375" style="0" customWidth="1"/>
    <col min="3" max="3" width="18.7109375" style="0" customWidth="1"/>
  </cols>
  <sheetData>
    <row r="1" spans="1:3" ht="12.75">
      <c r="A1" s="659" t="s">
        <v>429</v>
      </c>
      <c r="B1" s="659"/>
      <c r="C1" s="659"/>
    </row>
    <row r="2" spans="1:3" ht="12.75">
      <c r="A2" s="665" t="s">
        <v>622</v>
      </c>
      <c r="B2" s="665"/>
      <c r="C2" s="665"/>
    </row>
    <row r="3" spans="1:3" ht="12.75">
      <c r="A3" s="665" t="s">
        <v>590</v>
      </c>
      <c r="B3" s="665"/>
      <c r="C3" s="665"/>
    </row>
    <row r="4" spans="1:3" ht="13.5" thickBot="1">
      <c r="A4" s="667" t="s">
        <v>436</v>
      </c>
      <c r="B4" s="667"/>
      <c r="C4" s="667"/>
    </row>
    <row r="5" spans="1:3" ht="13.5" thickTop="1">
      <c r="A5" s="228"/>
      <c r="B5" s="228"/>
      <c r="C5" s="228"/>
    </row>
    <row r="6" ht="13.5" thickBot="1"/>
    <row r="7" spans="1:3" ht="13.5" thickBot="1">
      <c r="A7" s="236" t="s">
        <v>221</v>
      </c>
      <c r="B7" s="237" t="s">
        <v>419</v>
      </c>
      <c r="C7" s="238" t="s">
        <v>431</v>
      </c>
    </row>
    <row r="8" spans="1:3" ht="12.75">
      <c r="A8" s="233" t="s">
        <v>4</v>
      </c>
      <c r="B8" s="234">
        <f>'1.szmelléklet bevétel'!E15</f>
        <v>1415791</v>
      </c>
      <c r="C8" s="235">
        <f>B8/B15</f>
        <v>0.16296501524742052</v>
      </c>
    </row>
    <row r="9" spans="1:3" ht="12.75">
      <c r="A9" s="229" t="s">
        <v>15</v>
      </c>
      <c r="B9" s="209">
        <f>'1.szmelléklet bevétel'!E25</f>
        <v>1448470</v>
      </c>
      <c r="C9" s="235">
        <f>B9/B15</f>
        <v>0.16672654059492623</v>
      </c>
    </row>
    <row r="10" spans="1:3" ht="12.75">
      <c r="A10" s="229" t="s">
        <v>430</v>
      </c>
      <c r="B10" s="209">
        <f>'1.szmelléklet bevétel'!E31</f>
        <v>464016</v>
      </c>
      <c r="C10" s="235">
        <f>B10/B15</f>
        <v>0.053410690218434136</v>
      </c>
    </row>
    <row r="11" spans="1:3" ht="12.75">
      <c r="A11" s="229" t="s">
        <v>27</v>
      </c>
      <c r="B11" s="209">
        <f>'1.szmelléklet bevétel'!E41</f>
        <v>4890107</v>
      </c>
      <c r="C11" s="235">
        <f>B11/B15</f>
        <v>0.5628771208578934</v>
      </c>
    </row>
    <row r="12" spans="1:3" ht="12.75">
      <c r="A12" s="229" t="s">
        <v>35</v>
      </c>
      <c r="B12" s="209">
        <f>'1.szmelléklet bevétel'!E42</f>
        <v>10550</v>
      </c>
      <c r="C12" s="235">
        <f>B12/B15</f>
        <v>0.0012143606724864663</v>
      </c>
    </row>
    <row r="13" spans="1:3" ht="12.75">
      <c r="A13" s="229" t="s">
        <v>37</v>
      </c>
      <c r="B13" s="209">
        <f>'1.szmelléklet bevétel'!E47</f>
        <v>415000</v>
      </c>
      <c r="C13" s="235">
        <f>B13/B15</f>
        <v>0.0477686899603681</v>
      </c>
    </row>
    <row r="14" spans="1:3" ht="13.5" thickBot="1">
      <c r="A14" s="230" t="s">
        <v>41</v>
      </c>
      <c r="B14" s="210">
        <f>'1.szmelléklet bevétel'!E49</f>
        <v>43765</v>
      </c>
      <c r="C14" s="235">
        <f>B14/B15</f>
        <v>0.005037582448471108</v>
      </c>
    </row>
    <row r="15" spans="1:3" ht="13.5" thickBot="1">
      <c r="A15" s="231" t="s">
        <v>103</v>
      </c>
      <c r="B15" s="232">
        <f>SUM(B8:B14)</f>
        <v>8687699</v>
      </c>
      <c r="C15" s="235">
        <f>SUM(C8:C14)</f>
        <v>1</v>
      </c>
    </row>
    <row r="30" ht="13.5" thickBot="1"/>
    <row r="31" spans="1:3" ht="13.5" thickBot="1">
      <c r="A31" s="236" t="s">
        <v>432</v>
      </c>
      <c r="B31" s="237" t="s">
        <v>419</v>
      </c>
      <c r="C31" s="238" t="s">
        <v>431</v>
      </c>
    </row>
    <row r="32" spans="1:3" ht="12.75">
      <c r="A32" s="244" t="s">
        <v>123</v>
      </c>
      <c r="B32" s="234">
        <f>'1sz melléklet kiadás'!E35</f>
        <v>2532657</v>
      </c>
      <c r="C32" s="235">
        <f>B32/B$39</f>
        <v>0.29152218556374937</v>
      </c>
    </row>
    <row r="33" spans="1:3" ht="12.75">
      <c r="A33" s="239" t="s">
        <v>355</v>
      </c>
      <c r="B33" s="209">
        <f>'1sz melléklet kiadás'!E36</f>
        <v>793464</v>
      </c>
      <c r="C33" s="235">
        <f aca="true" t="shared" si="0" ref="C33:C38">B33/B$39</f>
        <v>0.09133189351979161</v>
      </c>
    </row>
    <row r="34" spans="1:3" ht="12.75">
      <c r="A34" s="239" t="s">
        <v>126</v>
      </c>
      <c r="B34" s="209">
        <f>'1sz melléklet kiadás'!E37</f>
        <v>1872932</v>
      </c>
      <c r="C34" s="235">
        <f t="shared" si="0"/>
        <v>0.21558435668639073</v>
      </c>
    </row>
    <row r="35" spans="1:3" ht="12.75">
      <c r="A35" s="239" t="s">
        <v>433</v>
      </c>
      <c r="B35" s="209">
        <f>'1sz melléklet kiadás'!E45</f>
        <v>3118776</v>
      </c>
      <c r="C35" s="235">
        <f t="shared" si="0"/>
        <v>0.35898757542129395</v>
      </c>
    </row>
    <row r="36" spans="1:3" ht="12.75">
      <c r="A36" s="239" t="s">
        <v>327</v>
      </c>
      <c r="B36" s="209">
        <f>'1sz melléklet kiadás'!E48+'1sz melléklet kiadás'!E49</f>
        <v>89734</v>
      </c>
      <c r="C36" s="235">
        <f t="shared" si="0"/>
        <v>0.010328856927478727</v>
      </c>
    </row>
    <row r="37" spans="1:3" ht="12.75">
      <c r="A37" s="239" t="s">
        <v>434</v>
      </c>
      <c r="B37" s="209">
        <f>'1sz melléklet kiadás'!E51+'1sz melléklet kiadás'!E52</f>
        <v>11382</v>
      </c>
      <c r="C37" s="235">
        <f t="shared" si="0"/>
        <v>0.0013101282629612283</v>
      </c>
    </row>
    <row r="38" spans="1:3" ht="28.5" customHeight="1" thickBot="1">
      <c r="A38" s="240" t="s">
        <v>435</v>
      </c>
      <c r="B38" s="210">
        <f>'1sz melléklet kiadás'!E38+'1sz melléklet kiadás'!E39+'1sz melléklet kiadás'!E40+'1sz melléklet kiadás'!E41+'1sz melléklet kiadás'!E50</f>
        <v>268754</v>
      </c>
      <c r="C38" s="235">
        <f t="shared" si="0"/>
        <v>0.030935003618334383</v>
      </c>
    </row>
    <row r="39" spans="1:3" ht="13.5" thickBot="1">
      <c r="A39" s="241" t="s">
        <v>103</v>
      </c>
      <c r="B39" s="242">
        <f>SUM(B32:B38)</f>
        <v>8687699</v>
      </c>
      <c r="C39" s="243">
        <f>SUM(C32:C38)</f>
        <v>0.9999999999999999</v>
      </c>
    </row>
  </sheetData>
  <sheetProtection/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140625" style="0" customWidth="1"/>
    <col min="2" max="2" width="39.8515625" style="0" customWidth="1"/>
    <col min="3" max="3" width="11.28125" style="0" customWidth="1"/>
    <col min="4" max="4" width="12.28125" style="0" customWidth="1"/>
    <col min="5" max="5" width="11.00390625" style="0" customWidth="1"/>
  </cols>
  <sheetData>
    <row r="1" spans="1:5" ht="12.75">
      <c r="A1" s="659" t="s">
        <v>218</v>
      </c>
      <c r="B1" s="659"/>
      <c r="C1" s="659"/>
      <c r="D1" s="659"/>
      <c r="E1" s="659"/>
    </row>
    <row r="2" spans="1:5" ht="13.5" thickBot="1">
      <c r="A2" s="653" t="s">
        <v>479</v>
      </c>
      <c r="B2" s="653"/>
      <c r="C2" s="653"/>
      <c r="D2" s="653"/>
      <c r="E2" s="653"/>
    </row>
    <row r="3" spans="1:5" ht="12.75" customHeight="1" thickBot="1">
      <c r="A3" s="329"/>
      <c r="B3" s="318"/>
      <c r="C3" s="318"/>
      <c r="D3" s="318"/>
      <c r="E3" s="330" t="s">
        <v>413</v>
      </c>
    </row>
    <row r="4" spans="1:5" ht="27.75" customHeight="1" thickBot="1" thickTop="1">
      <c r="A4" s="270" t="s">
        <v>79</v>
      </c>
      <c r="B4" s="213" t="s">
        <v>1</v>
      </c>
      <c r="C4" s="212" t="s">
        <v>480</v>
      </c>
      <c r="D4" s="212" t="s">
        <v>481</v>
      </c>
      <c r="E4" s="212" t="s">
        <v>482</v>
      </c>
    </row>
    <row r="5" spans="1:5" ht="12" customHeight="1" thickTop="1">
      <c r="A5" s="271"/>
      <c r="B5" s="637" t="s">
        <v>44</v>
      </c>
      <c r="C5" s="638"/>
      <c r="D5" s="638"/>
      <c r="E5" s="639"/>
    </row>
    <row r="6" spans="1:9" ht="12" customHeight="1">
      <c r="A6" s="272" t="s">
        <v>5</v>
      </c>
      <c r="B6" s="31" t="s">
        <v>45</v>
      </c>
      <c r="C6" s="198">
        <f>C7+C8+C9+C10+C12+C13</f>
        <v>3977189</v>
      </c>
      <c r="D6" s="198">
        <f>D7+D8+D9+D10+D12+D13+D11</f>
        <v>4488533</v>
      </c>
      <c r="E6" s="198">
        <f>E7+E8+E9+E10+E12+E13</f>
        <v>4424642</v>
      </c>
      <c r="F6" s="96"/>
      <c r="I6" s="173"/>
    </row>
    <row r="7" spans="1:9" ht="12" customHeight="1">
      <c r="A7" s="666" t="s">
        <v>50</v>
      </c>
      <c r="B7" s="14" t="s">
        <v>228</v>
      </c>
      <c r="C7" s="34">
        <f>'2sz melléklet'!C116</f>
        <v>2122416</v>
      </c>
      <c r="D7" s="34">
        <f>'[1]2sz melléklet'!D115</f>
        <v>2284543</v>
      </c>
      <c r="E7" s="273">
        <f>'2sz melléklet'!E116</f>
        <v>2237063</v>
      </c>
      <c r="I7" s="173"/>
    </row>
    <row r="8" spans="1:9" ht="12" customHeight="1">
      <c r="A8" s="648"/>
      <c r="B8" s="14" t="s">
        <v>47</v>
      </c>
      <c r="C8" s="34">
        <f>'2sz melléklet'!F116</f>
        <v>677860</v>
      </c>
      <c r="D8" s="34">
        <f>'[1]2sz melléklet'!F115</f>
        <v>726336</v>
      </c>
      <c r="E8" s="273">
        <f>'2sz melléklet'!H116</f>
        <v>708321</v>
      </c>
      <c r="I8" s="173"/>
    </row>
    <row r="9" spans="1:9" ht="12" customHeight="1">
      <c r="A9" s="648"/>
      <c r="B9" s="14" t="s">
        <v>48</v>
      </c>
      <c r="C9" s="34">
        <f>'2sz melléklet'!I116</f>
        <v>1024847</v>
      </c>
      <c r="D9" s="34">
        <f>'[1]2sz melléklet'!H115</f>
        <v>1272695</v>
      </c>
      <c r="E9" s="273">
        <f>'2sz melléklet'!K116</f>
        <v>1270508</v>
      </c>
      <c r="I9" s="173"/>
    </row>
    <row r="10" spans="1:9" ht="12" customHeight="1">
      <c r="A10" s="648"/>
      <c r="B10" s="14" t="s">
        <v>49</v>
      </c>
      <c r="C10" s="34">
        <f>'2sz melléklet'!F143</f>
        <v>31286</v>
      </c>
      <c r="D10" s="34"/>
      <c r="E10" s="273">
        <v>260</v>
      </c>
      <c r="I10" s="173"/>
    </row>
    <row r="11" spans="1:9" ht="12" customHeight="1">
      <c r="A11" s="648"/>
      <c r="B11" s="14" t="s">
        <v>470</v>
      </c>
      <c r="C11" s="34"/>
      <c r="D11" s="34">
        <v>33005</v>
      </c>
      <c r="E11" s="273"/>
      <c r="I11" s="173"/>
    </row>
    <row r="12" spans="1:9" ht="12" customHeight="1">
      <c r="A12" s="648"/>
      <c r="B12" s="14" t="s">
        <v>51</v>
      </c>
      <c r="C12" s="34">
        <f>'2sz melléklet'!C143</f>
        <v>13712</v>
      </c>
      <c r="D12" s="34">
        <f>'[1]2sz melléklet'!D145</f>
        <v>13762</v>
      </c>
      <c r="E12" s="273">
        <f>'2sz melléklet'!E143</f>
        <v>14139</v>
      </c>
      <c r="I12" s="173"/>
    </row>
    <row r="13" spans="1:9" ht="12" customHeight="1">
      <c r="A13" s="648"/>
      <c r="B13" s="14" t="s">
        <v>52</v>
      </c>
      <c r="C13" s="34">
        <f>C15+C14</f>
        <v>107068</v>
      </c>
      <c r="D13" s="34">
        <f>D15+D14</f>
        <v>158192</v>
      </c>
      <c r="E13" s="273">
        <f>E15+E14</f>
        <v>194351</v>
      </c>
      <c r="I13" s="173"/>
    </row>
    <row r="14" spans="1:9" ht="12" customHeight="1">
      <c r="A14" s="648"/>
      <c r="B14" s="14" t="s">
        <v>72</v>
      </c>
      <c r="C14" s="34">
        <f>'2sz melléklet'!I143</f>
        <v>99748</v>
      </c>
      <c r="D14" s="34">
        <f>'[1]2sz melléklet'!H145</f>
        <v>135267</v>
      </c>
      <c r="E14" s="273">
        <f>'2sz melléklet'!K143</f>
        <v>175451</v>
      </c>
      <c r="I14" s="173"/>
    </row>
    <row r="15" spans="1:9" ht="12" customHeight="1">
      <c r="A15" s="648"/>
      <c r="B15" s="14" t="s">
        <v>229</v>
      </c>
      <c r="C15" s="34">
        <f>'2sz melléklet'!C174</f>
        <v>7320</v>
      </c>
      <c r="D15" s="34">
        <f>'[1]2sz melléklet'!D174</f>
        <v>22925</v>
      </c>
      <c r="E15" s="273">
        <f>'2sz melléklet'!E174</f>
        <v>18900</v>
      </c>
      <c r="I15" s="173"/>
    </row>
    <row r="16" spans="1:9" ht="12" customHeight="1">
      <c r="A16" s="272" t="s">
        <v>9</v>
      </c>
      <c r="B16" s="31" t="s">
        <v>54</v>
      </c>
      <c r="C16" s="35">
        <f>C17+C18+C19+C20+C21+C22+C25+C28+C29+C30+C31+C32</f>
        <v>2748053</v>
      </c>
      <c r="D16" s="35">
        <f>D17+D18+D19+D20+D21+D22+D25+D28+D29+D30+D31+D32</f>
        <v>3478691</v>
      </c>
      <c r="E16" s="35">
        <f>E17+E18+E19+E20+E21+E22+E25+E28+E29+E30+E31+E32</f>
        <v>4263057</v>
      </c>
      <c r="I16" s="173"/>
    </row>
    <row r="17" spans="1:9" ht="12" customHeight="1">
      <c r="A17" s="666"/>
      <c r="B17" s="14" t="s">
        <v>228</v>
      </c>
      <c r="C17" s="246">
        <v>276500</v>
      </c>
      <c r="D17" s="34">
        <f>'[1]3sz melléklet polghiv'!D7</f>
        <v>276670</v>
      </c>
      <c r="E17" s="274">
        <v>295594</v>
      </c>
      <c r="I17" s="173"/>
    </row>
    <row r="18" spans="1:9" ht="12" customHeight="1">
      <c r="A18" s="648"/>
      <c r="B18" s="14" t="s">
        <v>47</v>
      </c>
      <c r="C18" s="246">
        <v>76500</v>
      </c>
      <c r="D18" s="34">
        <v>76917</v>
      </c>
      <c r="E18" s="274">
        <v>85143</v>
      </c>
      <c r="I18" s="173"/>
    </row>
    <row r="19" spans="1:9" ht="12" customHeight="1">
      <c r="A19" s="648"/>
      <c r="B19" s="14" t="s">
        <v>48</v>
      </c>
      <c r="C19" s="246">
        <v>640198</v>
      </c>
      <c r="D19" s="34">
        <f>'[1]3sz melléklet polghiv'!D9</f>
        <v>684328</v>
      </c>
      <c r="E19" s="274">
        <v>602424</v>
      </c>
      <c r="I19" s="173"/>
    </row>
    <row r="20" spans="1:9" ht="12" customHeight="1">
      <c r="A20" s="648"/>
      <c r="B20" s="14" t="s">
        <v>55</v>
      </c>
      <c r="C20" s="246">
        <v>77840</v>
      </c>
      <c r="D20" s="34">
        <f>'[1]3sz melléklet polghiv'!D51</f>
        <v>74368</v>
      </c>
      <c r="E20" s="274">
        <v>92485</v>
      </c>
      <c r="I20" s="173"/>
    </row>
    <row r="21" spans="1:9" ht="12" customHeight="1">
      <c r="A21" s="648"/>
      <c r="B21" s="14" t="s">
        <v>56</v>
      </c>
      <c r="C21" s="246">
        <v>112802</v>
      </c>
      <c r="D21" s="34">
        <f>'[1]3sz melléklet polghiv'!D93</f>
        <v>116540</v>
      </c>
      <c r="E21" s="274">
        <v>124790</v>
      </c>
      <c r="I21" s="173"/>
    </row>
    <row r="22" spans="1:9" ht="12" customHeight="1">
      <c r="A22" s="648"/>
      <c r="B22" s="14" t="s">
        <v>74</v>
      </c>
      <c r="C22" s="246">
        <v>81828</v>
      </c>
      <c r="D22" s="34">
        <v>202628</v>
      </c>
      <c r="E22" s="274">
        <v>17600</v>
      </c>
      <c r="I22" s="173"/>
    </row>
    <row r="23" spans="1:9" ht="12" customHeight="1">
      <c r="A23" s="648"/>
      <c r="B23" s="416" t="s">
        <v>453</v>
      </c>
      <c r="C23" s="247">
        <v>12000</v>
      </c>
      <c r="D23" s="614">
        <v>12000</v>
      </c>
      <c r="E23" s="275">
        <v>12000</v>
      </c>
      <c r="I23" s="173"/>
    </row>
    <row r="24" spans="1:9" ht="12" customHeight="1">
      <c r="A24" s="648"/>
      <c r="B24" s="416" t="s">
        <v>452</v>
      </c>
      <c r="C24" s="34"/>
      <c r="D24" s="36"/>
      <c r="E24" s="276"/>
      <c r="I24" s="173"/>
    </row>
    <row r="25" spans="1:9" ht="12" customHeight="1">
      <c r="A25" s="648"/>
      <c r="B25" s="14" t="s">
        <v>52</v>
      </c>
      <c r="C25" s="34">
        <v>790810</v>
      </c>
      <c r="D25" s="34">
        <v>453776</v>
      </c>
      <c r="E25" s="274">
        <v>2924425</v>
      </c>
      <c r="I25" s="173"/>
    </row>
    <row r="26" spans="1:9" ht="12" customHeight="1">
      <c r="A26" s="648"/>
      <c r="B26" s="14" t="s">
        <v>73</v>
      </c>
      <c r="C26" s="34">
        <v>606358</v>
      </c>
      <c r="D26" s="34">
        <v>373283</v>
      </c>
      <c r="E26" s="274">
        <v>2847425</v>
      </c>
      <c r="I26" s="173"/>
    </row>
    <row r="27" spans="1:9" ht="12" customHeight="1">
      <c r="A27" s="648"/>
      <c r="B27" s="14" t="s">
        <v>230</v>
      </c>
      <c r="C27" s="34">
        <v>184452</v>
      </c>
      <c r="D27" s="34">
        <v>80493</v>
      </c>
      <c r="E27" s="274">
        <v>77000</v>
      </c>
      <c r="I27" s="173"/>
    </row>
    <row r="28" spans="1:9" ht="12" customHeight="1">
      <c r="A28" s="648"/>
      <c r="B28" s="15" t="s">
        <v>71</v>
      </c>
      <c r="C28" s="248">
        <v>500</v>
      </c>
      <c r="D28" s="34">
        <v>500</v>
      </c>
      <c r="E28" s="277">
        <v>500</v>
      </c>
      <c r="I28" s="173"/>
    </row>
    <row r="29" spans="1:9" ht="12" customHeight="1">
      <c r="A29" s="648"/>
      <c r="B29" s="15" t="s">
        <v>58</v>
      </c>
      <c r="C29" s="248">
        <v>12100</v>
      </c>
      <c r="D29" s="34">
        <v>10752</v>
      </c>
      <c r="E29" s="277">
        <v>89234</v>
      </c>
      <c r="I29" s="173"/>
    </row>
    <row r="30" spans="1:9" ht="25.5" customHeight="1">
      <c r="A30" s="648"/>
      <c r="B30" s="45" t="s">
        <v>231</v>
      </c>
      <c r="C30" s="33">
        <v>6802</v>
      </c>
      <c r="D30" s="33">
        <v>16802</v>
      </c>
      <c r="E30" s="277">
        <v>19480</v>
      </c>
      <c r="I30" s="173"/>
    </row>
    <row r="31" spans="1:9" ht="12" customHeight="1">
      <c r="A31" s="648"/>
      <c r="B31" s="15" t="s">
        <v>60</v>
      </c>
      <c r="C31" s="246">
        <v>582027</v>
      </c>
      <c r="D31" s="34">
        <v>813410</v>
      </c>
      <c r="E31" s="274"/>
      <c r="I31" s="173"/>
    </row>
    <row r="32" spans="1:9" ht="12" customHeight="1">
      <c r="A32" s="636"/>
      <c r="B32" s="15" t="s">
        <v>61</v>
      </c>
      <c r="C32" s="246">
        <v>90146</v>
      </c>
      <c r="D32" s="34">
        <v>752000</v>
      </c>
      <c r="E32" s="274">
        <v>11382</v>
      </c>
      <c r="I32" s="173"/>
    </row>
    <row r="33" spans="1:9" ht="12" customHeight="1">
      <c r="A33" s="278"/>
      <c r="B33" s="16" t="s">
        <v>62</v>
      </c>
      <c r="C33" s="37">
        <f>C16+C6</f>
        <v>6725242</v>
      </c>
      <c r="D33" s="37">
        <f>D16+D6</f>
        <v>7967224</v>
      </c>
      <c r="E33" s="279">
        <f>E16+E6</f>
        <v>8687699</v>
      </c>
      <c r="I33" s="173"/>
    </row>
    <row r="34" spans="1:5" ht="12" customHeight="1">
      <c r="A34" s="280"/>
      <c r="B34" s="14" t="s">
        <v>63</v>
      </c>
      <c r="C34" s="34"/>
      <c r="D34" s="34"/>
      <c r="E34" s="281"/>
    </row>
    <row r="35" spans="1:5" ht="12" customHeight="1">
      <c r="A35" s="666"/>
      <c r="B35" s="14" t="s">
        <v>46</v>
      </c>
      <c r="C35" s="34">
        <f>C17+C7</f>
        <v>2398916</v>
      </c>
      <c r="D35" s="34">
        <v>2561213</v>
      </c>
      <c r="E35" s="273">
        <f>E17+E7</f>
        <v>2532657</v>
      </c>
    </row>
    <row r="36" spans="1:5" ht="12" customHeight="1">
      <c r="A36" s="648"/>
      <c r="B36" s="14" t="s">
        <v>64</v>
      </c>
      <c r="C36" s="34">
        <f>C18+C8</f>
        <v>754360</v>
      </c>
      <c r="D36" s="34">
        <v>803253</v>
      </c>
      <c r="E36" s="273">
        <f>E18+E8</f>
        <v>793464</v>
      </c>
    </row>
    <row r="37" spans="1:5" ht="12" customHeight="1">
      <c r="A37" s="648"/>
      <c r="B37" s="14" t="s">
        <v>65</v>
      </c>
      <c r="C37" s="34">
        <f>C19+C9</f>
        <v>1665045</v>
      </c>
      <c r="D37" s="34">
        <v>1957023</v>
      </c>
      <c r="E37" s="273">
        <f>E19+E9</f>
        <v>1872932</v>
      </c>
    </row>
    <row r="38" spans="1:5" ht="12" customHeight="1">
      <c r="A38" s="648"/>
      <c r="B38" s="14" t="s">
        <v>66</v>
      </c>
      <c r="C38" s="34">
        <f>C20+C10</f>
        <v>109126</v>
      </c>
      <c r="D38" s="34">
        <v>74368</v>
      </c>
      <c r="E38" s="273">
        <f>E20+E10</f>
        <v>92745</v>
      </c>
    </row>
    <row r="39" spans="1:5" ht="12" customHeight="1">
      <c r="A39" s="648"/>
      <c r="B39" s="14" t="s">
        <v>67</v>
      </c>
      <c r="C39" s="34">
        <f>C21</f>
        <v>112802</v>
      </c>
      <c r="D39" s="34">
        <v>116540</v>
      </c>
      <c r="E39" s="273">
        <f>E21</f>
        <v>124790</v>
      </c>
    </row>
    <row r="40" spans="1:5" ht="12" customHeight="1">
      <c r="A40" s="648"/>
      <c r="B40" s="14" t="s">
        <v>68</v>
      </c>
      <c r="C40" s="34">
        <f>C12</f>
        <v>13712</v>
      </c>
      <c r="D40" s="34">
        <v>13762</v>
      </c>
      <c r="E40" s="273">
        <f>E12</f>
        <v>14139</v>
      </c>
    </row>
    <row r="41" spans="1:5" ht="12" customHeight="1">
      <c r="A41" s="648"/>
      <c r="B41" s="14" t="s">
        <v>75</v>
      </c>
      <c r="C41" s="34">
        <f>C22</f>
        <v>81828</v>
      </c>
      <c r="D41" s="34">
        <v>235633</v>
      </c>
      <c r="E41" s="273">
        <f>E22+E11</f>
        <v>17600</v>
      </c>
    </row>
    <row r="42" spans="1:5" ht="12" customHeight="1">
      <c r="A42" s="648"/>
      <c r="B42" s="416" t="s">
        <v>454</v>
      </c>
      <c r="C42" s="649">
        <v>14600</v>
      </c>
      <c r="D42" s="650">
        <v>12000</v>
      </c>
      <c r="E42" s="652">
        <v>12000</v>
      </c>
    </row>
    <row r="43" spans="1:5" ht="9.75" customHeight="1">
      <c r="A43" s="648"/>
      <c r="B43" s="416" t="s">
        <v>455</v>
      </c>
      <c r="C43" s="649"/>
      <c r="D43" s="651"/>
      <c r="E43" s="652"/>
    </row>
    <row r="44" spans="1:5" ht="12" customHeight="1">
      <c r="A44" s="648"/>
      <c r="B44" s="14" t="s">
        <v>76</v>
      </c>
      <c r="C44" s="34" t="s">
        <v>20</v>
      </c>
      <c r="D44" s="34"/>
      <c r="E44" s="281"/>
    </row>
    <row r="45" spans="1:5" ht="12" customHeight="1">
      <c r="A45" s="648"/>
      <c r="B45" s="14" t="s">
        <v>69</v>
      </c>
      <c r="C45" s="34">
        <f>C25+C13</f>
        <v>897878</v>
      </c>
      <c r="D45" s="34">
        <v>611968</v>
      </c>
      <c r="E45" s="273">
        <f>E25+E13</f>
        <v>3118776</v>
      </c>
    </row>
    <row r="46" spans="1:5" ht="12" customHeight="1">
      <c r="A46" s="648"/>
      <c r="B46" s="14" t="s">
        <v>70</v>
      </c>
      <c r="C46" s="34">
        <f>C26+C14</f>
        <v>706106</v>
      </c>
      <c r="D46" s="34">
        <v>508550</v>
      </c>
      <c r="E46" s="273">
        <f>E26+E14</f>
        <v>3022876</v>
      </c>
    </row>
    <row r="47" spans="1:5" ht="12" customHeight="1">
      <c r="A47" s="648"/>
      <c r="B47" s="14" t="s">
        <v>232</v>
      </c>
      <c r="C47" s="34">
        <f>C27+C15</f>
        <v>191772</v>
      </c>
      <c r="D47" s="34">
        <v>103418</v>
      </c>
      <c r="E47" s="273">
        <f>E27+E15</f>
        <v>95900</v>
      </c>
    </row>
    <row r="48" spans="1:5" ht="12" customHeight="1">
      <c r="A48" s="648"/>
      <c r="B48" s="14" t="s">
        <v>57</v>
      </c>
      <c r="C48" s="34">
        <f aca="true" t="shared" si="0" ref="C48:E50">C28</f>
        <v>500</v>
      </c>
      <c r="D48" s="34">
        <v>500</v>
      </c>
      <c r="E48" s="273">
        <f t="shared" si="0"/>
        <v>500</v>
      </c>
    </row>
    <row r="49" spans="1:5" ht="12" customHeight="1">
      <c r="A49" s="648"/>
      <c r="B49" s="14" t="s">
        <v>77</v>
      </c>
      <c r="C49" s="34">
        <f t="shared" si="0"/>
        <v>12100</v>
      </c>
      <c r="D49" s="34">
        <v>10752</v>
      </c>
      <c r="E49" s="273">
        <f t="shared" si="0"/>
        <v>89234</v>
      </c>
    </row>
    <row r="50" spans="1:5" ht="12" customHeight="1">
      <c r="A50" s="648"/>
      <c r="B50" s="14" t="s">
        <v>59</v>
      </c>
      <c r="C50" s="34">
        <f t="shared" si="0"/>
        <v>6802</v>
      </c>
      <c r="D50" s="34">
        <v>16802</v>
      </c>
      <c r="E50" s="273">
        <f t="shared" si="0"/>
        <v>19480</v>
      </c>
    </row>
    <row r="51" spans="1:5" ht="12" customHeight="1">
      <c r="A51" s="648"/>
      <c r="B51" s="14" t="s">
        <v>233</v>
      </c>
      <c r="C51" s="34">
        <f aca="true" t="shared" si="1" ref="C51:E52">C31</f>
        <v>582027</v>
      </c>
      <c r="D51" s="34">
        <v>813410</v>
      </c>
      <c r="E51" s="273">
        <f t="shared" si="1"/>
        <v>0</v>
      </c>
    </row>
    <row r="52" spans="1:5" ht="12" customHeight="1">
      <c r="A52" s="648"/>
      <c r="B52" s="14" t="s">
        <v>53</v>
      </c>
      <c r="C52" s="34">
        <f t="shared" si="1"/>
        <v>90146</v>
      </c>
      <c r="D52" s="34">
        <v>752000</v>
      </c>
      <c r="E52" s="273">
        <f t="shared" si="1"/>
        <v>11382</v>
      </c>
    </row>
    <row r="53" spans="1:5" ht="12.75">
      <c r="A53" s="18"/>
      <c r="B53" s="18"/>
      <c r="C53" s="621"/>
      <c r="D53" s="622"/>
      <c r="E53" s="621"/>
    </row>
    <row r="54" spans="1:5" ht="12.75">
      <c r="A54" s="18"/>
      <c r="B54" s="18"/>
      <c r="C54" s="623"/>
      <c r="D54" s="623"/>
      <c r="E54" s="624"/>
    </row>
    <row r="55" spans="1:5" ht="12.75">
      <c r="A55" s="18"/>
      <c r="B55" s="396"/>
      <c r="C55" s="615"/>
      <c r="D55" s="615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3.5">
      <c r="A58" s="18"/>
      <c r="B58" s="491"/>
      <c r="C58" s="616"/>
      <c r="D58" s="616"/>
      <c r="E58" s="616"/>
    </row>
    <row r="59" spans="1:5" ht="12.75">
      <c r="A59" s="616"/>
      <c r="B59" s="616"/>
      <c r="C59" s="616"/>
      <c r="D59" s="616"/>
      <c r="E59" s="616"/>
    </row>
    <row r="60" spans="1:5" ht="12.75">
      <c r="A60" s="616"/>
      <c r="B60" s="616"/>
      <c r="C60" s="616"/>
      <c r="D60" s="616"/>
      <c r="E60" s="616"/>
    </row>
    <row r="61" spans="1:5" ht="12.75">
      <c r="A61" s="616"/>
      <c r="B61" s="616"/>
      <c r="C61" s="616"/>
      <c r="D61" s="616"/>
      <c r="E61" s="616"/>
    </row>
    <row r="62" spans="1:5" ht="12.75">
      <c r="A62" s="616"/>
      <c r="B62" s="616"/>
      <c r="C62" s="616"/>
      <c r="D62" s="616"/>
      <c r="E62" s="616"/>
    </row>
    <row r="63" spans="1:5" ht="12.75">
      <c r="A63" s="616"/>
      <c r="B63" s="616"/>
      <c r="C63" s="616"/>
      <c r="D63" s="616"/>
      <c r="E63" s="616"/>
    </row>
    <row r="64" spans="1:5" ht="12.75">
      <c r="A64" s="616"/>
      <c r="B64" s="616"/>
      <c r="C64" s="616"/>
      <c r="D64" s="616"/>
      <c r="E64" s="616"/>
    </row>
    <row r="65" spans="1:5" ht="12.75">
      <c r="A65" s="616"/>
      <c r="B65" s="616"/>
      <c r="C65" s="616"/>
      <c r="D65" s="616"/>
      <c r="E65" s="616"/>
    </row>
    <row r="66" spans="1:5" ht="12.75">
      <c r="A66" s="616"/>
      <c r="B66" s="616"/>
      <c r="C66" s="616"/>
      <c r="D66" s="616"/>
      <c r="E66" s="616"/>
    </row>
    <row r="67" spans="1:5" ht="12.75">
      <c r="A67" s="616"/>
      <c r="B67" s="616"/>
      <c r="C67" s="616"/>
      <c r="D67" s="616"/>
      <c r="E67" s="616"/>
    </row>
    <row r="68" spans="1:5" ht="13.5">
      <c r="A68" s="616"/>
      <c r="B68" s="491"/>
      <c r="C68" s="616"/>
      <c r="D68" s="616"/>
      <c r="E68" s="616"/>
    </row>
    <row r="69" spans="1:5" ht="12.75">
      <c r="A69" s="616"/>
      <c r="B69" s="616"/>
      <c r="C69" s="616"/>
      <c r="D69" s="616"/>
      <c r="E69" s="616"/>
    </row>
    <row r="70" spans="1:5" ht="12.75">
      <c r="A70" s="616"/>
      <c r="B70" s="616"/>
      <c r="C70" s="616"/>
      <c r="D70" s="616"/>
      <c r="E70" s="616"/>
    </row>
    <row r="71" spans="1:5" ht="13.5">
      <c r="A71" s="616"/>
      <c r="B71" s="492"/>
      <c r="C71" s="616"/>
      <c r="D71" s="616"/>
      <c r="E71" s="616"/>
    </row>
    <row r="72" spans="1:5" ht="12.75">
      <c r="A72" s="616"/>
      <c r="B72" s="616"/>
      <c r="C72" s="616"/>
      <c r="D72" s="616"/>
      <c r="E72" s="616"/>
    </row>
    <row r="73" spans="1:5" ht="12.75">
      <c r="A73" s="616"/>
      <c r="B73" s="616"/>
      <c r="C73" s="616"/>
      <c r="D73" s="616"/>
      <c r="E73" s="616"/>
    </row>
    <row r="74" spans="1:5" ht="12.75">
      <c r="A74" s="616"/>
      <c r="B74" s="616"/>
      <c r="C74" s="616"/>
      <c r="D74" s="616"/>
      <c r="E74" s="616"/>
    </row>
    <row r="75" spans="1:5" ht="12.75">
      <c r="A75" s="616"/>
      <c r="B75" s="616"/>
      <c r="C75" s="616"/>
      <c r="D75" s="616"/>
      <c r="E75" s="616"/>
    </row>
    <row r="76" spans="1:5" ht="12.75">
      <c r="A76" s="616"/>
      <c r="B76" s="616"/>
      <c r="C76" s="616"/>
      <c r="D76" s="616"/>
      <c r="E76" s="616"/>
    </row>
    <row r="77" spans="1:5" ht="13.5">
      <c r="A77" s="616"/>
      <c r="B77" s="493"/>
      <c r="C77" s="616"/>
      <c r="D77" s="616"/>
      <c r="E77" s="616"/>
    </row>
  </sheetData>
  <sheetProtection/>
  <mergeCells count="9">
    <mergeCell ref="A1:E1"/>
    <mergeCell ref="A2:E2"/>
    <mergeCell ref="A7:A15"/>
    <mergeCell ref="A17:A32"/>
    <mergeCell ref="B5:E5"/>
    <mergeCell ref="A35:A52"/>
    <mergeCell ref="C42:C43"/>
    <mergeCell ref="D42:D43"/>
    <mergeCell ref="E42:E4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70"/>
  <sheetViews>
    <sheetView zoomScalePageLayoutView="0" workbookViewId="0" topLeftCell="A10">
      <selection activeCell="B9" sqref="B9"/>
    </sheetView>
  </sheetViews>
  <sheetFormatPr defaultColWidth="8.00390625" defaultRowHeight="12.75"/>
  <cols>
    <col min="1" max="1" width="22.421875" style="164" customWidth="1"/>
    <col min="2" max="2" width="9.28125" style="159" customWidth="1"/>
    <col min="3" max="3" width="30.7109375" style="159" customWidth="1"/>
    <col min="4" max="4" width="9.28125" style="159" customWidth="1"/>
    <col min="5" max="5" width="24.421875" style="159" customWidth="1"/>
    <col min="6" max="8" width="11.00390625" style="159" customWidth="1"/>
    <col min="9" max="16384" width="8.00390625" style="159" customWidth="1"/>
  </cols>
  <sheetData>
    <row r="1" spans="1:6" ht="12.75">
      <c r="A1" s="659" t="s">
        <v>367</v>
      </c>
      <c r="B1" s="659"/>
      <c r="C1" s="659"/>
      <c r="D1" s="659"/>
      <c r="E1" s="93"/>
      <c r="F1" s="93"/>
    </row>
    <row r="2" spans="1:6" ht="12.75">
      <c r="A2" s="665" t="s">
        <v>616</v>
      </c>
      <c r="B2" s="665"/>
      <c r="C2" s="665"/>
      <c r="D2" s="665"/>
      <c r="E2" s="47"/>
      <c r="F2" s="47"/>
    </row>
    <row r="3" spans="1:4" ht="33.75" customHeight="1">
      <c r="A3" s="640" t="s">
        <v>572</v>
      </c>
      <c r="B3" s="640"/>
      <c r="C3" s="640"/>
      <c r="D3" s="640"/>
    </row>
    <row r="4" spans="1:8" ht="19.5" customHeight="1">
      <c r="A4" s="331"/>
      <c r="B4" s="332"/>
      <c r="C4" s="332"/>
      <c r="D4" s="332"/>
      <c r="E4" s="161"/>
      <c r="F4" s="161"/>
      <c r="G4" s="161"/>
      <c r="H4" s="161"/>
    </row>
    <row r="5" spans="1:8" ht="32.25" thickBot="1">
      <c r="A5" s="333" t="s">
        <v>2</v>
      </c>
      <c r="B5" s="334"/>
      <c r="C5" s="335" t="s">
        <v>44</v>
      </c>
      <c r="D5" s="336" t="s">
        <v>352</v>
      </c>
      <c r="E5" s="617"/>
      <c r="H5" s="162"/>
    </row>
    <row r="6" spans="1:5" ht="24" customHeight="1" thickBot="1">
      <c r="A6" s="337" t="s">
        <v>241</v>
      </c>
      <c r="B6" s="338" t="s">
        <v>573</v>
      </c>
      <c r="C6" s="337" t="s">
        <v>241</v>
      </c>
      <c r="D6" s="339" t="s">
        <v>573</v>
      </c>
      <c r="E6" s="163"/>
    </row>
    <row r="7" spans="1:5" s="163" customFormat="1" ht="24.75" customHeight="1">
      <c r="A7" s="340" t="s">
        <v>353</v>
      </c>
      <c r="B7" s="341">
        <f>'1.szmelléklet bevétel'!E9+'1.szmelléklet bevétel'!E10+'1.szmelléklet bevétel'!E14-'1.b.sz.mell felhalm mérleg'!B16</f>
        <v>423311</v>
      </c>
      <c r="C7" s="342" t="s">
        <v>123</v>
      </c>
      <c r="D7" s="343">
        <f>'1sz melléklet kiadás'!E35</f>
        <v>2532657</v>
      </c>
      <c r="E7" s="617"/>
    </row>
    <row r="8" spans="1:5" ht="24.75" customHeight="1">
      <c r="A8" s="344" t="s">
        <v>354</v>
      </c>
      <c r="B8" s="345">
        <f>'1.szmelléklet bevétel'!E13</f>
        <v>498873</v>
      </c>
      <c r="C8" s="346" t="s">
        <v>355</v>
      </c>
      <c r="D8" s="347">
        <f>'1sz melléklet kiadás'!E36</f>
        <v>793464</v>
      </c>
      <c r="E8" s="617"/>
    </row>
    <row r="9" spans="1:5" ht="24.75" customHeight="1">
      <c r="A9" s="344" t="s">
        <v>356</v>
      </c>
      <c r="B9" s="345">
        <f>'1.szmelléklet bevétel'!E34+'1.szmelléklet bevétel'!E35+'1.szmelléklet bevétel'!E36+'1.szmelléklet bevétel'!E37</f>
        <v>1998551</v>
      </c>
      <c r="C9" s="346" t="s">
        <v>126</v>
      </c>
      <c r="D9" s="347">
        <v>1792932</v>
      </c>
      <c r="E9" s="617"/>
    </row>
    <row r="10" spans="1:5" ht="24.75" customHeight="1">
      <c r="A10" s="344" t="s">
        <v>357</v>
      </c>
      <c r="B10" s="345">
        <f>'1.szmelléklet bevétel'!E18+'1.szmelléklet bevétel'!E19+'1.szmelléklet bevétel'!E20-'1.b.sz.mell felhalm mérleg'!B13</f>
        <v>1448470</v>
      </c>
      <c r="C10" s="346" t="s">
        <v>358</v>
      </c>
      <c r="D10" s="347">
        <f>'1sz melléklet kiadás'!E40</f>
        <v>14139</v>
      </c>
      <c r="E10" s="617"/>
    </row>
    <row r="11" spans="1:5" ht="24.75" customHeight="1">
      <c r="A11" s="344" t="s">
        <v>359</v>
      </c>
      <c r="B11" s="345">
        <f>'1.szmelléklet bevétel'!E49-'1.b.sz.mell felhalm mérleg'!B11</f>
        <v>37254</v>
      </c>
      <c r="C11" s="346" t="s">
        <v>360</v>
      </c>
      <c r="D11" s="347">
        <f>'1sz melléklet kiadás'!E39</f>
        <v>124790</v>
      </c>
      <c r="E11" s="160"/>
    </row>
    <row r="12" spans="1:5" ht="24.75" customHeight="1">
      <c r="A12" s="348" t="s">
        <v>361</v>
      </c>
      <c r="B12" s="345">
        <f>'1.szmelléklet bevétel'!E12-'1.b.sz.mell felhalm mérleg'!B14</f>
        <v>377300</v>
      </c>
      <c r="C12" s="346" t="s">
        <v>154</v>
      </c>
      <c r="D12" s="347">
        <f>'1sz melléklet kiadás'!E38</f>
        <v>92745</v>
      </c>
      <c r="E12" s="617"/>
    </row>
    <row r="13" spans="1:5" ht="24.75" customHeight="1">
      <c r="A13" s="348" t="s">
        <v>38</v>
      </c>
      <c r="B13" s="345">
        <f>'1.szmelléklet bevétel'!E44</f>
        <v>415000</v>
      </c>
      <c r="C13" s="346" t="s">
        <v>362</v>
      </c>
      <c r="D13" s="347">
        <v>40000</v>
      </c>
      <c r="E13" s="617"/>
    </row>
    <row r="14" spans="1:5" ht="24.75" customHeight="1">
      <c r="A14" s="348"/>
      <c r="B14" s="349"/>
      <c r="C14" s="346" t="s">
        <v>327</v>
      </c>
      <c r="D14" s="347">
        <f>'1sz melléklet kiadás'!E48</f>
        <v>500</v>
      </c>
      <c r="E14" s="617"/>
    </row>
    <row r="15" spans="1:5" ht="24.75" customHeight="1">
      <c r="A15" s="348"/>
      <c r="B15" s="350"/>
      <c r="C15" s="334" t="s">
        <v>363</v>
      </c>
      <c r="D15" s="347">
        <f>'1sz melléklet kiadás'!E49-'1.b.sz.mell felhalm mérleg'!D11</f>
        <v>81352</v>
      </c>
      <c r="E15" s="617"/>
    </row>
    <row r="16" spans="1:5" ht="24.75" customHeight="1">
      <c r="A16" s="348"/>
      <c r="B16" s="349"/>
      <c r="C16" s="351"/>
      <c r="D16" s="350"/>
      <c r="E16" s="617"/>
    </row>
    <row r="17" spans="1:5" ht="24.75" customHeight="1">
      <c r="A17" s="348"/>
      <c r="B17" s="349"/>
      <c r="C17" s="351"/>
      <c r="D17" s="350"/>
      <c r="E17" s="617"/>
    </row>
    <row r="18" spans="1:5" ht="18" customHeight="1">
      <c r="A18" s="348"/>
      <c r="B18" s="349"/>
      <c r="C18" s="351"/>
      <c r="D18" s="350"/>
      <c r="E18" s="617"/>
    </row>
    <row r="19" spans="1:5" ht="18" customHeight="1" thickBot="1">
      <c r="A19" s="352"/>
      <c r="B19" s="353"/>
      <c r="C19" s="351"/>
      <c r="D19" s="354"/>
      <c r="E19" s="617"/>
    </row>
    <row r="20" spans="1:5" ht="18" customHeight="1" thickBot="1">
      <c r="A20" s="355" t="s">
        <v>364</v>
      </c>
      <c r="B20" s="356">
        <f>SUM(B7:B19)</f>
        <v>5198759</v>
      </c>
      <c r="C20" s="357" t="s">
        <v>364</v>
      </c>
      <c r="D20" s="358">
        <f>SUM(D7:D19)</f>
        <v>5472579</v>
      </c>
      <c r="E20" s="617"/>
    </row>
    <row r="21" spans="1:5" ht="18" customHeight="1" thickBot="1">
      <c r="A21" s="359" t="s">
        <v>365</v>
      </c>
      <c r="B21" s="360">
        <f>IF(((D20-B20)&gt;0),D20-B20,"----")</f>
        <v>273820</v>
      </c>
      <c r="C21" s="361" t="s">
        <v>366</v>
      </c>
      <c r="D21" s="362" t="str">
        <f>IF(((B20-D20)&gt;0),B20-D20,"----")</f>
        <v>----</v>
      </c>
      <c r="E21" s="617"/>
    </row>
    <row r="22" spans="1:5" ht="18" customHeight="1">
      <c r="A22" s="618"/>
      <c r="B22" s="617"/>
      <c r="C22" s="617"/>
      <c r="D22" s="617"/>
      <c r="E22" s="617"/>
    </row>
    <row r="23" spans="1:5" ht="12.75">
      <c r="A23" s="618"/>
      <c r="B23" s="617"/>
      <c r="C23" s="617"/>
      <c r="D23" s="617"/>
      <c r="E23" s="617"/>
    </row>
    <row r="24" spans="1:5" ht="12.75">
      <c r="A24" s="618"/>
      <c r="B24" s="617"/>
      <c r="C24" s="617"/>
      <c r="D24" s="617"/>
      <c r="E24" s="617"/>
    </row>
    <row r="25" spans="1:5" ht="12.75">
      <c r="A25" s="618"/>
      <c r="B25" s="617"/>
      <c r="C25" s="617"/>
      <c r="D25" s="617"/>
      <c r="E25" s="617"/>
    </row>
    <row r="26" spans="1:5" ht="12.75">
      <c r="A26" s="618"/>
      <c r="B26" s="617"/>
      <c r="C26" s="617"/>
      <c r="D26" s="617"/>
      <c r="E26" s="617"/>
    </row>
    <row r="27" spans="1:5" ht="12.75">
      <c r="A27" s="618"/>
      <c r="B27" s="617"/>
      <c r="C27" s="617"/>
      <c r="D27" s="617"/>
      <c r="E27" s="617"/>
    </row>
    <row r="28" spans="1:5" ht="12.75">
      <c r="A28" s="618"/>
      <c r="B28" s="617"/>
      <c r="C28" s="617"/>
      <c r="D28" s="617"/>
      <c r="E28" s="617"/>
    </row>
    <row r="29" spans="1:5" ht="12.75">
      <c r="A29" s="618"/>
      <c r="B29" s="617"/>
      <c r="C29" s="617"/>
      <c r="D29" s="617"/>
      <c r="E29" s="617"/>
    </row>
    <row r="30" spans="1:5" ht="12.75">
      <c r="A30" s="618"/>
      <c r="B30" s="617"/>
      <c r="C30" s="617"/>
      <c r="D30" s="617"/>
      <c r="E30" s="617"/>
    </row>
    <row r="31" spans="1:5" ht="12.75">
      <c r="A31" s="618"/>
      <c r="B31" s="617"/>
      <c r="C31" s="617"/>
      <c r="D31" s="617"/>
      <c r="E31" s="617"/>
    </row>
    <row r="32" spans="1:5" ht="12.75">
      <c r="A32" s="618"/>
      <c r="B32" s="617"/>
      <c r="C32" s="617"/>
      <c r="D32" s="617"/>
      <c r="E32" s="617"/>
    </row>
    <row r="33" spans="1:5" ht="12.75">
      <c r="A33" s="618"/>
      <c r="B33" s="617"/>
      <c r="C33" s="617"/>
      <c r="D33" s="617"/>
      <c r="E33" s="617"/>
    </row>
    <row r="34" spans="1:5" ht="12.75">
      <c r="A34" s="618"/>
      <c r="B34" s="617"/>
      <c r="C34" s="617"/>
      <c r="D34" s="617"/>
      <c r="E34" s="617"/>
    </row>
    <row r="35" spans="1:5" ht="12.75">
      <c r="A35" s="618"/>
      <c r="B35" s="617"/>
      <c r="C35" s="617"/>
      <c r="D35" s="617"/>
      <c r="E35" s="617"/>
    </row>
    <row r="36" spans="1:5" ht="12.75">
      <c r="A36" s="618"/>
      <c r="B36" s="617"/>
      <c r="C36" s="617"/>
      <c r="D36" s="617"/>
      <c r="E36" s="617"/>
    </row>
    <row r="37" spans="1:5" ht="12.75">
      <c r="A37" s="618"/>
      <c r="B37" s="617"/>
      <c r="C37" s="617"/>
      <c r="D37" s="617"/>
      <c r="E37" s="617"/>
    </row>
    <row r="38" spans="1:5" ht="12.75">
      <c r="A38" s="618"/>
      <c r="B38" s="617"/>
      <c r="C38" s="617"/>
      <c r="D38" s="617"/>
      <c r="E38" s="617"/>
    </row>
    <row r="39" spans="1:5" ht="12.75">
      <c r="A39" s="618"/>
      <c r="B39" s="617"/>
      <c r="C39" s="617"/>
      <c r="D39" s="617"/>
      <c r="E39" s="617"/>
    </row>
    <row r="40" spans="1:5" ht="12.75">
      <c r="A40" s="618"/>
      <c r="B40" s="617"/>
      <c r="C40" s="617"/>
      <c r="D40" s="617"/>
      <c r="E40" s="617"/>
    </row>
    <row r="41" spans="1:5" ht="12.75">
      <c r="A41" s="618"/>
      <c r="B41" s="617"/>
      <c r="C41" s="617"/>
      <c r="D41" s="617"/>
      <c r="E41" s="617"/>
    </row>
    <row r="42" spans="1:5" ht="12.75">
      <c r="A42" s="618"/>
      <c r="B42" s="617"/>
      <c r="C42" s="617"/>
      <c r="D42" s="617"/>
      <c r="E42" s="617"/>
    </row>
    <row r="43" spans="1:5" ht="12.75">
      <c r="A43" s="618"/>
      <c r="B43" s="617"/>
      <c r="C43" s="617"/>
      <c r="D43" s="617"/>
      <c r="E43" s="617"/>
    </row>
    <row r="44" spans="1:5" ht="12.75">
      <c r="A44" s="618"/>
      <c r="B44" s="617"/>
      <c r="C44" s="617"/>
      <c r="D44" s="617"/>
      <c r="E44" s="617"/>
    </row>
    <row r="45" spans="1:5" ht="12.75">
      <c r="A45" s="618"/>
      <c r="B45" s="617"/>
      <c r="C45" s="617"/>
      <c r="D45" s="617"/>
      <c r="E45" s="617"/>
    </row>
    <row r="46" spans="1:5" ht="12.75">
      <c r="A46" s="618"/>
      <c r="B46" s="617"/>
      <c r="C46" s="617"/>
      <c r="D46" s="617"/>
      <c r="E46" s="617"/>
    </row>
    <row r="47" spans="1:5" ht="12.75">
      <c r="A47" s="618"/>
      <c r="B47" s="617"/>
      <c r="C47" s="617"/>
      <c r="D47" s="617"/>
      <c r="E47" s="617"/>
    </row>
    <row r="48" spans="1:5" ht="12.75">
      <c r="A48" s="618"/>
      <c r="B48" s="617"/>
      <c r="C48" s="617"/>
      <c r="D48" s="617"/>
      <c r="E48" s="617"/>
    </row>
    <row r="49" spans="1:5" ht="12.75">
      <c r="A49" s="618"/>
      <c r="B49" s="617"/>
      <c r="C49" s="617"/>
      <c r="D49" s="617"/>
      <c r="E49" s="617"/>
    </row>
    <row r="50" spans="1:5" ht="12.75">
      <c r="A50" s="618"/>
      <c r="B50" s="617"/>
      <c r="C50" s="617"/>
      <c r="D50" s="617"/>
      <c r="E50" s="617"/>
    </row>
    <row r="51" spans="1:5" ht="12.75">
      <c r="A51" s="618"/>
      <c r="B51" s="617"/>
      <c r="C51" s="617"/>
      <c r="D51" s="617"/>
      <c r="E51" s="617"/>
    </row>
    <row r="52" spans="1:5" ht="12.75">
      <c r="A52" s="618"/>
      <c r="B52" s="617"/>
      <c r="C52" s="617"/>
      <c r="D52" s="617"/>
      <c r="E52" s="617"/>
    </row>
    <row r="53" spans="1:5" ht="12.75">
      <c r="A53" s="618"/>
      <c r="B53" s="617"/>
      <c r="C53" s="617"/>
      <c r="D53" s="617"/>
      <c r="E53" s="617"/>
    </row>
    <row r="54" spans="1:5" ht="12.75">
      <c r="A54" s="618"/>
      <c r="B54" s="617"/>
      <c r="C54" s="617"/>
      <c r="D54" s="617"/>
      <c r="E54" s="617"/>
    </row>
    <row r="55" spans="1:5" ht="12.75">
      <c r="A55" s="618"/>
      <c r="B55" s="617"/>
      <c r="C55" s="617"/>
      <c r="D55" s="617"/>
      <c r="E55" s="617"/>
    </row>
    <row r="56" spans="1:5" ht="12.75">
      <c r="A56" s="618"/>
      <c r="B56" s="617"/>
      <c r="C56" s="617"/>
      <c r="D56" s="617"/>
      <c r="E56" s="617"/>
    </row>
    <row r="57" spans="1:5" ht="12.75">
      <c r="A57" s="618"/>
      <c r="B57" s="617"/>
      <c r="C57" s="617"/>
      <c r="D57" s="617"/>
      <c r="E57" s="617"/>
    </row>
    <row r="58" spans="1:5" ht="12.75">
      <c r="A58" s="618"/>
      <c r="B58" s="617"/>
      <c r="C58" s="617"/>
      <c r="D58" s="617"/>
      <c r="E58" s="617"/>
    </row>
    <row r="59" spans="1:5" ht="12.75">
      <c r="A59" s="618"/>
      <c r="B59" s="617"/>
      <c r="C59" s="617"/>
      <c r="D59" s="617"/>
      <c r="E59" s="617"/>
    </row>
    <row r="60" spans="1:5" ht="12.75">
      <c r="A60" s="618"/>
      <c r="B60" s="617"/>
      <c r="C60" s="617"/>
      <c r="D60" s="617"/>
      <c r="E60" s="617"/>
    </row>
    <row r="61" spans="1:5" ht="12.75">
      <c r="A61" s="618"/>
      <c r="B61" s="617"/>
      <c r="C61" s="617"/>
      <c r="D61" s="617"/>
      <c r="E61" s="617"/>
    </row>
    <row r="62" spans="1:5" ht="12.75">
      <c r="A62" s="618"/>
      <c r="B62" s="617"/>
      <c r="C62" s="617"/>
      <c r="D62" s="617"/>
      <c r="E62" s="617"/>
    </row>
    <row r="63" spans="1:5" ht="12.75">
      <c r="A63" s="618"/>
      <c r="B63" s="617"/>
      <c r="C63" s="617"/>
      <c r="D63" s="617"/>
      <c r="E63" s="617"/>
    </row>
    <row r="64" spans="1:5" ht="12.75">
      <c r="A64" s="618"/>
      <c r="B64" s="617"/>
      <c r="C64" s="617"/>
      <c r="D64" s="617"/>
      <c r="E64" s="617"/>
    </row>
    <row r="65" spans="1:5" ht="12.75">
      <c r="A65" s="618"/>
      <c r="B65" s="617"/>
      <c r="C65" s="617"/>
      <c r="D65" s="617"/>
      <c r="E65" s="617"/>
    </row>
    <row r="66" spans="1:5" ht="12.75">
      <c r="A66" s="618"/>
      <c r="B66" s="617"/>
      <c r="C66" s="617"/>
      <c r="D66" s="617"/>
      <c r="E66" s="617"/>
    </row>
    <row r="67" spans="1:5" ht="12.75">
      <c r="A67" s="618"/>
      <c r="B67" s="617"/>
      <c r="C67" s="617"/>
      <c r="D67" s="617"/>
      <c r="E67" s="617"/>
    </row>
    <row r="68" spans="1:5" ht="12.75">
      <c r="A68" s="618"/>
      <c r="B68" s="617"/>
      <c r="C68" s="617"/>
      <c r="D68" s="617"/>
      <c r="E68" s="617"/>
    </row>
    <row r="69" spans="1:5" ht="12.75">
      <c r="A69" s="618"/>
      <c r="B69" s="617"/>
      <c r="C69" s="617"/>
      <c r="D69" s="617"/>
      <c r="E69" s="617"/>
    </row>
    <row r="70" spans="1:5" ht="12.75">
      <c r="A70" s="618"/>
      <c r="B70" s="617"/>
      <c r="C70" s="617"/>
      <c r="D70" s="617"/>
      <c r="E70" s="617"/>
    </row>
  </sheetData>
  <sheetProtection/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71"/>
  <sheetViews>
    <sheetView zoomScalePageLayoutView="0" workbookViewId="0" topLeftCell="A13">
      <selection activeCell="B10" sqref="B10"/>
    </sheetView>
  </sheetViews>
  <sheetFormatPr defaultColWidth="8.00390625" defaultRowHeight="12.75"/>
  <cols>
    <col min="1" max="1" width="22.421875" style="170" customWidth="1"/>
    <col min="2" max="2" width="9.28125" style="165" customWidth="1"/>
    <col min="3" max="3" width="30.7109375" style="165" customWidth="1"/>
    <col min="4" max="4" width="9.28125" style="165" customWidth="1"/>
    <col min="5" max="5" width="24.421875" style="165" customWidth="1"/>
    <col min="6" max="8" width="11.00390625" style="165" customWidth="1"/>
    <col min="9" max="16384" width="8.00390625" style="165" customWidth="1"/>
  </cols>
  <sheetData>
    <row r="1" spans="1:4" ht="12.75">
      <c r="A1" s="659" t="s">
        <v>384</v>
      </c>
      <c r="B1" s="659"/>
      <c r="C1" s="659"/>
      <c r="D1" s="659"/>
    </row>
    <row r="2" spans="1:5" ht="12.75">
      <c r="A2" s="665" t="s">
        <v>617</v>
      </c>
      <c r="B2" s="665"/>
      <c r="C2" s="665"/>
      <c r="D2" s="665"/>
      <c r="E2" s="47"/>
    </row>
    <row r="3" spans="1:4" ht="33.75" customHeight="1">
      <c r="A3" s="641" t="s">
        <v>574</v>
      </c>
      <c r="B3" s="641"/>
      <c r="C3" s="641"/>
      <c r="D3" s="641"/>
    </row>
    <row r="4" spans="1:8" ht="19.5" customHeight="1">
      <c r="A4" s="363"/>
      <c r="B4" s="364"/>
      <c r="C4" s="364"/>
      <c r="D4" s="364"/>
      <c r="E4" s="167"/>
      <c r="F4" s="167"/>
      <c r="G4" s="167"/>
      <c r="H4" s="167"/>
    </row>
    <row r="5" spans="1:8" ht="32.25" thickBot="1">
      <c r="A5" s="365" t="s">
        <v>2</v>
      </c>
      <c r="B5" s="366"/>
      <c r="C5" s="367" t="s">
        <v>44</v>
      </c>
      <c r="D5" s="368" t="s">
        <v>352</v>
      </c>
      <c r="H5" s="168"/>
    </row>
    <row r="6" spans="1:5" ht="24" customHeight="1" thickBot="1">
      <c r="A6" s="369" t="s">
        <v>241</v>
      </c>
      <c r="B6" s="370" t="s">
        <v>464</v>
      </c>
      <c r="C6" s="369" t="s">
        <v>241</v>
      </c>
      <c r="D6" s="371" t="s">
        <v>463</v>
      </c>
      <c r="E6" s="169"/>
    </row>
    <row r="7" spans="1:5" s="169" customFormat="1" ht="24.75" customHeight="1">
      <c r="A7" s="372" t="s">
        <v>368</v>
      </c>
      <c r="B7" s="373">
        <v>464016</v>
      </c>
      <c r="C7" s="374" t="s">
        <v>369</v>
      </c>
      <c r="D7" s="375">
        <f>'1sz melléklet kiadás'!E46</f>
        <v>3022876</v>
      </c>
      <c r="E7" s="165"/>
    </row>
    <row r="8" spans="1:4" ht="24.75" customHeight="1">
      <c r="A8" s="376" t="s">
        <v>370</v>
      </c>
      <c r="B8" s="377"/>
      <c r="C8" s="378" t="s">
        <v>371</v>
      </c>
      <c r="D8" s="379">
        <f>'1sz melléklet kiadás'!E22+'1sz melléklet kiadás'!E11</f>
        <v>17600</v>
      </c>
    </row>
    <row r="9" spans="1:4" ht="24.75" customHeight="1">
      <c r="A9" s="376" t="s">
        <v>372</v>
      </c>
      <c r="B9" s="377">
        <v>0</v>
      </c>
      <c r="C9" s="378" t="s">
        <v>373</v>
      </c>
      <c r="D9" s="379">
        <f>'1sz melléklet kiadás'!E47</f>
        <v>95900</v>
      </c>
    </row>
    <row r="10" spans="1:4" ht="24.75" customHeight="1">
      <c r="A10" s="376" t="s">
        <v>374</v>
      </c>
      <c r="B10" s="377">
        <v>2891556</v>
      </c>
      <c r="C10" s="378" t="s">
        <v>375</v>
      </c>
      <c r="D10" s="379">
        <f>'1sz melléklet kiadás'!E30</f>
        <v>19480</v>
      </c>
    </row>
    <row r="11" spans="1:5" ht="24.75" customHeight="1">
      <c r="A11" s="376" t="s">
        <v>359</v>
      </c>
      <c r="B11" s="377">
        <v>6511</v>
      </c>
      <c r="C11" s="378" t="s">
        <v>376</v>
      </c>
      <c r="D11" s="379">
        <v>7882</v>
      </c>
      <c r="E11" s="166"/>
    </row>
    <row r="12" spans="1:4" ht="24.75" customHeight="1">
      <c r="A12" s="376" t="s">
        <v>377</v>
      </c>
      <c r="B12" s="377">
        <f>'1.szmelléklet bevétel'!E45</f>
        <v>0</v>
      </c>
      <c r="C12" s="380" t="s">
        <v>378</v>
      </c>
      <c r="D12" s="379"/>
    </row>
    <row r="13" spans="1:4" ht="24.75" customHeight="1">
      <c r="A13" s="381" t="s">
        <v>379</v>
      </c>
      <c r="B13" s="377"/>
      <c r="C13" s="378" t="s">
        <v>380</v>
      </c>
      <c r="D13" s="379">
        <v>51382</v>
      </c>
    </row>
    <row r="14" spans="1:4" ht="24.75" customHeight="1">
      <c r="A14" s="381" t="s">
        <v>381</v>
      </c>
      <c r="B14" s="377">
        <v>39000</v>
      </c>
      <c r="C14" s="380"/>
      <c r="D14" s="379"/>
    </row>
    <row r="15" spans="1:4" ht="24.75" customHeight="1">
      <c r="A15" s="381" t="s">
        <v>382</v>
      </c>
      <c r="B15" s="377">
        <f>'1.szmelléklet bevétel'!E42</f>
        <v>10550</v>
      </c>
      <c r="C15" s="380"/>
      <c r="D15" s="379"/>
    </row>
    <row r="16" spans="1:4" ht="24.75" customHeight="1">
      <c r="A16" s="381" t="s">
        <v>383</v>
      </c>
      <c r="B16" s="377">
        <v>77307</v>
      </c>
      <c r="C16" s="380"/>
      <c r="D16" s="379"/>
    </row>
    <row r="17" spans="1:4" ht="24.75" customHeight="1">
      <c r="A17" s="381"/>
      <c r="B17" s="382"/>
      <c r="C17" s="380"/>
      <c r="D17" s="383"/>
    </row>
    <row r="18" spans="1:4" ht="18" customHeight="1">
      <c r="A18" s="381"/>
      <c r="B18" s="382"/>
      <c r="C18" s="380"/>
      <c r="D18" s="383"/>
    </row>
    <row r="19" spans="1:4" ht="18" customHeight="1" thickBot="1">
      <c r="A19" s="384"/>
      <c r="B19" s="385"/>
      <c r="C19" s="380"/>
      <c r="D19" s="386"/>
    </row>
    <row r="20" spans="1:4" ht="18" customHeight="1" thickBot="1">
      <c r="A20" s="387" t="s">
        <v>364</v>
      </c>
      <c r="B20" s="388">
        <f>SUM(B7:B19)</f>
        <v>3488940</v>
      </c>
      <c r="C20" s="389" t="s">
        <v>364</v>
      </c>
      <c r="D20" s="390">
        <f>SUM(D7:D19)</f>
        <v>3215120</v>
      </c>
    </row>
    <row r="21" spans="1:4" ht="18" customHeight="1" thickBot="1">
      <c r="A21" s="391" t="s">
        <v>365</v>
      </c>
      <c r="B21" s="392" t="str">
        <f>IF(((D20-B20)&gt;0),D20-B20,"----")</f>
        <v>----</v>
      </c>
      <c r="C21" s="393" t="s">
        <v>366</v>
      </c>
      <c r="D21" s="394">
        <f>IF(((B20-D20)&gt;0),B20-D20,"----")</f>
        <v>273820</v>
      </c>
    </row>
    <row r="22" spans="1:4" ht="18" customHeight="1">
      <c r="A22" s="619"/>
      <c r="B22" s="620"/>
      <c r="C22" s="620"/>
      <c r="D22" s="620"/>
    </row>
    <row r="23" spans="1:4" ht="12.75">
      <c r="A23" s="619"/>
      <c r="B23" s="620"/>
      <c r="C23" s="620"/>
      <c r="D23" s="620"/>
    </row>
    <row r="24" spans="1:4" ht="12.75">
      <c r="A24" s="619"/>
      <c r="B24" s="620"/>
      <c r="C24" s="620"/>
      <c r="D24" s="620"/>
    </row>
    <row r="25" spans="1:4" ht="12.75">
      <c r="A25" s="619"/>
      <c r="B25" s="620"/>
      <c r="C25" s="620"/>
      <c r="D25" s="620"/>
    </row>
    <row r="26" spans="1:4" ht="12.75">
      <c r="A26" s="619"/>
      <c r="B26" s="620"/>
      <c r="C26" s="620"/>
      <c r="D26" s="620"/>
    </row>
    <row r="27" spans="1:4" ht="12.75">
      <c r="A27" s="619"/>
      <c r="B27" s="620"/>
      <c r="C27" s="620"/>
      <c r="D27" s="620"/>
    </row>
    <row r="28" spans="1:4" ht="12.75">
      <c r="A28" s="619"/>
      <c r="B28" s="620"/>
      <c r="C28" s="620"/>
      <c r="D28" s="620"/>
    </row>
    <row r="29" spans="1:4" ht="12.75">
      <c r="A29" s="619"/>
      <c r="B29" s="620"/>
      <c r="C29" s="620"/>
      <c r="D29" s="620"/>
    </row>
    <row r="30" spans="1:4" ht="12.75">
      <c r="A30" s="619"/>
      <c r="B30" s="620"/>
      <c r="C30" s="620"/>
      <c r="D30" s="620"/>
    </row>
    <row r="31" spans="1:4" ht="12.75">
      <c r="A31" s="619"/>
      <c r="B31" s="620"/>
      <c r="C31" s="620"/>
      <c r="D31" s="620"/>
    </row>
    <row r="32" spans="1:4" ht="12.75">
      <c r="A32" s="619"/>
      <c r="B32" s="620"/>
      <c r="C32" s="620"/>
      <c r="D32" s="620"/>
    </row>
    <row r="33" spans="1:4" ht="12.75">
      <c r="A33" s="619"/>
      <c r="B33" s="620"/>
      <c r="C33" s="620"/>
      <c r="D33" s="620"/>
    </row>
    <row r="34" spans="1:4" ht="12.75">
      <c r="A34" s="619"/>
      <c r="B34" s="620"/>
      <c r="C34" s="620"/>
      <c r="D34" s="620"/>
    </row>
    <row r="35" spans="1:4" ht="12.75">
      <c r="A35" s="619"/>
      <c r="B35" s="620"/>
      <c r="C35" s="620"/>
      <c r="D35" s="620"/>
    </row>
    <row r="36" spans="1:4" ht="12.75">
      <c r="A36" s="619"/>
      <c r="B36" s="620"/>
      <c r="C36" s="620"/>
      <c r="D36" s="620"/>
    </row>
    <row r="37" spans="1:4" ht="12.75">
      <c r="A37" s="619"/>
      <c r="B37" s="620"/>
      <c r="C37" s="620"/>
      <c r="D37" s="620"/>
    </row>
    <row r="38" spans="1:4" ht="12.75">
      <c r="A38" s="619"/>
      <c r="B38" s="620"/>
      <c r="C38" s="620"/>
      <c r="D38" s="620"/>
    </row>
    <row r="39" spans="1:4" ht="12.75">
      <c r="A39" s="619"/>
      <c r="B39" s="620"/>
      <c r="C39" s="620"/>
      <c r="D39" s="620"/>
    </row>
    <row r="40" spans="1:4" ht="12.75">
      <c r="A40" s="619"/>
      <c r="B40" s="620"/>
      <c r="C40" s="620"/>
      <c r="D40" s="620"/>
    </row>
    <row r="41" spans="1:4" ht="12.75">
      <c r="A41" s="619"/>
      <c r="B41" s="620"/>
      <c r="C41" s="620"/>
      <c r="D41" s="620"/>
    </row>
    <row r="42" spans="1:4" ht="12.75">
      <c r="A42" s="619"/>
      <c r="B42" s="620"/>
      <c r="C42" s="620"/>
      <c r="D42" s="620"/>
    </row>
    <row r="43" spans="1:4" ht="12.75">
      <c r="A43" s="619"/>
      <c r="B43" s="620"/>
      <c r="C43" s="620"/>
      <c r="D43" s="620"/>
    </row>
    <row r="44" spans="1:4" ht="12.75">
      <c r="A44" s="619"/>
      <c r="B44" s="620"/>
      <c r="C44" s="620"/>
      <c r="D44" s="620"/>
    </row>
    <row r="45" spans="1:4" ht="12.75">
      <c r="A45" s="619"/>
      <c r="B45" s="620"/>
      <c r="C45" s="620"/>
      <c r="D45" s="620"/>
    </row>
    <row r="46" spans="1:4" ht="12.75">
      <c r="A46" s="619"/>
      <c r="B46" s="620"/>
      <c r="C46" s="620"/>
      <c r="D46" s="620"/>
    </row>
    <row r="47" spans="1:4" ht="12.75">
      <c r="A47" s="619"/>
      <c r="B47" s="620"/>
      <c r="C47" s="620"/>
      <c r="D47" s="620"/>
    </row>
    <row r="48" spans="1:4" ht="12.75">
      <c r="A48" s="619"/>
      <c r="B48" s="620"/>
      <c r="C48" s="620"/>
      <c r="D48" s="620"/>
    </row>
    <row r="49" spans="1:4" ht="12.75">
      <c r="A49" s="619"/>
      <c r="B49" s="620"/>
      <c r="C49" s="620"/>
      <c r="D49" s="620"/>
    </row>
    <row r="50" spans="1:4" ht="12.75">
      <c r="A50" s="619"/>
      <c r="B50" s="620"/>
      <c r="C50" s="620"/>
      <c r="D50" s="620"/>
    </row>
    <row r="51" spans="1:4" ht="12.75">
      <c r="A51" s="619"/>
      <c r="B51" s="620"/>
      <c r="C51" s="620"/>
      <c r="D51" s="620"/>
    </row>
    <row r="52" spans="1:4" ht="12.75">
      <c r="A52" s="619"/>
      <c r="B52" s="620"/>
      <c r="C52" s="620"/>
      <c r="D52" s="620"/>
    </row>
    <row r="53" spans="1:4" ht="12.75">
      <c r="A53" s="619"/>
      <c r="B53" s="620"/>
      <c r="C53" s="620"/>
      <c r="D53" s="620"/>
    </row>
    <row r="54" spans="1:4" ht="12.75">
      <c r="A54" s="619"/>
      <c r="B54" s="620"/>
      <c r="C54" s="620"/>
      <c r="D54" s="620"/>
    </row>
    <row r="55" spans="1:4" ht="12.75">
      <c r="A55" s="619"/>
      <c r="B55" s="620"/>
      <c r="C55" s="620"/>
      <c r="D55" s="620"/>
    </row>
    <row r="56" spans="1:4" ht="12.75">
      <c r="A56" s="619"/>
      <c r="B56" s="620"/>
      <c r="C56" s="620"/>
      <c r="D56" s="620"/>
    </row>
    <row r="57" spans="1:4" ht="12.75">
      <c r="A57" s="619"/>
      <c r="B57" s="620"/>
      <c r="C57" s="620"/>
      <c r="D57" s="620"/>
    </row>
    <row r="58" spans="1:4" ht="12.75">
      <c r="A58" s="619"/>
      <c r="B58" s="620"/>
      <c r="C58" s="620"/>
      <c r="D58" s="620"/>
    </row>
    <row r="59" spans="1:4" ht="12.75">
      <c r="A59" s="619"/>
      <c r="B59" s="620"/>
      <c r="C59" s="620"/>
      <c r="D59" s="620"/>
    </row>
    <row r="60" spans="1:4" ht="12.75">
      <c r="A60" s="619"/>
      <c r="B60" s="620"/>
      <c r="C60" s="620"/>
      <c r="D60" s="620"/>
    </row>
    <row r="61" spans="1:4" ht="12.75">
      <c r="A61" s="619"/>
      <c r="B61" s="620"/>
      <c r="C61" s="620"/>
      <c r="D61" s="620"/>
    </row>
    <row r="62" spans="1:4" ht="12.75">
      <c r="A62" s="619"/>
      <c r="B62" s="620"/>
      <c r="C62" s="620"/>
      <c r="D62" s="620"/>
    </row>
    <row r="63" spans="1:4" ht="12.75">
      <c r="A63" s="619"/>
      <c r="B63" s="620"/>
      <c r="C63" s="620"/>
      <c r="D63" s="620"/>
    </row>
    <row r="64" spans="1:4" ht="12.75">
      <c r="A64" s="619"/>
      <c r="B64" s="620"/>
      <c r="C64" s="620"/>
      <c r="D64" s="620"/>
    </row>
    <row r="65" spans="1:4" ht="12.75">
      <c r="A65" s="619"/>
      <c r="B65" s="620"/>
      <c r="C65" s="620"/>
      <c r="D65" s="620"/>
    </row>
    <row r="66" spans="1:4" ht="12.75">
      <c r="A66" s="619"/>
      <c r="B66" s="620"/>
      <c r="C66" s="620"/>
      <c r="D66" s="620"/>
    </row>
    <row r="67" spans="1:4" ht="12.75">
      <c r="A67" s="619"/>
      <c r="B67" s="620"/>
      <c r="C67" s="620"/>
      <c r="D67" s="620"/>
    </row>
    <row r="68" spans="1:4" ht="12.75">
      <c r="A68" s="619"/>
      <c r="B68" s="620"/>
      <c r="C68" s="620"/>
      <c r="D68" s="620"/>
    </row>
    <row r="69" spans="1:4" ht="12.75">
      <c r="A69" s="619"/>
      <c r="B69" s="620"/>
      <c r="C69" s="620"/>
      <c r="D69" s="620"/>
    </row>
    <row r="70" spans="1:4" ht="12.75">
      <c r="A70" s="619"/>
      <c r="B70" s="620"/>
      <c r="C70" s="620"/>
      <c r="D70" s="620"/>
    </row>
    <row r="71" spans="1:4" ht="12.75">
      <c r="A71" s="619"/>
      <c r="B71" s="620"/>
      <c r="C71" s="620"/>
      <c r="D71" s="620"/>
    </row>
  </sheetData>
  <sheetProtection/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203"/>
  <sheetViews>
    <sheetView zoomScale="95" zoomScaleNormal="95" zoomScalePageLayoutView="0" workbookViewId="0" topLeftCell="A55">
      <selection activeCell="E52" sqref="E52"/>
    </sheetView>
  </sheetViews>
  <sheetFormatPr defaultColWidth="9.140625" defaultRowHeight="12.75"/>
  <cols>
    <col min="1" max="1" width="5.140625" style="0" customWidth="1"/>
    <col min="2" max="2" width="21.28125" style="0" customWidth="1"/>
    <col min="3" max="3" width="10.8515625" style="0" customWidth="1"/>
    <col min="4" max="4" width="10.421875" style="0" customWidth="1"/>
    <col min="5" max="5" width="11.140625" style="0" customWidth="1"/>
    <col min="6" max="7" width="9.28125" style="0" bestFit="1" customWidth="1"/>
    <col min="8" max="8" width="10.57421875" style="0" customWidth="1"/>
    <col min="9" max="9" width="9.421875" style="0" bestFit="1" customWidth="1"/>
    <col min="10" max="10" width="9.28125" style="0" customWidth="1"/>
    <col min="11" max="11" width="11.28125" style="0" customWidth="1"/>
  </cols>
  <sheetData>
    <row r="1" spans="1:11" ht="12.75">
      <c r="A1" s="96"/>
      <c r="B1" s="659" t="s">
        <v>220</v>
      </c>
      <c r="C1" s="659"/>
      <c r="D1" s="659"/>
      <c r="E1" s="659"/>
      <c r="F1" s="659"/>
      <c r="G1" s="659"/>
      <c r="H1" s="659"/>
      <c r="I1" s="659"/>
      <c r="J1" s="659"/>
      <c r="K1" s="659"/>
    </row>
    <row r="2" spans="1:11" ht="12.75">
      <c r="A2" s="665" t="s">
        <v>618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</row>
    <row r="3" spans="1:11" ht="12.75">
      <c r="A3" s="96"/>
      <c r="B3" s="665" t="s">
        <v>476</v>
      </c>
      <c r="C3" s="665"/>
      <c r="D3" s="665"/>
      <c r="E3" s="665"/>
      <c r="F3" s="665"/>
      <c r="G3" s="665"/>
      <c r="H3" s="665"/>
      <c r="I3" s="665"/>
      <c r="J3" s="665"/>
      <c r="K3" s="665"/>
    </row>
    <row r="4" spans="1:11" ht="13.5" thickBot="1">
      <c r="A4" s="96"/>
      <c r="B4" s="96" t="s">
        <v>221</v>
      </c>
      <c r="C4" s="96"/>
      <c r="D4" s="96"/>
      <c r="E4" s="96"/>
      <c r="F4" s="96"/>
      <c r="G4" s="96"/>
      <c r="H4" s="96"/>
      <c r="I4" s="96"/>
      <c r="J4" s="96"/>
      <c r="K4" s="96" t="s">
        <v>412</v>
      </c>
    </row>
    <row r="5" spans="1:12" ht="33" customHeight="1">
      <c r="A5" s="283"/>
      <c r="B5" s="284"/>
      <c r="C5" s="643" t="s">
        <v>4</v>
      </c>
      <c r="D5" s="643"/>
      <c r="E5" s="643"/>
      <c r="F5" s="643" t="s">
        <v>78</v>
      </c>
      <c r="G5" s="643"/>
      <c r="H5" s="643"/>
      <c r="I5" s="643" t="s">
        <v>437</v>
      </c>
      <c r="J5" s="643"/>
      <c r="K5" s="644"/>
      <c r="L5" s="2"/>
    </row>
    <row r="6" spans="1:12" ht="42.75" customHeight="1">
      <c r="A6" s="285" t="s">
        <v>79</v>
      </c>
      <c r="B6" s="286" t="s">
        <v>80</v>
      </c>
      <c r="C6" s="286" t="s">
        <v>439</v>
      </c>
      <c r="D6" s="286" t="s">
        <v>473</v>
      </c>
      <c r="E6" s="286" t="s">
        <v>474</v>
      </c>
      <c r="F6" s="286" t="s">
        <v>439</v>
      </c>
      <c r="G6" s="286" t="s">
        <v>473</v>
      </c>
      <c r="H6" s="286" t="s">
        <v>474</v>
      </c>
      <c r="I6" s="286" t="s">
        <v>439</v>
      </c>
      <c r="J6" s="286" t="s">
        <v>473</v>
      </c>
      <c r="K6" s="287" t="s">
        <v>474</v>
      </c>
      <c r="L6" s="2"/>
    </row>
    <row r="7" spans="1:12" ht="21.75" customHeight="1">
      <c r="A7" s="256" t="s">
        <v>5</v>
      </c>
      <c r="B7" s="431" t="s">
        <v>478</v>
      </c>
      <c r="C7" s="258">
        <v>37402</v>
      </c>
      <c r="D7" s="258">
        <v>37402</v>
      </c>
      <c r="E7" s="258">
        <v>39490</v>
      </c>
      <c r="F7" s="33"/>
      <c r="G7" s="33"/>
      <c r="H7" s="33"/>
      <c r="I7" s="258"/>
      <c r="J7" s="258"/>
      <c r="K7" s="288"/>
      <c r="L7" s="2"/>
    </row>
    <row r="8" spans="1:12" ht="15" customHeight="1">
      <c r="A8" s="256" t="s">
        <v>9</v>
      </c>
      <c r="B8" s="431" t="s">
        <v>82</v>
      </c>
      <c r="C8" s="34">
        <v>102000</v>
      </c>
      <c r="D8" s="258">
        <v>117000</v>
      </c>
      <c r="E8" s="34">
        <v>110850</v>
      </c>
      <c r="F8" s="33">
        <v>40000</v>
      </c>
      <c r="G8" s="33">
        <v>40000</v>
      </c>
      <c r="H8" s="33">
        <v>40000</v>
      </c>
      <c r="I8" s="258">
        <v>44242</v>
      </c>
      <c r="J8" s="258">
        <v>56242</v>
      </c>
      <c r="K8" s="288">
        <v>18000</v>
      </c>
      <c r="L8" s="2"/>
    </row>
    <row r="9" spans="1:12" ht="15" customHeight="1">
      <c r="A9" s="647" t="s">
        <v>83</v>
      </c>
      <c r="B9" s="431" t="s">
        <v>84</v>
      </c>
      <c r="C9" s="34">
        <v>3000</v>
      </c>
      <c r="D9" s="258">
        <v>3000</v>
      </c>
      <c r="E9" s="34">
        <v>4170</v>
      </c>
      <c r="F9" s="33"/>
      <c r="G9" s="33"/>
      <c r="H9" s="33"/>
      <c r="I9" s="258">
        <v>8317</v>
      </c>
      <c r="J9" s="258">
        <v>8891</v>
      </c>
      <c r="K9" s="288">
        <v>10799</v>
      </c>
      <c r="L9" s="2"/>
    </row>
    <row r="10" spans="1:12" ht="15" customHeight="1">
      <c r="A10" s="645"/>
      <c r="B10" s="431" t="s">
        <v>85</v>
      </c>
      <c r="C10" s="33">
        <v>3000</v>
      </c>
      <c r="D10" s="258">
        <v>3000</v>
      </c>
      <c r="E10" s="33">
        <v>3000</v>
      </c>
      <c r="F10" s="33"/>
      <c r="G10" s="33"/>
      <c r="H10" s="33"/>
      <c r="I10" s="258"/>
      <c r="J10" s="258"/>
      <c r="K10" s="288"/>
      <c r="L10" s="2"/>
    </row>
    <row r="11" spans="1:12" ht="15" customHeight="1">
      <c r="A11" s="645"/>
      <c r="B11" s="289" t="s">
        <v>393</v>
      </c>
      <c r="C11" s="33">
        <v>100</v>
      </c>
      <c r="D11" s="258">
        <v>100</v>
      </c>
      <c r="E11" s="33"/>
      <c r="F11" s="33"/>
      <c r="G11" s="33"/>
      <c r="H11" s="33"/>
      <c r="I11" s="258"/>
      <c r="J11" s="258">
        <v>308</v>
      </c>
      <c r="K11" s="288"/>
      <c r="L11" s="2"/>
    </row>
    <row r="12" spans="1:12" ht="15" customHeight="1">
      <c r="A12" s="645"/>
      <c r="B12" s="431" t="s">
        <v>627</v>
      </c>
      <c r="C12" s="34">
        <v>600</v>
      </c>
      <c r="D12" s="258">
        <v>4508</v>
      </c>
      <c r="E12" s="34">
        <v>600</v>
      </c>
      <c r="F12" s="33"/>
      <c r="G12" s="33"/>
      <c r="H12" s="33"/>
      <c r="I12" s="258"/>
      <c r="J12" s="258">
        <v>1056</v>
      </c>
      <c r="K12" s="288"/>
      <c r="L12" s="2"/>
    </row>
    <row r="13" spans="1:12" ht="17.25" customHeight="1">
      <c r="A13" s="646"/>
      <c r="B13" s="431" t="s">
        <v>472</v>
      </c>
      <c r="C13" s="33"/>
      <c r="D13" s="258"/>
      <c r="E13" s="33"/>
      <c r="F13" s="33"/>
      <c r="G13" s="33"/>
      <c r="H13" s="33"/>
      <c r="I13" s="258">
        <v>22883</v>
      </c>
      <c r="J13" s="258">
        <v>35625</v>
      </c>
      <c r="K13" s="288">
        <v>28500</v>
      </c>
      <c r="L13" s="2"/>
    </row>
    <row r="14" spans="1:12" ht="15" customHeight="1">
      <c r="A14" s="642" t="s">
        <v>86</v>
      </c>
      <c r="B14" s="431" t="s">
        <v>88</v>
      </c>
      <c r="C14" s="34">
        <v>21404</v>
      </c>
      <c r="D14" s="258">
        <v>21404</v>
      </c>
      <c r="E14" s="34">
        <v>17845</v>
      </c>
      <c r="F14" s="33"/>
      <c r="G14" s="33"/>
      <c r="H14" s="33"/>
      <c r="I14" s="258"/>
      <c r="J14" s="258">
        <v>562</v>
      </c>
      <c r="K14" s="288"/>
      <c r="L14" s="2"/>
    </row>
    <row r="15" spans="1:12" ht="15" customHeight="1">
      <c r="A15" s="642"/>
      <c r="B15" s="289" t="s">
        <v>392</v>
      </c>
      <c r="C15" s="34"/>
      <c r="D15" s="258"/>
      <c r="E15" s="34"/>
      <c r="F15" s="33"/>
      <c r="G15" s="33"/>
      <c r="H15" s="33"/>
      <c r="I15" s="258"/>
      <c r="J15" s="258">
        <v>100</v>
      </c>
      <c r="K15" s="288"/>
      <c r="L15" s="2"/>
    </row>
    <row r="16" spans="1:12" ht="15" customHeight="1">
      <c r="A16" s="256" t="s">
        <v>87</v>
      </c>
      <c r="B16" s="431" t="s">
        <v>475</v>
      </c>
      <c r="C16" s="34"/>
      <c r="D16" s="258">
        <v>3000</v>
      </c>
      <c r="E16" s="34">
        <v>4500</v>
      </c>
      <c r="F16" s="33"/>
      <c r="G16" s="33"/>
      <c r="H16" s="33"/>
      <c r="I16" s="258"/>
      <c r="J16" s="258"/>
      <c r="K16" s="288"/>
      <c r="L16" s="2"/>
    </row>
    <row r="17" spans="1:12" ht="15" customHeight="1">
      <c r="A17" s="256" t="s">
        <v>89</v>
      </c>
      <c r="B17" s="431" t="s">
        <v>90</v>
      </c>
      <c r="C17" s="34">
        <v>32601</v>
      </c>
      <c r="D17" s="258">
        <v>32601</v>
      </c>
      <c r="E17" s="34">
        <v>29677</v>
      </c>
      <c r="F17" s="33"/>
      <c r="G17" s="33"/>
      <c r="H17" s="33"/>
      <c r="I17" s="258">
        <v>102287</v>
      </c>
      <c r="J17" s="258">
        <v>103001</v>
      </c>
      <c r="K17" s="288">
        <v>103898</v>
      </c>
      <c r="L17" s="2"/>
    </row>
    <row r="18" spans="1:12" ht="15" customHeight="1">
      <c r="A18" s="256" t="s">
        <v>91</v>
      </c>
      <c r="B18" s="431" t="s">
        <v>92</v>
      </c>
      <c r="C18" s="34">
        <v>46688</v>
      </c>
      <c r="D18" s="258">
        <v>46688</v>
      </c>
      <c r="E18" s="34">
        <v>43640</v>
      </c>
      <c r="F18" s="33"/>
      <c r="G18" s="33"/>
      <c r="H18" s="33"/>
      <c r="I18" s="258">
        <v>14660</v>
      </c>
      <c r="J18" s="258">
        <v>14660</v>
      </c>
      <c r="K18" s="288">
        <v>15145</v>
      </c>
      <c r="L18" s="2"/>
    </row>
    <row r="19" spans="1:12" ht="15" customHeight="1">
      <c r="A19" s="647" t="s">
        <v>93</v>
      </c>
      <c r="B19" s="431" t="s">
        <v>628</v>
      </c>
      <c r="C19" s="34">
        <v>6140</v>
      </c>
      <c r="D19" s="258">
        <v>6140</v>
      </c>
      <c r="E19" s="34">
        <v>4880</v>
      </c>
      <c r="F19" s="33"/>
      <c r="G19" s="33"/>
      <c r="H19" s="33"/>
      <c r="I19" s="258">
        <v>3360</v>
      </c>
      <c r="J19" s="258">
        <v>11515</v>
      </c>
      <c r="K19" s="288">
        <v>7000</v>
      </c>
      <c r="L19" s="2"/>
    </row>
    <row r="20" spans="1:12" ht="15" customHeight="1">
      <c r="A20" s="645"/>
      <c r="B20" s="431" t="s">
        <v>95</v>
      </c>
      <c r="C20" s="33">
        <v>6480</v>
      </c>
      <c r="D20" s="258">
        <v>6480</v>
      </c>
      <c r="E20" s="33">
        <v>5780</v>
      </c>
      <c r="F20" s="33"/>
      <c r="G20" s="33"/>
      <c r="H20" s="33"/>
      <c r="I20" s="258">
        <v>7215</v>
      </c>
      <c r="J20" s="258">
        <v>7215</v>
      </c>
      <c r="K20" s="288">
        <v>8400</v>
      </c>
      <c r="L20" s="2"/>
    </row>
    <row r="21" spans="1:12" ht="15" customHeight="1">
      <c r="A21" s="645"/>
      <c r="B21" s="431" t="s">
        <v>629</v>
      </c>
      <c r="C21" s="34">
        <v>1600</v>
      </c>
      <c r="D21" s="258">
        <v>1820</v>
      </c>
      <c r="E21" s="34">
        <v>1700</v>
      </c>
      <c r="F21" s="33"/>
      <c r="G21" s="33"/>
      <c r="H21" s="33"/>
      <c r="I21" s="258">
        <v>9450</v>
      </c>
      <c r="J21" s="258">
        <v>14350</v>
      </c>
      <c r="K21" s="288">
        <v>15500</v>
      </c>
      <c r="L21" s="2"/>
    </row>
    <row r="22" spans="1:12" ht="15" customHeight="1">
      <c r="A22" s="646"/>
      <c r="B22" s="431" t="s">
        <v>97</v>
      </c>
      <c r="C22" s="33"/>
      <c r="D22" s="258">
        <v>30</v>
      </c>
      <c r="E22" s="33"/>
      <c r="F22" s="33"/>
      <c r="G22" s="33"/>
      <c r="H22" s="33"/>
      <c r="I22" s="258">
        <v>200</v>
      </c>
      <c r="J22" s="258">
        <v>797</v>
      </c>
      <c r="K22" s="288"/>
      <c r="L22" s="2"/>
    </row>
    <row r="23" spans="1:12" ht="15" customHeight="1">
      <c r="A23" s="256" t="s">
        <v>96</v>
      </c>
      <c r="B23" s="431" t="s">
        <v>99</v>
      </c>
      <c r="C23" s="34">
        <v>950</v>
      </c>
      <c r="D23" s="258">
        <v>1858</v>
      </c>
      <c r="E23" s="34">
        <v>1302</v>
      </c>
      <c r="F23" s="33"/>
      <c r="G23" s="33"/>
      <c r="H23" s="33"/>
      <c r="I23" s="258"/>
      <c r="J23" s="258"/>
      <c r="K23" s="288"/>
      <c r="L23" s="2"/>
    </row>
    <row r="24" spans="1:12" ht="15" customHeight="1">
      <c r="A24" s="256">
        <v>10</v>
      </c>
      <c r="B24" s="431" t="s">
        <v>102</v>
      </c>
      <c r="C24" s="34">
        <v>29607</v>
      </c>
      <c r="D24" s="258">
        <v>29607</v>
      </c>
      <c r="E24" s="34">
        <v>30677</v>
      </c>
      <c r="F24" s="33"/>
      <c r="G24" s="33"/>
      <c r="H24" s="33"/>
      <c r="I24" s="258">
        <v>2715</v>
      </c>
      <c r="J24" s="258">
        <v>2715</v>
      </c>
      <c r="K24" s="288">
        <v>2084</v>
      </c>
      <c r="L24" s="2"/>
    </row>
    <row r="25" spans="1:12" ht="15" customHeight="1" thickBot="1">
      <c r="A25" s="433" t="s">
        <v>100</v>
      </c>
      <c r="B25" s="432" t="s">
        <v>234</v>
      </c>
      <c r="C25" s="290"/>
      <c r="D25" s="292"/>
      <c r="E25" s="290"/>
      <c r="F25" s="291"/>
      <c r="G25" s="291"/>
      <c r="H25" s="291"/>
      <c r="I25" s="292">
        <v>3542</v>
      </c>
      <c r="J25" s="292">
        <v>3542</v>
      </c>
      <c r="K25" s="293">
        <v>3207</v>
      </c>
      <c r="L25" s="2"/>
    </row>
    <row r="26" spans="1:12" ht="15" customHeight="1" thickBot="1">
      <c r="A26" s="294"/>
      <c r="B26" s="295" t="s">
        <v>103</v>
      </c>
      <c r="C26" s="304">
        <f aca="true" t="shared" si="0" ref="C26:I26">SUM(C7:C25)</f>
        <v>291572</v>
      </c>
      <c r="D26" s="304">
        <f t="shared" si="0"/>
        <v>314638</v>
      </c>
      <c r="E26" s="304">
        <f t="shared" si="0"/>
        <v>298111</v>
      </c>
      <c r="F26" s="304">
        <f t="shared" si="0"/>
        <v>40000</v>
      </c>
      <c r="G26" s="304">
        <f t="shared" si="0"/>
        <v>40000</v>
      </c>
      <c r="H26" s="304">
        <f t="shared" si="0"/>
        <v>40000</v>
      </c>
      <c r="I26" s="304">
        <f t="shared" si="0"/>
        <v>218871</v>
      </c>
      <c r="J26" s="304">
        <f>SUM(J8:J25)</f>
        <v>260579</v>
      </c>
      <c r="K26" s="305">
        <f>SUM(K7:K25)</f>
        <v>212533</v>
      </c>
      <c r="L26" s="2"/>
    </row>
    <row r="27" spans="1:12" ht="15" customHeight="1" thickBot="1">
      <c r="A27" s="540" t="s">
        <v>101</v>
      </c>
      <c r="B27" s="299" t="s">
        <v>105</v>
      </c>
      <c r="C27" s="300">
        <v>90000</v>
      </c>
      <c r="D27" s="300">
        <v>90000</v>
      </c>
      <c r="E27" s="300">
        <v>97500</v>
      </c>
      <c r="F27" s="301">
        <v>0</v>
      </c>
      <c r="G27" s="301"/>
      <c r="H27" s="301"/>
      <c r="I27" s="302">
        <v>1217374</v>
      </c>
      <c r="J27" s="302">
        <v>1402374</v>
      </c>
      <c r="K27" s="303">
        <v>1419850</v>
      </c>
      <c r="L27" s="2"/>
    </row>
    <row r="28" spans="1:11" ht="13.5" thickBot="1">
      <c r="A28" s="544"/>
      <c r="B28" s="539" t="s">
        <v>106</v>
      </c>
      <c r="C28" s="296">
        <f>C26+C27</f>
        <v>381572</v>
      </c>
      <c r="D28" s="296">
        <f>SUM(D26:D27)</f>
        <v>404638</v>
      </c>
      <c r="E28" s="296">
        <f>SUM(E26:E27)</f>
        <v>395611</v>
      </c>
      <c r="F28" s="296">
        <f>F26+F27</f>
        <v>40000</v>
      </c>
      <c r="G28" s="296">
        <f>SUM(G26:G27)</f>
        <v>40000</v>
      </c>
      <c r="H28" s="296">
        <f>SUM(H26:H27)</f>
        <v>40000</v>
      </c>
      <c r="I28" s="296">
        <f>I26+I27</f>
        <v>1436245</v>
      </c>
      <c r="J28" s="296">
        <f>SUM(J26:J27)</f>
        <v>1662953</v>
      </c>
      <c r="K28" s="308">
        <f>SUM(K26:K27)</f>
        <v>1632383</v>
      </c>
    </row>
    <row r="29" spans="1:11" ht="12.75">
      <c r="A29" s="434"/>
      <c r="B29" s="21"/>
      <c r="C29" s="435"/>
      <c r="D29" s="435"/>
      <c r="E29" s="435"/>
      <c r="F29" s="435"/>
      <c r="G29" s="435"/>
      <c r="H29" s="435"/>
      <c r="I29" s="435"/>
      <c r="J29" s="435"/>
      <c r="K29" s="435"/>
    </row>
    <row r="30" spans="1:11" ht="30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3.5" thickBot="1">
      <c r="A31" s="96"/>
      <c r="B31" s="96" t="s">
        <v>221</v>
      </c>
      <c r="C31" s="96"/>
      <c r="D31" s="96"/>
      <c r="E31" s="96"/>
      <c r="F31" s="96"/>
      <c r="G31" s="96"/>
      <c r="H31" s="96"/>
      <c r="I31" s="96"/>
      <c r="J31" s="96"/>
      <c r="K31" s="96" t="s">
        <v>412</v>
      </c>
    </row>
    <row r="32" spans="1:14" ht="15.75">
      <c r="A32" s="526"/>
      <c r="B32" s="528"/>
      <c r="C32" s="643" t="s">
        <v>477</v>
      </c>
      <c r="D32" s="643"/>
      <c r="E32" s="643"/>
      <c r="F32" s="643" t="s">
        <v>108</v>
      </c>
      <c r="G32" s="643"/>
      <c r="H32" s="643"/>
      <c r="I32" s="643" t="s">
        <v>109</v>
      </c>
      <c r="J32" s="643"/>
      <c r="K32" s="644"/>
      <c r="M32" s="173"/>
      <c r="N32" s="173"/>
    </row>
    <row r="33" spans="1:14" ht="38.25">
      <c r="A33" s="527" t="s">
        <v>79</v>
      </c>
      <c r="B33" s="529" t="s">
        <v>80</v>
      </c>
      <c r="C33" s="286" t="s">
        <v>439</v>
      </c>
      <c r="D33" s="286" t="s">
        <v>473</v>
      </c>
      <c r="E33" s="286" t="s">
        <v>474</v>
      </c>
      <c r="F33" s="286" t="s">
        <v>439</v>
      </c>
      <c r="G33" s="286" t="s">
        <v>473</v>
      </c>
      <c r="H33" s="286" t="s">
        <v>474</v>
      </c>
      <c r="I33" s="286" t="s">
        <v>439</v>
      </c>
      <c r="J33" s="286" t="s">
        <v>473</v>
      </c>
      <c r="K33" s="287" t="s">
        <v>474</v>
      </c>
      <c r="M33" s="173"/>
      <c r="N33" s="173"/>
    </row>
    <row r="34" spans="1:14" ht="25.5">
      <c r="A34" s="256" t="s">
        <v>5</v>
      </c>
      <c r="B34" s="530" t="s">
        <v>81</v>
      </c>
      <c r="C34" s="258">
        <v>10700</v>
      </c>
      <c r="D34" s="258">
        <v>10700</v>
      </c>
      <c r="E34" s="258">
        <v>11800</v>
      </c>
      <c r="F34" s="33">
        <v>191088</v>
      </c>
      <c r="G34" s="258">
        <v>199303</v>
      </c>
      <c r="H34" s="33">
        <v>177780</v>
      </c>
      <c r="I34" s="258"/>
      <c r="J34" s="258">
        <v>7850</v>
      </c>
      <c r="K34" s="288"/>
      <c r="M34" s="173"/>
      <c r="N34" s="173"/>
    </row>
    <row r="35" spans="1:14" ht="25.5">
      <c r="A35" s="256" t="s">
        <v>9</v>
      </c>
      <c r="B35" s="530" t="s">
        <v>82</v>
      </c>
      <c r="C35" s="34">
        <v>35000</v>
      </c>
      <c r="D35" s="258">
        <v>35000</v>
      </c>
      <c r="E35" s="34">
        <v>35000</v>
      </c>
      <c r="F35" s="33">
        <v>369727</v>
      </c>
      <c r="G35" s="258">
        <v>380316</v>
      </c>
      <c r="H35" s="33">
        <v>385394</v>
      </c>
      <c r="I35" s="258">
        <v>27000</v>
      </c>
      <c r="J35" s="258">
        <v>30039</v>
      </c>
      <c r="K35" s="288">
        <v>13000</v>
      </c>
      <c r="M35" s="173"/>
      <c r="N35" s="173"/>
    </row>
    <row r="36" spans="1:14" ht="12.75">
      <c r="A36" s="647" t="s">
        <v>83</v>
      </c>
      <c r="B36" s="530" t="s">
        <v>84</v>
      </c>
      <c r="C36" s="34">
        <v>5150</v>
      </c>
      <c r="D36" s="258">
        <v>5150</v>
      </c>
      <c r="E36" s="34"/>
      <c r="F36" s="33">
        <v>275548</v>
      </c>
      <c r="G36" s="258">
        <v>293396</v>
      </c>
      <c r="H36" s="33">
        <v>276268</v>
      </c>
      <c r="I36" s="258">
        <v>1648</v>
      </c>
      <c r="J36" s="258">
        <v>2867</v>
      </c>
      <c r="K36" s="288">
        <v>335</v>
      </c>
      <c r="M36" s="173"/>
      <c r="N36" s="173"/>
    </row>
    <row r="37" spans="1:14" ht="12.75">
      <c r="A37" s="645"/>
      <c r="B37" s="530" t="s">
        <v>85</v>
      </c>
      <c r="C37" s="33"/>
      <c r="D37" s="258"/>
      <c r="E37" s="33"/>
      <c r="F37" s="33">
        <v>48052</v>
      </c>
      <c r="G37" s="258">
        <v>49654</v>
      </c>
      <c r="H37" s="33">
        <v>53958</v>
      </c>
      <c r="I37" s="258"/>
      <c r="J37" s="258"/>
      <c r="K37" s="288"/>
      <c r="M37" s="173"/>
      <c r="N37" s="173"/>
    </row>
    <row r="38" spans="1:14" ht="12.75">
      <c r="A38" s="645"/>
      <c r="B38" s="531" t="s">
        <v>393</v>
      </c>
      <c r="C38" s="33"/>
      <c r="D38" s="258">
        <v>200</v>
      </c>
      <c r="E38" s="33"/>
      <c r="F38" s="33">
        <v>47121</v>
      </c>
      <c r="G38" s="258">
        <v>48109</v>
      </c>
      <c r="H38" s="33">
        <v>38996</v>
      </c>
      <c r="I38" s="258"/>
      <c r="J38" s="258"/>
      <c r="K38" s="288"/>
      <c r="M38" s="173"/>
      <c r="N38" s="173"/>
    </row>
    <row r="39" spans="1:14" ht="12.75">
      <c r="A39" s="645"/>
      <c r="B39" s="431" t="s">
        <v>627</v>
      </c>
      <c r="C39" s="34"/>
      <c r="D39" s="258"/>
      <c r="E39" s="34"/>
      <c r="F39" s="33">
        <v>198514</v>
      </c>
      <c r="G39" s="258">
        <v>204675</v>
      </c>
      <c r="H39" s="33">
        <v>184748</v>
      </c>
      <c r="I39" s="258">
        <v>260</v>
      </c>
      <c r="J39" s="258">
        <v>4540</v>
      </c>
      <c r="K39" s="288"/>
      <c r="M39" s="173"/>
      <c r="N39" s="173"/>
    </row>
    <row r="40" spans="1:14" ht="12.75">
      <c r="A40" s="646"/>
      <c r="B40" s="530" t="s">
        <v>472</v>
      </c>
      <c r="C40" s="33"/>
      <c r="D40" s="258">
        <v>2798</v>
      </c>
      <c r="E40" s="33">
        <v>2948</v>
      </c>
      <c r="F40" s="33">
        <v>27417</v>
      </c>
      <c r="G40" s="258">
        <v>30012</v>
      </c>
      <c r="H40" s="33">
        <v>30341</v>
      </c>
      <c r="I40" s="258"/>
      <c r="J40" s="258">
        <v>4183</v>
      </c>
      <c r="K40" s="288">
        <v>2450</v>
      </c>
      <c r="M40" s="173"/>
      <c r="N40" s="173"/>
    </row>
    <row r="41" spans="1:14" ht="12.75">
      <c r="A41" s="642" t="s">
        <v>86</v>
      </c>
      <c r="B41" s="530" t="s">
        <v>88</v>
      </c>
      <c r="C41" s="34"/>
      <c r="D41" s="258"/>
      <c r="E41" s="34"/>
      <c r="F41" s="33">
        <v>211904</v>
      </c>
      <c r="G41" s="258">
        <v>219630</v>
      </c>
      <c r="H41" s="33">
        <v>220000</v>
      </c>
      <c r="I41" s="258"/>
      <c r="J41" s="258">
        <v>100</v>
      </c>
      <c r="K41" s="288"/>
      <c r="M41" s="173"/>
      <c r="N41" s="173"/>
    </row>
    <row r="42" spans="1:14" ht="12.75">
      <c r="A42" s="642"/>
      <c r="B42" s="531" t="s">
        <v>392</v>
      </c>
      <c r="C42" s="34"/>
      <c r="D42" s="258"/>
      <c r="E42" s="34"/>
      <c r="F42" s="33">
        <v>11302</v>
      </c>
      <c r="G42" s="258">
        <v>11774</v>
      </c>
      <c r="H42" s="33">
        <v>10687</v>
      </c>
      <c r="I42" s="258"/>
      <c r="J42" s="258"/>
      <c r="K42" s="288"/>
      <c r="M42" s="173"/>
      <c r="N42" s="173"/>
    </row>
    <row r="43" spans="1:14" ht="12.75">
      <c r="A43" s="256" t="s">
        <v>87</v>
      </c>
      <c r="B43" s="530" t="s">
        <v>475</v>
      </c>
      <c r="C43" s="34"/>
      <c r="D43" s="258"/>
      <c r="E43" s="34">
        <v>13200</v>
      </c>
      <c r="F43" s="33"/>
      <c r="G43" s="258">
        <v>47042</v>
      </c>
      <c r="H43" s="33">
        <v>154971</v>
      </c>
      <c r="I43" s="258"/>
      <c r="J43" s="258"/>
      <c r="K43" s="288">
        <v>12616</v>
      </c>
      <c r="M43" s="173"/>
      <c r="N43" s="173"/>
    </row>
    <row r="44" spans="1:14" ht="12.75">
      <c r="A44" s="256" t="s">
        <v>89</v>
      </c>
      <c r="B44" s="530" t="s">
        <v>90</v>
      </c>
      <c r="C44" s="34"/>
      <c r="D44" s="258">
        <v>142</v>
      </c>
      <c r="E44" s="34"/>
      <c r="F44" s="33">
        <v>111667</v>
      </c>
      <c r="G44" s="258">
        <v>116498</v>
      </c>
      <c r="H44" s="33">
        <v>120867</v>
      </c>
      <c r="I44" s="258">
        <v>3941</v>
      </c>
      <c r="J44" s="258">
        <v>4295</v>
      </c>
      <c r="K44" s="288">
        <v>5135</v>
      </c>
      <c r="M44" s="173"/>
      <c r="N44" s="173"/>
    </row>
    <row r="45" spans="1:14" ht="12.75">
      <c r="A45" s="256" t="s">
        <v>91</v>
      </c>
      <c r="B45" s="530" t="s">
        <v>92</v>
      </c>
      <c r="C45" s="34"/>
      <c r="D45" s="258"/>
      <c r="E45" s="34">
        <v>1440</v>
      </c>
      <c r="F45" s="33">
        <v>94507</v>
      </c>
      <c r="G45" s="258">
        <v>116252</v>
      </c>
      <c r="H45" s="33">
        <v>123314</v>
      </c>
      <c r="I45" s="258"/>
      <c r="J45" s="258">
        <v>73</v>
      </c>
      <c r="K45" s="288"/>
      <c r="M45" s="173"/>
      <c r="N45" s="173"/>
    </row>
    <row r="46" spans="1:14" ht="12.75">
      <c r="A46" s="647" t="s">
        <v>93</v>
      </c>
      <c r="B46" s="530" t="s">
        <v>94</v>
      </c>
      <c r="C46" s="34"/>
      <c r="D46" s="258">
        <v>395</v>
      </c>
      <c r="E46" s="34"/>
      <c r="F46" s="33">
        <v>32486</v>
      </c>
      <c r="G46" s="258">
        <v>35438</v>
      </c>
      <c r="H46" s="33">
        <v>29870</v>
      </c>
      <c r="I46" s="258"/>
      <c r="J46" s="258">
        <v>126</v>
      </c>
      <c r="K46" s="288"/>
      <c r="M46" s="173"/>
      <c r="N46" s="173"/>
    </row>
    <row r="47" spans="1:14" ht="12.75">
      <c r="A47" s="645"/>
      <c r="B47" s="530" t="s">
        <v>95</v>
      </c>
      <c r="C47" s="33"/>
      <c r="D47" s="258">
        <v>4180</v>
      </c>
      <c r="E47" s="33"/>
      <c r="F47" s="33">
        <v>11684</v>
      </c>
      <c r="G47" s="258">
        <v>16130</v>
      </c>
      <c r="H47" s="33">
        <v>12763</v>
      </c>
      <c r="I47" s="258"/>
      <c r="J47" s="258"/>
      <c r="K47" s="288"/>
      <c r="M47" s="173"/>
      <c r="N47" s="173"/>
    </row>
    <row r="48" spans="1:14" ht="12.75">
      <c r="A48" s="645"/>
      <c r="B48" s="431" t="s">
        <v>629</v>
      </c>
      <c r="C48" s="34"/>
      <c r="D48" s="258"/>
      <c r="E48" s="34"/>
      <c r="F48" s="33">
        <v>22808</v>
      </c>
      <c r="G48" s="258">
        <v>24028</v>
      </c>
      <c r="H48" s="33">
        <v>20499</v>
      </c>
      <c r="I48" s="258"/>
      <c r="J48" s="258">
        <v>703</v>
      </c>
      <c r="K48" s="288"/>
      <c r="M48" s="173"/>
      <c r="N48" s="173"/>
    </row>
    <row r="49" spans="1:14" ht="15.75" customHeight="1">
      <c r="A49" s="646"/>
      <c r="B49" s="530" t="s">
        <v>97</v>
      </c>
      <c r="C49" s="33"/>
      <c r="D49" s="258"/>
      <c r="E49" s="33"/>
      <c r="F49" s="33">
        <v>17521</v>
      </c>
      <c r="G49" s="258">
        <v>18050</v>
      </c>
      <c r="H49" s="33">
        <v>16094</v>
      </c>
      <c r="I49" s="258"/>
      <c r="J49" s="258">
        <v>52</v>
      </c>
      <c r="K49" s="288"/>
      <c r="M49" s="173"/>
      <c r="N49" s="173"/>
    </row>
    <row r="50" spans="1:14" ht="12.75">
      <c r="A50" s="256" t="s">
        <v>96</v>
      </c>
      <c r="B50" s="530" t="s">
        <v>99</v>
      </c>
      <c r="C50" s="34"/>
      <c r="D50" s="258"/>
      <c r="E50" s="34"/>
      <c r="F50" s="33">
        <v>235084</v>
      </c>
      <c r="G50" s="258">
        <v>260378</v>
      </c>
      <c r="H50" s="33">
        <v>260425</v>
      </c>
      <c r="I50" s="258"/>
      <c r="J50" s="258">
        <v>62</v>
      </c>
      <c r="K50" s="288"/>
      <c r="M50" s="173"/>
      <c r="N50" s="173"/>
    </row>
    <row r="51" spans="1:14" s="18" customFormat="1" ht="12.75">
      <c r="A51" s="256">
        <v>10</v>
      </c>
      <c r="B51" s="530" t="s">
        <v>102</v>
      </c>
      <c r="C51" s="34">
        <v>14575</v>
      </c>
      <c r="D51" s="258">
        <v>14575</v>
      </c>
      <c r="E51" s="34">
        <v>5300</v>
      </c>
      <c r="F51" s="33">
        <v>12481</v>
      </c>
      <c r="G51" s="258">
        <v>16564</v>
      </c>
      <c r="H51" s="33">
        <v>30000</v>
      </c>
      <c r="I51" s="258"/>
      <c r="J51" s="258">
        <v>2231</v>
      </c>
      <c r="K51" s="288"/>
      <c r="L51"/>
      <c r="N51" s="173"/>
    </row>
    <row r="52" spans="1:21" ht="26.25" thickBot="1">
      <c r="A52" s="433" t="s">
        <v>100</v>
      </c>
      <c r="B52" s="542" t="s">
        <v>234</v>
      </c>
      <c r="C52" s="290">
        <v>53712</v>
      </c>
      <c r="D52" s="292">
        <v>53712</v>
      </c>
      <c r="E52" s="290">
        <v>76220</v>
      </c>
      <c r="F52" s="291">
        <v>4816</v>
      </c>
      <c r="G52" s="292">
        <v>4841</v>
      </c>
      <c r="H52" s="291"/>
      <c r="I52" s="292">
        <v>33899</v>
      </c>
      <c r="J52" s="292">
        <v>37926</v>
      </c>
      <c r="K52" s="293">
        <v>10229</v>
      </c>
      <c r="L52" s="18"/>
      <c r="M52" s="173"/>
      <c r="N52" s="173"/>
      <c r="O52" s="173"/>
      <c r="P52" s="173"/>
      <c r="Q52" s="173"/>
      <c r="R52" s="173"/>
      <c r="S52" s="173"/>
      <c r="T52" s="173"/>
      <c r="U52" s="173"/>
    </row>
    <row r="53" spans="1:11" ht="13.5" thickBot="1">
      <c r="A53" s="294"/>
      <c r="B53" s="539" t="s">
        <v>103</v>
      </c>
      <c r="C53" s="304">
        <f aca="true" t="shared" si="1" ref="C53:K53">SUM(C34:C52)</f>
        <v>119137</v>
      </c>
      <c r="D53" s="304">
        <f t="shared" si="1"/>
        <v>126852</v>
      </c>
      <c r="E53" s="304">
        <f t="shared" si="1"/>
        <v>145908</v>
      </c>
      <c r="F53" s="304">
        <f t="shared" si="1"/>
        <v>1923727</v>
      </c>
      <c r="G53" s="304">
        <f t="shared" si="1"/>
        <v>2092090</v>
      </c>
      <c r="H53" s="304">
        <f t="shared" si="1"/>
        <v>2146975</v>
      </c>
      <c r="I53" s="304">
        <f t="shared" si="1"/>
        <v>66748</v>
      </c>
      <c r="J53" s="304">
        <f t="shared" si="1"/>
        <v>95047</v>
      </c>
      <c r="K53" s="305">
        <f t="shared" si="1"/>
        <v>43765</v>
      </c>
    </row>
    <row r="54" spans="1:11" ht="13.5" thickBot="1">
      <c r="A54" s="540" t="s">
        <v>101</v>
      </c>
      <c r="B54" s="543" t="s">
        <v>105</v>
      </c>
      <c r="C54" s="300">
        <v>0</v>
      </c>
      <c r="D54" s="300"/>
      <c r="E54" s="300"/>
      <c r="F54" s="301">
        <v>9760</v>
      </c>
      <c r="G54" s="301">
        <v>36201</v>
      </c>
      <c r="H54" s="301">
        <v>20000</v>
      </c>
      <c r="I54" s="302"/>
      <c r="J54" s="302">
        <v>30752</v>
      </c>
      <c r="K54" s="303"/>
    </row>
    <row r="55" spans="1:11" ht="13.5" thickBot="1">
      <c r="A55" s="544"/>
      <c r="B55" s="295" t="s">
        <v>106</v>
      </c>
      <c r="C55" s="296">
        <f>C53+C54</f>
        <v>119137</v>
      </c>
      <c r="D55" s="296">
        <f>SUM(D53:D54)</f>
        <v>126852</v>
      </c>
      <c r="E55" s="296">
        <f>SUM(E53:E54)</f>
        <v>145908</v>
      </c>
      <c r="F55" s="296">
        <f>F53+F54</f>
        <v>1933487</v>
      </c>
      <c r="G55" s="296">
        <f>SUM(G53:G54)</f>
        <v>2128291</v>
      </c>
      <c r="H55" s="296">
        <f>SUM(H53:H54)</f>
        <v>2166975</v>
      </c>
      <c r="I55" s="296">
        <f>I53+I54</f>
        <v>66748</v>
      </c>
      <c r="J55" s="296">
        <f>SUM(J53:J54)</f>
        <v>125799</v>
      </c>
      <c r="K55" s="308">
        <f>SUM(K53:K54)</f>
        <v>43765</v>
      </c>
    </row>
    <row r="56" spans="1:11" ht="15.75">
      <c r="A56" s="20"/>
      <c r="B56" s="21"/>
      <c r="C56" s="22"/>
      <c r="D56" s="22"/>
      <c r="E56" s="22"/>
      <c r="F56" s="22"/>
      <c r="G56" s="22"/>
      <c r="H56" s="435"/>
      <c r="I56" s="22"/>
      <c r="J56" s="22"/>
      <c r="K56" s="22"/>
    </row>
    <row r="57" spans="1:11" ht="15.75">
      <c r="A57" s="20"/>
      <c r="B57" s="21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5.7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1:11" ht="13.5" thickBot="1">
      <c r="A59" s="96"/>
      <c r="B59" s="96" t="s">
        <v>221</v>
      </c>
      <c r="C59" s="96"/>
      <c r="D59" s="96"/>
      <c r="E59" s="96" t="s">
        <v>413</v>
      </c>
      <c r="F59" s="96"/>
      <c r="G59" s="96"/>
      <c r="H59" s="96"/>
      <c r="I59" s="96"/>
      <c r="J59" s="96"/>
      <c r="K59" s="96"/>
    </row>
    <row r="60" spans="1:11" ht="15.75">
      <c r="A60" s="283"/>
      <c r="B60" s="284"/>
      <c r="C60" s="643" t="s">
        <v>110</v>
      </c>
      <c r="D60" s="643"/>
      <c r="E60" s="644"/>
      <c r="F60" s="96"/>
      <c r="G60" s="96"/>
      <c r="H60" s="96"/>
      <c r="I60" s="96"/>
      <c r="J60" s="96"/>
      <c r="K60" s="96"/>
    </row>
    <row r="61" spans="1:11" ht="38.25">
      <c r="A61" s="278" t="s">
        <v>79</v>
      </c>
      <c r="B61" s="286" t="s">
        <v>80</v>
      </c>
      <c r="C61" s="286" t="s">
        <v>439</v>
      </c>
      <c r="D61" s="286" t="s">
        <v>473</v>
      </c>
      <c r="E61" s="287" t="s">
        <v>474</v>
      </c>
      <c r="F61" s="96"/>
      <c r="G61" s="96"/>
      <c r="H61" s="96"/>
      <c r="I61" s="96"/>
      <c r="J61" s="96"/>
      <c r="K61" s="96"/>
    </row>
    <row r="62" spans="1:11" ht="25.5">
      <c r="A62" s="256" t="s">
        <v>5</v>
      </c>
      <c r="B62" s="431" t="s">
        <v>81</v>
      </c>
      <c r="C62" s="33">
        <f aca="true" t="shared" si="2" ref="C62:C70">C7+F7+I7+C34+F34+I34</f>
        <v>239190</v>
      </c>
      <c r="D62" s="258">
        <f>D7+G7+J7+D34+G34+J34</f>
        <v>255255</v>
      </c>
      <c r="E62" s="281">
        <f aca="true" t="shared" si="3" ref="E62:E71">E7+H7+K7+E34+H34+K34</f>
        <v>229070</v>
      </c>
      <c r="F62" s="96"/>
      <c r="G62" s="96"/>
      <c r="H62" s="96"/>
      <c r="I62" s="96"/>
      <c r="J62" s="96"/>
      <c r="K62" s="96"/>
    </row>
    <row r="63" spans="1:11" ht="25.5">
      <c r="A63" s="256" t="s">
        <v>9</v>
      </c>
      <c r="B63" s="431" t="s">
        <v>82</v>
      </c>
      <c r="C63" s="33">
        <f t="shared" si="2"/>
        <v>617969</v>
      </c>
      <c r="D63" s="258">
        <f aca="true" t="shared" si="4" ref="D63:D80">D8+G8+J8+D35+G35+J35</f>
        <v>658597</v>
      </c>
      <c r="E63" s="281">
        <f t="shared" si="3"/>
        <v>602244</v>
      </c>
      <c r="F63" s="96"/>
      <c r="G63" s="96"/>
      <c r="H63" s="96"/>
      <c r="I63" s="96"/>
      <c r="J63" s="96"/>
      <c r="K63" s="96"/>
    </row>
    <row r="64" spans="1:11" ht="12.75">
      <c r="A64" s="647" t="s">
        <v>83</v>
      </c>
      <c r="B64" s="431" t="s">
        <v>84</v>
      </c>
      <c r="C64" s="33">
        <f t="shared" si="2"/>
        <v>293663</v>
      </c>
      <c r="D64" s="258">
        <f t="shared" si="4"/>
        <v>313304</v>
      </c>
      <c r="E64" s="281">
        <f t="shared" si="3"/>
        <v>291572</v>
      </c>
      <c r="F64" s="96"/>
      <c r="G64" s="96"/>
      <c r="H64" s="96"/>
      <c r="I64" s="96"/>
      <c r="J64" s="96"/>
      <c r="K64" s="96"/>
    </row>
    <row r="65" spans="1:11" ht="12.75">
      <c r="A65" s="645"/>
      <c r="B65" s="431" t="s">
        <v>85</v>
      </c>
      <c r="C65" s="33">
        <f t="shared" si="2"/>
        <v>51052</v>
      </c>
      <c r="D65" s="258">
        <f t="shared" si="4"/>
        <v>52654</v>
      </c>
      <c r="E65" s="281">
        <f t="shared" si="3"/>
        <v>56958</v>
      </c>
      <c r="F65" s="96"/>
      <c r="G65" s="96"/>
      <c r="H65" s="96"/>
      <c r="I65" s="96"/>
      <c r="J65" s="96"/>
      <c r="K65" s="96"/>
    </row>
    <row r="66" spans="1:11" ht="12.75">
      <c r="A66" s="645"/>
      <c r="B66" s="289" t="s">
        <v>393</v>
      </c>
      <c r="C66" s="33">
        <f t="shared" si="2"/>
        <v>47221</v>
      </c>
      <c r="D66" s="258">
        <f t="shared" si="4"/>
        <v>48717</v>
      </c>
      <c r="E66" s="281">
        <f t="shared" si="3"/>
        <v>38996</v>
      </c>
      <c r="F66" s="96"/>
      <c r="G66" s="96"/>
      <c r="H66" s="96"/>
      <c r="I66" s="96"/>
      <c r="J66" s="96"/>
      <c r="K66" s="96"/>
    </row>
    <row r="67" spans="1:11" ht="12.75">
      <c r="A67" s="645"/>
      <c r="B67" s="431" t="s">
        <v>627</v>
      </c>
      <c r="C67" s="33">
        <f t="shared" si="2"/>
        <v>199374</v>
      </c>
      <c r="D67" s="258">
        <f t="shared" si="4"/>
        <v>214779</v>
      </c>
      <c r="E67" s="281">
        <f t="shared" si="3"/>
        <v>185348</v>
      </c>
      <c r="F67" s="96"/>
      <c r="G67" s="96"/>
      <c r="H67" s="96"/>
      <c r="I67" s="96"/>
      <c r="J67" s="96"/>
      <c r="K67" s="96"/>
    </row>
    <row r="68" spans="1:11" ht="12.75">
      <c r="A68" s="646"/>
      <c r="B68" s="431" t="s">
        <v>472</v>
      </c>
      <c r="C68" s="33">
        <f t="shared" si="2"/>
        <v>50300</v>
      </c>
      <c r="D68" s="258">
        <f t="shared" si="4"/>
        <v>72618</v>
      </c>
      <c r="E68" s="281">
        <f t="shared" si="3"/>
        <v>64239</v>
      </c>
      <c r="F68" s="96"/>
      <c r="G68" s="96"/>
      <c r="H68" s="96"/>
      <c r="I68" s="96"/>
      <c r="J68" s="96"/>
      <c r="K68" s="96"/>
    </row>
    <row r="69" spans="1:11" ht="12.75">
      <c r="A69" s="642" t="s">
        <v>86</v>
      </c>
      <c r="B69" s="431" t="s">
        <v>88</v>
      </c>
      <c r="C69" s="33">
        <f t="shared" si="2"/>
        <v>233308</v>
      </c>
      <c r="D69" s="258">
        <f t="shared" si="4"/>
        <v>241696</v>
      </c>
      <c r="E69" s="281">
        <f t="shared" si="3"/>
        <v>237845</v>
      </c>
      <c r="F69" s="96"/>
      <c r="G69" s="96"/>
      <c r="H69" s="96"/>
      <c r="I69" s="96"/>
      <c r="J69" s="96"/>
      <c r="K69" s="96"/>
    </row>
    <row r="70" spans="1:11" ht="12.75">
      <c r="A70" s="642"/>
      <c r="B70" s="289" t="s">
        <v>392</v>
      </c>
      <c r="C70" s="33">
        <f t="shared" si="2"/>
        <v>11302</v>
      </c>
      <c r="D70" s="258">
        <f t="shared" si="4"/>
        <v>11874</v>
      </c>
      <c r="E70" s="281">
        <f t="shared" si="3"/>
        <v>10687</v>
      </c>
      <c r="F70" s="96"/>
      <c r="G70" s="96"/>
      <c r="H70" s="96"/>
      <c r="I70" s="96"/>
      <c r="J70" s="96"/>
      <c r="K70" s="96"/>
    </row>
    <row r="71" spans="1:11" ht="12.75">
      <c r="A71" s="256" t="s">
        <v>87</v>
      </c>
      <c r="B71" s="431" t="s">
        <v>475</v>
      </c>
      <c r="C71" s="33"/>
      <c r="D71" s="258">
        <f t="shared" si="4"/>
        <v>50042</v>
      </c>
      <c r="E71" s="281">
        <f t="shared" si="3"/>
        <v>185287</v>
      </c>
      <c r="F71" s="96"/>
      <c r="G71" s="96"/>
      <c r="H71" s="96"/>
      <c r="I71" s="96"/>
      <c r="J71" s="96"/>
      <c r="K71" s="96"/>
    </row>
    <row r="72" spans="1:11" ht="12.75">
      <c r="A72" s="256" t="s">
        <v>89</v>
      </c>
      <c r="B72" s="431" t="s">
        <v>90</v>
      </c>
      <c r="C72" s="33">
        <f aca="true" t="shared" si="5" ref="C72:C80">C17+F17+I17+C44+F44+I44</f>
        <v>250496</v>
      </c>
      <c r="D72" s="258">
        <f t="shared" si="4"/>
        <v>256537</v>
      </c>
      <c r="E72" s="281">
        <f aca="true" t="shared" si="6" ref="E72:E80">E17+H17+K17+E44+H44+K44</f>
        <v>259577</v>
      </c>
      <c r="F72" s="96"/>
      <c r="G72" s="96"/>
      <c r="H72" s="96"/>
      <c r="I72" s="96"/>
      <c r="J72" s="96"/>
      <c r="K72" s="96"/>
    </row>
    <row r="73" spans="1:11" ht="12.75">
      <c r="A73" s="256" t="s">
        <v>91</v>
      </c>
      <c r="B73" s="431" t="s">
        <v>92</v>
      </c>
      <c r="C73" s="33">
        <f t="shared" si="5"/>
        <v>155855</v>
      </c>
      <c r="D73" s="258">
        <f t="shared" si="4"/>
        <v>177673</v>
      </c>
      <c r="E73" s="281">
        <f t="shared" si="6"/>
        <v>183539</v>
      </c>
      <c r="F73" s="96"/>
      <c r="G73" s="96"/>
      <c r="H73" s="96"/>
      <c r="I73" s="96"/>
      <c r="J73" s="96"/>
      <c r="K73" s="96"/>
    </row>
    <row r="74" spans="1:11" ht="12.75">
      <c r="A74" s="647" t="s">
        <v>93</v>
      </c>
      <c r="B74" s="431" t="s">
        <v>94</v>
      </c>
      <c r="C74" s="33">
        <f t="shared" si="5"/>
        <v>41986</v>
      </c>
      <c r="D74" s="258">
        <f t="shared" si="4"/>
        <v>53614</v>
      </c>
      <c r="E74" s="281">
        <f t="shared" si="6"/>
        <v>41750</v>
      </c>
      <c r="F74" s="96"/>
      <c r="G74" s="96"/>
      <c r="H74" s="96"/>
      <c r="I74" s="96"/>
      <c r="J74" s="96"/>
      <c r="K74" s="96"/>
    </row>
    <row r="75" spans="1:11" ht="12.75">
      <c r="A75" s="645"/>
      <c r="B75" s="431" t="s">
        <v>95</v>
      </c>
      <c r="C75" s="33">
        <f t="shared" si="5"/>
        <v>25379</v>
      </c>
      <c r="D75" s="258">
        <f t="shared" si="4"/>
        <v>34005</v>
      </c>
      <c r="E75" s="281">
        <f t="shared" si="6"/>
        <v>26943</v>
      </c>
      <c r="F75" s="96"/>
      <c r="G75" s="96"/>
      <c r="H75" s="96"/>
      <c r="I75" s="96"/>
      <c r="J75" s="96"/>
      <c r="K75" s="96"/>
    </row>
    <row r="76" spans="1:11" ht="12.75">
      <c r="A76" s="645"/>
      <c r="B76" s="431" t="s">
        <v>629</v>
      </c>
      <c r="C76" s="33">
        <f t="shared" si="5"/>
        <v>33858</v>
      </c>
      <c r="D76" s="258">
        <f t="shared" si="4"/>
        <v>40901</v>
      </c>
      <c r="E76" s="281">
        <f t="shared" si="6"/>
        <v>37699</v>
      </c>
      <c r="F76" s="96"/>
      <c r="G76" s="96"/>
      <c r="H76" s="96"/>
      <c r="I76" s="96"/>
      <c r="J76" s="96"/>
      <c r="K76" s="96"/>
    </row>
    <row r="77" spans="1:11" ht="16.5" customHeight="1">
      <c r="A77" s="646"/>
      <c r="B77" s="431" t="s">
        <v>97</v>
      </c>
      <c r="C77" s="33">
        <f t="shared" si="5"/>
        <v>17721</v>
      </c>
      <c r="D77" s="258">
        <f t="shared" si="4"/>
        <v>18929</v>
      </c>
      <c r="E77" s="281">
        <f t="shared" si="6"/>
        <v>16094</v>
      </c>
      <c r="F77" s="96"/>
      <c r="G77" s="96"/>
      <c r="H77" s="96"/>
      <c r="I77" s="96"/>
      <c r="J77" s="96"/>
      <c r="K77" s="96"/>
    </row>
    <row r="78" spans="1:11" ht="12.75">
      <c r="A78" s="256" t="s">
        <v>96</v>
      </c>
      <c r="B78" s="431" t="s">
        <v>99</v>
      </c>
      <c r="C78" s="33">
        <f t="shared" si="5"/>
        <v>236034</v>
      </c>
      <c r="D78" s="258">
        <f t="shared" si="4"/>
        <v>262298</v>
      </c>
      <c r="E78" s="281">
        <f t="shared" si="6"/>
        <v>261727</v>
      </c>
      <c r="F78" s="96"/>
      <c r="G78" s="96"/>
      <c r="H78" s="96"/>
      <c r="I78" s="96"/>
      <c r="J78" s="96"/>
      <c r="K78" s="96"/>
    </row>
    <row r="79" spans="1:12" s="18" customFormat="1" ht="12.75">
      <c r="A79" s="256">
        <v>10</v>
      </c>
      <c r="B79" s="431" t="s">
        <v>102</v>
      </c>
      <c r="C79" s="33">
        <f t="shared" si="5"/>
        <v>59378</v>
      </c>
      <c r="D79" s="258">
        <f t="shared" si="4"/>
        <v>65692</v>
      </c>
      <c r="E79" s="281">
        <f t="shared" si="6"/>
        <v>68061</v>
      </c>
      <c r="F79" s="96"/>
      <c r="G79" s="96"/>
      <c r="H79" s="96"/>
      <c r="I79" s="96"/>
      <c r="J79" s="96"/>
      <c r="K79" s="96"/>
      <c r="L79"/>
    </row>
    <row r="80" spans="1:12" ht="26.25" thickBot="1">
      <c r="A80" s="433" t="s">
        <v>100</v>
      </c>
      <c r="B80" s="432" t="s">
        <v>234</v>
      </c>
      <c r="C80" s="291">
        <f t="shared" si="5"/>
        <v>95969</v>
      </c>
      <c r="D80" s="292">
        <f t="shared" si="4"/>
        <v>100021</v>
      </c>
      <c r="E80" s="306">
        <f t="shared" si="6"/>
        <v>89656</v>
      </c>
      <c r="F80" s="96"/>
      <c r="G80" s="96"/>
      <c r="H80" s="96"/>
      <c r="I80" s="96"/>
      <c r="J80" s="96"/>
      <c r="K80" s="96"/>
      <c r="L80" s="18"/>
    </row>
    <row r="81" spans="1:11" ht="13.5" thickBot="1">
      <c r="A81" s="294"/>
      <c r="B81" s="295" t="s">
        <v>103</v>
      </c>
      <c r="C81" s="304">
        <f>SUM(C62:C80)</f>
        <v>2660055</v>
      </c>
      <c r="D81" s="304">
        <f>SUM(D62:D80)</f>
        <v>2929206</v>
      </c>
      <c r="E81" s="305">
        <f>SUM(E62:E80)</f>
        <v>2887292</v>
      </c>
      <c r="F81" s="96"/>
      <c r="G81" s="96"/>
      <c r="H81" s="96"/>
      <c r="I81" s="96"/>
      <c r="J81" s="96"/>
      <c r="K81" s="96"/>
    </row>
    <row r="82" spans="1:11" ht="12.75">
      <c r="A82" s="540" t="s">
        <v>101</v>
      </c>
      <c r="B82" s="307" t="s">
        <v>105</v>
      </c>
      <c r="C82" s="509">
        <f>C27+F27+I27+C54+F54+I54</f>
        <v>1317134</v>
      </c>
      <c r="D82" s="509">
        <v>1559327</v>
      </c>
      <c r="E82" s="541">
        <f>E27+H27+K27+E54+H54+K54</f>
        <v>1537350</v>
      </c>
      <c r="F82" s="96"/>
      <c r="G82" s="96"/>
      <c r="H82" s="96"/>
      <c r="I82" s="96"/>
      <c r="J82" s="96"/>
      <c r="K82" s="96"/>
    </row>
    <row r="83" spans="1:11" ht="13.5" thickBot="1">
      <c r="A83" s="544"/>
      <c r="B83" s="523" t="s">
        <v>106</v>
      </c>
      <c r="C83" s="524">
        <f>C81+C82</f>
        <v>3977189</v>
      </c>
      <c r="D83" s="524">
        <f>SUM(D81:D82)</f>
        <v>4488533</v>
      </c>
      <c r="E83" s="525">
        <f>E81+E82</f>
        <v>4424642</v>
      </c>
      <c r="F83" s="96"/>
      <c r="G83" s="96"/>
      <c r="H83" s="96"/>
      <c r="I83" s="96"/>
      <c r="J83" s="96"/>
      <c r="K83" s="96"/>
    </row>
    <row r="84" spans="1:11" ht="12.7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1:11" ht="12.7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1:11" ht="12.7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1:11" ht="12.7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16.5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1:11" ht="15.75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1:11" ht="12.7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1:11" ht="12.7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13.5" thickBot="1">
      <c r="A92" s="96"/>
      <c r="B92" s="96" t="s">
        <v>44</v>
      </c>
      <c r="C92" s="96"/>
      <c r="D92" s="96"/>
      <c r="E92" s="96"/>
      <c r="F92" s="96"/>
      <c r="G92" s="96"/>
      <c r="H92" s="96"/>
      <c r="I92" s="96"/>
      <c r="J92" s="96"/>
      <c r="K92" s="96" t="s">
        <v>412</v>
      </c>
    </row>
    <row r="93" spans="1:11" ht="15.75">
      <c r="A93" s="283"/>
      <c r="B93" s="284"/>
      <c r="C93" s="643" t="s">
        <v>111</v>
      </c>
      <c r="D93" s="643"/>
      <c r="E93" s="643"/>
      <c r="F93" s="643" t="s">
        <v>112</v>
      </c>
      <c r="G93" s="643"/>
      <c r="H93" s="643"/>
      <c r="I93" s="643" t="s">
        <v>113</v>
      </c>
      <c r="J93" s="643"/>
      <c r="K93" s="644"/>
    </row>
    <row r="94" spans="1:11" ht="38.25">
      <c r="A94" s="285" t="s">
        <v>79</v>
      </c>
      <c r="B94" s="286" t="s">
        <v>80</v>
      </c>
      <c r="C94" s="286" t="s">
        <v>439</v>
      </c>
      <c r="D94" s="286" t="s">
        <v>473</v>
      </c>
      <c r="E94" s="286" t="s">
        <v>474</v>
      </c>
      <c r="F94" s="286" t="s">
        <v>439</v>
      </c>
      <c r="G94" s="286" t="s">
        <v>473</v>
      </c>
      <c r="H94" s="286" t="s">
        <v>474</v>
      </c>
      <c r="I94" s="286" t="s">
        <v>439</v>
      </c>
      <c r="J94" s="286" t="s">
        <v>473</v>
      </c>
      <c r="K94" s="287" t="s">
        <v>474</v>
      </c>
    </row>
    <row r="95" spans="1:11" ht="25.5">
      <c r="A95" s="256" t="s">
        <v>5</v>
      </c>
      <c r="B95" s="431" t="s">
        <v>81</v>
      </c>
      <c r="C95" s="258">
        <v>130200</v>
      </c>
      <c r="D95" s="258">
        <v>133573</v>
      </c>
      <c r="E95" s="258">
        <v>120855</v>
      </c>
      <c r="F95" s="33">
        <v>41500</v>
      </c>
      <c r="G95" s="258">
        <v>42579</v>
      </c>
      <c r="H95" s="33">
        <v>38444</v>
      </c>
      <c r="I95" s="258">
        <v>57298</v>
      </c>
      <c r="J95" s="258">
        <v>62531</v>
      </c>
      <c r="K95" s="288">
        <v>59999</v>
      </c>
    </row>
    <row r="96" spans="1:11" ht="25.5">
      <c r="A96" s="256" t="s">
        <v>9</v>
      </c>
      <c r="B96" s="431" t="s">
        <v>82</v>
      </c>
      <c r="C96" s="34">
        <v>293845</v>
      </c>
      <c r="D96" s="258">
        <v>311730</v>
      </c>
      <c r="E96" s="34">
        <v>295260</v>
      </c>
      <c r="F96" s="33">
        <v>89541</v>
      </c>
      <c r="G96" s="258">
        <v>94065</v>
      </c>
      <c r="H96" s="33">
        <v>90518</v>
      </c>
      <c r="I96" s="258">
        <v>200583</v>
      </c>
      <c r="J96" s="258">
        <v>218802</v>
      </c>
      <c r="K96" s="288">
        <v>186180</v>
      </c>
    </row>
    <row r="97" spans="1:11" ht="12.75">
      <c r="A97" s="647" t="s">
        <v>83</v>
      </c>
      <c r="B97" s="431" t="s">
        <v>84</v>
      </c>
      <c r="C97" s="34">
        <v>198546</v>
      </c>
      <c r="D97" s="258">
        <v>208008</v>
      </c>
      <c r="E97" s="34">
        <v>197225</v>
      </c>
      <c r="F97" s="33">
        <v>61386</v>
      </c>
      <c r="G97" s="258">
        <v>64418</v>
      </c>
      <c r="H97" s="33">
        <v>61375</v>
      </c>
      <c r="I97" s="258">
        <v>23751</v>
      </c>
      <c r="J97" s="258">
        <v>30598</v>
      </c>
      <c r="K97" s="288">
        <v>28122</v>
      </c>
    </row>
    <row r="98" spans="1:11" ht="12.75">
      <c r="A98" s="645"/>
      <c r="B98" s="431" t="s">
        <v>85</v>
      </c>
      <c r="C98" s="33">
        <v>34583</v>
      </c>
      <c r="D98" s="258">
        <v>35562</v>
      </c>
      <c r="E98" s="33">
        <v>37359</v>
      </c>
      <c r="F98" s="33">
        <v>11055</v>
      </c>
      <c r="G98" s="258">
        <v>11368</v>
      </c>
      <c r="H98" s="33">
        <v>11671</v>
      </c>
      <c r="I98" s="258">
        <v>5174</v>
      </c>
      <c r="J98" s="258">
        <v>5484</v>
      </c>
      <c r="K98" s="288">
        <v>5888</v>
      </c>
    </row>
    <row r="99" spans="1:11" ht="12.75">
      <c r="A99" s="645"/>
      <c r="B99" s="289" t="s">
        <v>393</v>
      </c>
      <c r="C99" s="33">
        <v>30989</v>
      </c>
      <c r="D99" s="258">
        <v>31858</v>
      </c>
      <c r="E99" s="33">
        <v>25519</v>
      </c>
      <c r="F99" s="33">
        <v>9737</v>
      </c>
      <c r="G99" s="258">
        <v>10014</v>
      </c>
      <c r="H99" s="33">
        <v>7580</v>
      </c>
      <c r="I99" s="258">
        <v>5735</v>
      </c>
      <c r="J99" s="258">
        <v>5885</v>
      </c>
      <c r="K99" s="288">
        <v>5137</v>
      </c>
    </row>
    <row r="100" spans="1:11" ht="12.75">
      <c r="A100" s="645"/>
      <c r="B100" s="431" t="s">
        <v>627</v>
      </c>
      <c r="C100" s="34">
        <v>136446</v>
      </c>
      <c r="D100" s="258">
        <v>140697</v>
      </c>
      <c r="E100" s="34">
        <v>124525</v>
      </c>
      <c r="F100" s="33">
        <v>44325</v>
      </c>
      <c r="G100" s="258">
        <v>45506</v>
      </c>
      <c r="H100" s="33">
        <v>39126</v>
      </c>
      <c r="I100" s="258">
        <v>16191</v>
      </c>
      <c r="J100" s="258">
        <v>23004</v>
      </c>
      <c r="K100" s="288">
        <v>19270</v>
      </c>
    </row>
    <row r="101" spans="1:11" ht="12.75">
      <c r="A101" s="646"/>
      <c r="B101" s="431" t="s">
        <v>472</v>
      </c>
      <c r="C101" s="33">
        <v>29895</v>
      </c>
      <c r="D101" s="258">
        <v>33646</v>
      </c>
      <c r="E101" s="33">
        <v>38823</v>
      </c>
      <c r="F101" s="33">
        <v>9871</v>
      </c>
      <c r="G101" s="258">
        <v>10889</v>
      </c>
      <c r="H101" s="33">
        <v>12059</v>
      </c>
      <c r="I101" s="258">
        <v>10534</v>
      </c>
      <c r="J101" s="258">
        <v>25285</v>
      </c>
      <c r="K101" s="288">
        <v>13357</v>
      </c>
    </row>
    <row r="102" spans="1:11" ht="12.75">
      <c r="A102" s="642" t="s">
        <v>86</v>
      </c>
      <c r="B102" s="431" t="s">
        <v>88</v>
      </c>
      <c r="C102" s="34">
        <v>143897</v>
      </c>
      <c r="D102" s="258">
        <v>148422</v>
      </c>
      <c r="E102" s="34">
        <v>143967</v>
      </c>
      <c r="F102" s="33">
        <v>45292</v>
      </c>
      <c r="G102" s="258">
        <v>46739</v>
      </c>
      <c r="H102" s="33">
        <v>45313</v>
      </c>
      <c r="I102" s="258">
        <v>43650</v>
      </c>
      <c r="J102" s="258">
        <v>45892</v>
      </c>
      <c r="K102" s="288">
        <v>47565</v>
      </c>
    </row>
    <row r="103" spans="1:11" ht="12.75">
      <c r="A103" s="642"/>
      <c r="B103" s="289" t="s">
        <v>392</v>
      </c>
      <c r="C103" s="34">
        <v>8189</v>
      </c>
      <c r="D103" s="258">
        <v>8547</v>
      </c>
      <c r="E103" s="34">
        <v>7467</v>
      </c>
      <c r="F103" s="33">
        <v>2578</v>
      </c>
      <c r="G103" s="258">
        <v>2692</v>
      </c>
      <c r="H103" s="33">
        <v>2372</v>
      </c>
      <c r="I103" s="258">
        <v>535</v>
      </c>
      <c r="J103" s="258">
        <v>635</v>
      </c>
      <c r="K103" s="288">
        <v>848</v>
      </c>
    </row>
    <row r="104" spans="1:11" ht="12.75">
      <c r="A104" s="256" t="s">
        <v>87</v>
      </c>
      <c r="B104" s="431" t="s">
        <v>475</v>
      </c>
      <c r="C104" s="34"/>
      <c r="D104" s="258">
        <v>27745</v>
      </c>
      <c r="E104" s="34">
        <v>103301</v>
      </c>
      <c r="F104" s="33"/>
      <c r="G104" s="258">
        <v>9338</v>
      </c>
      <c r="H104" s="33">
        <v>33342</v>
      </c>
      <c r="I104" s="258"/>
      <c r="J104" s="258">
        <v>12459</v>
      </c>
      <c r="K104" s="288">
        <v>26200</v>
      </c>
    </row>
    <row r="105" spans="1:11" ht="12.75">
      <c r="A105" s="256" t="s">
        <v>89</v>
      </c>
      <c r="B105" s="431" t="s">
        <v>90</v>
      </c>
      <c r="C105" s="34">
        <v>124142</v>
      </c>
      <c r="D105" s="258">
        <v>128402</v>
      </c>
      <c r="E105" s="34">
        <v>131330</v>
      </c>
      <c r="F105" s="33">
        <v>38364</v>
      </c>
      <c r="G105" s="258">
        <v>38435</v>
      </c>
      <c r="H105" s="33">
        <v>40599</v>
      </c>
      <c r="I105" s="258">
        <v>87640</v>
      </c>
      <c r="J105" s="258">
        <v>88588</v>
      </c>
      <c r="K105" s="288">
        <v>86798</v>
      </c>
    </row>
    <row r="106" spans="1:11" ht="12.75">
      <c r="A106" s="256" t="s">
        <v>91</v>
      </c>
      <c r="B106" s="431" t="s">
        <v>92</v>
      </c>
      <c r="C106" s="34">
        <v>58070</v>
      </c>
      <c r="D106" s="258">
        <v>64999</v>
      </c>
      <c r="E106" s="34">
        <v>64337</v>
      </c>
      <c r="F106" s="33">
        <v>19160</v>
      </c>
      <c r="G106" s="258">
        <v>21602</v>
      </c>
      <c r="H106" s="33">
        <v>20862</v>
      </c>
      <c r="I106" s="258">
        <v>77160</v>
      </c>
      <c r="J106" s="258">
        <v>79492</v>
      </c>
      <c r="K106" s="288">
        <v>90720</v>
      </c>
    </row>
    <row r="107" spans="1:11" ht="18" customHeight="1">
      <c r="A107" s="647" t="s">
        <v>93</v>
      </c>
      <c r="B107" s="431" t="s">
        <v>94</v>
      </c>
      <c r="C107" s="34">
        <v>17282</v>
      </c>
      <c r="D107" s="258">
        <v>21845</v>
      </c>
      <c r="E107" s="34">
        <v>16020</v>
      </c>
      <c r="F107" s="33">
        <v>5455</v>
      </c>
      <c r="G107" s="258">
        <v>6784</v>
      </c>
      <c r="H107" s="33">
        <v>5033</v>
      </c>
      <c r="I107" s="258">
        <v>19249</v>
      </c>
      <c r="J107" s="258">
        <v>23821</v>
      </c>
      <c r="K107" s="288">
        <v>20697</v>
      </c>
    </row>
    <row r="108" spans="1:11" ht="12.75">
      <c r="A108" s="645"/>
      <c r="B108" s="431" t="s">
        <v>95</v>
      </c>
      <c r="C108" s="33">
        <v>12159</v>
      </c>
      <c r="D108" s="258">
        <v>12396</v>
      </c>
      <c r="E108" s="33">
        <v>13220</v>
      </c>
      <c r="F108" s="33">
        <v>3752</v>
      </c>
      <c r="G108" s="258">
        <v>3828</v>
      </c>
      <c r="H108" s="33">
        <v>4089</v>
      </c>
      <c r="I108" s="258">
        <v>9276</v>
      </c>
      <c r="J108" s="258">
        <v>9276</v>
      </c>
      <c r="K108" s="288">
        <v>9442</v>
      </c>
    </row>
    <row r="109" spans="1:11" ht="12.75">
      <c r="A109" s="645"/>
      <c r="B109" s="431" t="s">
        <v>629</v>
      </c>
      <c r="C109" s="34">
        <v>17224</v>
      </c>
      <c r="D109" s="258">
        <v>17844</v>
      </c>
      <c r="E109" s="34">
        <v>17543</v>
      </c>
      <c r="F109" s="33">
        <v>5300</v>
      </c>
      <c r="G109" s="258">
        <v>5477</v>
      </c>
      <c r="H109" s="33">
        <v>5437</v>
      </c>
      <c r="I109" s="258">
        <v>11104</v>
      </c>
      <c r="J109" s="258">
        <v>17350</v>
      </c>
      <c r="K109" s="288">
        <v>14719</v>
      </c>
    </row>
    <row r="110" spans="1:11" ht="12.75">
      <c r="A110" s="646"/>
      <c r="B110" s="431" t="s">
        <v>97</v>
      </c>
      <c r="C110" s="33">
        <v>10495</v>
      </c>
      <c r="D110" s="258">
        <v>11277</v>
      </c>
      <c r="E110" s="33">
        <v>9081</v>
      </c>
      <c r="F110" s="33">
        <v>3154</v>
      </c>
      <c r="G110" s="258">
        <v>3348</v>
      </c>
      <c r="H110" s="33">
        <v>2774</v>
      </c>
      <c r="I110" s="258">
        <v>4072</v>
      </c>
      <c r="J110" s="258">
        <v>4304</v>
      </c>
      <c r="K110" s="288">
        <v>4239</v>
      </c>
    </row>
    <row r="111" spans="1:11" ht="12.75">
      <c r="A111" s="256" t="s">
        <v>96</v>
      </c>
      <c r="B111" s="431" t="s">
        <v>99</v>
      </c>
      <c r="C111" s="34">
        <v>167190</v>
      </c>
      <c r="D111" s="258">
        <v>181184</v>
      </c>
      <c r="E111" s="34">
        <v>177245</v>
      </c>
      <c r="F111" s="33">
        <v>51963</v>
      </c>
      <c r="G111" s="258">
        <v>56612</v>
      </c>
      <c r="H111" s="33">
        <v>53083</v>
      </c>
      <c r="I111" s="258">
        <v>16881</v>
      </c>
      <c r="J111" s="258">
        <v>24502</v>
      </c>
      <c r="K111" s="288">
        <v>28941</v>
      </c>
    </row>
    <row r="112" spans="1:11" ht="12.75">
      <c r="A112" s="256">
        <v>10</v>
      </c>
      <c r="B112" s="431" t="s">
        <v>102</v>
      </c>
      <c r="C112" s="34">
        <v>21583</v>
      </c>
      <c r="D112" s="258">
        <v>24077</v>
      </c>
      <c r="E112" s="34">
        <v>19511</v>
      </c>
      <c r="F112" s="33">
        <v>6388</v>
      </c>
      <c r="G112" s="258">
        <v>7187</v>
      </c>
      <c r="H112" s="33">
        <v>5724</v>
      </c>
      <c r="I112" s="258">
        <v>28657</v>
      </c>
      <c r="J112" s="258">
        <v>31678</v>
      </c>
      <c r="K112" s="288">
        <v>31506</v>
      </c>
    </row>
    <row r="113" spans="1:11" ht="26.25" thickBot="1">
      <c r="A113" s="433" t="s">
        <v>100</v>
      </c>
      <c r="B113" s="532" t="s">
        <v>234</v>
      </c>
      <c r="C113" s="282">
        <v>4775</v>
      </c>
      <c r="D113" s="327">
        <v>4794</v>
      </c>
      <c r="E113" s="282">
        <v>4775</v>
      </c>
      <c r="F113" s="533">
        <v>1150</v>
      </c>
      <c r="G113" s="327">
        <v>1156</v>
      </c>
      <c r="H113" s="533">
        <v>1150</v>
      </c>
      <c r="I113" s="327">
        <v>1018</v>
      </c>
      <c r="J113" s="327">
        <v>1018</v>
      </c>
      <c r="K113" s="328">
        <v>1000</v>
      </c>
    </row>
    <row r="114" spans="1:11" ht="13.5" thickBot="1">
      <c r="A114" s="294"/>
      <c r="B114" s="295" t="s">
        <v>103</v>
      </c>
      <c r="C114" s="304">
        <f aca="true" t="shared" si="7" ref="C114:K114">SUM(C95:C113)</f>
        <v>1439510</v>
      </c>
      <c r="D114" s="304">
        <f t="shared" si="7"/>
        <v>1546606</v>
      </c>
      <c r="E114" s="304">
        <f t="shared" si="7"/>
        <v>1547363</v>
      </c>
      <c r="F114" s="304">
        <f t="shared" si="7"/>
        <v>449971</v>
      </c>
      <c r="G114" s="304">
        <f t="shared" si="7"/>
        <v>482037</v>
      </c>
      <c r="H114" s="304">
        <f t="shared" si="7"/>
        <v>480551</v>
      </c>
      <c r="I114" s="304">
        <f t="shared" si="7"/>
        <v>618508</v>
      </c>
      <c r="J114" s="304">
        <f t="shared" si="7"/>
        <v>710604</v>
      </c>
      <c r="K114" s="304">
        <f t="shared" si="7"/>
        <v>680628</v>
      </c>
    </row>
    <row r="115" spans="1:11" ht="13.5" thickBot="1">
      <c r="A115" s="540" t="s">
        <v>101</v>
      </c>
      <c r="B115" s="299" t="s">
        <v>105</v>
      </c>
      <c r="C115" s="300">
        <v>682906</v>
      </c>
      <c r="D115" s="300">
        <v>737937</v>
      </c>
      <c r="E115" s="300">
        <v>689700</v>
      </c>
      <c r="F115" s="301">
        <v>227889</v>
      </c>
      <c r="G115" s="301">
        <v>244299</v>
      </c>
      <c r="H115" s="301">
        <v>227770</v>
      </c>
      <c r="I115" s="303">
        <v>406339</v>
      </c>
      <c r="J115" s="302">
        <v>562091</v>
      </c>
      <c r="K115" s="303">
        <v>589880</v>
      </c>
    </row>
    <row r="116" spans="1:11" ht="13.5" thickBot="1">
      <c r="A116" s="294"/>
      <c r="B116" s="295" t="s">
        <v>106</v>
      </c>
      <c r="C116" s="296">
        <f aca="true" t="shared" si="8" ref="C116:K116">SUM(C114:C115)</f>
        <v>2122416</v>
      </c>
      <c r="D116" s="296">
        <f t="shared" si="8"/>
        <v>2284543</v>
      </c>
      <c r="E116" s="296">
        <f t="shared" si="8"/>
        <v>2237063</v>
      </c>
      <c r="F116" s="296">
        <f t="shared" si="8"/>
        <v>677860</v>
      </c>
      <c r="G116" s="296">
        <f t="shared" si="8"/>
        <v>726336</v>
      </c>
      <c r="H116" s="296">
        <f t="shared" si="8"/>
        <v>708321</v>
      </c>
      <c r="I116" s="296">
        <f t="shared" si="8"/>
        <v>1024847</v>
      </c>
      <c r="J116" s="296">
        <f t="shared" si="8"/>
        <v>1272695</v>
      </c>
      <c r="K116" s="296">
        <f t="shared" si="8"/>
        <v>1270508</v>
      </c>
    </row>
    <row r="117" spans="1:11" ht="12.7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</row>
    <row r="118" spans="1:11" ht="12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</row>
    <row r="119" spans="1:11" ht="13.5" thickBot="1">
      <c r="A119" s="96"/>
      <c r="B119" s="96" t="s">
        <v>44</v>
      </c>
      <c r="C119" s="96"/>
      <c r="D119" s="96"/>
      <c r="E119" s="96"/>
      <c r="F119" s="96"/>
      <c r="G119" s="96"/>
      <c r="H119" s="96"/>
      <c r="I119" s="96"/>
      <c r="J119" s="96"/>
      <c r="K119" s="96" t="s">
        <v>412</v>
      </c>
    </row>
    <row r="120" spans="1:11" ht="15.75">
      <c r="A120" s="283"/>
      <c r="B120" s="284"/>
      <c r="C120" s="643" t="s">
        <v>114</v>
      </c>
      <c r="D120" s="643"/>
      <c r="E120" s="643"/>
      <c r="F120" s="643" t="s">
        <v>115</v>
      </c>
      <c r="G120" s="643"/>
      <c r="H120" s="643"/>
      <c r="I120" s="643" t="s">
        <v>116</v>
      </c>
      <c r="J120" s="643"/>
      <c r="K120" s="644"/>
    </row>
    <row r="121" spans="1:11" ht="38.25">
      <c r="A121" s="285" t="s">
        <v>79</v>
      </c>
      <c r="B121" s="286" t="s">
        <v>80</v>
      </c>
      <c r="C121" s="286" t="s">
        <v>439</v>
      </c>
      <c r="D121" s="286" t="s">
        <v>473</v>
      </c>
      <c r="E121" s="286" t="s">
        <v>474</v>
      </c>
      <c r="F121" s="286" t="s">
        <v>439</v>
      </c>
      <c r="G121" s="286" t="s">
        <v>473</v>
      </c>
      <c r="H121" s="286" t="s">
        <v>474</v>
      </c>
      <c r="I121" s="286" t="s">
        <v>439</v>
      </c>
      <c r="J121" s="286" t="s">
        <v>473</v>
      </c>
      <c r="K121" s="287" t="s">
        <v>474</v>
      </c>
    </row>
    <row r="122" spans="1:11" ht="25.5">
      <c r="A122" s="256" t="s">
        <v>5</v>
      </c>
      <c r="B122" s="431" t="s">
        <v>81</v>
      </c>
      <c r="C122" s="258">
        <v>1360</v>
      </c>
      <c r="D122" s="258">
        <v>1360</v>
      </c>
      <c r="E122" s="258">
        <v>1252</v>
      </c>
      <c r="F122" s="33"/>
      <c r="G122" s="258"/>
      <c r="H122" s="33"/>
      <c r="I122" s="258">
        <v>1512</v>
      </c>
      <c r="J122" s="258">
        <v>2972</v>
      </c>
      <c r="K122" s="288">
        <v>1320</v>
      </c>
    </row>
    <row r="123" spans="1:11" ht="25.5">
      <c r="A123" s="256" t="s">
        <v>9</v>
      </c>
      <c r="B123" s="431" t="s">
        <v>82</v>
      </c>
      <c r="C123" s="34">
        <v>4000</v>
      </c>
      <c r="D123" s="258">
        <v>4000</v>
      </c>
      <c r="E123" s="34">
        <v>4000</v>
      </c>
      <c r="F123" s="33"/>
      <c r="G123" s="258"/>
      <c r="H123" s="33"/>
      <c r="I123" s="258">
        <v>30000</v>
      </c>
      <c r="J123" s="258">
        <v>30000</v>
      </c>
      <c r="K123" s="288">
        <v>26286</v>
      </c>
    </row>
    <row r="124" spans="1:11" ht="12.75">
      <c r="A124" s="647" t="s">
        <v>83</v>
      </c>
      <c r="B124" s="431" t="s">
        <v>84</v>
      </c>
      <c r="C124" s="34">
        <v>4830</v>
      </c>
      <c r="D124" s="258">
        <v>4830</v>
      </c>
      <c r="E124" s="34">
        <v>4850</v>
      </c>
      <c r="F124" s="33"/>
      <c r="G124" s="258"/>
      <c r="H124" s="33"/>
      <c r="I124" s="258">
        <v>5150</v>
      </c>
      <c r="J124" s="258">
        <v>5450</v>
      </c>
      <c r="K124" s="288"/>
    </row>
    <row r="125" spans="1:11" ht="12.75">
      <c r="A125" s="645"/>
      <c r="B125" s="431" t="s">
        <v>85</v>
      </c>
      <c r="C125" s="33"/>
      <c r="D125" s="258"/>
      <c r="E125" s="33"/>
      <c r="F125" s="33"/>
      <c r="G125" s="258"/>
      <c r="H125" s="33"/>
      <c r="I125" s="258">
        <v>240</v>
      </c>
      <c r="J125" s="258">
        <v>240</v>
      </c>
      <c r="K125" s="288">
        <v>2040</v>
      </c>
    </row>
    <row r="126" spans="1:11" ht="12.75">
      <c r="A126" s="645"/>
      <c r="B126" s="289" t="s">
        <v>393</v>
      </c>
      <c r="C126" s="33">
        <v>760</v>
      </c>
      <c r="D126" s="258">
        <v>760</v>
      </c>
      <c r="E126" s="33">
        <v>760</v>
      </c>
      <c r="F126" s="33"/>
      <c r="G126" s="258"/>
      <c r="H126" s="33"/>
      <c r="I126" s="258"/>
      <c r="J126" s="258">
        <v>200</v>
      </c>
      <c r="K126" s="288"/>
    </row>
    <row r="127" spans="1:11" ht="12.75">
      <c r="A127" s="645"/>
      <c r="B127" s="431" t="s">
        <v>627</v>
      </c>
      <c r="C127" s="34">
        <v>2412</v>
      </c>
      <c r="D127" s="258">
        <v>1962</v>
      </c>
      <c r="E127" s="34">
        <v>2427</v>
      </c>
      <c r="F127" s="33"/>
      <c r="G127" s="258">
        <v>800</v>
      </c>
      <c r="H127" s="33"/>
      <c r="I127" s="258"/>
      <c r="J127" s="258">
        <v>1530</v>
      </c>
      <c r="K127" s="288"/>
    </row>
    <row r="128" spans="1:11" ht="12.75">
      <c r="A128" s="646"/>
      <c r="B128" s="431" t="s">
        <v>472</v>
      </c>
      <c r="C128" s="33"/>
      <c r="D128" s="258"/>
      <c r="E128" s="33"/>
      <c r="F128" s="33"/>
      <c r="G128" s="258"/>
      <c r="H128" s="33"/>
      <c r="I128" s="258"/>
      <c r="J128" s="258">
        <v>798</v>
      </c>
      <c r="K128" s="288"/>
    </row>
    <row r="129" spans="1:11" ht="12.75">
      <c r="A129" s="642" t="s">
        <v>86</v>
      </c>
      <c r="B129" s="431" t="s">
        <v>88</v>
      </c>
      <c r="C129" s="34"/>
      <c r="D129" s="258"/>
      <c r="E129" s="34"/>
      <c r="F129" s="33"/>
      <c r="G129" s="258">
        <v>25</v>
      </c>
      <c r="H129" s="33"/>
      <c r="I129" s="258">
        <v>469</v>
      </c>
      <c r="J129" s="258">
        <v>618</v>
      </c>
      <c r="K129" s="288">
        <v>1000</v>
      </c>
    </row>
    <row r="130" spans="1:11" ht="12.75">
      <c r="A130" s="642"/>
      <c r="B130" s="289" t="s">
        <v>392</v>
      </c>
      <c r="C130" s="34"/>
      <c r="D130" s="258"/>
      <c r="E130" s="34"/>
      <c r="F130" s="33"/>
      <c r="G130" s="258"/>
      <c r="H130" s="33"/>
      <c r="I130" s="258"/>
      <c r="J130" s="258"/>
      <c r="K130" s="288"/>
    </row>
    <row r="131" spans="1:11" ht="12.75">
      <c r="A131" s="256" t="s">
        <v>87</v>
      </c>
      <c r="B131" s="431" t="s">
        <v>475</v>
      </c>
      <c r="C131" s="34"/>
      <c r="D131" s="258">
        <v>500</v>
      </c>
      <c r="E131" s="34">
        <v>500</v>
      </c>
      <c r="F131" s="33"/>
      <c r="G131" s="258"/>
      <c r="H131" s="33"/>
      <c r="I131" s="258"/>
      <c r="J131" s="258"/>
      <c r="K131" s="288">
        <v>20744</v>
      </c>
    </row>
    <row r="132" spans="1:11" ht="12.75">
      <c r="A132" s="256" t="s">
        <v>89</v>
      </c>
      <c r="B132" s="431" t="s">
        <v>90</v>
      </c>
      <c r="C132" s="34">
        <v>350</v>
      </c>
      <c r="D132" s="258">
        <v>350</v>
      </c>
      <c r="E132" s="34">
        <v>350</v>
      </c>
      <c r="F132" s="33"/>
      <c r="G132" s="258"/>
      <c r="H132" s="33"/>
      <c r="I132" s="258"/>
      <c r="J132" s="258">
        <v>142</v>
      </c>
      <c r="K132" s="288"/>
    </row>
    <row r="133" spans="1:11" ht="15" customHeight="1">
      <c r="A133" s="256" t="s">
        <v>91</v>
      </c>
      <c r="B133" s="431" t="s">
        <v>92</v>
      </c>
      <c r="C133" s="34"/>
      <c r="D133" s="258"/>
      <c r="E133" s="34"/>
      <c r="F133" s="33"/>
      <c r="G133" s="258"/>
      <c r="H133" s="33"/>
      <c r="I133" s="258">
        <v>1465</v>
      </c>
      <c r="J133" s="258">
        <v>5780</v>
      </c>
      <c r="K133" s="288">
        <v>7620</v>
      </c>
    </row>
    <row r="134" spans="1:11" ht="12.75">
      <c r="A134" s="647" t="s">
        <v>93</v>
      </c>
      <c r="B134" s="431" t="s">
        <v>94</v>
      </c>
      <c r="C134" s="34"/>
      <c r="D134" s="258"/>
      <c r="E134" s="34"/>
      <c r="F134" s="33"/>
      <c r="G134" s="258"/>
      <c r="H134" s="33"/>
      <c r="I134" s="258"/>
      <c r="J134" s="258">
        <v>1164</v>
      </c>
      <c r="K134" s="288"/>
    </row>
    <row r="135" spans="1:11" ht="12.75">
      <c r="A135" s="645"/>
      <c r="B135" s="431" t="s">
        <v>95</v>
      </c>
      <c r="C135" s="33"/>
      <c r="D135" s="258"/>
      <c r="E135" s="33"/>
      <c r="F135" s="33"/>
      <c r="G135" s="258"/>
      <c r="H135" s="33"/>
      <c r="I135" s="258">
        <v>192</v>
      </c>
      <c r="J135" s="258">
        <v>8505</v>
      </c>
      <c r="K135" s="288">
        <v>192</v>
      </c>
    </row>
    <row r="136" spans="1:11" ht="12.75">
      <c r="A136" s="645"/>
      <c r="B136" s="431" t="s">
        <v>629</v>
      </c>
      <c r="C136" s="34"/>
      <c r="D136" s="258"/>
      <c r="E136" s="34"/>
      <c r="F136" s="33"/>
      <c r="G136" s="258"/>
      <c r="H136" s="33"/>
      <c r="I136" s="258">
        <v>230</v>
      </c>
      <c r="J136" s="258">
        <v>230</v>
      </c>
      <c r="K136" s="288"/>
    </row>
    <row r="137" spans="1:11" ht="12.75">
      <c r="A137" s="646"/>
      <c r="B137" s="431" t="s">
        <v>97</v>
      </c>
      <c r="C137" s="33"/>
      <c r="D137" s="258"/>
      <c r="E137" s="33"/>
      <c r="F137" s="33"/>
      <c r="G137" s="258"/>
      <c r="H137" s="33"/>
      <c r="I137" s="258"/>
      <c r="J137" s="258"/>
      <c r="K137" s="288"/>
    </row>
    <row r="138" spans="1:11" ht="12.75">
      <c r="A138" s="256" t="s">
        <v>96</v>
      </c>
      <c r="B138" s="431" t="s">
        <v>99</v>
      </c>
      <c r="C138" s="34"/>
      <c r="D138" s="258"/>
      <c r="E138" s="34"/>
      <c r="F138" s="33"/>
      <c r="G138" s="258"/>
      <c r="H138" s="33">
        <v>260</v>
      </c>
      <c r="I138" s="258"/>
      <c r="J138" s="258"/>
      <c r="K138" s="288">
        <v>2198</v>
      </c>
    </row>
    <row r="139" spans="1:11" ht="12.75">
      <c r="A139" s="256">
        <v>10</v>
      </c>
      <c r="B139" s="431" t="s">
        <v>102</v>
      </c>
      <c r="C139" s="34"/>
      <c r="D139" s="258"/>
      <c r="E139" s="34"/>
      <c r="F139" s="33"/>
      <c r="G139" s="258"/>
      <c r="H139" s="33"/>
      <c r="I139" s="258">
        <v>2750</v>
      </c>
      <c r="J139" s="258">
        <v>2750</v>
      </c>
      <c r="K139" s="288">
        <v>11320</v>
      </c>
    </row>
    <row r="140" spans="1:11" ht="26.25" thickBot="1">
      <c r="A140" s="433" t="s">
        <v>100</v>
      </c>
      <c r="B140" s="532" t="s">
        <v>234</v>
      </c>
      <c r="C140" s="282"/>
      <c r="D140" s="327"/>
      <c r="E140" s="282"/>
      <c r="F140" s="533">
        <v>31286</v>
      </c>
      <c r="G140" s="327">
        <v>32180</v>
      </c>
      <c r="H140" s="533"/>
      <c r="I140" s="327">
        <v>57740</v>
      </c>
      <c r="J140" s="327">
        <v>60873</v>
      </c>
      <c r="K140" s="328">
        <v>82731</v>
      </c>
    </row>
    <row r="141" spans="1:11" ht="13.5" thickBot="1">
      <c r="A141" s="294"/>
      <c r="B141" s="295" t="s">
        <v>103</v>
      </c>
      <c r="C141" s="304">
        <f>SUM(C122:C140)</f>
        <v>13712</v>
      </c>
      <c r="D141" s="304">
        <f>SUM(D122:D140)</f>
        <v>13762</v>
      </c>
      <c r="E141" s="304">
        <f>SUM(E122:E140)</f>
        <v>14139</v>
      </c>
      <c r="F141" s="304">
        <f>SUM(F122:F140)</f>
        <v>31286</v>
      </c>
      <c r="G141" s="304">
        <f>SUM(G123:G140)</f>
        <v>33005</v>
      </c>
      <c r="H141" s="304">
        <f>SUM(H122:H140)</f>
        <v>260</v>
      </c>
      <c r="I141" s="304">
        <f>SUM(I122:I140)</f>
        <v>99748</v>
      </c>
      <c r="J141" s="304">
        <f>SUM(J122:J140)</f>
        <v>121252</v>
      </c>
      <c r="K141" s="304">
        <f>SUM(K122:K140)</f>
        <v>155451</v>
      </c>
    </row>
    <row r="142" spans="1:11" ht="13.5" thickBot="1">
      <c r="A142" s="540" t="s">
        <v>101</v>
      </c>
      <c r="B142" s="299" t="s">
        <v>105</v>
      </c>
      <c r="C142" s="300">
        <v>0</v>
      </c>
      <c r="D142" s="300"/>
      <c r="E142" s="300"/>
      <c r="F142" s="301">
        <v>0</v>
      </c>
      <c r="G142" s="301"/>
      <c r="H142" s="301"/>
      <c r="I142" s="303">
        <v>0</v>
      </c>
      <c r="J142" s="302">
        <v>14015</v>
      </c>
      <c r="K142" s="303">
        <v>20000</v>
      </c>
    </row>
    <row r="143" spans="1:11" ht="13.5" thickBot="1">
      <c r="A143" s="294"/>
      <c r="B143" s="295" t="s">
        <v>106</v>
      </c>
      <c r="C143" s="296">
        <f aca="true" t="shared" si="9" ref="C143:K143">SUM(C141:C142)</f>
        <v>13712</v>
      </c>
      <c r="D143" s="296">
        <f t="shared" si="9"/>
        <v>13762</v>
      </c>
      <c r="E143" s="296">
        <f t="shared" si="9"/>
        <v>14139</v>
      </c>
      <c r="F143" s="296">
        <f t="shared" si="9"/>
        <v>31286</v>
      </c>
      <c r="G143" s="296">
        <f t="shared" si="9"/>
        <v>33005</v>
      </c>
      <c r="H143" s="296">
        <f t="shared" si="9"/>
        <v>260</v>
      </c>
      <c r="I143" s="296">
        <f t="shared" si="9"/>
        <v>99748</v>
      </c>
      <c r="J143" s="296">
        <f t="shared" si="9"/>
        <v>135267</v>
      </c>
      <c r="K143" s="296">
        <f t="shared" si="9"/>
        <v>175451</v>
      </c>
    </row>
    <row r="144" spans="1:11" ht="16.5" customHeight="1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</row>
    <row r="145" spans="1:11" ht="12.7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1:11" ht="12.7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1:11" ht="12.7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</row>
    <row r="148" spans="1:11" ht="12.7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1:11" ht="13.5" thickBot="1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</row>
    <row r="150" spans="1:11" ht="12.75">
      <c r="A150" s="534"/>
      <c r="B150" s="535" t="s">
        <v>44</v>
      </c>
      <c r="C150" s="535"/>
      <c r="D150" s="535"/>
      <c r="E150" s="535"/>
      <c r="F150" s="535"/>
      <c r="G150" s="535"/>
      <c r="H150" s="535"/>
      <c r="I150" s="535"/>
      <c r="J150" s="535"/>
      <c r="K150" s="536" t="s">
        <v>412</v>
      </c>
    </row>
    <row r="151" spans="1:11" ht="15.75">
      <c r="A151" s="537"/>
      <c r="B151" s="522"/>
      <c r="C151" s="628" t="s">
        <v>117</v>
      </c>
      <c r="D151" s="628"/>
      <c r="E151" s="628"/>
      <c r="F151" s="628" t="s">
        <v>118</v>
      </c>
      <c r="G151" s="628"/>
      <c r="H151" s="628"/>
      <c r="I151" s="628" t="s">
        <v>119</v>
      </c>
      <c r="J151" s="628"/>
      <c r="K151" s="629"/>
    </row>
    <row r="152" spans="1:11" ht="38.25">
      <c r="A152" s="285" t="s">
        <v>79</v>
      </c>
      <c r="B152" s="286" t="s">
        <v>80</v>
      </c>
      <c r="C152" s="286" t="s">
        <v>439</v>
      </c>
      <c r="D152" s="286" t="s">
        <v>473</v>
      </c>
      <c r="E152" s="286" t="s">
        <v>474</v>
      </c>
      <c r="F152" s="286" t="s">
        <v>439</v>
      </c>
      <c r="G152" s="286" t="s">
        <v>473</v>
      </c>
      <c r="H152" s="286" t="s">
        <v>474</v>
      </c>
      <c r="I152" s="286" t="s">
        <v>439</v>
      </c>
      <c r="J152" s="286" t="s">
        <v>473</v>
      </c>
      <c r="K152" s="287" t="s">
        <v>474</v>
      </c>
    </row>
    <row r="153" spans="1:11" ht="25.5">
      <c r="A153" s="256" t="s">
        <v>5</v>
      </c>
      <c r="B153" s="431" t="s">
        <v>81</v>
      </c>
      <c r="C153" s="258">
        <v>7320</v>
      </c>
      <c r="D153" s="258">
        <v>12240</v>
      </c>
      <c r="E153" s="258">
        <v>7200</v>
      </c>
      <c r="F153" s="33">
        <v>0</v>
      </c>
      <c r="G153" s="258">
        <v>0</v>
      </c>
      <c r="H153" s="33">
        <v>0</v>
      </c>
      <c r="I153" s="258">
        <f aca="true" t="shared" si="10" ref="I153:I161">F153+C153+I122+F122+C122+I95+F95+C95</f>
        <v>239190</v>
      </c>
      <c r="J153" s="258">
        <f aca="true" t="shared" si="11" ref="J153:J161">G153+D153+J122+G122+D122+J95+G95+D95</f>
        <v>255255</v>
      </c>
      <c r="K153" s="288">
        <f aca="true" t="shared" si="12" ref="K153:K171">E95+H95+K95+E122+H122+K122+E153+H153</f>
        <v>229070</v>
      </c>
    </row>
    <row r="154" spans="1:11" ht="25.5">
      <c r="A154" s="256" t="s">
        <v>9</v>
      </c>
      <c r="B154" s="431" t="s">
        <v>82</v>
      </c>
      <c r="C154" s="34"/>
      <c r="D154" s="258"/>
      <c r="E154" s="34"/>
      <c r="F154" s="33">
        <v>0</v>
      </c>
      <c r="G154" s="258">
        <v>0</v>
      </c>
      <c r="H154" s="33">
        <v>0</v>
      </c>
      <c r="I154" s="258">
        <f t="shared" si="10"/>
        <v>617969</v>
      </c>
      <c r="J154" s="258">
        <f t="shared" si="11"/>
        <v>658597</v>
      </c>
      <c r="K154" s="288">
        <f t="shared" si="12"/>
        <v>602244</v>
      </c>
    </row>
    <row r="155" spans="1:11" ht="12.75">
      <c r="A155" s="647" t="s">
        <v>83</v>
      </c>
      <c r="B155" s="431" t="s">
        <v>84</v>
      </c>
      <c r="C155" s="34"/>
      <c r="D155" s="258"/>
      <c r="E155" s="34"/>
      <c r="F155" s="33">
        <v>0</v>
      </c>
      <c r="G155" s="258">
        <v>0</v>
      </c>
      <c r="H155" s="33">
        <v>0</v>
      </c>
      <c r="I155" s="258">
        <f t="shared" si="10"/>
        <v>293663</v>
      </c>
      <c r="J155" s="258">
        <f t="shared" si="11"/>
        <v>313304</v>
      </c>
      <c r="K155" s="288">
        <f t="shared" si="12"/>
        <v>291572</v>
      </c>
    </row>
    <row r="156" spans="1:11" ht="12.75">
      <c r="A156" s="645"/>
      <c r="B156" s="431" t="s">
        <v>85</v>
      </c>
      <c r="C156" s="33"/>
      <c r="D156" s="258"/>
      <c r="E156" s="33"/>
      <c r="F156" s="33">
        <v>0</v>
      </c>
      <c r="G156" s="258">
        <v>0</v>
      </c>
      <c r="H156" s="33">
        <v>0</v>
      </c>
      <c r="I156" s="258">
        <f t="shared" si="10"/>
        <v>51052</v>
      </c>
      <c r="J156" s="258">
        <f t="shared" si="11"/>
        <v>52654</v>
      </c>
      <c r="K156" s="288">
        <f t="shared" si="12"/>
        <v>56958</v>
      </c>
    </row>
    <row r="157" spans="1:11" ht="12.75">
      <c r="A157" s="645"/>
      <c r="B157" s="289" t="s">
        <v>393</v>
      </c>
      <c r="C157" s="33"/>
      <c r="D157" s="258"/>
      <c r="E157" s="33"/>
      <c r="F157" s="33">
        <v>0</v>
      </c>
      <c r="G157" s="258">
        <v>0</v>
      </c>
      <c r="H157" s="33">
        <v>0</v>
      </c>
      <c r="I157" s="258">
        <f t="shared" si="10"/>
        <v>47221</v>
      </c>
      <c r="J157" s="258">
        <f t="shared" si="11"/>
        <v>48717</v>
      </c>
      <c r="K157" s="288">
        <f t="shared" si="12"/>
        <v>38996</v>
      </c>
    </row>
    <row r="158" spans="1:11" ht="12.75">
      <c r="A158" s="645"/>
      <c r="B158" s="431" t="s">
        <v>627</v>
      </c>
      <c r="C158" s="34"/>
      <c r="D158" s="258">
        <v>1280</v>
      </c>
      <c r="E158" s="34"/>
      <c r="F158" s="33">
        <v>0</v>
      </c>
      <c r="G158" s="258">
        <v>0</v>
      </c>
      <c r="H158" s="33">
        <v>0</v>
      </c>
      <c r="I158" s="258">
        <f t="shared" si="10"/>
        <v>199374</v>
      </c>
      <c r="J158" s="258">
        <f t="shared" si="11"/>
        <v>214779</v>
      </c>
      <c r="K158" s="288">
        <f t="shared" si="12"/>
        <v>185348</v>
      </c>
    </row>
    <row r="159" spans="1:11" ht="12.75">
      <c r="A159" s="646"/>
      <c r="B159" s="431" t="s">
        <v>472</v>
      </c>
      <c r="C159" s="33"/>
      <c r="D159" s="258">
        <v>2000</v>
      </c>
      <c r="E159" s="33"/>
      <c r="F159" s="33">
        <v>0</v>
      </c>
      <c r="G159" s="258">
        <v>0</v>
      </c>
      <c r="H159" s="33">
        <v>0</v>
      </c>
      <c r="I159" s="258">
        <f t="shared" si="10"/>
        <v>50300</v>
      </c>
      <c r="J159" s="258">
        <f t="shared" si="11"/>
        <v>72618</v>
      </c>
      <c r="K159" s="288">
        <f t="shared" si="12"/>
        <v>64239</v>
      </c>
    </row>
    <row r="160" spans="1:11" ht="12.75">
      <c r="A160" s="642" t="s">
        <v>86</v>
      </c>
      <c r="B160" s="431" t="s">
        <v>88</v>
      </c>
      <c r="C160" s="34"/>
      <c r="D160" s="258"/>
      <c r="E160" s="34"/>
      <c r="F160" s="33">
        <v>0</v>
      </c>
      <c r="G160" s="258">
        <v>0</v>
      </c>
      <c r="H160" s="33">
        <v>0</v>
      </c>
      <c r="I160" s="258">
        <f t="shared" si="10"/>
        <v>233308</v>
      </c>
      <c r="J160" s="258">
        <f t="shared" si="11"/>
        <v>241696</v>
      </c>
      <c r="K160" s="288">
        <f t="shared" si="12"/>
        <v>237845</v>
      </c>
    </row>
    <row r="161" spans="1:11" ht="12.75">
      <c r="A161" s="642"/>
      <c r="B161" s="289" t="s">
        <v>392</v>
      </c>
      <c r="C161" s="34"/>
      <c r="D161" s="258"/>
      <c r="E161" s="34"/>
      <c r="F161" s="33">
        <v>0</v>
      </c>
      <c r="G161" s="258">
        <v>0</v>
      </c>
      <c r="H161" s="33">
        <v>0</v>
      </c>
      <c r="I161" s="258">
        <f t="shared" si="10"/>
        <v>11302</v>
      </c>
      <c r="J161" s="258">
        <f t="shared" si="11"/>
        <v>11874</v>
      </c>
      <c r="K161" s="288">
        <f t="shared" si="12"/>
        <v>10687</v>
      </c>
    </row>
    <row r="162" spans="1:11" ht="12.75">
      <c r="A162" s="256" t="s">
        <v>87</v>
      </c>
      <c r="B162" s="431" t="s">
        <v>475</v>
      </c>
      <c r="C162" s="34"/>
      <c r="D162" s="258"/>
      <c r="E162" s="34">
        <v>1200</v>
      </c>
      <c r="F162" s="33"/>
      <c r="G162" s="258"/>
      <c r="H162" s="33"/>
      <c r="I162" s="258"/>
      <c r="J162" s="258">
        <f aca="true" t="shared" si="13" ref="J162:J171">G162+D162+J131+G131+D131+J104+G104+D104</f>
        <v>50042</v>
      </c>
      <c r="K162" s="288">
        <f t="shared" si="12"/>
        <v>185287</v>
      </c>
    </row>
    <row r="163" spans="1:11" ht="16.5" customHeight="1">
      <c r="A163" s="256" t="s">
        <v>89</v>
      </c>
      <c r="B163" s="431" t="s">
        <v>90</v>
      </c>
      <c r="C163" s="34"/>
      <c r="D163" s="258">
        <v>620</v>
      </c>
      <c r="E163" s="34">
        <v>500</v>
      </c>
      <c r="F163" s="33">
        <v>0</v>
      </c>
      <c r="G163" s="258">
        <v>0</v>
      </c>
      <c r="H163" s="33">
        <v>0</v>
      </c>
      <c r="I163" s="258">
        <f aca="true" t="shared" si="14" ref="I163:I171">F163+C163+I132+F132+C132+I105+F105+C105</f>
        <v>250496</v>
      </c>
      <c r="J163" s="258">
        <f t="shared" si="13"/>
        <v>256537</v>
      </c>
      <c r="K163" s="288">
        <f t="shared" si="12"/>
        <v>259577</v>
      </c>
    </row>
    <row r="164" spans="1:11" ht="12.75">
      <c r="A164" s="256" t="s">
        <v>91</v>
      </c>
      <c r="B164" s="431" t="s">
        <v>92</v>
      </c>
      <c r="C164" s="34"/>
      <c r="D164" s="258">
        <v>5800</v>
      </c>
      <c r="E164" s="34"/>
      <c r="F164" s="33">
        <v>0</v>
      </c>
      <c r="G164" s="258">
        <v>0</v>
      </c>
      <c r="H164" s="33">
        <v>0</v>
      </c>
      <c r="I164" s="258">
        <f t="shared" si="14"/>
        <v>155855</v>
      </c>
      <c r="J164" s="258">
        <f t="shared" si="13"/>
        <v>177673</v>
      </c>
      <c r="K164" s="288">
        <f t="shared" si="12"/>
        <v>183539</v>
      </c>
    </row>
    <row r="165" spans="1:11" ht="12.75">
      <c r="A165" s="647" t="s">
        <v>93</v>
      </c>
      <c r="B165" s="431" t="s">
        <v>94</v>
      </c>
      <c r="C165" s="34"/>
      <c r="D165" s="258"/>
      <c r="E165" s="34"/>
      <c r="F165" s="33">
        <v>0</v>
      </c>
      <c r="G165" s="258">
        <v>0</v>
      </c>
      <c r="H165" s="33">
        <v>0</v>
      </c>
      <c r="I165" s="258">
        <f t="shared" si="14"/>
        <v>41986</v>
      </c>
      <c r="J165" s="258">
        <f t="shared" si="13"/>
        <v>53614</v>
      </c>
      <c r="K165" s="288">
        <f t="shared" si="12"/>
        <v>41750</v>
      </c>
    </row>
    <row r="166" spans="1:11" ht="12.75">
      <c r="A166" s="645"/>
      <c r="B166" s="431" t="s">
        <v>95</v>
      </c>
      <c r="C166" s="33"/>
      <c r="D166" s="258"/>
      <c r="E166" s="33"/>
      <c r="F166" s="33">
        <v>0</v>
      </c>
      <c r="G166" s="258">
        <v>0</v>
      </c>
      <c r="H166" s="33">
        <v>0</v>
      </c>
      <c r="I166" s="258">
        <f t="shared" si="14"/>
        <v>25379</v>
      </c>
      <c r="J166" s="258">
        <f t="shared" si="13"/>
        <v>34005</v>
      </c>
      <c r="K166" s="288">
        <f t="shared" si="12"/>
        <v>26943</v>
      </c>
    </row>
    <row r="167" spans="1:11" ht="12.75">
      <c r="A167" s="645"/>
      <c r="B167" s="431" t="s">
        <v>629</v>
      </c>
      <c r="C167" s="34"/>
      <c r="D167" s="258"/>
      <c r="E167" s="34"/>
      <c r="F167" s="33">
        <v>0</v>
      </c>
      <c r="G167" s="258">
        <v>0</v>
      </c>
      <c r="H167" s="33">
        <v>0</v>
      </c>
      <c r="I167" s="258">
        <f t="shared" si="14"/>
        <v>33858</v>
      </c>
      <c r="J167" s="258">
        <f t="shared" si="13"/>
        <v>40901</v>
      </c>
      <c r="K167" s="288">
        <f t="shared" si="12"/>
        <v>37699</v>
      </c>
    </row>
    <row r="168" spans="1:11" ht="12.75">
      <c r="A168" s="646"/>
      <c r="B168" s="431" t="s">
        <v>97</v>
      </c>
      <c r="C168" s="33"/>
      <c r="D168" s="258"/>
      <c r="E168" s="33"/>
      <c r="F168" s="33">
        <v>0</v>
      </c>
      <c r="G168" s="258">
        <v>0</v>
      </c>
      <c r="H168" s="33">
        <v>0</v>
      </c>
      <c r="I168" s="258">
        <f t="shared" si="14"/>
        <v>17721</v>
      </c>
      <c r="J168" s="258">
        <f t="shared" si="13"/>
        <v>18929</v>
      </c>
      <c r="K168" s="288">
        <f t="shared" si="12"/>
        <v>16094</v>
      </c>
    </row>
    <row r="169" spans="1:11" ht="12.75">
      <c r="A169" s="256" t="s">
        <v>96</v>
      </c>
      <c r="B169" s="431" t="s">
        <v>99</v>
      </c>
      <c r="C169" s="34"/>
      <c r="D169" s="258"/>
      <c r="E169" s="34"/>
      <c r="F169" s="33">
        <v>0</v>
      </c>
      <c r="G169" s="258">
        <v>0</v>
      </c>
      <c r="H169" s="33">
        <v>0</v>
      </c>
      <c r="I169" s="258">
        <f t="shared" si="14"/>
        <v>236034</v>
      </c>
      <c r="J169" s="258">
        <f t="shared" si="13"/>
        <v>262298</v>
      </c>
      <c r="K169" s="288">
        <f t="shared" si="12"/>
        <v>261727</v>
      </c>
    </row>
    <row r="170" spans="1:11" ht="12.75">
      <c r="A170" s="256">
        <v>10</v>
      </c>
      <c r="B170" s="431" t="s">
        <v>102</v>
      </c>
      <c r="C170" s="34"/>
      <c r="D170" s="258"/>
      <c r="E170" s="34"/>
      <c r="F170" s="33">
        <v>0</v>
      </c>
      <c r="G170" s="258">
        <v>0</v>
      </c>
      <c r="H170" s="33">
        <v>0</v>
      </c>
      <c r="I170" s="258">
        <f t="shared" si="14"/>
        <v>59378</v>
      </c>
      <c r="J170" s="258">
        <f t="shared" si="13"/>
        <v>65692</v>
      </c>
      <c r="K170" s="288">
        <f t="shared" si="12"/>
        <v>68061</v>
      </c>
    </row>
    <row r="171" spans="1:11" ht="26.25" thickBot="1">
      <c r="A171" s="433" t="s">
        <v>100</v>
      </c>
      <c r="B171" s="432" t="s">
        <v>234</v>
      </c>
      <c r="C171" s="290"/>
      <c r="D171" s="292"/>
      <c r="E171" s="290"/>
      <c r="F171" s="291">
        <v>0</v>
      </c>
      <c r="G171" s="292">
        <v>0</v>
      </c>
      <c r="H171" s="291">
        <v>0</v>
      </c>
      <c r="I171" s="292">
        <f t="shared" si="14"/>
        <v>95969</v>
      </c>
      <c r="J171" s="292">
        <f t="shared" si="13"/>
        <v>100021</v>
      </c>
      <c r="K171" s="293">
        <f t="shared" si="12"/>
        <v>89656</v>
      </c>
    </row>
    <row r="172" spans="1:11" ht="13.5" thickBot="1">
      <c r="A172" s="294"/>
      <c r="B172" s="295" t="s">
        <v>103</v>
      </c>
      <c r="C172" s="304">
        <f aca="true" t="shared" si="15" ref="C172:K172">SUM(C153:C171)</f>
        <v>7320</v>
      </c>
      <c r="D172" s="304">
        <f t="shared" si="15"/>
        <v>21940</v>
      </c>
      <c r="E172" s="304">
        <f t="shared" si="15"/>
        <v>8900</v>
      </c>
      <c r="F172" s="304">
        <f t="shared" si="15"/>
        <v>0</v>
      </c>
      <c r="G172" s="304">
        <f t="shared" si="15"/>
        <v>0</v>
      </c>
      <c r="H172" s="304">
        <f t="shared" si="15"/>
        <v>0</v>
      </c>
      <c r="I172" s="304">
        <f t="shared" si="15"/>
        <v>2660055</v>
      </c>
      <c r="J172" s="304">
        <f t="shared" si="15"/>
        <v>2929206</v>
      </c>
      <c r="K172" s="305">
        <f t="shared" si="15"/>
        <v>2887292</v>
      </c>
    </row>
    <row r="173" spans="1:11" ht="13.5" thickBot="1">
      <c r="A173" s="540" t="s">
        <v>101</v>
      </c>
      <c r="B173" s="299" t="s">
        <v>105</v>
      </c>
      <c r="C173" s="300">
        <v>0</v>
      </c>
      <c r="D173" s="300">
        <v>985</v>
      </c>
      <c r="E173" s="300">
        <v>10000</v>
      </c>
      <c r="F173" s="301">
        <v>0</v>
      </c>
      <c r="G173" s="301">
        <v>0</v>
      </c>
      <c r="H173" s="301">
        <v>0</v>
      </c>
      <c r="I173" s="302">
        <f>F173+C173+I142+F142+C142+I115+F115+C115</f>
        <v>1317134</v>
      </c>
      <c r="J173" s="302">
        <v>1559327</v>
      </c>
      <c r="K173" s="303">
        <f>E115+H115+K115+E142+H142+K142+E173+H173</f>
        <v>1537350</v>
      </c>
    </row>
    <row r="174" spans="1:11" ht="13.5" thickBot="1">
      <c r="A174" s="538"/>
      <c r="B174" s="539" t="s">
        <v>106</v>
      </c>
      <c r="C174" s="296">
        <f>SUM(C172:C173)</f>
        <v>7320</v>
      </c>
      <c r="D174" s="296">
        <f>SUM(D172:D173)</f>
        <v>22925</v>
      </c>
      <c r="E174" s="296">
        <f>SUM(E172:E173)</f>
        <v>18900</v>
      </c>
      <c r="F174" s="296">
        <f aca="true" t="shared" si="16" ref="F174:K174">SUM(F172:F173)</f>
        <v>0</v>
      </c>
      <c r="G174" s="296">
        <f t="shared" si="16"/>
        <v>0</v>
      </c>
      <c r="H174" s="296">
        <f t="shared" si="16"/>
        <v>0</v>
      </c>
      <c r="I174" s="297">
        <f t="shared" si="16"/>
        <v>3977189</v>
      </c>
      <c r="J174" s="297">
        <f>SUM(J172:J173)</f>
        <v>4488533</v>
      </c>
      <c r="K174" s="298">
        <f t="shared" si="16"/>
        <v>4424642</v>
      </c>
    </row>
    <row r="182" ht="15.75">
      <c r="A182" s="48"/>
    </row>
    <row r="183" ht="15.75">
      <c r="A183" s="49"/>
    </row>
    <row r="184" ht="15.75">
      <c r="A184" s="20"/>
    </row>
    <row r="185" ht="15.75">
      <c r="A185" s="20"/>
    </row>
    <row r="186" ht="12.75">
      <c r="A186" s="627"/>
    </row>
    <row r="187" ht="12.75">
      <c r="A187" s="627"/>
    </row>
    <row r="188" ht="12.75">
      <c r="A188" s="627"/>
    </row>
    <row r="189" ht="12.75">
      <c r="A189" s="627"/>
    </row>
    <row r="190" ht="15.75">
      <c r="A190" s="20"/>
    </row>
    <row r="191" ht="15.75">
      <c r="A191" s="20"/>
    </row>
    <row r="192" ht="15.75">
      <c r="A192" s="20"/>
    </row>
    <row r="193" ht="12.75">
      <c r="A193" s="627"/>
    </row>
    <row r="194" ht="12.75">
      <c r="A194" s="627"/>
    </row>
    <row r="195" ht="12.75">
      <c r="A195" s="627"/>
    </row>
    <row r="196" ht="12.75">
      <c r="A196" s="627"/>
    </row>
    <row r="197" ht="15.75">
      <c r="A197" s="20"/>
    </row>
    <row r="198" ht="15.75">
      <c r="A198" s="20"/>
    </row>
    <row r="199" ht="15.75">
      <c r="A199" s="20"/>
    </row>
    <row r="200" ht="15.75">
      <c r="A200" s="20"/>
    </row>
    <row r="201" ht="15.75">
      <c r="A201" s="20"/>
    </row>
    <row r="202" ht="12.75">
      <c r="A202" s="8"/>
    </row>
    <row r="203" ht="12.75">
      <c r="A203" s="8"/>
    </row>
  </sheetData>
  <sheetProtection/>
  <mergeCells count="53">
    <mergeCell ref="F120:H120"/>
    <mergeCell ref="I120:K120"/>
    <mergeCell ref="A129:A130"/>
    <mergeCell ref="A160:A161"/>
    <mergeCell ref="A124:A126"/>
    <mergeCell ref="F151:H151"/>
    <mergeCell ref="I151:K151"/>
    <mergeCell ref="A158:A159"/>
    <mergeCell ref="A155:A157"/>
    <mergeCell ref="A165:A166"/>
    <mergeCell ref="A167:A168"/>
    <mergeCell ref="A2:K2"/>
    <mergeCell ref="A127:A128"/>
    <mergeCell ref="A134:A135"/>
    <mergeCell ref="A136:A137"/>
    <mergeCell ref="A107:A108"/>
    <mergeCell ref="A109:A110"/>
    <mergeCell ref="C151:E151"/>
    <mergeCell ref="C120:E120"/>
    <mergeCell ref="I5:K5"/>
    <mergeCell ref="A193:A194"/>
    <mergeCell ref="A195:A196"/>
    <mergeCell ref="C5:E5"/>
    <mergeCell ref="C32:E32"/>
    <mergeCell ref="C60:E60"/>
    <mergeCell ref="A67:A68"/>
    <mergeCell ref="A186:A187"/>
    <mergeCell ref="A188:A189"/>
    <mergeCell ref="A74:A75"/>
    <mergeCell ref="F5:H5"/>
    <mergeCell ref="A12:A13"/>
    <mergeCell ref="A19:A20"/>
    <mergeCell ref="A21:A22"/>
    <mergeCell ref="A9:A11"/>
    <mergeCell ref="A14:A15"/>
    <mergeCell ref="A76:A77"/>
    <mergeCell ref="F32:H32"/>
    <mergeCell ref="I32:K32"/>
    <mergeCell ref="A39:A40"/>
    <mergeCell ref="A36:A38"/>
    <mergeCell ref="A41:A42"/>
    <mergeCell ref="A69:A70"/>
    <mergeCell ref="A48:A49"/>
    <mergeCell ref="A102:A103"/>
    <mergeCell ref="B1:K1"/>
    <mergeCell ref="B3:K3"/>
    <mergeCell ref="C93:E93"/>
    <mergeCell ref="F93:H93"/>
    <mergeCell ref="I93:K93"/>
    <mergeCell ref="A100:A101"/>
    <mergeCell ref="A46:A47"/>
    <mergeCell ref="A64:A66"/>
    <mergeCell ref="A97:A99"/>
  </mergeCells>
  <printOptions/>
  <pageMargins left="0.75" right="0.75" top="1" bottom="1" header="0.5" footer="0.5"/>
  <pageSetup horizontalDpi="600" verticalDpi="600" orientation="landscape" paperSize="9" scale="97" r:id="rId1"/>
  <headerFooter alignWithMargins="0">
    <oddHeader>&amp;C&amp;P. oldal</oddHeader>
  </headerFooter>
  <rowBreaks count="3" manualBreakCount="3">
    <brk id="57" max="10" man="1"/>
    <brk id="87" max="10" man="1"/>
    <brk id="11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227"/>
  <sheetViews>
    <sheetView zoomScalePageLayoutView="0" workbookViewId="0" topLeftCell="A4">
      <selection activeCell="C45" sqref="C45"/>
    </sheetView>
  </sheetViews>
  <sheetFormatPr defaultColWidth="9.140625" defaultRowHeight="12.75"/>
  <cols>
    <col min="1" max="1" width="4.7109375" style="0" customWidth="1"/>
    <col min="2" max="2" width="36.421875" style="0" customWidth="1"/>
    <col min="3" max="3" width="12.7109375" style="0" customWidth="1"/>
    <col min="4" max="4" width="10.140625" style="0" customWidth="1"/>
    <col min="5" max="5" width="11.140625" style="0" customWidth="1"/>
    <col min="6" max="6" width="3.8515625" style="0" customWidth="1"/>
    <col min="7" max="7" width="12.00390625" style="0" hidden="1" customWidth="1"/>
    <col min="8" max="8" width="26.421875" style="0" customWidth="1"/>
  </cols>
  <sheetData>
    <row r="1" spans="1:5" ht="15.75">
      <c r="A1" s="625" t="s">
        <v>222</v>
      </c>
      <c r="B1" s="625"/>
      <c r="C1" s="625"/>
      <c r="D1" s="625"/>
      <c r="E1" s="625"/>
    </row>
    <row r="2" spans="1:6" ht="12.75">
      <c r="A2" s="665" t="s">
        <v>619</v>
      </c>
      <c r="B2" s="665"/>
      <c r="C2" s="665"/>
      <c r="D2" s="665"/>
      <c r="E2" s="665"/>
      <c r="F2" s="47"/>
    </row>
    <row r="3" spans="1:5" ht="16.5" thickBot="1">
      <c r="A3" s="626" t="s">
        <v>483</v>
      </c>
      <c r="B3" s="626"/>
      <c r="C3" s="626"/>
      <c r="D3" s="626"/>
      <c r="E3" s="626"/>
    </row>
    <row r="4" spans="1:5" ht="16.5" thickBot="1">
      <c r="A4" s="313"/>
      <c r="B4" s="314"/>
      <c r="C4" s="314"/>
      <c r="D4" s="314"/>
      <c r="E4" s="315" t="s">
        <v>412</v>
      </c>
    </row>
    <row r="5" spans="1:5" ht="31.5" customHeight="1" thickTop="1">
      <c r="A5" s="263" t="s">
        <v>120</v>
      </c>
      <c r="B5" s="634" t="s">
        <v>1</v>
      </c>
      <c r="C5" s="634" t="s">
        <v>439</v>
      </c>
      <c r="D5" s="634" t="s">
        <v>484</v>
      </c>
      <c r="E5" s="634" t="s">
        <v>474</v>
      </c>
    </row>
    <row r="6" spans="1:12" ht="36.75" customHeight="1" thickBot="1">
      <c r="A6" s="211" t="s">
        <v>121</v>
      </c>
      <c r="B6" s="635"/>
      <c r="C6" s="635"/>
      <c r="D6" s="635"/>
      <c r="E6" s="635"/>
      <c r="H6" s="8"/>
      <c r="I6" s="8"/>
      <c r="J6" s="8"/>
      <c r="K6" s="8"/>
      <c r="L6" s="8"/>
    </row>
    <row r="7" spans="1:12" ht="15" customHeight="1">
      <c r="A7" s="316" t="s">
        <v>122</v>
      </c>
      <c r="B7" s="23" t="s">
        <v>123</v>
      </c>
      <c r="C7" s="171">
        <v>276500</v>
      </c>
      <c r="D7" s="171">
        <v>276670</v>
      </c>
      <c r="E7" s="436">
        <v>295594</v>
      </c>
      <c r="F7" s="13"/>
      <c r="H7" s="546"/>
      <c r="I7" s="267"/>
      <c r="J7" s="267"/>
      <c r="K7" s="267"/>
      <c r="L7" s="8"/>
    </row>
    <row r="8" spans="1:12" ht="15" customHeight="1">
      <c r="A8" s="317" t="s">
        <v>124</v>
      </c>
      <c r="B8" s="24" t="s">
        <v>125</v>
      </c>
      <c r="C8" s="38">
        <v>76500</v>
      </c>
      <c r="D8" s="38">
        <v>76917</v>
      </c>
      <c r="E8" s="436">
        <v>85143</v>
      </c>
      <c r="F8" s="13"/>
      <c r="H8" s="546"/>
      <c r="I8" s="267"/>
      <c r="J8" s="267"/>
      <c r="K8" s="267"/>
      <c r="L8" s="8"/>
    </row>
    <row r="9" spans="1:12" ht="15" customHeight="1">
      <c r="A9" s="317" t="s">
        <v>22</v>
      </c>
      <c r="B9" s="24" t="s">
        <v>126</v>
      </c>
      <c r="C9" s="38">
        <f>SUM(C11:C49)-C25</f>
        <v>640198</v>
      </c>
      <c r="D9" s="38">
        <f>SUM(D11:D49)-D25</f>
        <v>684328</v>
      </c>
      <c r="E9" s="38">
        <f>SUM(E11:E49)-E25</f>
        <v>602424</v>
      </c>
      <c r="F9" s="267"/>
      <c r="H9" s="546"/>
      <c r="I9" s="267"/>
      <c r="J9" s="267"/>
      <c r="K9" s="267"/>
      <c r="L9" s="8"/>
    </row>
    <row r="10" spans="1:12" ht="15" customHeight="1">
      <c r="A10" s="630"/>
      <c r="B10" s="25" t="s">
        <v>127</v>
      </c>
      <c r="C10" s="39"/>
      <c r="D10" s="40"/>
      <c r="E10" s="39"/>
      <c r="F10" s="8"/>
      <c r="H10" s="547"/>
      <c r="I10" s="42"/>
      <c r="J10" s="548"/>
      <c r="K10" s="42"/>
      <c r="L10" s="8"/>
    </row>
    <row r="11" spans="1:12" ht="15" customHeight="1">
      <c r="A11" s="631"/>
      <c r="B11" s="26" t="s">
        <v>128</v>
      </c>
      <c r="C11" s="268">
        <v>100</v>
      </c>
      <c r="D11" s="40">
        <v>100</v>
      </c>
      <c r="E11" s="268">
        <v>100</v>
      </c>
      <c r="F11" s="13"/>
      <c r="H11" s="549"/>
      <c r="I11" s="550"/>
      <c r="J11" s="548"/>
      <c r="K11" s="550"/>
      <c r="L11" s="8"/>
    </row>
    <row r="12" spans="1:12" ht="15" customHeight="1">
      <c r="A12" s="631"/>
      <c r="B12" s="26" t="s">
        <v>129</v>
      </c>
      <c r="C12" s="268">
        <v>5500</v>
      </c>
      <c r="D12" s="40">
        <v>5500</v>
      </c>
      <c r="E12" s="268">
        <v>4500</v>
      </c>
      <c r="F12" s="13"/>
      <c r="H12" s="549"/>
      <c r="I12" s="550"/>
      <c r="J12" s="548"/>
      <c r="K12" s="550"/>
      <c r="L12" s="8"/>
    </row>
    <row r="13" spans="1:12" ht="15" customHeight="1">
      <c r="A13" s="631"/>
      <c r="B13" s="26" t="s">
        <v>385</v>
      </c>
      <c r="C13" s="268">
        <v>300</v>
      </c>
      <c r="D13" s="40">
        <v>300</v>
      </c>
      <c r="E13" s="268">
        <v>300</v>
      </c>
      <c r="F13" s="13"/>
      <c r="H13" s="549"/>
      <c r="I13" s="550"/>
      <c r="J13" s="548"/>
      <c r="K13" s="550"/>
      <c r="L13" s="8"/>
    </row>
    <row r="14" spans="1:12" ht="15" customHeight="1">
      <c r="A14" s="631"/>
      <c r="B14" s="26" t="s">
        <v>386</v>
      </c>
      <c r="C14" s="268">
        <v>1500</v>
      </c>
      <c r="D14" s="40">
        <v>1500</v>
      </c>
      <c r="E14" s="268">
        <v>1500</v>
      </c>
      <c r="F14" s="13"/>
      <c r="H14" s="549"/>
      <c r="I14" s="550"/>
      <c r="J14" s="548"/>
      <c r="K14" s="550"/>
      <c r="L14" s="8"/>
    </row>
    <row r="15" spans="1:12" ht="15" customHeight="1">
      <c r="A15" s="631"/>
      <c r="B15" s="26" t="s">
        <v>387</v>
      </c>
      <c r="C15" s="268">
        <v>800</v>
      </c>
      <c r="D15" s="40">
        <v>1400</v>
      </c>
      <c r="E15" s="268">
        <v>1100</v>
      </c>
      <c r="F15" s="13"/>
      <c r="H15" s="549"/>
      <c r="I15" s="550"/>
      <c r="J15" s="548"/>
      <c r="K15" s="550"/>
      <c r="L15" s="8"/>
    </row>
    <row r="16" spans="1:12" ht="15" customHeight="1">
      <c r="A16" s="631"/>
      <c r="B16" s="26" t="s">
        <v>130</v>
      </c>
      <c r="C16" s="268">
        <v>4000</v>
      </c>
      <c r="D16" s="40">
        <v>4000</v>
      </c>
      <c r="E16" s="268">
        <v>4000</v>
      </c>
      <c r="F16" s="13"/>
      <c r="G16" s="174"/>
      <c r="H16" s="549"/>
      <c r="I16" s="550"/>
      <c r="J16" s="548"/>
      <c r="K16" s="550"/>
      <c r="L16" s="8"/>
    </row>
    <row r="17" spans="1:12" ht="15" customHeight="1">
      <c r="A17" s="631"/>
      <c r="B17" s="26" t="s">
        <v>131</v>
      </c>
      <c r="C17" s="268">
        <v>3000</v>
      </c>
      <c r="D17" s="40">
        <v>3000</v>
      </c>
      <c r="E17" s="268">
        <v>2500</v>
      </c>
      <c r="F17" s="13"/>
      <c r="G17" s="57"/>
      <c r="H17" s="549"/>
      <c r="I17" s="550"/>
      <c r="J17" s="548"/>
      <c r="K17" s="550"/>
      <c r="L17" s="8"/>
    </row>
    <row r="18" spans="1:12" ht="15" customHeight="1">
      <c r="A18" s="631"/>
      <c r="B18" s="26" t="s">
        <v>132</v>
      </c>
      <c r="C18" s="268">
        <v>450</v>
      </c>
      <c r="D18" s="40">
        <v>450</v>
      </c>
      <c r="E18" s="268">
        <v>420</v>
      </c>
      <c r="F18" s="13"/>
      <c r="G18" s="57"/>
      <c r="H18" s="549"/>
      <c r="I18" s="550"/>
      <c r="J18" s="548"/>
      <c r="K18" s="550"/>
      <c r="L18" s="8"/>
    </row>
    <row r="19" spans="1:12" ht="15" customHeight="1">
      <c r="A19" s="631"/>
      <c r="B19" s="26" t="s">
        <v>133</v>
      </c>
      <c r="C19" s="269">
        <v>2000</v>
      </c>
      <c r="D19" s="40">
        <v>3254</v>
      </c>
      <c r="E19" s="269">
        <v>2400</v>
      </c>
      <c r="F19" s="13"/>
      <c r="G19" s="173"/>
      <c r="H19" s="549"/>
      <c r="I19" s="551"/>
      <c r="J19" s="548"/>
      <c r="K19" s="551"/>
      <c r="L19" s="8"/>
    </row>
    <row r="20" spans="1:12" ht="15" customHeight="1">
      <c r="A20" s="631"/>
      <c r="B20" s="26" t="s">
        <v>388</v>
      </c>
      <c r="C20" s="268">
        <v>4600</v>
      </c>
      <c r="D20" s="40">
        <v>4600</v>
      </c>
      <c r="E20" s="268">
        <v>3500</v>
      </c>
      <c r="F20" s="13"/>
      <c r="H20" s="549"/>
      <c r="I20" s="550"/>
      <c r="J20" s="548"/>
      <c r="K20" s="550"/>
      <c r="L20" s="8"/>
    </row>
    <row r="21" spans="1:12" ht="15" customHeight="1">
      <c r="A21" s="631"/>
      <c r="B21" s="26" t="s">
        <v>389</v>
      </c>
      <c r="C21" s="268">
        <v>800</v>
      </c>
      <c r="D21" s="40">
        <v>800</v>
      </c>
      <c r="E21" s="268">
        <v>800</v>
      </c>
      <c r="F21" s="13"/>
      <c r="H21" s="549"/>
      <c r="I21" s="550"/>
      <c r="J21" s="548"/>
      <c r="K21" s="550"/>
      <c r="L21" s="8"/>
    </row>
    <row r="22" spans="1:12" ht="15" customHeight="1">
      <c r="A22" s="631"/>
      <c r="B22" s="26" t="s">
        <v>134</v>
      </c>
      <c r="C22" s="268">
        <v>50000</v>
      </c>
      <c r="D22" s="40">
        <v>52738</v>
      </c>
      <c r="E22" s="268">
        <v>50000</v>
      </c>
      <c r="F22" s="13"/>
      <c r="H22" s="549"/>
      <c r="I22" s="550"/>
      <c r="J22" s="548"/>
      <c r="K22" s="550"/>
      <c r="L22" s="8"/>
    </row>
    <row r="23" spans="1:12" ht="15" customHeight="1">
      <c r="A23" s="631"/>
      <c r="B23" s="26" t="s">
        <v>135</v>
      </c>
      <c r="C23" s="39">
        <v>43000</v>
      </c>
      <c r="D23" s="40">
        <v>47885</v>
      </c>
      <c r="E23" s="39">
        <v>46000</v>
      </c>
      <c r="F23" s="13"/>
      <c r="H23" s="549"/>
      <c r="I23" s="42"/>
      <c r="J23" s="548"/>
      <c r="K23" s="42"/>
      <c r="L23" s="8"/>
    </row>
    <row r="24" spans="1:12" ht="15" customHeight="1">
      <c r="A24" s="631"/>
      <c r="B24" s="26" t="s">
        <v>136</v>
      </c>
      <c r="C24" s="39">
        <v>6000</v>
      </c>
      <c r="D24" s="40">
        <v>6000</v>
      </c>
      <c r="E24" s="39">
        <v>5500</v>
      </c>
      <c r="F24" s="13"/>
      <c r="H24" s="549"/>
      <c r="I24" s="42"/>
      <c r="J24" s="548"/>
      <c r="K24" s="42"/>
      <c r="L24" s="8"/>
    </row>
    <row r="25" spans="1:12" ht="15" customHeight="1">
      <c r="A25" s="631"/>
      <c r="B25" s="172" t="s">
        <v>391</v>
      </c>
      <c r="C25" s="39">
        <v>1200</v>
      </c>
      <c r="D25" s="40">
        <v>1200</v>
      </c>
      <c r="E25" s="39">
        <v>1200</v>
      </c>
      <c r="F25" s="13"/>
      <c r="H25" s="552"/>
      <c r="I25" s="42"/>
      <c r="J25" s="548"/>
      <c r="K25" s="42"/>
      <c r="L25" s="8"/>
    </row>
    <row r="26" spans="1:12" ht="15" customHeight="1">
      <c r="A26" s="631"/>
      <c r="B26" s="26" t="s">
        <v>137</v>
      </c>
      <c r="C26" s="39">
        <v>3600</v>
      </c>
      <c r="D26" s="40">
        <v>3600</v>
      </c>
      <c r="E26" s="39">
        <v>3600</v>
      </c>
      <c r="F26" s="13"/>
      <c r="H26" s="549"/>
      <c r="I26" s="42"/>
      <c r="J26" s="548"/>
      <c r="K26" s="42"/>
      <c r="L26" s="8"/>
    </row>
    <row r="27" spans="1:12" ht="15" customHeight="1">
      <c r="A27" s="631"/>
      <c r="B27" s="26" t="s">
        <v>138</v>
      </c>
      <c r="C27" s="39">
        <v>21000</v>
      </c>
      <c r="D27" s="40">
        <v>25100</v>
      </c>
      <c r="E27" s="39">
        <v>24000</v>
      </c>
      <c r="F27" s="13"/>
      <c r="H27" s="549"/>
      <c r="I27" s="42"/>
      <c r="J27" s="548"/>
      <c r="K27" s="42"/>
      <c r="L27" s="8"/>
    </row>
    <row r="28" spans="1:12" ht="30.75" customHeight="1">
      <c r="A28" s="631"/>
      <c r="B28" s="26" t="s">
        <v>635</v>
      </c>
      <c r="C28" s="39">
        <v>33000</v>
      </c>
      <c r="D28" s="40">
        <v>33000</v>
      </c>
      <c r="E28" s="39">
        <v>33000</v>
      </c>
      <c r="F28" s="13"/>
      <c r="H28" s="549"/>
      <c r="I28" s="42"/>
      <c r="J28" s="548"/>
      <c r="K28" s="42"/>
      <c r="L28" s="8"/>
    </row>
    <row r="29" spans="1:12" ht="15" customHeight="1">
      <c r="A29" s="631"/>
      <c r="B29" s="26" t="s">
        <v>139</v>
      </c>
      <c r="C29" s="39">
        <v>600</v>
      </c>
      <c r="D29" s="40">
        <v>600</v>
      </c>
      <c r="E29" s="39">
        <v>400</v>
      </c>
      <c r="F29" s="13"/>
      <c r="H29" s="549"/>
      <c r="I29" s="42"/>
      <c r="J29" s="548"/>
      <c r="K29" s="42"/>
      <c r="L29" s="8"/>
    </row>
    <row r="30" spans="1:12" ht="15" customHeight="1">
      <c r="A30" s="631"/>
      <c r="B30" s="26" t="s">
        <v>552</v>
      </c>
      <c r="C30" s="39">
        <v>4500</v>
      </c>
      <c r="D30" s="40">
        <v>7300</v>
      </c>
      <c r="E30" s="39">
        <v>5300</v>
      </c>
      <c r="F30" s="13"/>
      <c r="H30" s="549"/>
      <c r="I30" s="42"/>
      <c r="J30" s="548"/>
      <c r="K30" s="42"/>
      <c r="L30" s="8"/>
    </row>
    <row r="31" spans="1:12" ht="26.25" customHeight="1">
      <c r="A31" s="631"/>
      <c r="B31" s="26" t="s">
        <v>395</v>
      </c>
      <c r="C31" s="39">
        <v>85000</v>
      </c>
      <c r="D31" s="40">
        <v>99000</v>
      </c>
      <c r="E31" s="39">
        <v>80000</v>
      </c>
      <c r="F31" s="13"/>
      <c r="G31" s="173"/>
      <c r="H31" s="549"/>
      <c r="I31" s="42"/>
      <c r="J31" s="548"/>
      <c r="K31" s="42"/>
      <c r="L31" s="8"/>
    </row>
    <row r="32" spans="1:12" ht="15" customHeight="1">
      <c r="A32" s="631"/>
      <c r="B32" s="26" t="s">
        <v>141</v>
      </c>
      <c r="C32" s="39">
        <v>3600</v>
      </c>
      <c r="D32" s="40">
        <v>3600</v>
      </c>
      <c r="E32" s="39">
        <v>2600</v>
      </c>
      <c r="F32" s="13"/>
      <c r="H32" s="549"/>
      <c r="I32" s="42"/>
      <c r="J32" s="548"/>
      <c r="K32" s="42"/>
      <c r="L32" s="8"/>
    </row>
    <row r="33" spans="1:12" ht="15" customHeight="1">
      <c r="A33" s="631"/>
      <c r="B33" s="26" t="s">
        <v>142</v>
      </c>
      <c r="C33" s="39">
        <v>700</v>
      </c>
      <c r="D33" s="40">
        <v>700</v>
      </c>
      <c r="E33" s="39">
        <v>500</v>
      </c>
      <c r="F33" s="13"/>
      <c r="H33" s="549"/>
      <c r="I33" s="42"/>
      <c r="J33" s="548"/>
      <c r="K33" s="42"/>
      <c r="L33" s="8"/>
    </row>
    <row r="34" spans="1:12" ht="19.5" customHeight="1">
      <c r="A34" s="631"/>
      <c r="B34" s="26" t="s">
        <v>143</v>
      </c>
      <c r="C34" s="39">
        <v>4000</v>
      </c>
      <c r="D34" s="40">
        <v>4000</v>
      </c>
      <c r="E34" s="39">
        <v>4000</v>
      </c>
      <c r="F34" s="13"/>
      <c r="H34" s="549"/>
      <c r="I34" s="42"/>
      <c r="J34" s="548"/>
      <c r="K34" s="42"/>
      <c r="L34" s="8"/>
    </row>
    <row r="35" spans="1:12" ht="15" customHeight="1">
      <c r="A35" s="631"/>
      <c r="B35" s="26" t="s">
        <v>144</v>
      </c>
      <c r="C35" s="39">
        <v>1000</v>
      </c>
      <c r="D35" s="40">
        <v>1000</v>
      </c>
      <c r="E35" s="39">
        <v>1700</v>
      </c>
      <c r="F35" s="13"/>
      <c r="G35" s="173"/>
      <c r="H35" s="549"/>
      <c r="I35" s="42"/>
      <c r="J35" s="548"/>
      <c r="K35" s="42"/>
      <c r="L35" s="8"/>
    </row>
    <row r="36" spans="1:12" ht="15" customHeight="1">
      <c r="A36" s="631"/>
      <c r="B36" s="26" t="s">
        <v>145</v>
      </c>
      <c r="C36" s="39">
        <v>53950</v>
      </c>
      <c r="D36" s="40">
        <v>54189</v>
      </c>
      <c r="E36" s="39">
        <v>53064</v>
      </c>
      <c r="F36" s="13"/>
      <c r="H36" s="549"/>
      <c r="I36" s="42"/>
      <c r="J36" s="548"/>
      <c r="K36" s="42"/>
      <c r="L36" s="8"/>
    </row>
    <row r="37" spans="1:12" ht="15" customHeight="1">
      <c r="A37" s="631"/>
      <c r="B37" s="26" t="s">
        <v>398</v>
      </c>
      <c r="C37" s="39">
        <v>2000</v>
      </c>
      <c r="D37" s="40">
        <v>2000</v>
      </c>
      <c r="E37" s="39">
        <v>15200</v>
      </c>
      <c r="F37" s="13"/>
      <c r="H37" s="549"/>
      <c r="I37" s="42"/>
      <c r="J37" s="548"/>
      <c r="K37" s="42"/>
      <c r="L37" s="8"/>
    </row>
    <row r="38" spans="1:12" ht="15" customHeight="1">
      <c r="A38" s="631"/>
      <c r="B38" s="26" t="s">
        <v>390</v>
      </c>
      <c r="C38" s="39">
        <v>174448</v>
      </c>
      <c r="D38" s="40">
        <v>152708</v>
      </c>
      <c r="E38" s="39">
        <v>137140</v>
      </c>
      <c r="F38" s="13"/>
      <c r="H38" s="549"/>
      <c r="I38" s="42"/>
      <c r="J38" s="548"/>
      <c r="K38" s="42"/>
      <c r="L38" s="8"/>
    </row>
    <row r="39" spans="1:12" ht="15" customHeight="1">
      <c r="A39" s="631"/>
      <c r="B39" s="26" t="s">
        <v>146</v>
      </c>
      <c r="C39" s="39">
        <v>75000</v>
      </c>
      <c r="D39" s="40">
        <v>112749</v>
      </c>
      <c r="E39" s="39">
        <v>80000</v>
      </c>
      <c r="F39" s="13"/>
      <c r="H39" s="549"/>
      <c r="I39" s="42"/>
      <c r="J39" s="548"/>
      <c r="K39" s="42"/>
      <c r="L39" s="8"/>
    </row>
    <row r="40" spans="1:12" ht="15" customHeight="1">
      <c r="A40" s="631"/>
      <c r="B40" s="26" t="s">
        <v>147</v>
      </c>
      <c r="C40" s="39">
        <v>11000</v>
      </c>
      <c r="D40" s="40">
        <v>11000</v>
      </c>
      <c r="E40" s="39">
        <v>11000</v>
      </c>
      <c r="F40" s="13"/>
      <c r="H40" s="549"/>
      <c r="I40" s="42"/>
      <c r="J40" s="548"/>
      <c r="K40" s="42"/>
      <c r="L40" s="8"/>
    </row>
    <row r="41" spans="1:12" ht="15" customHeight="1">
      <c r="A41" s="631"/>
      <c r="B41" s="26" t="s">
        <v>396</v>
      </c>
      <c r="C41" s="39">
        <v>10000</v>
      </c>
      <c r="D41" s="40">
        <v>10000</v>
      </c>
      <c r="E41" s="39">
        <v>10000</v>
      </c>
      <c r="F41" s="13"/>
      <c r="H41" s="549"/>
      <c r="I41" s="42"/>
      <c r="J41" s="548"/>
      <c r="K41" s="42"/>
      <c r="L41" s="8"/>
    </row>
    <row r="42" spans="1:12" ht="15" customHeight="1">
      <c r="A42" s="631"/>
      <c r="B42" s="26" t="s">
        <v>397</v>
      </c>
      <c r="C42" s="39">
        <v>650</v>
      </c>
      <c r="D42" s="40">
        <v>650</v>
      </c>
      <c r="E42" s="39">
        <v>700</v>
      </c>
      <c r="F42" s="13"/>
      <c r="H42" s="549"/>
      <c r="I42" s="42"/>
      <c r="J42" s="548"/>
      <c r="K42" s="42"/>
      <c r="L42" s="8"/>
    </row>
    <row r="43" spans="1:12" ht="15" customHeight="1">
      <c r="A43" s="631"/>
      <c r="B43" s="26" t="s">
        <v>148</v>
      </c>
      <c r="C43" s="39">
        <v>1400</v>
      </c>
      <c r="D43" s="40"/>
      <c r="E43" s="39">
        <v>1800</v>
      </c>
      <c r="F43" s="13"/>
      <c r="H43" s="549"/>
      <c r="I43" s="42"/>
      <c r="J43" s="548"/>
      <c r="K43" s="42"/>
      <c r="L43" s="8"/>
    </row>
    <row r="44" spans="1:12" ht="27" customHeight="1">
      <c r="A44" s="631"/>
      <c r="B44" s="26" t="s">
        <v>149</v>
      </c>
      <c r="C44" s="39">
        <v>400</v>
      </c>
      <c r="D44" s="40">
        <v>400</v>
      </c>
      <c r="E44" s="39"/>
      <c r="F44" s="13"/>
      <c r="H44" s="549"/>
      <c r="I44" s="42"/>
      <c r="J44" s="548"/>
      <c r="K44" s="42"/>
      <c r="L44" s="8"/>
    </row>
    <row r="45" spans="1:12" ht="27.75" customHeight="1">
      <c r="A45" s="631"/>
      <c r="B45" s="26" t="s">
        <v>150</v>
      </c>
      <c r="C45" s="39">
        <v>3300</v>
      </c>
      <c r="D45" s="40">
        <v>1072</v>
      </c>
      <c r="E45" s="39">
        <v>3300</v>
      </c>
      <c r="F45" s="13"/>
      <c r="H45" s="549"/>
      <c r="I45" s="42"/>
      <c r="J45" s="548"/>
      <c r="K45" s="42"/>
      <c r="L45" s="8"/>
    </row>
    <row r="46" spans="1:12" ht="15" customHeight="1">
      <c r="A46" s="631"/>
      <c r="B46" s="26" t="s">
        <v>151</v>
      </c>
      <c r="C46" s="39"/>
      <c r="D46" s="40"/>
      <c r="E46" s="39">
        <v>1500</v>
      </c>
      <c r="F46" s="13"/>
      <c r="H46" s="549"/>
      <c r="I46" s="42"/>
      <c r="J46" s="548"/>
      <c r="K46" s="42"/>
      <c r="L46" s="8"/>
    </row>
    <row r="47" spans="1:12" ht="15" customHeight="1">
      <c r="A47" s="631"/>
      <c r="B47" s="26" t="s">
        <v>152</v>
      </c>
      <c r="C47" s="39">
        <v>500</v>
      </c>
      <c r="D47" s="40">
        <v>500</v>
      </c>
      <c r="E47" s="39">
        <v>500</v>
      </c>
      <c r="F47" s="13"/>
      <c r="H47" s="549"/>
      <c r="I47" s="42"/>
      <c r="J47" s="548"/>
      <c r="K47" s="42"/>
      <c r="L47" s="8"/>
    </row>
    <row r="48" spans="1:12" ht="27" customHeight="1">
      <c r="A48" s="631"/>
      <c r="B48" s="26" t="s">
        <v>438</v>
      </c>
      <c r="C48" s="39">
        <v>28000</v>
      </c>
      <c r="D48" s="40">
        <v>29133</v>
      </c>
      <c r="E48" s="39">
        <v>10000</v>
      </c>
      <c r="F48" s="13"/>
      <c r="H48" s="549"/>
      <c r="I48" s="42"/>
      <c r="J48" s="548"/>
      <c r="K48" s="42"/>
      <c r="L48" s="8"/>
    </row>
    <row r="49" spans="1:12" ht="15" customHeight="1">
      <c r="A49" s="631"/>
      <c r="B49" s="26" t="s">
        <v>153</v>
      </c>
      <c r="C49" s="39">
        <v>500</v>
      </c>
      <c r="D49" s="40">
        <v>500</v>
      </c>
      <c r="E49" s="39">
        <v>500</v>
      </c>
      <c r="F49" s="13"/>
      <c r="H49" s="549"/>
      <c r="I49" s="42"/>
      <c r="J49" s="42"/>
      <c r="K49" s="42"/>
      <c r="L49" s="8"/>
    </row>
    <row r="50" spans="1:12" ht="15" customHeight="1">
      <c r="A50" s="633"/>
      <c r="B50" s="26"/>
      <c r="C50" s="39"/>
      <c r="D50" s="39"/>
      <c r="E50" s="39"/>
      <c r="F50" s="311"/>
      <c r="H50" s="553"/>
      <c r="I50" s="554"/>
      <c r="J50" s="267"/>
      <c r="K50" s="554"/>
      <c r="L50" s="8"/>
    </row>
    <row r="51" spans="1:12" ht="15" customHeight="1">
      <c r="A51" s="317" t="s">
        <v>26</v>
      </c>
      <c r="B51" s="27" t="s">
        <v>154</v>
      </c>
      <c r="C51" s="264">
        <f>C54+C61+C62+C64+C65+C66+C67+C68+C70+C91</f>
        <v>77840</v>
      </c>
      <c r="D51" s="264">
        <f>D54+D61+D62+D64+D65+D66+D67+D68+D70+D91+D63</f>
        <v>74368</v>
      </c>
      <c r="E51" s="264">
        <f>E54+E61+E62+E64+E65+E66+E67+E68+E69+E70+E91+E60</f>
        <v>92485</v>
      </c>
      <c r="F51" s="267"/>
      <c r="G51" s="173"/>
      <c r="H51" s="555"/>
      <c r="I51" s="42"/>
      <c r="J51" s="42"/>
      <c r="K51" s="42"/>
      <c r="L51" s="8"/>
    </row>
    <row r="52" spans="1:12" ht="15" customHeight="1">
      <c r="A52" s="630"/>
      <c r="B52" s="28" t="s">
        <v>155</v>
      </c>
      <c r="C52" s="39"/>
      <c r="D52" s="39"/>
      <c r="E52" s="39"/>
      <c r="F52" s="8"/>
      <c r="H52" s="547"/>
      <c r="I52" s="42"/>
      <c r="J52" s="42"/>
      <c r="K52" s="42"/>
      <c r="L52" s="8"/>
    </row>
    <row r="53" spans="1:12" ht="15" customHeight="1">
      <c r="A53" s="631"/>
      <c r="B53" s="25"/>
      <c r="C53" s="39"/>
      <c r="D53" s="39"/>
      <c r="E53" s="39"/>
      <c r="F53" s="8"/>
      <c r="H53" s="556"/>
      <c r="I53" s="557"/>
      <c r="J53" s="312"/>
      <c r="K53" s="557"/>
      <c r="L53" s="8"/>
    </row>
    <row r="54" spans="1:12" ht="15" customHeight="1">
      <c r="A54" s="631"/>
      <c r="B54" s="29" t="s">
        <v>156</v>
      </c>
      <c r="C54" s="265">
        <v>4000</v>
      </c>
      <c r="D54" s="41">
        <v>4000</v>
      </c>
      <c r="E54" s="438">
        <v>5625</v>
      </c>
      <c r="F54" s="13"/>
      <c r="H54" s="549"/>
      <c r="I54" s="42"/>
      <c r="J54" s="548"/>
      <c r="K54" s="42"/>
      <c r="L54" s="8"/>
    </row>
    <row r="55" spans="1:12" ht="15" customHeight="1">
      <c r="A55" s="631"/>
      <c r="B55" s="26" t="s">
        <v>157</v>
      </c>
      <c r="C55" s="39">
        <v>200</v>
      </c>
      <c r="D55" s="40">
        <v>200</v>
      </c>
      <c r="E55" s="39">
        <v>100</v>
      </c>
      <c r="F55" s="13"/>
      <c r="H55" s="549"/>
      <c r="I55" s="42"/>
      <c r="J55" s="548"/>
      <c r="K55" s="42"/>
      <c r="L55" s="8"/>
    </row>
    <row r="56" spans="1:12" ht="15" customHeight="1">
      <c r="A56" s="631"/>
      <c r="B56" s="26" t="s">
        <v>495</v>
      </c>
      <c r="C56" s="39"/>
      <c r="D56" s="40"/>
      <c r="E56" s="39">
        <v>3600</v>
      </c>
      <c r="F56" s="13"/>
      <c r="H56" s="549"/>
      <c r="I56" s="42"/>
      <c r="J56" s="548"/>
      <c r="K56" s="42"/>
      <c r="L56" s="8"/>
    </row>
    <row r="57" spans="1:12" ht="15" customHeight="1">
      <c r="A57" s="631"/>
      <c r="B57" s="26" t="s">
        <v>441</v>
      </c>
      <c r="C57" s="39">
        <v>2000</v>
      </c>
      <c r="D57" s="40">
        <v>2000</v>
      </c>
      <c r="E57" s="39"/>
      <c r="F57" s="13"/>
      <c r="H57" s="549"/>
      <c r="I57" s="42"/>
      <c r="J57" s="548"/>
      <c r="K57" s="42"/>
      <c r="L57" s="8"/>
    </row>
    <row r="58" spans="1:12" ht="15" customHeight="1">
      <c r="A58" s="631"/>
      <c r="B58" s="26" t="s">
        <v>442</v>
      </c>
      <c r="C58" s="39">
        <v>1600</v>
      </c>
      <c r="D58" s="40">
        <v>1600</v>
      </c>
      <c r="E58" s="39">
        <v>1700</v>
      </c>
      <c r="F58" s="13"/>
      <c r="H58" s="549"/>
      <c r="I58" s="42"/>
      <c r="J58" s="558"/>
      <c r="K58" s="42"/>
      <c r="L58" s="8"/>
    </row>
    <row r="59" spans="1:12" ht="15" customHeight="1">
      <c r="A59" s="631"/>
      <c r="B59" s="26" t="s">
        <v>402</v>
      </c>
      <c r="C59" s="39">
        <v>200</v>
      </c>
      <c r="D59" s="415">
        <v>200</v>
      </c>
      <c r="E59" s="39">
        <v>225</v>
      </c>
      <c r="F59" s="13"/>
      <c r="H59" s="549"/>
      <c r="I59" s="42"/>
      <c r="J59" s="558"/>
      <c r="K59" s="42"/>
      <c r="L59" s="8"/>
    </row>
    <row r="60" spans="1:12" ht="15" customHeight="1">
      <c r="A60" s="631"/>
      <c r="B60" s="26" t="s">
        <v>633</v>
      </c>
      <c r="C60" s="39"/>
      <c r="D60" s="415"/>
      <c r="E60" s="39">
        <v>2000</v>
      </c>
      <c r="F60" s="13"/>
      <c r="H60" s="549"/>
      <c r="I60" s="42"/>
      <c r="J60" s="548"/>
      <c r="K60" s="42"/>
      <c r="L60" s="8"/>
    </row>
    <row r="61" spans="1:12" ht="15" customHeight="1">
      <c r="A61" s="631"/>
      <c r="B61" s="26" t="s">
        <v>158</v>
      </c>
      <c r="C61" s="39">
        <v>1170</v>
      </c>
      <c r="D61" s="40">
        <v>1170</v>
      </c>
      <c r="E61" s="39">
        <v>1300</v>
      </c>
      <c r="F61" s="13"/>
      <c r="H61" s="549"/>
      <c r="I61" s="42"/>
      <c r="J61" s="548"/>
      <c r="K61" s="42"/>
      <c r="L61" s="8"/>
    </row>
    <row r="62" spans="1:12" ht="15" customHeight="1">
      <c r="A62" s="631"/>
      <c r="B62" s="26" t="s">
        <v>159</v>
      </c>
      <c r="C62" s="39">
        <v>2940</v>
      </c>
      <c r="D62" s="40">
        <v>2940</v>
      </c>
      <c r="E62" s="39">
        <v>3000</v>
      </c>
      <c r="F62" s="13"/>
      <c r="H62" s="549"/>
      <c r="I62" s="42"/>
      <c r="J62" s="548"/>
      <c r="K62" s="42"/>
      <c r="L62" s="8"/>
    </row>
    <row r="63" spans="1:12" ht="15" customHeight="1">
      <c r="A63" s="631"/>
      <c r="B63" s="26" t="s">
        <v>631</v>
      </c>
      <c r="C63" s="39"/>
      <c r="D63" s="40"/>
      <c r="E63" s="39">
        <v>2000</v>
      </c>
      <c r="F63" s="13"/>
      <c r="H63" s="549"/>
      <c r="I63" s="42"/>
      <c r="J63" s="548"/>
      <c r="K63" s="42"/>
      <c r="L63" s="8"/>
    </row>
    <row r="64" spans="1:12" ht="15" customHeight="1">
      <c r="A64" s="631"/>
      <c r="B64" s="26" t="s">
        <v>160</v>
      </c>
      <c r="C64" s="39">
        <v>290</v>
      </c>
      <c r="D64" s="40">
        <v>290</v>
      </c>
      <c r="E64" s="39">
        <v>290</v>
      </c>
      <c r="F64" s="13"/>
      <c r="H64" s="549"/>
      <c r="I64" s="42"/>
      <c r="J64" s="548"/>
      <c r="K64" s="42"/>
      <c r="L64" s="8"/>
    </row>
    <row r="65" spans="1:12" ht="15" customHeight="1">
      <c r="A65" s="631"/>
      <c r="B65" s="26" t="s">
        <v>161</v>
      </c>
      <c r="C65" s="39">
        <v>170</v>
      </c>
      <c r="D65" s="40">
        <v>170</v>
      </c>
      <c r="E65" s="39">
        <v>400</v>
      </c>
      <c r="F65" s="13"/>
      <c r="H65" s="549"/>
      <c r="I65" s="42"/>
      <c r="J65" s="548"/>
      <c r="K65" s="42"/>
      <c r="L65" s="8"/>
    </row>
    <row r="66" spans="1:12" ht="15" customHeight="1">
      <c r="A66" s="631"/>
      <c r="B66" s="26" t="s">
        <v>162</v>
      </c>
      <c r="C66" s="39">
        <v>2940</v>
      </c>
      <c r="D66" s="40">
        <v>2940</v>
      </c>
      <c r="E66" s="39">
        <v>2940</v>
      </c>
      <c r="F66" s="13"/>
      <c r="H66" s="549"/>
      <c r="I66" s="42"/>
      <c r="J66" s="548"/>
      <c r="K66" s="42"/>
      <c r="L66" s="8"/>
    </row>
    <row r="67" spans="1:12" ht="15" customHeight="1">
      <c r="A67" s="631"/>
      <c r="B67" s="26" t="s">
        <v>163</v>
      </c>
      <c r="C67" s="39">
        <v>22900</v>
      </c>
      <c r="D67" s="40">
        <v>23151</v>
      </c>
      <c r="E67" s="39">
        <v>22900</v>
      </c>
      <c r="F67" s="13"/>
      <c r="H67" s="549"/>
      <c r="I67" s="42"/>
      <c r="J67" s="548"/>
      <c r="K67" s="42"/>
      <c r="L67" s="8"/>
    </row>
    <row r="68" spans="1:12" ht="15" customHeight="1">
      <c r="A68" s="631"/>
      <c r="B68" s="26" t="s">
        <v>164</v>
      </c>
      <c r="C68" s="39">
        <v>1270</v>
      </c>
      <c r="D68" s="40">
        <v>1270</v>
      </c>
      <c r="E68" s="39">
        <v>3470</v>
      </c>
      <c r="F68" s="13"/>
      <c r="H68" s="549"/>
      <c r="I68" s="42"/>
      <c r="J68" s="42"/>
      <c r="K68" s="42"/>
      <c r="L68" s="8"/>
    </row>
    <row r="69" spans="1:12" ht="15" customHeight="1">
      <c r="A69" s="631"/>
      <c r="B69" s="26" t="s">
        <v>634</v>
      </c>
      <c r="C69" s="39"/>
      <c r="D69" s="40"/>
      <c r="E69" s="39">
        <v>4000</v>
      </c>
      <c r="F69" s="13"/>
      <c r="H69" s="549"/>
      <c r="I69" s="42"/>
      <c r="J69" s="42"/>
      <c r="K69" s="42"/>
      <c r="L69" s="8"/>
    </row>
    <row r="70" spans="1:12" ht="15" customHeight="1">
      <c r="A70" s="631"/>
      <c r="B70" s="29"/>
      <c r="C70" s="265">
        <f>SUM(C71:C90)</f>
        <v>38160</v>
      </c>
      <c r="D70" s="41">
        <f>SUM(D71:D90)</f>
        <v>37762</v>
      </c>
      <c r="E70" s="265">
        <f>SUM(E71:E90)</f>
        <v>40660</v>
      </c>
      <c r="F70" s="8"/>
      <c r="H70" s="556"/>
      <c r="I70" s="557"/>
      <c r="J70" s="312"/>
      <c r="K70" s="557"/>
      <c r="L70" s="8"/>
    </row>
    <row r="71" spans="1:12" ht="15" customHeight="1">
      <c r="A71" s="631"/>
      <c r="B71" s="25" t="s">
        <v>165</v>
      </c>
      <c r="C71" s="39">
        <v>11000</v>
      </c>
      <c r="D71" s="40">
        <v>11000</v>
      </c>
      <c r="E71" s="39">
        <v>11060</v>
      </c>
      <c r="F71" s="312"/>
      <c r="H71" s="547"/>
      <c r="I71" s="42"/>
      <c r="J71" s="548"/>
      <c r="K71" s="42"/>
      <c r="L71" s="8"/>
    </row>
    <row r="72" spans="1:12" ht="15" customHeight="1">
      <c r="A72" s="631"/>
      <c r="B72" s="25" t="s">
        <v>609</v>
      </c>
      <c r="C72" s="39">
        <v>4020</v>
      </c>
      <c r="D72" s="40">
        <v>4020</v>
      </c>
      <c r="E72" s="39">
        <v>4020</v>
      </c>
      <c r="F72" s="13"/>
      <c r="H72" s="547"/>
      <c r="I72" s="42"/>
      <c r="J72" s="548"/>
      <c r="K72" s="42"/>
      <c r="L72" s="8"/>
    </row>
    <row r="73" spans="1:12" ht="15" customHeight="1">
      <c r="A73" s="631"/>
      <c r="B73" s="25" t="s">
        <v>471</v>
      </c>
      <c r="C73" s="39">
        <v>80</v>
      </c>
      <c r="D73" s="40">
        <v>80</v>
      </c>
      <c r="E73" s="39">
        <v>80</v>
      </c>
      <c r="F73" s="13"/>
      <c r="H73" s="549"/>
      <c r="I73" s="42"/>
      <c r="J73" s="548"/>
      <c r="K73" s="42"/>
      <c r="L73" s="8"/>
    </row>
    <row r="74" spans="1:12" ht="15" customHeight="1">
      <c r="A74" s="631"/>
      <c r="B74" s="25" t="s">
        <v>496</v>
      </c>
      <c r="C74" s="39"/>
      <c r="D74" s="40"/>
      <c r="E74" s="39"/>
      <c r="F74" s="13"/>
      <c r="H74" s="21"/>
      <c r="I74" s="42"/>
      <c r="J74" s="548"/>
      <c r="K74" s="42"/>
      <c r="L74" s="8"/>
    </row>
    <row r="75" spans="1:12" ht="15" customHeight="1">
      <c r="A75" s="631"/>
      <c r="B75" s="26" t="s">
        <v>500</v>
      </c>
      <c r="C75" s="39">
        <v>3180</v>
      </c>
      <c r="D75" s="40">
        <v>3380</v>
      </c>
      <c r="E75" s="39">
        <v>3173</v>
      </c>
      <c r="F75" s="13"/>
      <c r="H75" s="549"/>
      <c r="I75" s="42"/>
      <c r="J75" s="548"/>
      <c r="K75" s="42"/>
      <c r="L75" s="8"/>
    </row>
    <row r="76" spans="1:12" ht="15" customHeight="1">
      <c r="A76" s="631"/>
      <c r="B76" s="26" t="s">
        <v>493</v>
      </c>
      <c r="C76" s="39">
        <v>13000</v>
      </c>
      <c r="D76" s="40">
        <v>13000</v>
      </c>
      <c r="E76" s="39">
        <v>13250</v>
      </c>
      <c r="F76" s="13"/>
      <c r="H76" s="549"/>
      <c r="I76" s="42"/>
      <c r="J76" s="548"/>
      <c r="K76" s="42"/>
      <c r="L76" s="8"/>
    </row>
    <row r="77" spans="1:12" ht="15" customHeight="1">
      <c r="A77" s="631"/>
      <c r="B77" s="26" t="s">
        <v>492</v>
      </c>
      <c r="C77" s="39">
        <v>3430</v>
      </c>
      <c r="D77" s="40">
        <v>3430</v>
      </c>
      <c r="E77" s="39">
        <v>3282</v>
      </c>
      <c r="F77" s="13"/>
      <c r="H77" s="549"/>
      <c r="I77" s="42"/>
      <c r="J77" s="548"/>
      <c r="K77" s="42"/>
      <c r="L77" s="8"/>
    </row>
    <row r="78" spans="1:12" ht="15" customHeight="1">
      <c r="A78" s="631"/>
      <c r="B78" s="26" t="s">
        <v>491</v>
      </c>
      <c r="C78" s="39">
        <v>420</v>
      </c>
      <c r="D78" s="40">
        <v>420</v>
      </c>
      <c r="E78" s="39">
        <v>420</v>
      </c>
      <c r="F78" s="13"/>
      <c r="H78" s="549"/>
      <c r="I78" s="42"/>
      <c r="J78" s="548"/>
      <c r="K78" s="42"/>
      <c r="L78" s="8"/>
    </row>
    <row r="79" spans="1:12" ht="15" customHeight="1">
      <c r="A79" s="631"/>
      <c r="B79" s="26" t="s">
        <v>501</v>
      </c>
      <c r="C79" s="39"/>
      <c r="D79" s="40"/>
      <c r="E79" s="39">
        <v>80</v>
      </c>
      <c r="F79" s="13"/>
      <c r="H79" s="549"/>
      <c r="I79" s="42"/>
      <c r="J79" s="548"/>
      <c r="K79" s="42"/>
      <c r="L79" s="8"/>
    </row>
    <row r="80" spans="1:12" ht="15" customHeight="1">
      <c r="A80" s="631"/>
      <c r="B80" s="26" t="s">
        <v>502</v>
      </c>
      <c r="C80" s="39">
        <v>600</v>
      </c>
      <c r="D80" s="40">
        <v>600</v>
      </c>
      <c r="E80" s="39">
        <v>470</v>
      </c>
      <c r="F80" s="13"/>
      <c r="H80" s="549"/>
      <c r="I80" s="42"/>
      <c r="J80" s="548"/>
      <c r="K80" s="42"/>
      <c r="L80" s="8"/>
    </row>
    <row r="81" spans="1:12" ht="15" customHeight="1">
      <c r="A81" s="631"/>
      <c r="B81" s="25" t="s">
        <v>490</v>
      </c>
      <c r="C81" s="39">
        <v>100</v>
      </c>
      <c r="D81" s="40">
        <v>100</v>
      </c>
      <c r="E81" s="39">
        <v>120</v>
      </c>
      <c r="F81" s="13"/>
      <c r="H81" s="547"/>
      <c r="I81" s="42"/>
      <c r="J81" s="548"/>
      <c r="K81" s="42"/>
      <c r="L81" s="8"/>
    </row>
    <row r="82" spans="1:12" ht="15" customHeight="1">
      <c r="A82" s="631"/>
      <c r="B82" s="25" t="s">
        <v>503</v>
      </c>
      <c r="C82" s="39">
        <v>150</v>
      </c>
      <c r="D82" s="40">
        <v>150</v>
      </c>
      <c r="E82" s="39">
        <v>270</v>
      </c>
      <c r="F82" s="13"/>
      <c r="H82" s="547"/>
      <c r="I82" s="42"/>
      <c r="J82" s="548"/>
      <c r="K82" s="42"/>
      <c r="L82" s="8"/>
    </row>
    <row r="83" spans="1:12" ht="15" customHeight="1">
      <c r="A83" s="631"/>
      <c r="B83" s="26" t="s">
        <v>504</v>
      </c>
      <c r="C83" s="39">
        <v>250</v>
      </c>
      <c r="D83" s="40">
        <v>350</v>
      </c>
      <c r="E83" s="39">
        <v>405</v>
      </c>
      <c r="F83" s="13"/>
      <c r="H83" s="549"/>
      <c r="I83" s="42"/>
      <c r="J83" s="548"/>
      <c r="K83" s="42"/>
      <c r="L83" s="8"/>
    </row>
    <row r="84" spans="1:12" ht="15" customHeight="1">
      <c r="A84" s="631"/>
      <c r="B84" s="25" t="s">
        <v>610</v>
      </c>
      <c r="C84" s="39">
        <v>520</v>
      </c>
      <c r="D84" s="40">
        <v>220</v>
      </c>
      <c r="E84" s="39">
        <v>0</v>
      </c>
      <c r="F84" s="13"/>
      <c r="H84" s="549"/>
      <c r="I84" s="42"/>
      <c r="J84" s="548"/>
      <c r="K84" s="42"/>
      <c r="L84" s="8"/>
    </row>
    <row r="85" spans="1:12" ht="15" customHeight="1">
      <c r="A85" s="631"/>
      <c r="B85" s="25" t="s">
        <v>182</v>
      </c>
      <c r="C85" s="39">
        <v>200</v>
      </c>
      <c r="D85" s="40">
        <v>200</v>
      </c>
      <c r="E85" s="39">
        <v>225</v>
      </c>
      <c r="F85" s="13"/>
      <c r="H85" s="547"/>
      <c r="I85" s="42"/>
      <c r="J85" s="548"/>
      <c r="K85" s="42"/>
      <c r="L85" s="8"/>
    </row>
    <row r="86" spans="1:12" ht="15" customHeight="1">
      <c r="A86" s="631"/>
      <c r="B86" s="25" t="s">
        <v>183</v>
      </c>
      <c r="C86" s="39">
        <v>90</v>
      </c>
      <c r="D86" s="40">
        <v>90</v>
      </c>
      <c r="E86" s="39">
        <v>105</v>
      </c>
      <c r="F86" s="13"/>
      <c r="H86" s="547"/>
      <c r="I86" s="42"/>
      <c r="J86" s="548"/>
      <c r="K86" s="42"/>
      <c r="L86" s="8"/>
    </row>
    <row r="87" spans="1:12" ht="15" customHeight="1">
      <c r="A87" s="631"/>
      <c r="B87" s="25" t="s">
        <v>497</v>
      </c>
      <c r="C87" s="39"/>
      <c r="D87" s="40"/>
      <c r="E87" s="39">
        <v>100</v>
      </c>
      <c r="F87" s="13"/>
      <c r="H87" s="559"/>
      <c r="I87" s="42"/>
      <c r="J87" s="548"/>
      <c r="K87" s="42"/>
      <c r="L87" s="8"/>
    </row>
    <row r="88" spans="1:12" ht="15" customHeight="1">
      <c r="A88" s="631"/>
      <c r="B88" s="25" t="s">
        <v>184</v>
      </c>
      <c r="C88" s="39">
        <v>720</v>
      </c>
      <c r="D88" s="40">
        <v>720</v>
      </c>
      <c r="E88" s="39">
        <v>700</v>
      </c>
      <c r="F88" s="13"/>
      <c r="H88" s="547"/>
      <c r="I88" s="42"/>
      <c r="J88" s="548"/>
      <c r="K88" s="42"/>
      <c r="L88" s="8"/>
    </row>
    <row r="89" spans="1:12" ht="15" customHeight="1">
      <c r="A89" s="631"/>
      <c r="B89" s="25" t="s">
        <v>185</v>
      </c>
      <c r="C89" s="39">
        <v>400</v>
      </c>
      <c r="D89" s="40">
        <v>2</v>
      </c>
      <c r="E89" s="39">
        <v>400</v>
      </c>
      <c r="F89" s="13"/>
      <c r="H89" s="547"/>
      <c r="I89" s="42"/>
      <c r="J89" s="548"/>
      <c r="K89" s="42"/>
      <c r="L89" s="8"/>
    </row>
    <row r="90" spans="1:12" ht="15" customHeight="1">
      <c r="A90" s="631"/>
      <c r="B90" s="25" t="s">
        <v>498</v>
      </c>
      <c r="C90" s="39"/>
      <c r="D90" s="40"/>
      <c r="E90" s="39">
        <v>2500</v>
      </c>
      <c r="F90" s="13"/>
      <c r="H90" s="549"/>
      <c r="I90" s="42"/>
      <c r="J90" s="548"/>
      <c r="K90" s="42"/>
      <c r="L90" s="8"/>
    </row>
    <row r="91" spans="1:12" ht="15" customHeight="1">
      <c r="A91" s="631"/>
      <c r="B91" s="25" t="s">
        <v>499</v>
      </c>
      <c r="C91" s="39">
        <v>4000</v>
      </c>
      <c r="D91" s="40">
        <v>675</v>
      </c>
      <c r="E91" s="39">
        <v>5900</v>
      </c>
      <c r="F91" s="13"/>
      <c r="H91" s="549"/>
      <c r="I91" s="42"/>
      <c r="J91" s="548"/>
      <c r="K91" s="42"/>
      <c r="L91" s="8"/>
    </row>
    <row r="92" spans="1:12" ht="15" customHeight="1" thickBot="1">
      <c r="A92" s="508"/>
      <c r="B92" s="25"/>
      <c r="C92" s="39"/>
      <c r="D92" s="545"/>
      <c r="E92" s="39"/>
      <c r="F92" s="13"/>
      <c r="H92" s="549"/>
      <c r="I92" s="42"/>
      <c r="J92" s="548"/>
      <c r="K92" s="42"/>
      <c r="L92" s="8"/>
    </row>
    <row r="93" spans="1:12" ht="15" customHeight="1">
      <c r="A93" s="317" t="s">
        <v>34</v>
      </c>
      <c r="B93" s="27" t="s">
        <v>166</v>
      </c>
      <c r="C93" s="38">
        <f>SUM(C94:C112)</f>
        <v>112802</v>
      </c>
      <c r="D93" s="171">
        <f>SUM(D94:D111)</f>
        <v>116540</v>
      </c>
      <c r="E93" s="38">
        <f>SUM(E94:E112)</f>
        <v>124790</v>
      </c>
      <c r="H93" s="547"/>
      <c r="I93" s="42"/>
      <c r="J93" s="548"/>
      <c r="K93" s="42"/>
      <c r="L93" s="8"/>
    </row>
    <row r="94" spans="1:12" ht="15" customHeight="1">
      <c r="A94" s="630"/>
      <c r="B94" s="25" t="s">
        <v>167</v>
      </c>
      <c r="C94" s="40">
        <v>1000</v>
      </c>
      <c r="D94" s="40">
        <v>1000</v>
      </c>
      <c r="E94" s="39">
        <v>1000</v>
      </c>
      <c r="H94" s="549"/>
      <c r="I94" s="42"/>
      <c r="J94" s="548"/>
      <c r="K94" s="42"/>
      <c r="L94" s="8"/>
    </row>
    <row r="95" spans="1:12" ht="15" customHeight="1">
      <c r="A95" s="631"/>
      <c r="B95" s="26" t="s">
        <v>168</v>
      </c>
      <c r="C95" s="40">
        <v>43200</v>
      </c>
      <c r="D95" s="40">
        <v>43200</v>
      </c>
      <c r="E95" s="39">
        <v>59000</v>
      </c>
      <c r="H95" s="549"/>
      <c r="I95" s="42"/>
      <c r="J95" s="548"/>
      <c r="K95" s="42"/>
      <c r="L95" s="8"/>
    </row>
    <row r="96" spans="1:12" ht="15" customHeight="1">
      <c r="A96" s="631"/>
      <c r="B96" s="26" t="s">
        <v>169</v>
      </c>
      <c r="C96" s="40">
        <v>14015</v>
      </c>
      <c r="D96" s="40">
        <v>17753</v>
      </c>
      <c r="E96" s="39">
        <v>14000</v>
      </c>
      <c r="H96" s="549"/>
      <c r="I96" s="42"/>
      <c r="J96" s="548"/>
      <c r="K96" s="42"/>
      <c r="L96" s="8"/>
    </row>
    <row r="97" spans="1:12" ht="15" customHeight="1">
      <c r="A97" s="631"/>
      <c r="B97" s="26" t="s">
        <v>494</v>
      </c>
      <c r="C97" s="40"/>
      <c r="D97" s="40"/>
      <c r="E97" s="39">
        <v>640</v>
      </c>
      <c r="H97" s="549"/>
      <c r="I97" s="42"/>
      <c r="J97" s="548"/>
      <c r="K97" s="42"/>
      <c r="L97" s="8"/>
    </row>
    <row r="98" spans="1:12" ht="15" customHeight="1">
      <c r="A98" s="631"/>
      <c r="B98" s="26" t="s">
        <v>170</v>
      </c>
      <c r="C98" s="40"/>
      <c r="D98" s="40">
        <v>837</v>
      </c>
      <c r="E98" s="39">
        <v>5200</v>
      </c>
      <c r="H98" s="549"/>
      <c r="I98" s="42"/>
      <c r="J98" s="548"/>
      <c r="K98" s="42"/>
      <c r="L98" s="8"/>
    </row>
    <row r="99" spans="1:12" ht="15" customHeight="1">
      <c r="A99" s="631"/>
      <c r="B99" s="26" t="s">
        <v>171</v>
      </c>
      <c r="C99" s="40">
        <v>837</v>
      </c>
      <c r="D99" s="40">
        <v>1000</v>
      </c>
      <c r="E99" s="39">
        <v>1300</v>
      </c>
      <c r="H99" s="549"/>
      <c r="I99" s="42"/>
      <c r="J99" s="548"/>
      <c r="K99" s="42"/>
      <c r="L99" s="8"/>
    </row>
    <row r="100" spans="1:12" ht="15" customHeight="1">
      <c r="A100" s="631"/>
      <c r="B100" s="26" t="s">
        <v>172</v>
      </c>
      <c r="C100" s="40">
        <v>1000</v>
      </c>
      <c r="D100" s="40">
        <v>4000</v>
      </c>
      <c r="E100" s="39">
        <v>2000</v>
      </c>
      <c r="H100" s="549"/>
      <c r="I100" s="42"/>
      <c r="J100" s="548"/>
      <c r="K100" s="42"/>
      <c r="L100" s="8"/>
    </row>
    <row r="101" spans="1:12" ht="15" customHeight="1">
      <c r="A101" s="631"/>
      <c r="B101" s="26" t="s">
        <v>173</v>
      </c>
      <c r="C101" s="40">
        <v>4000</v>
      </c>
      <c r="D101" s="40">
        <v>3000</v>
      </c>
      <c r="E101" s="39">
        <v>1400</v>
      </c>
      <c r="H101" s="549"/>
      <c r="I101" s="42"/>
      <c r="J101" s="548"/>
      <c r="K101" s="42"/>
      <c r="L101" s="8"/>
    </row>
    <row r="102" spans="1:12" ht="15" customHeight="1">
      <c r="A102" s="631"/>
      <c r="B102" s="26" t="s">
        <v>174</v>
      </c>
      <c r="C102" s="40">
        <v>3000</v>
      </c>
      <c r="D102" s="40">
        <v>1800</v>
      </c>
      <c r="E102" s="39">
        <v>2000</v>
      </c>
      <c r="H102" s="549"/>
      <c r="I102" s="42"/>
      <c r="J102" s="548"/>
      <c r="K102" s="42"/>
      <c r="L102" s="8"/>
    </row>
    <row r="103" spans="1:12" ht="15" customHeight="1">
      <c r="A103" s="631"/>
      <c r="B103" s="26" t="s">
        <v>175</v>
      </c>
      <c r="C103" s="40">
        <v>1800</v>
      </c>
      <c r="D103" s="40">
        <v>2200</v>
      </c>
      <c r="E103" s="39">
        <v>1800</v>
      </c>
      <c r="H103" s="549"/>
      <c r="I103" s="42"/>
      <c r="J103" s="548"/>
      <c r="K103" s="42"/>
      <c r="L103" s="8"/>
    </row>
    <row r="104" spans="1:12" ht="15" customHeight="1">
      <c r="A104" s="631"/>
      <c r="B104" s="26" t="s">
        <v>176</v>
      </c>
      <c r="C104" s="40">
        <v>2200</v>
      </c>
      <c r="D104" s="40">
        <v>12900</v>
      </c>
      <c r="E104" s="39">
        <v>2200</v>
      </c>
      <c r="G104" s="197"/>
      <c r="H104" s="549"/>
      <c r="I104" s="42"/>
      <c r="J104" s="548"/>
      <c r="K104" s="42"/>
      <c r="L104" s="8"/>
    </row>
    <row r="105" spans="1:12" ht="15" customHeight="1">
      <c r="A105" s="631"/>
      <c r="B105" s="26" t="s">
        <v>177</v>
      </c>
      <c r="C105" s="40">
        <v>12900</v>
      </c>
      <c r="D105" s="40">
        <v>10000</v>
      </c>
      <c r="E105" s="39">
        <v>13000</v>
      </c>
      <c r="H105" s="549"/>
      <c r="I105" s="42"/>
      <c r="J105" s="548"/>
      <c r="K105" s="42"/>
      <c r="L105" s="8"/>
    </row>
    <row r="106" spans="1:12" ht="15" customHeight="1">
      <c r="A106" s="631"/>
      <c r="B106" s="26" t="s">
        <v>178</v>
      </c>
      <c r="C106" s="40">
        <v>10000</v>
      </c>
      <c r="D106" s="245">
        <v>14000</v>
      </c>
      <c r="E106" s="39">
        <v>2000</v>
      </c>
      <c r="H106" s="549"/>
      <c r="I106" s="42"/>
      <c r="J106" s="548"/>
      <c r="K106" s="42"/>
      <c r="L106" s="8"/>
    </row>
    <row r="107" spans="1:12" ht="15" customHeight="1">
      <c r="A107" s="631"/>
      <c r="B107" s="26" t="s">
        <v>179</v>
      </c>
      <c r="C107" s="245">
        <v>14000</v>
      </c>
      <c r="D107" s="40">
        <v>1800</v>
      </c>
      <c r="E107" s="39">
        <v>14000</v>
      </c>
      <c r="H107" s="549"/>
      <c r="I107" s="42"/>
      <c r="J107" s="560"/>
      <c r="K107" s="42"/>
      <c r="L107" s="8"/>
    </row>
    <row r="108" spans="1:12" ht="15" customHeight="1">
      <c r="A108" s="631"/>
      <c r="B108" s="26" t="s">
        <v>180</v>
      </c>
      <c r="C108" s="40">
        <v>1800</v>
      </c>
      <c r="D108" s="40">
        <v>2000</v>
      </c>
      <c r="E108" s="266">
        <v>2200</v>
      </c>
      <c r="H108" s="549"/>
      <c r="I108" s="561"/>
      <c r="J108" s="548"/>
      <c r="K108" s="561"/>
      <c r="L108" s="8"/>
    </row>
    <row r="109" spans="1:12" ht="15" customHeight="1">
      <c r="A109" s="631"/>
      <c r="B109" s="26" t="s">
        <v>449</v>
      </c>
      <c r="C109" s="40">
        <v>2000</v>
      </c>
      <c r="D109" s="40">
        <v>50</v>
      </c>
      <c r="E109" s="266">
        <v>2000</v>
      </c>
      <c r="H109" s="549"/>
      <c r="I109" s="561"/>
      <c r="J109" s="548"/>
      <c r="K109" s="561"/>
      <c r="L109" s="8"/>
    </row>
    <row r="110" spans="1:12" ht="15" customHeight="1">
      <c r="A110" s="631"/>
      <c r="B110" s="26" t="s">
        <v>451</v>
      </c>
      <c r="C110" s="40">
        <v>50</v>
      </c>
      <c r="D110" s="40">
        <v>500</v>
      </c>
      <c r="E110" s="266">
        <v>50</v>
      </c>
      <c r="H110" s="549"/>
      <c r="I110" s="561"/>
      <c r="J110" s="548"/>
      <c r="K110" s="561"/>
      <c r="L110" s="8"/>
    </row>
    <row r="111" spans="1:12" ht="15" customHeight="1">
      <c r="A111" s="631"/>
      <c r="B111" s="26" t="s">
        <v>450</v>
      </c>
      <c r="C111" s="40">
        <v>500</v>
      </c>
      <c r="D111" s="40">
        <v>500</v>
      </c>
      <c r="E111" s="266">
        <v>500</v>
      </c>
      <c r="H111" s="549"/>
      <c r="I111" s="561"/>
      <c r="J111" s="548"/>
      <c r="K111" s="561"/>
      <c r="L111" s="8"/>
    </row>
    <row r="112" spans="1:12" ht="15" customHeight="1" thickBot="1">
      <c r="A112" s="632"/>
      <c r="B112" s="309" t="s">
        <v>181</v>
      </c>
      <c r="C112" s="310">
        <v>500</v>
      </c>
      <c r="D112" s="310">
        <v>500</v>
      </c>
      <c r="E112" s="200">
        <v>500</v>
      </c>
      <c r="H112" s="549"/>
      <c r="I112" s="42"/>
      <c r="J112" s="548"/>
      <c r="K112" s="42"/>
      <c r="L112" s="8"/>
    </row>
    <row r="113" spans="1:12" ht="15" customHeight="1">
      <c r="A113" s="3"/>
      <c r="B113" s="4"/>
      <c r="C113" s="4"/>
      <c r="D113" s="4"/>
      <c r="E113" s="567"/>
      <c r="H113" s="8"/>
      <c r="I113" s="8"/>
      <c r="J113" s="8"/>
      <c r="K113" s="8"/>
      <c r="L113" s="8"/>
    </row>
    <row r="114" spans="1:12" ht="15" customHeight="1">
      <c r="A114" s="3"/>
      <c r="B114" s="4"/>
      <c r="C114" s="30"/>
      <c r="D114" s="30"/>
      <c r="E114" s="32"/>
      <c r="F114" s="8"/>
      <c r="H114" s="8"/>
      <c r="I114" s="8"/>
      <c r="J114" s="8"/>
      <c r="K114" s="562"/>
      <c r="L114" s="8"/>
    </row>
    <row r="115" spans="1:12" ht="15" customHeight="1">
      <c r="A115" s="3"/>
      <c r="B115" s="563"/>
      <c r="C115" s="564"/>
      <c r="D115" s="564"/>
      <c r="E115" s="564"/>
      <c r="H115" s="8"/>
      <c r="I115" s="8"/>
      <c r="J115" s="8"/>
      <c r="K115" s="8"/>
      <c r="L115" s="8"/>
    </row>
    <row r="116" spans="1:12" ht="15" customHeight="1">
      <c r="A116" s="3"/>
      <c r="B116" s="564"/>
      <c r="C116" s="564"/>
      <c r="D116" s="564"/>
      <c r="E116" s="564"/>
      <c r="H116" s="8"/>
      <c r="I116" s="8"/>
      <c r="J116" s="8"/>
      <c r="K116" s="8"/>
      <c r="L116" s="8"/>
    </row>
    <row r="117" spans="1:12" ht="27" customHeight="1">
      <c r="A117" s="3"/>
      <c r="B117" s="564"/>
      <c r="C117" s="564"/>
      <c r="D117" s="564"/>
      <c r="E117" s="564"/>
      <c r="H117" s="8"/>
      <c r="I117" s="8"/>
      <c r="J117" s="8"/>
      <c r="K117" s="8"/>
      <c r="L117" s="8"/>
    </row>
    <row r="118" spans="1:12" ht="15" customHeight="1">
      <c r="A118" s="3"/>
      <c r="B118" s="564"/>
      <c r="C118" s="564"/>
      <c r="D118" s="564"/>
      <c r="E118" s="564"/>
      <c r="H118" s="8"/>
      <c r="I118" s="8"/>
      <c r="J118" s="8"/>
      <c r="K118" s="8"/>
      <c r="L118" s="8"/>
    </row>
    <row r="119" spans="1:12" ht="15" customHeight="1">
      <c r="A119" s="3"/>
      <c r="B119" s="564"/>
      <c r="C119" s="564"/>
      <c r="D119" s="564"/>
      <c r="E119" s="564"/>
      <c r="H119" s="8"/>
      <c r="I119" s="8"/>
      <c r="J119" s="8"/>
      <c r="K119" s="8"/>
      <c r="L119" s="8"/>
    </row>
    <row r="120" spans="1:12" ht="15" customHeight="1">
      <c r="A120" s="3"/>
      <c r="B120" s="564"/>
      <c r="C120" s="564"/>
      <c r="D120" s="564"/>
      <c r="E120" s="564"/>
      <c r="H120" s="8"/>
      <c r="I120" s="8"/>
      <c r="J120" s="8"/>
      <c r="K120" s="8"/>
      <c r="L120" s="8"/>
    </row>
    <row r="121" spans="1:12" ht="15" customHeight="1">
      <c r="A121" s="3"/>
      <c r="B121" s="564"/>
      <c r="C121" s="564"/>
      <c r="D121" s="564"/>
      <c r="E121" s="564"/>
      <c r="H121" s="8"/>
      <c r="I121" s="8"/>
      <c r="J121" s="8"/>
      <c r="K121" s="8"/>
      <c r="L121" s="8"/>
    </row>
    <row r="122" spans="1:12" ht="15" customHeight="1">
      <c r="A122" s="3"/>
      <c r="B122" s="565"/>
      <c r="C122" s="564"/>
      <c r="D122" s="564"/>
      <c r="E122" s="564"/>
      <c r="H122" s="8"/>
      <c r="I122" s="8"/>
      <c r="J122" s="8"/>
      <c r="K122" s="8"/>
      <c r="L122" s="8"/>
    </row>
    <row r="123" spans="2:12" ht="12.75">
      <c r="B123" s="564"/>
      <c r="C123" s="8"/>
      <c r="D123" s="8"/>
      <c r="E123" s="564"/>
      <c r="H123" s="8"/>
      <c r="I123" s="8"/>
      <c r="J123" s="8"/>
      <c r="K123" s="8"/>
      <c r="L123" s="8"/>
    </row>
    <row r="124" spans="2:12" ht="12.75">
      <c r="B124" s="564"/>
      <c r="C124" s="8"/>
      <c r="D124" s="8"/>
      <c r="E124" s="564"/>
      <c r="H124" s="8"/>
      <c r="I124" s="8"/>
      <c r="J124" s="8"/>
      <c r="K124" s="8"/>
      <c r="L124" s="8"/>
    </row>
    <row r="125" spans="2:12" ht="12.75">
      <c r="B125" s="564"/>
      <c r="C125" s="8"/>
      <c r="D125" s="8"/>
      <c r="E125" s="564"/>
      <c r="H125" s="8"/>
      <c r="I125" s="8"/>
      <c r="J125" s="8"/>
      <c r="K125" s="8"/>
      <c r="L125" s="8"/>
    </row>
    <row r="126" spans="2:12" ht="12.75">
      <c r="B126" s="564"/>
      <c r="C126" s="8"/>
      <c r="D126" s="8"/>
      <c r="E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H131" s="8"/>
      <c r="I131" s="8"/>
      <c r="J131" s="8"/>
      <c r="K131" s="8"/>
      <c r="L131" s="8"/>
    </row>
    <row r="132" spans="2:12" ht="12.75">
      <c r="B132" s="564"/>
      <c r="C132" s="8"/>
      <c r="D132" s="8"/>
      <c r="E132" s="564"/>
      <c r="H132" s="8"/>
      <c r="I132" s="8"/>
      <c r="J132" s="8"/>
      <c r="K132" s="8"/>
      <c r="L132" s="8"/>
    </row>
    <row r="133" spans="2:12" ht="13.5">
      <c r="B133" s="565"/>
      <c r="C133" s="8"/>
      <c r="D133" s="8"/>
      <c r="E133" s="8"/>
      <c r="H133" s="8"/>
      <c r="I133" s="8"/>
      <c r="J133" s="8"/>
      <c r="K133" s="8"/>
      <c r="L133" s="8"/>
    </row>
    <row r="134" spans="2:12" ht="12.75">
      <c r="B134" s="564"/>
      <c r="C134" s="8"/>
      <c r="D134" s="8"/>
      <c r="E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H144" s="8"/>
      <c r="I144" s="8"/>
      <c r="J144" s="8"/>
      <c r="K144" s="8"/>
      <c r="L144" s="8"/>
    </row>
    <row r="145" spans="2:12" ht="13.5">
      <c r="B145" s="565"/>
      <c r="C145" s="8"/>
      <c r="D145" s="8"/>
      <c r="E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H148" s="8"/>
      <c r="I148" s="8"/>
      <c r="J148" s="8"/>
      <c r="K148" s="8"/>
      <c r="L148" s="8"/>
    </row>
    <row r="149" spans="2:12" ht="13.5">
      <c r="B149" s="566"/>
      <c r="C149" s="8"/>
      <c r="D149" s="8"/>
      <c r="E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H177" s="8"/>
      <c r="I177" s="8"/>
      <c r="J177" s="8"/>
      <c r="K177" s="8"/>
      <c r="L177" s="8"/>
    </row>
    <row r="178" spans="2:5" ht="12.75">
      <c r="B178" s="8"/>
      <c r="C178" s="8"/>
      <c r="D178" s="8"/>
      <c r="E178" s="8"/>
    </row>
    <row r="179" spans="2:5" ht="12.75">
      <c r="B179" s="8"/>
      <c r="C179" s="8"/>
      <c r="D179" s="8"/>
      <c r="E179" s="8"/>
    </row>
    <row r="180" spans="2:5" ht="12.75">
      <c r="B180" s="8"/>
      <c r="C180" s="8"/>
      <c r="D180" s="8"/>
      <c r="E180" s="8"/>
    </row>
    <row r="181" spans="2:5" ht="12.75">
      <c r="B181" s="8"/>
      <c r="C181" s="8"/>
      <c r="D181" s="8"/>
      <c r="E181" s="8"/>
    </row>
    <row r="182" spans="2:5" ht="12.75">
      <c r="B182" s="8"/>
      <c r="C182" s="8"/>
      <c r="D182" s="8"/>
      <c r="E182" s="8"/>
    </row>
    <row r="183" spans="2:5" ht="12.75">
      <c r="B183" s="8"/>
      <c r="C183" s="8"/>
      <c r="D183" s="8"/>
      <c r="E183" s="8"/>
    </row>
    <row r="184" spans="2:5" ht="12.75">
      <c r="B184" s="8"/>
      <c r="C184" s="8"/>
      <c r="D184" s="8"/>
      <c r="E184" s="8"/>
    </row>
    <row r="185" spans="2:5" ht="12.75">
      <c r="B185" s="8"/>
      <c r="C185" s="8"/>
      <c r="D185" s="8"/>
      <c r="E185" s="8"/>
    </row>
    <row r="186" spans="2:5" ht="12.75">
      <c r="B186" s="8"/>
      <c r="C186" s="8"/>
      <c r="D186" s="8"/>
      <c r="E186" s="8"/>
    </row>
    <row r="187" spans="2:5" ht="12.75">
      <c r="B187" s="8"/>
      <c r="C187" s="8"/>
      <c r="D187" s="8"/>
      <c r="E187" s="8"/>
    </row>
    <row r="188" spans="2:5" ht="12.75">
      <c r="B188" s="8"/>
      <c r="C188" s="8"/>
      <c r="D188" s="8"/>
      <c r="E188" s="8"/>
    </row>
    <row r="189" spans="2:5" ht="12.75">
      <c r="B189" s="8"/>
      <c r="C189" s="8"/>
      <c r="D189" s="8"/>
      <c r="E189" s="8"/>
    </row>
    <row r="190" spans="2:5" ht="12.75">
      <c r="B190" s="8"/>
      <c r="C190" s="8"/>
      <c r="D190" s="8"/>
      <c r="E190" s="8"/>
    </row>
    <row r="191" spans="2:5" ht="12.75">
      <c r="B191" s="8"/>
      <c r="C191" s="8"/>
      <c r="D191" s="8"/>
      <c r="E191" s="8"/>
    </row>
    <row r="192" spans="2:5" ht="12.75">
      <c r="B192" s="8"/>
      <c r="C192" s="8"/>
      <c r="D192" s="8"/>
      <c r="E192" s="8"/>
    </row>
    <row r="193" spans="2:5" ht="12.75">
      <c r="B193" s="8"/>
      <c r="C193" s="8"/>
      <c r="D193" s="8"/>
      <c r="E193" s="8"/>
    </row>
    <row r="194" spans="2:5" ht="12.75">
      <c r="B194" s="8"/>
      <c r="C194" s="8"/>
      <c r="D194" s="8"/>
      <c r="E194" s="8"/>
    </row>
    <row r="195" spans="2:5" ht="12.75">
      <c r="B195" s="8"/>
      <c r="C195" s="8"/>
      <c r="D195" s="8"/>
      <c r="E195" s="8"/>
    </row>
    <row r="196" spans="2:5" ht="12.75">
      <c r="B196" s="8"/>
      <c r="C196" s="8"/>
      <c r="D196" s="8"/>
      <c r="E196" s="8"/>
    </row>
    <row r="197" spans="2:5" ht="12.75">
      <c r="B197" s="8"/>
      <c r="C197" s="8"/>
      <c r="D197" s="8"/>
      <c r="E197" s="8"/>
    </row>
    <row r="198" spans="2:5" ht="12.75">
      <c r="B198" s="8"/>
      <c r="C198" s="8"/>
      <c r="D198" s="8"/>
      <c r="E198" s="8"/>
    </row>
    <row r="199" spans="2:5" ht="12.75">
      <c r="B199" s="8"/>
      <c r="C199" s="8"/>
      <c r="D199" s="8"/>
      <c r="E199" s="8"/>
    </row>
    <row r="200" spans="2:5" ht="12.75">
      <c r="B200" s="8"/>
      <c r="C200" s="8"/>
      <c r="D200" s="8"/>
      <c r="E200" s="8"/>
    </row>
    <row r="201" spans="2:5" ht="12.75">
      <c r="B201" s="8"/>
      <c r="C201" s="8"/>
      <c r="D201" s="8"/>
      <c r="E201" s="8"/>
    </row>
    <row r="202" spans="2:5" ht="12.75">
      <c r="B202" s="8"/>
      <c r="C202" s="8"/>
      <c r="D202" s="8"/>
      <c r="E202" s="8"/>
    </row>
    <row r="203" spans="2:5" ht="12.75">
      <c r="B203" s="8"/>
      <c r="C203" s="8"/>
      <c r="D203" s="8"/>
      <c r="E203" s="8"/>
    </row>
    <row r="204" spans="2:5" ht="12.75">
      <c r="B204" s="8"/>
      <c r="C204" s="8"/>
      <c r="D204" s="8"/>
      <c r="E204" s="8"/>
    </row>
    <row r="205" spans="2:5" ht="12.75">
      <c r="B205" s="8"/>
      <c r="C205" s="8"/>
      <c r="D205" s="8"/>
      <c r="E205" s="8"/>
    </row>
    <row r="206" spans="2:5" ht="12.75">
      <c r="B206" s="8"/>
      <c r="C206" s="8"/>
      <c r="D206" s="8"/>
      <c r="E206" s="8"/>
    </row>
    <row r="207" spans="2:5" ht="12.75">
      <c r="B207" s="8"/>
      <c r="C207" s="8"/>
      <c r="D207" s="8"/>
      <c r="E207" s="8"/>
    </row>
    <row r="208" spans="2:5" ht="12.75">
      <c r="B208" s="8"/>
      <c r="C208" s="8"/>
      <c r="D208" s="8"/>
      <c r="E208" s="8"/>
    </row>
    <row r="209" spans="2:5" ht="12.75">
      <c r="B209" s="8"/>
      <c r="C209" s="8"/>
      <c r="D209" s="8"/>
      <c r="E209" s="8"/>
    </row>
    <row r="210" spans="2:5" ht="12.75">
      <c r="B210" s="8"/>
      <c r="C210" s="8"/>
      <c r="D210" s="8"/>
      <c r="E210" s="8"/>
    </row>
    <row r="211" spans="2:5" ht="12.75">
      <c r="B211" s="8"/>
      <c r="C211" s="8"/>
      <c r="D211" s="8"/>
      <c r="E211" s="8"/>
    </row>
    <row r="212" spans="2:5" ht="12.75">
      <c r="B212" s="8"/>
      <c r="C212" s="8"/>
      <c r="D212" s="8"/>
      <c r="E212" s="8"/>
    </row>
    <row r="213" spans="2:5" ht="12.75">
      <c r="B213" s="8"/>
      <c r="C213" s="8"/>
      <c r="D213" s="8"/>
      <c r="E213" s="8"/>
    </row>
    <row r="214" spans="2:5" ht="12.75">
      <c r="B214" s="8"/>
      <c r="C214" s="8"/>
      <c r="D214" s="8"/>
      <c r="E214" s="8"/>
    </row>
    <row r="215" spans="2:5" ht="12.75">
      <c r="B215" s="8"/>
      <c r="C215" s="8"/>
      <c r="D215" s="8"/>
      <c r="E215" s="8"/>
    </row>
    <row r="216" spans="2:5" ht="12.75">
      <c r="B216" s="8"/>
      <c r="C216" s="8"/>
      <c r="D216" s="8"/>
      <c r="E216" s="8"/>
    </row>
    <row r="217" spans="2:5" ht="12.75">
      <c r="B217" s="8"/>
      <c r="C217" s="8"/>
      <c r="D217" s="8"/>
      <c r="E217" s="8"/>
    </row>
    <row r="218" spans="2:5" ht="12.75">
      <c r="B218" s="8"/>
      <c r="C218" s="8"/>
      <c r="D218" s="8"/>
      <c r="E218" s="8"/>
    </row>
    <row r="219" spans="2:5" ht="12.75">
      <c r="B219" s="8"/>
      <c r="C219" s="8"/>
      <c r="D219" s="8"/>
      <c r="E219" s="8"/>
    </row>
    <row r="220" spans="2:5" ht="12.75">
      <c r="B220" s="8"/>
      <c r="C220" s="8"/>
      <c r="D220" s="8"/>
      <c r="E220" s="8"/>
    </row>
    <row r="221" spans="2:5" ht="12.75">
      <c r="B221" s="8"/>
      <c r="C221" s="8"/>
      <c r="D221" s="8"/>
      <c r="E221" s="8"/>
    </row>
    <row r="222" spans="2:5" ht="12.75">
      <c r="B222" s="8"/>
      <c r="C222" s="8"/>
      <c r="D222" s="8"/>
      <c r="E222" s="8"/>
    </row>
    <row r="223" spans="2:5" ht="12.75">
      <c r="B223" s="8"/>
      <c r="C223" s="8"/>
      <c r="D223" s="8"/>
      <c r="E223" s="8"/>
    </row>
    <row r="224" spans="2:5" ht="12.75">
      <c r="B224" s="8"/>
      <c r="C224" s="8"/>
      <c r="D224" s="8"/>
      <c r="E224" s="8"/>
    </row>
    <row r="225" spans="2:5" ht="12.75">
      <c r="B225" s="8"/>
      <c r="C225" s="8"/>
      <c r="D225" s="8"/>
      <c r="E225" s="8"/>
    </row>
    <row r="226" spans="2:5" ht="12.75">
      <c r="B226" s="8"/>
      <c r="C226" s="8"/>
      <c r="D226" s="8"/>
      <c r="E226" s="8"/>
    </row>
    <row r="227" spans="2:5" ht="12.75">
      <c r="B227" s="8"/>
      <c r="C227" s="8"/>
      <c r="D227" s="8"/>
      <c r="E227" s="8"/>
    </row>
  </sheetData>
  <sheetProtection/>
  <mergeCells count="10">
    <mergeCell ref="A1:E1"/>
    <mergeCell ref="A3:E3"/>
    <mergeCell ref="C5:C6"/>
    <mergeCell ref="D5:D6"/>
    <mergeCell ref="A2:E2"/>
    <mergeCell ref="E5:E6"/>
    <mergeCell ref="A94:A112"/>
    <mergeCell ref="A52:A91"/>
    <mergeCell ref="A10:A50"/>
    <mergeCell ref="B5:B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88"/>
  <sheetViews>
    <sheetView zoomScalePageLayoutView="0" workbookViewId="0" topLeftCell="A34">
      <selection activeCell="C12" sqref="C12"/>
    </sheetView>
  </sheetViews>
  <sheetFormatPr defaultColWidth="9.140625" defaultRowHeight="12.75"/>
  <cols>
    <col min="1" max="1" width="4.421875" style="0" customWidth="1"/>
    <col min="2" max="2" width="34.8515625" style="0" customWidth="1"/>
    <col min="3" max="3" width="10.7109375" style="0" customWidth="1"/>
    <col min="4" max="4" width="12.28125" style="0" customWidth="1"/>
    <col min="5" max="5" width="11.8515625" style="0" customWidth="1"/>
    <col min="6" max="6" width="11.28125" style="0" customWidth="1"/>
  </cols>
  <sheetData>
    <row r="1" spans="1:6" ht="12.75">
      <c r="A1" s="659" t="s">
        <v>223</v>
      </c>
      <c r="B1" s="659"/>
      <c r="C1" s="659"/>
      <c r="D1" s="659"/>
      <c r="E1" s="659"/>
      <c r="F1" s="659"/>
    </row>
    <row r="2" spans="1:6" ht="12.75">
      <c r="A2" s="665" t="s">
        <v>619</v>
      </c>
      <c r="B2" s="665"/>
      <c r="C2" s="665"/>
      <c r="D2" s="665"/>
      <c r="E2" s="665"/>
      <c r="F2" s="665"/>
    </row>
    <row r="3" spans="1:6" ht="12.75">
      <c r="A3" s="665" t="s">
        <v>505</v>
      </c>
      <c r="B3" s="665"/>
      <c r="C3" s="665"/>
      <c r="D3" s="665"/>
      <c r="E3" s="665"/>
      <c r="F3" s="665"/>
    </row>
    <row r="4" spans="1:6" ht="13.5" thickBot="1">
      <c r="A4" s="667" t="s">
        <v>224</v>
      </c>
      <c r="B4" s="667"/>
      <c r="C4" s="667"/>
      <c r="D4" s="667"/>
      <c r="E4" s="667"/>
      <c r="F4" s="667"/>
    </row>
    <row r="5" spans="1:6" ht="38.25" customHeight="1" thickBot="1" thickTop="1">
      <c r="A5" s="176" t="s">
        <v>186</v>
      </c>
      <c r="B5" s="177" t="s">
        <v>187</v>
      </c>
      <c r="C5" s="178" t="s">
        <v>474</v>
      </c>
      <c r="D5" s="178" t="s">
        <v>235</v>
      </c>
      <c r="E5" s="178" t="s">
        <v>236</v>
      </c>
      <c r="F5" s="178" t="s">
        <v>237</v>
      </c>
    </row>
    <row r="6" spans="1:6" ht="13.5" customHeight="1" thickBot="1">
      <c r="A6" s="5"/>
      <c r="B6" s="1"/>
      <c r="C6" s="1"/>
      <c r="D6" s="1"/>
      <c r="E6" s="1"/>
      <c r="F6" s="179" t="s">
        <v>238</v>
      </c>
    </row>
    <row r="7" spans="1:6" ht="15.75" customHeight="1" thickBot="1">
      <c r="A7" s="175" t="s">
        <v>3</v>
      </c>
      <c r="B7" s="668" t="s">
        <v>188</v>
      </c>
      <c r="C7" s="669"/>
      <c r="D7" s="669"/>
      <c r="E7" s="669"/>
      <c r="F7" s="670"/>
    </row>
    <row r="8" spans="1:6" ht="15" customHeight="1" thickBot="1">
      <c r="A8" s="5"/>
      <c r="B8" s="1"/>
      <c r="C8" s="1"/>
      <c r="D8" s="1"/>
      <c r="E8" s="1"/>
      <c r="F8" s="180"/>
    </row>
    <row r="9" spans="1:6" ht="38.25" customHeight="1" thickBot="1">
      <c r="A9" s="441" t="s">
        <v>5</v>
      </c>
      <c r="B9" s="451" t="s">
        <v>506</v>
      </c>
      <c r="C9" s="482">
        <v>136200</v>
      </c>
      <c r="D9" s="568">
        <v>6400</v>
      </c>
      <c r="E9" s="482">
        <v>129800</v>
      </c>
      <c r="F9" s="470" t="s">
        <v>561</v>
      </c>
    </row>
    <row r="10" spans="1:6" ht="30" customHeight="1" thickBot="1">
      <c r="A10" s="413"/>
      <c r="B10" s="506" t="s">
        <v>507</v>
      </c>
      <c r="C10" s="505">
        <v>48000</v>
      </c>
      <c r="D10" s="505">
        <v>24000</v>
      </c>
      <c r="E10" s="504">
        <v>24000</v>
      </c>
      <c r="F10" s="468" t="s">
        <v>571</v>
      </c>
    </row>
    <row r="11" spans="1:6" ht="15" customHeight="1" thickBot="1">
      <c r="A11" s="413" t="s">
        <v>83</v>
      </c>
      <c r="B11" s="506" t="s">
        <v>508</v>
      </c>
      <c r="C11" s="505">
        <v>17000</v>
      </c>
      <c r="D11" s="505">
        <v>17000</v>
      </c>
      <c r="E11" s="505"/>
      <c r="F11" s="507"/>
    </row>
    <row r="12" spans="1:6" ht="18" customHeight="1" thickBot="1">
      <c r="A12" s="500"/>
      <c r="B12" s="501" t="s">
        <v>103</v>
      </c>
      <c r="C12" s="502">
        <f>SUM(C9:C11)</f>
        <v>201200</v>
      </c>
      <c r="D12" s="502">
        <f>SUM(D9:D11)</f>
        <v>47400</v>
      </c>
      <c r="E12" s="502">
        <f>SUM(E9:E11)</f>
        <v>153800</v>
      </c>
      <c r="F12" s="503"/>
    </row>
    <row r="13" spans="1:6" ht="13.5" customHeight="1" thickBot="1">
      <c r="A13" s="396"/>
      <c r="B13" s="181"/>
      <c r="C13" s="187"/>
      <c r="D13" s="187"/>
      <c r="E13" s="187"/>
      <c r="F13" s="397"/>
    </row>
    <row r="14" spans="1:6" ht="37.5" customHeight="1" thickBot="1">
      <c r="A14" s="398" t="s">
        <v>186</v>
      </c>
      <c r="B14" s="178" t="s">
        <v>187</v>
      </c>
      <c r="C14" s="178" t="s">
        <v>474</v>
      </c>
      <c r="D14" s="178" t="s">
        <v>399</v>
      </c>
      <c r="E14" s="178" t="s">
        <v>236</v>
      </c>
      <c r="F14" s="178" t="s">
        <v>237</v>
      </c>
    </row>
    <row r="15" spans="1:6" ht="15" customHeight="1" thickBot="1">
      <c r="A15" s="5"/>
      <c r="B15" s="1"/>
      <c r="C15" s="1"/>
      <c r="D15" s="1"/>
      <c r="E15" s="1"/>
      <c r="F15" s="179" t="s">
        <v>238</v>
      </c>
    </row>
    <row r="16" spans="1:6" ht="15" customHeight="1" thickBot="1">
      <c r="A16" s="175" t="s">
        <v>14</v>
      </c>
      <c r="B16" s="668" t="s">
        <v>189</v>
      </c>
      <c r="C16" s="669"/>
      <c r="D16" s="669"/>
      <c r="E16" s="669"/>
      <c r="F16" s="670"/>
    </row>
    <row r="17" spans="1:6" ht="15" customHeight="1">
      <c r="A17" s="439" t="s">
        <v>5</v>
      </c>
      <c r="B17" s="307" t="s">
        <v>509</v>
      </c>
      <c r="C17" s="307">
        <v>96996</v>
      </c>
      <c r="D17" s="307">
        <v>9700</v>
      </c>
      <c r="E17" s="307">
        <v>87296</v>
      </c>
      <c r="F17" s="440" t="s">
        <v>510</v>
      </c>
    </row>
    <row r="18" spans="1:6" ht="46.5" customHeight="1">
      <c r="A18" s="439" t="s">
        <v>9</v>
      </c>
      <c r="B18" s="307" t="s">
        <v>511</v>
      </c>
      <c r="C18" s="307">
        <v>35000</v>
      </c>
      <c r="D18" s="307">
        <v>3500</v>
      </c>
      <c r="E18" s="307">
        <v>31500</v>
      </c>
      <c r="F18" s="440" t="s">
        <v>512</v>
      </c>
    </row>
    <row r="19" spans="1:6" ht="18.75" customHeight="1">
      <c r="A19" s="256" t="s">
        <v>83</v>
      </c>
      <c r="B19" s="399" t="s">
        <v>457</v>
      </c>
      <c r="C19" s="258">
        <v>3500</v>
      </c>
      <c r="D19" s="258">
        <v>3500</v>
      </c>
      <c r="E19" s="258">
        <v>0</v>
      </c>
      <c r="F19" s="395"/>
    </row>
    <row r="20" spans="1:6" ht="31.5" customHeight="1" thickBot="1">
      <c r="A20" s="256" t="s">
        <v>86</v>
      </c>
      <c r="B20" s="400" t="s">
        <v>513</v>
      </c>
      <c r="C20" s="401">
        <v>8000</v>
      </c>
      <c r="D20" s="402">
        <v>8000</v>
      </c>
      <c r="E20" s="402">
        <v>0</v>
      </c>
      <c r="F20" s="403"/>
    </row>
    <row r="21" spans="1:6" ht="15" customHeight="1" thickBot="1">
      <c r="A21" s="404"/>
      <c r="B21" s="182" t="s">
        <v>103</v>
      </c>
      <c r="C21" s="405">
        <f>SUM(C17:C20)</f>
        <v>143496</v>
      </c>
      <c r="D21" s="405">
        <f>SUM(D17:D20)</f>
        <v>24700</v>
      </c>
      <c r="E21" s="405">
        <f>SUM(E17:E20)</f>
        <v>118796</v>
      </c>
      <c r="F21" s="406"/>
    </row>
    <row r="22" spans="1:6" ht="15" customHeight="1" thickBot="1">
      <c r="A22" s="407"/>
      <c r="B22" s="188"/>
      <c r="C22" s="408"/>
      <c r="D22" s="408"/>
      <c r="E22" s="408"/>
      <c r="F22" s="397"/>
    </row>
    <row r="23" spans="1:6" ht="39" thickBot="1">
      <c r="A23" s="398" t="s">
        <v>186</v>
      </c>
      <c r="B23" s="178" t="s">
        <v>187</v>
      </c>
      <c r="C23" s="178" t="s">
        <v>474</v>
      </c>
      <c r="D23" s="178" t="s">
        <v>399</v>
      </c>
      <c r="E23" s="178" t="s">
        <v>236</v>
      </c>
      <c r="F23" s="178" t="s">
        <v>237</v>
      </c>
    </row>
    <row r="24" spans="1:6" ht="19.5" customHeight="1" thickBot="1">
      <c r="A24" s="5"/>
      <c r="B24" s="1"/>
      <c r="C24" s="1"/>
      <c r="D24" s="1"/>
      <c r="E24" s="1"/>
      <c r="F24" s="179" t="s">
        <v>238</v>
      </c>
    </row>
    <row r="25" spans="1:6" ht="15" customHeight="1">
      <c r="A25" s="671" t="s">
        <v>401</v>
      </c>
      <c r="B25" s="673" t="s">
        <v>216</v>
      </c>
      <c r="C25" s="674"/>
      <c r="D25" s="674"/>
      <c r="E25" s="674"/>
      <c r="F25" s="675"/>
    </row>
    <row r="26" spans="1:6" ht="15" customHeight="1" thickBot="1">
      <c r="A26" s="672"/>
      <c r="B26" s="676"/>
      <c r="C26" s="677"/>
      <c r="D26" s="677"/>
      <c r="E26" s="677"/>
      <c r="F26" s="678"/>
    </row>
    <row r="27" spans="1:7" ht="23.25" customHeight="1" thickBot="1">
      <c r="A27" s="413" t="s">
        <v>5</v>
      </c>
      <c r="B27" s="442" t="s">
        <v>514</v>
      </c>
      <c r="C27" s="443"/>
      <c r="D27" s="443"/>
      <c r="E27" s="451"/>
      <c r="F27" s="460" t="s">
        <v>400</v>
      </c>
      <c r="G27" t="s">
        <v>570</v>
      </c>
    </row>
    <row r="28" spans="1:7" ht="18" customHeight="1" hidden="1" thickBot="1">
      <c r="A28" s="413"/>
      <c r="B28" s="437" t="s">
        <v>515</v>
      </c>
      <c r="C28" s="445">
        <v>631024</v>
      </c>
      <c r="D28" s="445">
        <v>631024</v>
      </c>
      <c r="E28" s="461"/>
      <c r="F28" s="461"/>
      <c r="G28" t="s">
        <v>570</v>
      </c>
    </row>
    <row r="29" spans="1:7" ht="15" customHeight="1" hidden="1">
      <c r="A29" s="413"/>
      <c r="B29" s="437" t="s">
        <v>516</v>
      </c>
      <c r="C29" s="445">
        <v>577080</v>
      </c>
      <c r="D29" s="445">
        <v>577080</v>
      </c>
      <c r="E29" s="454"/>
      <c r="F29" s="454"/>
      <c r="G29" t="s">
        <v>570</v>
      </c>
    </row>
    <row r="30" spans="1:7" ht="15" customHeight="1" hidden="1" thickBot="1">
      <c r="A30" s="413"/>
      <c r="B30" s="437" t="s">
        <v>517</v>
      </c>
      <c r="C30" s="445">
        <v>3493449</v>
      </c>
      <c r="D30" s="445">
        <v>3493449</v>
      </c>
      <c r="E30" s="454"/>
      <c r="F30" s="454"/>
      <c r="G30" t="s">
        <v>570</v>
      </c>
    </row>
    <row r="31" spans="1:7" ht="15" customHeight="1" thickBot="1">
      <c r="A31" s="413"/>
      <c r="B31" s="437" t="s">
        <v>523</v>
      </c>
      <c r="C31" s="445">
        <v>793</v>
      </c>
      <c r="D31" s="445">
        <v>793</v>
      </c>
      <c r="E31" s="454"/>
      <c r="F31" s="454"/>
      <c r="G31" t="s">
        <v>570</v>
      </c>
    </row>
    <row r="32" spans="1:7" ht="15" customHeight="1" thickBot="1">
      <c r="A32" s="413"/>
      <c r="B32" s="437" t="s">
        <v>515</v>
      </c>
      <c r="C32" s="445">
        <v>631</v>
      </c>
      <c r="D32" s="445">
        <v>631</v>
      </c>
      <c r="E32" s="454"/>
      <c r="F32" s="454"/>
      <c r="G32" t="s">
        <v>570</v>
      </c>
    </row>
    <row r="33" spans="1:7" ht="15" customHeight="1" thickBot="1">
      <c r="A33" s="413"/>
      <c r="B33" s="437" t="s">
        <v>516</v>
      </c>
      <c r="C33" s="445">
        <v>577</v>
      </c>
      <c r="D33" s="445">
        <v>577</v>
      </c>
      <c r="E33" s="454"/>
      <c r="F33" s="454"/>
      <c r="G33" t="s">
        <v>570</v>
      </c>
    </row>
    <row r="34" spans="1:7" ht="15" customHeight="1" thickBot="1">
      <c r="A34" s="413"/>
      <c r="B34" s="447" t="s">
        <v>517</v>
      </c>
      <c r="C34" s="448">
        <v>3494</v>
      </c>
      <c r="D34" s="448">
        <v>3494</v>
      </c>
      <c r="E34" s="455"/>
      <c r="F34" s="455"/>
      <c r="G34" t="s">
        <v>570</v>
      </c>
    </row>
    <row r="35" spans="1:6" ht="27.75" customHeight="1">
      <c r="A35" s="441" t="s">
        <v>9</v>
      </c>
      <c r="B35" s="451" t="s">
        <v>518</v>
      </c>
      <c r="C35" s="452"/>
      <c r="D35" s="452"/>
      <c r="E35" s="453"/>
      <c r="F35" s="460" t="s">
        <v>400</v>
      </c>
    </row>
    <row r="36" spans="1:6" ht="15" customHeight="1">
      <c r="A36" s="444"/>
      <c r="B36" s="449" t="s">
        <v>519</v>
      </c>
      <c r="C36" s="450">
        <v>94</v>
      </c>
      <c r="D36" s="450">
        <v>94</v>
      </c>
      <c r="E36" s="454"/>
      <c r="F36" s="454"/>
    </row>
    <row r="37" spans="1:6" ht="15" customHeight="1">
      <c r="A37" s="444"/>
      <c r="B37" s="449" t="s">
        <v>520</v>
      </c>
      <c r="C37" s="450">
        <v>187</v>
      </c>
      <c r="D37" s="450">
        <v>187</v>
      </c>
      <c r="E37" s="454"/>
      <c r="F37" s="454"/>
    </row>
    <row r="38" spans="1:7" ht="15" customHeight="1">
      <c r="A38" s="444"/>
      <c r="B38" s="449" t="s">
        <v>521</v>
      </c>
      <c r="C38" s="450">
        <v>273</v>
      </c>
      <c r="D38" s="450">
        <v>273</v>
      </c>
      <c r="E38" s="454"/>
      <c r="F38" s="454"/>
      <c r="G38" t="s">
        <v>570</v>
      </c>
    </row>
    <row r="39" spans="1:7" ht="15" customHeight="1" thickBot="1">
      <c r="A39" s="444"/>
      <c r="B39" s="449" t="s">
        <v>522</v>
      </c>
      <c r="C39" s="450">
        <v>686</v>
      </c>
      <c r="D39" s="450">
        <v>686</v>
      </c>
      <c r="E39" s="454"/>
      <c r="F39" s="454"/>
      <c r="G39" t="s">
        <v>570</v>
      </c>
    </row>
    <row r="40" spans="1:6" ht="24.75" customHeight="1" thickBot="1">
      <c r="A40" s="458"/>
      <c r="B40" s="462" t="s">
        <v>524</v>
      </c>
      <c r="C40" s="488">
        <f>SUM(C31:C39)</f>
        <v>6735</v>
      </c>
      <c r="D40" s="489">
        <f>SUM(D31:D39)</f>
        <v>6735</v>
      </c>
      <c r="E40" s="459"/>
      <c r="F40" s="459"/>
    </row>
    <row r="41" spans="1:6" ht="15" customHeight="1" thickBot="1">
      <c r="A41" s="446"/>
      <c r="B41" s="1"/>
      <c r="C41" s="456"/>
      <c r="D41" s="457"/>
      <c r="E41" s="6"/>
      <c r="F41" s="6"/>
    </row>
    <row r="42" spans="1:6" ht="15" customHeight="1" thickBot="1">
      <c r="A42" s="446"/>
      <c r="B42" s="1"/>
      <c r="C42" s="456"/>
      <c r="D42" s="457"/>
      <c r="E42" s="6"/>
      <c r="F42" s="6"/>
    </row>
    <row r="43" spans="1:6" ht="40.5" customHeight="1" thickBot="1">
      <c r="A43" s="398" t="s">
        <v>186</v>
      </c>
      <c r="B43" s="178" t="s">
        <v>187</v>
      </c>
      <c r="C43" s="178" t="s">
        <v>474</v>
      </c>
      <c r="D43" s="178" t="s">
        <v>399</v>
      </c>
      <c r="E43" s="178" t="s">
        <v>236</v>
      </c>
      <c r="F43" s="178" t="s">
        <v>237</v>
      </c>
    </row>
    <row r="44" spans="1:6" ht="15" customHeight="1" thickBot="1">
      <c r="A44" s="409"/>
      <c r="B44" s="56"/>
      <c r="C44" s="55"/>
      <c r="D44" s="56"/>
      <c r="E44" s="55"/>
      <c r="F44" s="179" t="s">
        <v>238</v>
      </c>
    </row>
    <row r="45" spans="1:6" ht="15" customHeight="1" thickBot="1">
      <c r="A45" s="175" t="s">
        <v>26</v>
      </c>
      <c r="B45" s="668" t="s">
        <v>193</v>
      </c>
      <c r="C45" s="669"/>
      <c r="D45" s="669"/>
      <c r="E45" s="669"/>
      <c r="F45" s="670"/>
    </row>
    <row r="46" spans="1:6" ht="27" customHeight="1" thickBot="1">
      <c r="A46" s="487"/>
      <c r="B46" s="495" t="s">
        <v>525</v>
      </c>
      <c r="C46" s="467">
        <v>445000</v>
      </c>
      <c r="D46" s="467">
        <v>18000</v>
      </c>
      <c r="E46" s="467">
        <v>427000</v>
      </c>
      <c r="F46" s="468" t="s">
        <v>560</v>
      </c>
    </row>
    <row r="47" spans="1:6" ht="15.75" customHeight="1" thickBot="1">
      <c r="A47" s="496"/>
      <c r="B47" s="681" t="s">
        <v>526</v>
      </c>
      <c r="C47" s="685">
        <v>237720</v>
      </c>
      <c r="D47" s="685">
        <v>47544</v>
      </c>
      <c r="E47" s="685">
        <v>190176</v>
      </c>
      <c r="F47" s="691" t="s">
        <v>559</v>
      </c>
    </row>
    <row r="48" spans="1:6" ht="15" customHeight="1" thickBot="1">
      <c r="A48" s="497"/>
      <c r="B48" s="682"/>
      <c r="C48" s="685"/>
      <c r="D48" s="685"/>
      <c r="E48" s="685"/>
      <c r="F48" s="692"/>
    </row>
    <row r="49" spans="1:6" ht="15" customHeight="1" thickBot="1">
      <c r="A49" s="679"/>
      <c r="B49" s="682"/>
      <c r="C49" s="685"/>
      <c r="D49" s="685"/>
      <c r="E49" s="685"/>
      <c r="F49" s="693"/>
    </row>
    <row r="50" spans="1:6" ht="15" customHeight="1" thickBot="1">
      <c r="A50" s="679"/>
      <c r="B50" s="683" t="s">
        <v>527</v>
      </c>
      <c r="C50" s="685">
        <v>267000</v>
      </c>
      <c r="D50" s="685">
        <v>26800</v>
      </c>
      <c r="E50" s="685">
        <v>240200</v>
      </c>
      <c r="F50" s="691" t="s">
        <v>558</v>
      </c>
    </row>
    <row r="51" spans="1:6" ht="15" customHeight="1" thickBot="1">
      <c r="A51" s="679"/>
      <c r="B51" s="683"/>
      <c r="C51" s="685"/>
      <c r="D51" s="685"/>
      <c r="E51" s="685"/>
      <c r="F51" s="692"/>
    </row>
    <row r="52" spans="1:6" ht="30.75" customHeight="1" thickBot="1">
      <c r="A52" s="413"/>
      <c r="B52" s="683"/>
      <c r="C52" s="685"/>
      <c r="D52" s="685"/>
      <c r="E52" s="685"/>
      <c r="F52" s="693"/>
    </row>
    <row r="53" spans="1:6" ht="29.25" customHeight="1" thickBot="1">
      <c r="A53" s="413"/>
      <c r="B53" s="480" t="s">
        <v>528</v>
      </c>
      <c r="C53" s="467">
        <v>450000</v>
      </c>
      <c r="D53" s="467">
        <v>36000</v>
      </c>
      <c r="E53" s="467">
        <v>414000</v>
      </c>
      <c r="F53" s="468" t="s">
        <v>557</v>
      </c>
    </row>
    <row r="54" spans="1:6" ht="29.25" customHeight="1" thickBot="1">
      <c r="A54" s="413"/>
      <c r="B54" s="498" t="s">
        <v>553</v>
      </c>
      <c r="C54" s="467">
        <v>260000</v>
      </c>
      <c r="D54" s="467">
        <v>15600</v>
      </c>
      <c r="E54" s="467">
        <v>244400</v>
      </c>
      <c r="F54" s="470" t="s">
        <v>554</v>
      </c>
    </row>
    <row r="55" spans="1:6" ht="15" customHeight="1" thickBot="1">
      <c r="A55" s="680"/>
      <c r="B55" s="681" t="s">
        <v>529</v>
      </c>
      <c r="C55" s="685">
        <v>386000</v>
      </c>
      <c r="D55" s="685"/>
      <c r="E55" s="685">
        <v>386000</v>
      </c>
      <c r="F55" s="691" t="s">
        <v>543</v>
      </c>
    </row>
    <row r="56" spans="1:6" ht="28.5" customHeight="1" thickBot="1">
      <c r="A56" s="680"/>
      <c r="B56" s="681"/>
      <c r="C56" s="685"/>
      <c r="D56" s="685"/>
      <c r="E56" s="685"/>
      <c r="F56" s="693"/>
    </row>
    <row r="57" spans="1:6" ht="15" customHeight="1" thickBot="1">
      <c r="A57" s="680"/>
      <c r="B57" s="681" t="s">
        <v>530</v>
      </c>
      <c r="C57" s="685">
        <v>80000</v>
      </c>
      <c r="D57" s="685">
        <v>0</v>
      </c>
      <c r="E57" s="685">
        <v>80000</v>
      </c>
      <c r="F57" s="691" t="s">
        <v>544</v>
      </c>
    </row>
    <row r="58" spans="1:6" ht="15" customHeight="1" thickBot="1">
      <c r="A58" s="484"/>
      <c r="B58" s="681"/>
      <c r="C58" s="685"/>
      <c r="D58" s="685"/>
      <c r="E58" s="685"/>
      <c r="F58" s="693"/>
    </row>
    <row r="59" spans="1:6" ht="15" customHeight="1" thickBot="1">
      <c r="A59" s="486"/>
      <c r="B59" s="494" t="s">
        <v>545</v>
      </c>
      <c r="C59" s="473">
        <v>10000</v>
      </c>
      <c r="D59" s="473">
        <v>10000</v>
      </c>
      <c r="E59" s="473">
        <v>0</v>
      </c>
      <c r="F59" s="474"/>
    </row>
    <row r="60" spans="1:6" ht="15" customHeight="1">
      <c r="A60" s="485"/>
      <c r="B60" s="686" t="s">
        <v>546</v>
      </c>
      <c r="C60" s="688">
        <v>13330</v>
      </c>
      <c r="D60" s="688">
        <v>3330</v>
      </c>
      <c r="E60" s="688">
        <v>10000</v>
      </c>
      <c r="F60" s="691" t="s">
        <v>547</v>
      </c>
    </row>
    <row r="61" spans="1:6" ht="15" customHeight="1" thickBot="1">
      <c r="A61" s="486"/>
      <c r="B61" s="687"/>
      <c r="C61" s="689"/>
      <c r="D61" s="689"/>
      <c r="E61" s="689"/>
      <c r="F61" s="697"/>
    </row>
    <row r="62" spans="1:6" ht="15" customHeight="1" thickBot="1">
      <c r="A62" s="484"/>
      <c r="B62" s="475" t="s">
        <v>548</v>
      </c>
      <c r="C62" s="445">
        <v>130900</v>
      </c>
      <c r="D62" s="445">
        <v>9100</v>
      </c>
      <c r="E62" s="445">
        <v>121800</v>
      </c>
      <c r="F62" s="476" t="s">
        <v>614</v>
      </c>
    </row>
    <row r="63" spans="1:6" ht="29.25" customHeight="1" thickBot="1">
      <c r="A63" s="484"/>
      <c r="B63" s="466" t="s">
        <v>456</v>
      </c>
      <c r="C63" s="469">
        <v>19126</v>
      </c>
      <c r="D63" s="469">
        <v>3825</v>
      </c>
      <c r="E63" s="469">
        <v>15301</v>
      </c>
      <c r="F63" s="470" t="s">
        <v>614</v>
      </c>
    </row>
    <row r="64" spans="1:6" ht="15" customHeight="1">
      <c r="A64" s="441"/>
      <c r="B64" s="463" t="s">
        <v>201</v>
      </c>
      <c r="C64" s="481"/>
      <c r="D64" s="482"/>
      <c r="E64" s="482"/>
      <c r="F64" s="483"/>
    </row>
    <row r="65" spans="1:6" ht="15" customHeight="1">
      <c r="A65" s="444"/>
      <c r="B65" s="464" t="s">
        <v>531</v>
      </c>
      <c r="C65" s="471">
        <v>3000</v>
      </c>
      <c r="D65" s="471">
        <v>3000</v>
      </c>
      <c r="E65" s="471">
        <v>0</v>
      </c>
      <c r="F65" s="477"/>
    </row>
    <row r="66" spans="1:6" ht="25.5" customHeight="1">
      <c r="A66" s="444"/>
      <c r="B66" s="690" t="s">
        <v>532</v>
      </c>
      <c r="C66" s="695">
        <v>3100</v>
      </c>
      <c r="D66" s="695">
        <v>3100</v>
      </c>
      <c r="E66" s="695">
        <v>0</v>
      </c>
      <c r="F66" s="696"/>
    </row>
    <row r="67" spans="1:6" ht="15" customHeight="1">
      <c r="A67" s="444"/>
      <c r="B67" s="690"/>
      <c r="C67" s="695"/>
      <c r="D67" s="695"/>
      <c r="E67" s="695"/>
      <c r="F67" s="696"/>
    </row>
    <row r="68" spans="1:6" ht="30" customHeight="1">
      <c r="A68" s="444"/>
      <c r="B68" s="465" t="s">
        <v>533</v>
      </c>
      <c r="C68" s="478">
        <v>11000</v>
      </c>
      <c r="D68" s="471">
        <v>8000</v>
      </c>
      <c r="E68" s="471">
        <v>3000</v>
      </c>
      <c r="F68" s="479" t="s">
        <v>549</v>
      </c>
    </row>
    <row r="69" spans="1:6" ht="15" customHeight="1">
      <c r="A69" s="444"/>
      <c r="B69" s="465" t="s">
        <v>534</v>
      </c>
      <c r="C69" s="471">
        <v>10500</v>
      </c>
      <c r="D69" s="471">
        <v>10500</v>
      </c>
      <c r="E69" s="471">
        <v>0</v>
      </c>
      <c r="F69" s="472"/>
    </row>
    <row r="70" spans="1:6" ht="15" customHeight="1">
      <c r="A70" s="444"/>
      <c r="B70" s="465" t="s">
        <v>535</v>
      </c>
      <c r="C70" s="471">
        <v>1500</v>
      </c>
      <c r="D70" s="471">
        <v>1500</v>
      </c>
      <c r="E70" s="471">
        <v>0</v>
      </c>
      <c r="F70" s="472"/>
    </row>
    <row r="71" spans="1:7" ht="17.25" customHeight="1" thickBot="1">
      <c r="A71" s="446"/>
      <c r="B71" s="465" t="s">
        <v>536</v>
      </c>
      <c r="C71" s="473">
        <v>2800</v>
      </c>
      <c r="D71" s="473">
        <v>2800</v>
      </c>
      <c r="E71" s="473"/>
      <c r="F71" s="474"/>
      <c r="G71" s="57"/>
    </row>
    <row r="72" spans="1:7" ht="26.25" customHeight="1" thickBot="1">
      <c r="A72" s="413"/>
      <c r="B72" s="480" t="s">
        <v>537</v>
      </c>
      <c r="C72" s="467">
        <v>60000</v>
      </c>
      <c r="D72" s="467">
        <v>4000</v>
      </c>
      <c r="E72" s="467">
        <v>56000</v>
      </c>
      <c r="F72" s="474" t="s">
        <v>556</v>
      </c>
      <c r="G72" s="57"/>
    </row>
    <row r="73" spans="1:7" ht="17.25" customHeight="1" thickBot="1">
      <c r="A73" s="413"/>
      <c r="B73" s="684" t="s">
        <v>538</v>
      </c>
      <c r="C73" s="685">
        <v>1680</v>
      </c>
      <c r="D73" s="685">
        <v>1680</v>
      </c>
      <c r="E73" s="685">
        <v>0</v>
      </c>
      <c r="F73" s="694"/>
      <c r="G73" s="57"/>
    </row>
    <row r="74" spans="1:7" ht="17.25" customHeight="1" thickBot="1">
      <c r="A74" s="413"/>
      <c r="B74" s="684"/>
      <c r="C74" s="685"/>
      <c r="D74" s="685"/>
      <c r="E74" s="685"/>
      <c r="F74" s="694"/>
      <c r="G74" s="57"/>
    </row>
    <row r="75" spans="1:7" ht="17.25" customHeight="1" thickBot="1">
      <c r="A75" s="413"/>
      <c r="B75" s="466" t="s">
        <v>194</v>
      </c>
      <c r="C75" s="467">
        <v>74563</v>
      </c>
      <c r="D75" s="467">
        <v>74563</v>
      </c>
      <c r="E75" s="467">
        <v>0</v>
      </c>
      <c r="F75" s="468"/>
      <c r="G75" s="57"/>
    </row>
    <row r="76" spans="1:7" ht="17.25" customHeight="1" thickBot="1">
      <c r="A76" s="413"/>
      <c r="B76" s="466" t="s">
        <v>539</v>
      </c>
      <c r="C76" s="467">
        <v>960</v>
      </c>
      <c r="D76" s="467">
        <v>960</v>
      </c>
      <c r="E76" s="467">
        <v>0</v>
      </c>
      <c r="F76" s="468"/>
      <c r="G76" s="57"/>
    </row>
    <row r="77" spans="1:7" ht="17.25" customHeight="1" thickBot="1">
      <c r="A77" s="413"/>
      <c r="B77" s="466" t="s">
        <v>540</v>
      </c>
      <c r="C77" s="467">
        <v>8000</v>
      </c>
      <c r="D77" s="467">
        <v>4000</v>
      </c>
      <c r="E77" s="467">
        <v>4000</v>
      </c>
      <c r="F77" s="468" t="s">
        <v>460</v>
      </c>
      <c r="G77" s="57"/>
    </row>
    <row r="78" spans="1:7" ht="17.25" customHeight="1" thickBot="1">
      <c r="A78" s="413"/>
      <c r="B78" s="466" t="s">
        <v>403</v>
      </c>
      <c r="C78" s="467">
        <v>1000</v>
      </c>
      <c r="D78" s="467">
        <v>1000</v>
      </c>
      <c r="E78" s="467">
        <v>0</v>
      </c>
      <c r="F78" s="468"/>
      <c r="G78" s="57"/>
    </row>
    <row r="79" spans="1:7" ht="17.25" customHeight="1" thickBot="1">
      <c r="A79" s="413"/>
      <c r="B79" s="466" t="s">
        <v>458</v>
      </c>
      <c r="C79" s="467">
        <v>800</v>
      </c>
      <c r="D79" s="467">
        <v>800</v>
      </c>
      <c r="E79" s="467">
        <v>0</v>
      </c>
      <c r="F79" s="468"/>
      <c r="G79" s="57"/>
    </row>
    <row r="80" spans="1:7" ht="17.25" customHeight="1" thickBot="1">
      <c r="A80" s="413"/>
      <c r="B80" s="684" t="s">
        <v>541</v>
      </c>
      <c r="C80" s="685">
        <v>4100</v>
      </c>
      <c r="D80" s="685">
        <v>4100</v>
      </c>
      <c r="E80" s="685">
        <v>0</v>
      </c>
      <c r="F80" s="694"/>
      <c r="G80" s="57"/>
    </row>
    <row r="81" spans="1:7" ht="17.25" customHeight="1" thickBot="1">
      <c r="A81" s="413"/>
      <c r="B81" s="684"/>
      <c r="C81" s="685"/>
      <c r="D81" s="685"/>
      <c r="E81" s="685"/>
      <c r="F81" s="694"/>
      <c r="G81" s="57"/>
    </row>
    <row r="82" spans="1:7" ht="17.25" customHeight="1" thickBot="1">
      <c r="A82" s="413"/>
      <c r="B82" s="499" t="s">
        <v>555</v>
      </c>
      <c r="C82" s="467">
        <v>650</v>
      </c>
      <c r="D82" s="467">
        <v>650</v>
      </c>
      <c r="E82" s="467"/>
      <c r="F82" s="468"/>
      <c r="G82" s="57"/>
    </row>
    <row r="83" spans="1:7" ht="17.25" customHeight="1" thickBot="1">
      <c r="A83" s="413"/>
      <c r="B83" s="466" t="s">
        <v>542</v>
      </c>
      <c r="C83" s="467">
        <v>20000</v>
      </c>
      <c r="D83" s="467">
        <v>0</v>
      </c>
      <c r="E83" s="467">
        <v>20000</v>
      </c>
      <c r="F83" s="468" t="s">
        <v>550</v>
      </c>
      <c r="G83" s="57"/>
    </row>
    <row r="84" spans="1:6" ht="15" customHeight="1" thickBot="1">
      <c r="A84" s="410"/>
      <c r="B84" s="185"/>
      <c r="C84" s="405">
        <f>SUM(C46:C83)</f>
        <v>2502729</v>
      </c>
      <c r="D84" s="405">
        <f>SUM(D46:D83)</f>
        <v>290852</v>
      </c>
      <c r="E84" s="405">
        <f>SUM(E46:E83)</f>
        <v>2211877</v>
      </c>
      <c r="F84" s="406"/>
    </row>
    <row r="85" ht="26.25" customHeight="1"/>
    <row r="86" spans="3:5" ht="27.75" customHeight="1">
      <c r="C86" s="173"/>
      <c r="D86" s="173"/>
      <c r="E86" s="173"/>
    </row>
    <row r="87" ht="15" customHeight="1">
      <c r="E87" s="173"/>
    </row>
    <row r="88" ht="15" customHeight="1">
      <c r="D88" s="173"/>
    </row>
    <row r="89" ht="27.75" customHeight="1"/>
    <row r="90" ht="24.75" customHeight="1"/>
    <row r="91" ht="20.25" customHeight="1"/>
    <row r="92" ht="15" customHeight="1"/>
    <row r="93" ht="15" customHeight="1"/>
    <row r="94" ht="15" customHeight="1"/>
    <row r="95" ht="30" customHeight="1"/>
    <row r="96" ht="15" customHeight="1"/>
    <row r="97" ht="15" customHeight="1"/>
    <row r="98" ht="15" customHeight="1"/>
    <row r="99" ht="40.5" customHeight="1"/>
    <row r="100" ht="15" customHeight="1"/>
    <row r="101" ht="41.2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21" customHeight="1"/>
    <row r="109" ht="15" customHeight="1"/>
    <row r="110" ht="13.5" customHeight="1"/>
    <row r="111" ht="12.75" customHeight="1"/>
    <row r="112" ht="15.75" customHeight="1"/>
    <row r="113" ht="40.5" customHeight="1"/>
    <row r="114" ht="15" customHeight="1"/>
    <row r="115" ht="41.2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30" customHeight="1"/>
    <row r="132" ht="30" customHeight="1"/>
    <row r="133" ht="30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/>
  <mergeCells count="51">
    <mergeCell ref="D47:D49"/>
    <mergeCell ref="E47:E49"/>
    <mergeCell ref="F47:F49"/>
    <mergeCell ref="D80:D81"/>
    <mergeCell ref="E80:E81"/>
    <mergeCell ref="F80:F81"/>
    <mergeCell ref="D60:D61"/>
    <mergeCell ref="E60:E61"/>
    <mergeCell ref="F60:F61"/>
    <mergeCell ref="D73:D74"/>
    <mergeCell ref="E73:E74"/>
    <mergeCell ref="F73:F74"/>
    <mergeCell ref="C66:C67"/>
    <mergeCell ref="D66:D67"/>
    <mergeCell ref="E66:E67"/>
    <mergeCell ref="F66:F67"/>
    <mergeCell ref="D50:D52"/>
    <mergeCell ref="E50:E52"/>
    <mergeCell ref="F50:F52"/>
    <mergeCell ref="C57:C58"/>
    <mergeCell ref="D57:D58"/>
    <mergeCell ref="E57:E58"/>
    <mergeCell ref="F57:F58"/>
    <mergeCell ref="D55:D56"/>
    <mergeCell ref="E55:E56"/>
    <mergeCell ref="F55:F56"/>
    <mergeCell ref="B73:B74"/>
    <mergeCell ref="B80:B81"/>
    <mergeCell ref="C47:C49"/>
    <mergeCell ref="C55:C56"/>
    <mergeCell ref="B60:B61"/>
    <mergeCell ref="C60:C61"/>
    <mergeCell ref="C80:C81"/>
    <mergeCell ref="B66:B67"/>
    <mergeCell ref="C73:C74"/>
    <mergeCell ref="C50:C52"/>
    <mergeCell ref="A49:A51"/>
    <mergeCell ref="A55:A57"/>
    <mergeCell ref="B47:B49"/>
    <mergeCell ref="B50:B52"/>
    <mergeCell ref="B55:B56"/>
    <mergeCell ref="B57:B58"/>
    <mergeCell ref="A1:F1"/>
    <mergeCell ref="A3:F3"/>
    <mergeCell ref="A4:F4"/>
    <mergeCell ref="B45:F45"/>
    <mergeCell ref="B7:F7"/>
    <mergeCell ref="A2:F2"/>
    <mergeCell ref="B16:F16"/>
    <mergeCell ref="A25:A26"/>
    <mergeCell ref="B25:F26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3" manualBreakCount="3">
    <brk id="21" max="255" man="1"/>
    <brk id="42" max="255" man="1"/>
    <brk id="9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20"/>
  <sheetViews>
    <sheetView zoomScalePageLayoutView="0" workbookViewId="0" topLeftCell="A40">
      <selection activeCell="B28" sqref="B28"/>
    </sheetView>
  </sheetViews>
  <sheetFormatPr defaultColWidth="9.140625" defaultRowHeight="12.75"/>
  <cols>
    <col min="2" max="2" width="31.421875" style="0" customWidth="1"/>
    <col min="3" max="3" width="10.00390625" style="0" customWidth="1"/>
    <col min="4" max="4" width="13.28125" style="0" customWidth="1"/>
    <col min="6" max="6" width="11.28125" style="0" customWidth="1"/>
  </cols>
  <sheetData>
    <row r="1" spans="1:6" ht="12" customHeight="1">
      <c r="A1" s="659" t="s">
        <v>225</v>
      </c>
      <c r="B1" s="659"/>
      <c r="C1" s="659"/>
      <c r="D1" s="659"/>
      <c r="E1" s="659"/>
      <c r="F1" s="659"/>
    </row>
    <row r="2" spans="1:6" ht="12" customHeight="1">
      <c r="A2" s="665" t="s">
        <v>619</v>
      </c>
      <c r="B2" s="665"/>
      <c r="C2" s="665"/>
      <c r="D2" s="665"/>
      <c r="E2" s="665"/>
      <c r="F2" s="665"/>
    </row>
    <row r="3" spans="1:6" ht="12" customHeight="1">
      <c r="A3" s="665" t="s">
        <v>505</v>
      </c>
      <c r="B3" s="665"/>
      <c r="C3" s="665"/>
      <c r="D3" s="665"/>
      <c r="E3" s="665"/>
      <c r="F3" s="665"/>
    </row>
    <row r="4" spans="1:6" ht="12" customHeight="1" thickBot="1">
      <c r="A4" s="667" t="s">
        <v>226</v>
      </c>
      <c r="B4" s="667"/>
      <c r="C4" s="667"/>
      <c r="D4" s="667"/>
      <c r="E4" s="667"/>
      <c r="F4" s="667"/>
    </row>
    <row r="5" spans="1:6" ht="55.5" customHeight="1" thickBot="1" thickTop="1">
      <c r="A5" s="411" t="s">
        <v>186</v>
      </c>
      <c r="B5" s="52" t="s">
        <v>187</v>
      </c>
      <c r="C5" s="52" t="s">
        <v>474</v>
      </c>
      <c r="D5" s="178" t="s">
        <v>399</v>
      </c>
      <c r="E5" s="52" t="s">
        <v>236</v>
      </c>
      <c r="F5" s="53" t="s">
        <v>237</v>
      </c>
    </row>
    <row r="6" spans="1:6" ht="12" customHeight="1" thickBot="1">
      <c r="A6" s="184"/>
      <c r="B6" s="183"/>
      <c r="C6" s="183"/>
      <c r="D6" s="183"/>
      <c r="E6" s="183"/>
      <c r="F6" s="54" t="s">
        <v>239</v>
      </c>
    </row>
    <row r="7" spans="1:6" ht="21.75" customHeight="1" thickBot="1">
      <c r="A7" s="186" t="s">
        <v>199</v>
      </c>
      <c r="B7" s="700" t="s">
        <v>200</v>
      </c>
      <c r="C7" s="701"/>
      <c r="D7" s="701"/>
      <c r="E7" s="701"/>
      <c r="F7" s="702"/>
    </row>
    <row r="8" spans="1:6" ht="29.25" customHeight="1">
      <c r="A8" s="600" t="s">
        <v>5</v>
      </c>
      <c r="B8" s="603" t="s">
        <v>461</v>
      </c>
      <c r="C8" s="604">
        <v>20370</v>
      </c>
      <c r="D8" s="605">
        <v>10185</v>
      </c>
      <c r="E8" s="605">
        <v>10185</v>
      </c>
      <c r="F8" s="606" t="s">
        <v>551</v>
      </c>
    </row>
    <row r="9" spans="1:6" ht="23.25" customHeight="1">
      <c r="A9" s="600" t="s">
        <v>9</v>
      </c>
      <c r="B9" s="607" t="s">
        <v>462</v>
      </c>
      <c r="C9" s="258">
        <v>19000</v>
      </c>
      <c r="D9" s="258">
        <v>9500</v>
      </c>
      <c r="E9" s="258">
        <v>9500</v>
      </c>
      <c r="F9" s="259" t="s">
        <v>551</v>
      </c>
    </row>
    <row r="10" spans="1:6" ht="28.5" customHeight="1">
      <c r="A10" s="600" t="s">
        <v>83</v>
      </c>
      <c r="B10" s="608" t="s">
        <v>562</v>
      </c>
      <c r="C10" s="414">
        <v>180</v>
      </c>
      <c r="D10" s="414">
        <v>180</v>
      </c>
      <c r="E10" s="258"/>
      <c r="F10" s="259"/>
    </row>
    <row r="11" spans="1:6" ht="32.25" customHeight="1">
      <c r="A11" s="600" t="s">
        <v>86</v>
      </c>
      <c r="B11" s="608" t="s">
        <v>563</v>
      </c>
      <c r="C11" s="414">
        <v>3200</v>
      </c>
      <c r="D11" s="414">
        <v>3200</v>
      </c>
      <c r="E11" s="258"/>
      <c r="F11" s="259"/>
    </row>
    <row r="12" spans="1:6" ht="30.75" customHeight="1">
      <c r="A12" s="600" t="s">
        <v>87</v>
      </c>
      <c r="B12" s="608" t="s">
        <v>564</v>
      </c>
      <c r="C12" s="414">
        <v>1450</v>
      </c>
      <c r="D12" s="414">
        <v>1450</v>
      </c>
      <c r="E12" s="258"/>
      <c r="F12" s="259"/>
    </row>
    <row r="13" spans="1:6" ht="34.5" customHeight="1">
      <c r="A13" s="600" t="s">
        <v>89</v>
      </c>
      <c r="B13" s="608" t="s">
        <v>565</v>
      </c>
      <c r="C13" s="414">
        <v>1400</v>
      </c>
      <c r="D13" s="414">
        <v>1400</v>
      </c>
      <c r="E13" s="258"/>
      <c r="F13" s="259"/>
    </row>
    <row r="14" spans="1:6" ht="23.25" customHeight="1">
      <c r="A14" s="611" t="s">
        <v>91</v>
      </c>
      <c r="B14" s="698" t="s">
        <v>566</v>
      </c>
      <c r="C14" s="699">
        <v>900</v>
      </c>
      <c r="D14" s="699">
        <v>900</v>
      </c>
      <c r="E14" s="258"/>
      <c r="F14" s="259"/>
    </row>
    <row r="15" spans="1:6" ht="23.25" customHeight="1">
      <c r="A15" s="612"/>
      <c r="B15" s="698"/>
      <c r="C15" s="699"/>
      <c r="D15" s="699"/>
      <c r="E15" s="258"/>
      <c r="F15" s="259"/>
    </row>
    <row r="16" spans="1:6" ht="35.25" customHeight="1">
      <c r="A16" s="600" t="s">
        <v>93</v>
      </c>
      <c r="B16" s="608" t="s">
        <v>567</v>
      </c>
      <c r="C16" s="414">
        <v>14200</v>
      </c>
      <c r="D16" s="414">
        <v>710</v>
      </c>
      <c r="E16" s="258">
        <v>13490</v>
      </c>
      <c r="F16" s="259" t="s">
        <v>569</v>
      </c>
    </row>
    <row r="17" spans="1:6" ht="23.25" customHeight="1">
      <c r="A17" s="600" t="s">
        <v>96</v>
      </c>
      <c r="B17" s="608" t="s">
        <v>568</v>
      </c>
      <c r="C17" s="414">
        <v>3400</v>
      </c>
      <c r="D17" s="414">
        <v>3400</v>
      </c>
      <c r="E17" s="258"/>
      <c r="F17" s="259"/>
    </row>
    <row r="18" spans="1:10" ht="17.25" customHeight="1">
      <c r="A18" s="600" t="s">
        <v>98</v>
      </c>
      <c r="B18" s="100" t="s">
        <v>459</v>
      </c>
      <c r="C18" s="414">
        <v>4800</v>
      </c>
      <c r="D18" s="414">
        <v>4800</v>
      </c>
      <c r="E18" s="262"/>
      <c r="F18" s="395"/>
      <c r="J18" s="173"/>
    </row>
    <row r="19" spans="1:10" ht="17.25" customHeight="1">
      <c r="A19" s="601" t="s">
        <v>100</v>
      </c>
      <c r="B19" s="100" t="s">
        <v>632</v>
      </c>
      <c r="C19" s="414">
        <v>8100</v>
      </c>
      <c r="D19" s="414">
        <v>8100</v>
      </c>
      <c r="E19" s="262"/>
      <c r="F19" s="395"/>
      <c r="J19" s="173"/>
    </row>
    <row r="20" spans="1:6" ht="17.25" customHeight="1" thickBot="1">
      <c r="A20" s="602"/>
      <c r="B20" s="260" t="s">
        <v>103</v>
      </c>
      <c r="C20" s="261">
        <f>SUM(C8:C19)</f>
        <v>77000</v>
      </c>
      <c r="D20" s="261">
        <f>SUM(D8:D19)</f>
        <v>43825</v>
      </c>
      <c r="E20" s="261">
        <f>SUM(E8:E19)</f>
        <v>33175</v>
      </c>
      <c r="F20" s="412"/>
    </row>
    <row r="21" ht="12" customHeight="1"/>
  </sheetData>
  <sheetProtection/>
  <mergeCells count="8">
    <mergeCell ref="B14:B15"/>
    <mergeCell ref="C14:C15"/>
    <mergeCell ref="D14:D15"/>
    <mergeCell ref="A1:F1"/>
    <mergeCell ref="B7:F7"/>
    <mergeCell ref="A2:F2"/>
    <mergeCell ref="A4:F4"/>
    <mergeCell ref="A3:F3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zoomScalePageLayoutView="0" workbookViewId="0" topLeftCell="A7">
      <selection activeCell="F39" sqref="F39"/>
    </sheetView>
  </sheetViews>
  <sheetFormatPr defaultColWidth="9.140625" defaultRowHeight="12.75"/>
  <cols>
    <col min="1" max="1" width="6.7109375" style="0" customWidth="1"/>
    <col min="2" max="2" width="23.00390625" style="0" customWidth="1"/>
    <col min="3" max="3" width="15.57421875" style="0" customWidth="1"/>
    <col min="4" max="4" width="16.8515625" style="0" customWidth="1"/>
    <col min="5" max="5" width="16.57421875" style="0" customWidth="1"/>
  </cols>
  <sheetData>
    <row r="1" spans="1:5" ht="12.75">
      <c r="A1" s="659" t="s">
        <v>575</v>
      </c>
      <c r="B1" s="659"/>
      <c r="C1" s="659"/>
      <c r="D1" s="659"/>
      <c r="E1" s="659"/>
    </row>
    <row r="2" spans="1:5" ht="12.75">
      <c r="A2" s="17"/>
      <c r="B2" s="18"/>
      <c r="C2" s="18"/>
      <c r="D2" s="18"/>
      <c r="E2" s="18"/>
    </row>
    <row r="3" spans="1:5" ht="12.75">
      <c r="A3" s="665" t="s">
        <v>620</v>
      </c>
      <c r="B3" s="665"/>
      <c r="C3" s="665"/>
      <c r="D3" s="665"/>
      <c r="E3" s="665"/>
    </row>
    <row r="4" spans="1:5" ht="12.75">
      <c r="A4" s="665" t="s">
        <v>284</v>
      </c>
      <c r="B4" s="665"/>
      <c r="C4" s="665"/>
      <c r="D4" s="665"/>
      <c r="E4" s="665"/>
    </row>
    <row r="5" spans="1:5" ht="12.75">
      <c r="A5" s="665" t="s">
        <v>285</v>
      </c>
      <c r="B5" s="665"/>
      <c r="C5" s="665"/>
      <c r="D5" s="665"/>
      <c r="E5" s="665"/>
    </row>
    <row r="6" spans="1:5" ht="12.75">
      <c r="A6" s="665" t="s">
        <v>576</v>
      </c>
      <c r="B6" s="665"/>
      <c r="C6" s="665"/>
      <c r="D6" s="665"/>
      <c r="E6" s="665"/>
    </row>
    <row r="7" spans="1:5" ht="13.5" thickBot="1">
      <c r="A7" s="706" t="s">
        <v>301</v>
      </c>
      <c r="B7" s="706"/>
      <c r="C7" s="706"/>
      <c r="D7" s="706"/>
      <c r="E7" s="706"/>
    </row>
    <row r="8" spans="1:5" ht="12.75" customHeight="1">
      <c r="A8" s="215" t="s">
        <v>120</v>
      </c>
      <c r="B8" s="703" t="s">
        <v>287</v>
      </c>
      <c r="C8" s="215" t="s">
        <v>577</v>
      </c>
      <c r="D8" s="215" t="s">
        <v>579</v>
      </c>
      <c r="E8" s="215" t="s">
        <v>581</v>
      </c>
    </row>
    <row r="9" spans="1:5" ht="13.5" thickBot="1">
      <c r="A9" s="214" t="s">
        <v>286</v>
      </c>
      <c r="B9" s="704"/>
      <c r="C9" s="214" t="s">
        <v>626</v>
      </c>
      <c r="D9" s="214" t="s">
        <v>580</v>
      </c>
      <c r="E9" s="214" t="s">
        <v>580</v>
      </c>
    </row>
    <row r="10" spans="1:5" ht="33.75" customHeight="1">
      <c r="A10" s="256" t="s">
        <v>5</v>
      </c>
      <c r="B10" s="423" t="s">
        <v>288</v>
      </c>
      <c r="C10" s="424">
        <v>44</v>
      </c>
      <c r="D10" s="423">
        <v>40</v>
      </c>
      <c r="E10" s="423">
        <v>4</v>
      </c>
    </row>
    <row r="11" spans="1:5" ht="29.25" customHeight="1">
      <c r="A11" s="256" t="s">
        <v>9</v>
      </c>
      <c r="B11" s="25" t="s">
        <v>82</v>
      </c>
      <c r="C11" s="39">
        <v>120</v>
      </c>
      <c r="D11" s="25">
        <v>117</v>
      </c>
      <c r="E11" s="25">
        <v>3</v>
      </c>
    </row>
    <row r="12" spans="1:5" ht="12.75">
      <c r="A12" s="647" t="s">
        <v>83</v>
      </c>
      <c r="B12" s="25" t="s">
        <v>289</v>
      </c>
      <c r="C12" s="39">
        <v>77</v>
      </c>
      <c r="D12" s="25">
        <v>76</v>
      </c>
      <c r="E12" s="25">
        <v>1</v>
      </c>
    </row>
    <row r="13" spans="1:5" ht="12.75">
      <c r="A13" s="645"/>
      <c r="B13" s="25" t="s">
        <v>85</v>
      </c>
      <c r="C13" s="39">
        <v>15</v>
      </c>
      <c r="D13" s="25">
        <v>14</v>
      </c>
      <c r="E13" s="25">
        <v>1</v>
      </c>
    </row>
    <row r="14" spans="1:5" ht="12.75">
      <c r="A14" s="645"/>
      <c r="B14" s="425" t="s">
        <v>404</v>
      </c>
      <c r="C14" s="39">
        <v>12</v>
      </c>
      <c r="D14" s="425">
        <v>12</v>
      </c>
      <c r="E14" s="425"/>
    </row>
    <row r="15" spans="1:5" ht="12.75">
      <c r="A15" s="645"/>
      <c r="B15" s="431" t="s">
        <v>627</v>
      </c>
      <c r="C15" s="39">
        <v>47</v>
      </c>
      <c r="D15" s="25">
        <v>47</v>
      </c>
      <c r="E15" s="25"/>
    </row>
    <row r="16" spans="1:5" ht="12.75">
      <c r="A16" s="646"/>
      <c r="B16" s="25" t="s">
        <v>290</v>
      </c>
      <c r="C16" s="39">
        <v>15</v>
      </c>
      <c r="D16" s="25">
        <v>15</v>
      </c>
      <c r="E16" s="25"/>
    </row>
    <row r="17" spans="1:5" ht="12.75">
      <c r="A17" s="642" t="s">
        <v>86</v>
      </c>
      <c r="B17" s="25" t="s">
        <v>291</v>
      </c>
      <c r="C17" s="39">
        <v>71</v>
      </c>
      <c r="D17" s="25">
        <v>70</v>
      </c>
      <c r="E17" s="25">
        <v>1</v>
      </c>
    </row>
    <row r="18" spans="1:5" ht="12.75">
      <c r="A18" s="642"/>
      <c r="B18" s="25" t="s">
        <v>405</v>
      </c>
      <c r="C18" s="39">
        <v>4</v>
      </c>
      <c r="D18" s="25">
        <v>2</v>
      </c>
      <c r="E18" s="25">
        <v>2</v>
      </c>
    </row>
    <row r="19" spans="1:5" ht="12.75">
      <c r="A19" s="256" t="s">
        <v>87</v>
      </c>
      <c r="B19" s="25" t="s">
        <v>578</v>
      </c>
      <c r="C19" s="39">
        <v>44</v>
      </c>
      <c r="D19" s="25">
        <v>44</v>
      </c>
      <c r="E19" s="25"/>
    </row>
    <row r="20" spans="1:5" ht="12.75">
      <c r="A20" s="256" t="s">
        <v>89</v>
      </c>
      <c r="B20" s="25" t="s">
        <v>292</v>
      </c>
      <c r="C20" s="39">
        <v>63</v>
      </c>
      <c r="D20" s="25">
        <v>63</v>
      </c>
      <c r="E20" s="25"/>
    </row>
    <row r="21" spans="1:5" ht="12.75">
      <c r="A21" s="256" t="s">
        <v>91</v>
      </c>
      <c r="B21" s="25" t="s">
        <v>92</v>
      </c>
      <c r="C21" s="39">
        <v>23</v>
      </c>
      <c r="D21" s="25">
        <v>23</v>
      </c>
      <c r="E21" s="25"/>
    </row>
    <row r="22" spans="1:5" ht="12.75">
      <c r="A22" s="647" t="s">
        <v>93</v>
      </c>
      <c r="B22" s="25" t="s">
        <v>293</v>
      </c>
      <c r="C22" s="39">
        <v>9</v>
      </c>
      <c r="D22" s="25">
        <v>6</v>
      </c>
      <c r="E22" s="25">
        <v>3</v>
      </c>
    </row>
    <row r="23" spans="1:5" ht="12.75">
      <c r="A23" s="645"/>
      <c r="B23" s="25" t="s">
        <v>294</v>
      </c>
      <c r="C23" s="39">
        <v>4</v>
      </c>
      <c r="D23" s="25">
        <v>4</v>
      </c>
      <c r="E23" s="25"/>
    </row>
    <row r="24" spans="1:5" ht="12.75">
      <c r="A24" s="645"/>
      <c r="B24" s="431" t="s">
        <v>629</v>
      </c>
      <c r="C24" s="39">
        <v>9</v>
      </c>
      <c r="D24" s="25">
        <v>8</v>
      </c>
      <c r="E24" s="25">
        <v>1</v>
      </c>
    </row>
    <row r="25" spans="1:5" ht="12.75">
      <c r="A25" s="646"/>
      <c r="B25" s="25" t="s">
        <v>97</v>
      </c>
      <c r="C25" s="39">
        <v>5</v>
      </c>
      <c r="D25" s="25">
        <v>4</v>
      </c>
      <c r="E25" s="25">
        <v>1</v>
      </c>
    </row>
    <row r="26" spans="1:5" ht="25.5">
      <c r="A26" s="256" t="s">
        <v>96</v>
      </c>
      <c r="B26" s="25" t="s">
        <v>295</v>
      </c>
      <c r="C26" s="39">
        <v>61</v>
      </c>
      <c r="D26" s="25">
        <v>61</v>
      </c>
      <c r="E26" s="25"/>
    </row>
    <row r="27" spans="1:5" ht="25.5">
      <c r="A27" s="256">
        <v>10</v>
      </c>
      <c r="B27" s="25" t="s">
        <v>297</v>
      </c>
      <c r="C27" s="39">
        <v>9</v>
      </c>
      <c r="D27" s="25">
        <v>9</v>
      </c>
      <c r="E27" s="25"/>
    </row>
    <row r="28" spans="1:5" ht="12.75">
      <c r="A28" s="433" t="s">
        <v>100</v>
      </c>
      <c r="B28" s="25" t="s">
        <v>300</v>
      </c>
      <c r="C28" s="39">
        <v>2</v>
      </c>
      <c r="D28" s="25">
        <v>2</v>
      </c>
      <c r="E28" s="25"/>
    </row>
    <row r="29" spans="1:5" ht="12.75">
      <c r="A29" s="609" t="s">
        <v>630</v>
      </c>
      <c r="B29" s="25" t="s">
        <v>296</v>
      </c>
      <c r="C29" s="39">
        <v>421</v>
      </c>
      <c r="D29" s="25">
        <v>421</v>
      </c>
      <c r="E29" s="25"/>
    </row>
    <row r="30" spans="1:5" ht="13.5" thickBot="1">
      <c r="A30" s="610" t="s">
        <v>104</v>
      </c>
      <c r="B30" s="422" t="s">
        <v>201</v>
      </c>
      <c r="C30" s="200">
        <v>77</v>
      </c>
      <c r="D30" s="422">
        <v>77</v>
      </c>
      <c r="E30" s="422"/>
    </row>
    <row r="31" spans="1:5" ht="13.5" thickBot="1">
      <c r="A31" s="9"/>
      <c r="B31" s="19" t="s">
        <v>298</v>
      </c>
      <c r="C31" s="98">
        <f>SUM(C10:C30)</f>
        <v>1132</v>
      </c>
      <c r="D31" s="19">
        <f>SUM(D10:D30)</f>
        <v>1115</v>
      </c>
      <c r="E31" s="19">
        <f>SUM(E10:E30)</f>
        <v>17</v>
      </c>
    </row>
    <row r="32" spans="1:5" ht="12.75">
      <c r="A32" s="96"/>
      <c r="B32" s="18"/>
      <c r="C32" s="18"/>
      <c r="D32" s="18"/>
      <c r="E32" s="18"/>
    </row>
    <row r="33" spans="1:5" ht="12.75">
      <c r="A33" s="705" t="s">
        <v>299</v>
      </c>
      <c r="B33" s="705"/>
      <c r="C33" s="705"/>
      <c r="D33" s="705"/>
      <c r="E33" s="705"/>
    </row>
    <row r="34" spans="1:6" ht="12.75">
      <c r="A34" s="705"/>
      <c r="B34" s="705"/>
      <c r="C34" s="705"/>
      <c r="D34" s="705"/>
      <c r="E34" s="705"/>
      <c r="F34" s="47"/>
    </row>
    <row r="35" spans="1:6" ht="12.75">
      <c r="A35" s="189"/>
      <c r="B35" s="189"/>
      <c r="C35" s="189"/>
      <c r="D35" s="189"/>
      <c r="E35" s="189"/>
      <c r="F35" s="47"/>
    </row>
    <row r="36" spans="1:5" ht="13.5" thickBot="1">
      <c r="A36" s="96"/>
      <c r="B36" s="18"/>
      <c r="C36" s="18"/>
      <c r="D36" s="18"/>
      <c r="E36" s="18"/>
    </row>
    <row r="37" spans="1:5" ht="12.75">
      <c r="A37" s="97"/>
      <c r="B37" s="7" t="s">
        <v>408</v>
      </c>
      <c r="C37" s="7">
        <v>24</v>
      </c>
      <c r="D37" s="547"/>
      <c r="E37" s="547"/>
    </row>
    <row r="38" spans="1:5" ht="12.75">
      <c r="A38" s="97"/>
      <c r="B38" s="99" t="s">
        <v>292</v>
      </c>
      <c r="C38" s="99">
        <v>3</v>
      </c>
      <c r="D38" s="547"/>
      <c r="E38" s="547"/>
    </row>
    <row r="39" spans="1:5" ht="25.5">
      <c r="A39" s="97"/>
      <c r="B39" s="99" t="s">
        <v>297</v>
      </c>
      <c r="C39" s="99">
        <v>5</v>
      </c>
      <c r="D39" s="547"/>
      <c r="E39" s="547"/>
    </row>
    <row r="40" spans="1:5" ht="12.75">
      <c r="A40" s="97"/>
      <c r="B40" s="449" t="s">
        <v>296</v>
      </c>
      <c r="C40" s="99">
        <v>4</v>
      </c>
      <c r="D40" s="547"/>
      <c r="E40" s="547"/>
    </row>
    <row r="41" spans="1:5" ht="13.5" thickBot="1">
      <c r="A41" s="97"/>
      <c r="B41" s="449" t="s">
        <v>201</v>
      </c>
      <c r="C41" s="10">
        <v>3</v>
      </c>
      <c r="D41" s="547"/>
      <c r="E41" s="547"/>
    </row>
    <row r="42" spans="2:5" ht="13.5" thickBot="1">
      <c r="B42" s="570" t="s">
        <v>103</v>
      </c>
      <c r="C42" s="570">
        <f>SUM(C37:C41)</f>
        <v>39</v>
      </c>
      <c r="D42" s="569"/>
      <c r="E42" s="569"/>
    </row>
  </sheetData>
  <sheetProtection/>
  <mergeCells count="13">
    <mergeCell ref="A7:E7"/>
    <mergeCell ref="A1:E1"/>
    <mergeCell ref="A3:E3"/>
    <mergeCell ref="A4:E4"/>
    <mergeCell ref="A5:E5"/>
    <mergeCell ref="A6:E6"/>
    <mergeCell ref="B8:B9"/>
    <mergeCell ref="A33:E34"/>
    <mergeCell ref="A12:A14"/>
    <mergeCell ref="A15:A16"/>
    <mergeCell ref="A22:A23"/>
    <mergeCell ref="A24:A25"/>
    <mergeCell ref="A17:A1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Bereczk Balázs</cp:lastModifiedBy>
  <cp:lastPrinted>2008-03-12T08:18:19Z</cp:lastPrinted>
  <dcterms:created xsi:type="dcterms:W3CDTF">2005-07-21T07:39:34Z</dcterms:created>
  <dcterms:modified xsi:type="dcterms:W3CDTF">2008-06-06T07:49:23Z</dcterms:modified>
  <cp:category/>
  <cp:version/>
  <cp:contentType/>
  <cp:contentStatus/>
</cp:coreProperties>
</file>