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9" firstSheet="7" activeTab="9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6.sz melléklet egyéb felújítás" sheetId="9" r:id="rId9"/>
    <sheet name="7. sz. melléklet létszám" sheetId="10" r:id="rId10"/>
    <sheet name="8.sz. melléklet EU támog" sheetId="11" r:id="rId11"/>
    <sheet name=" 9. sz. melléklet adott tám." sheetId="12" r:id="rId12"/>
    <sheet name="10.sz. melléklet ált. és céltar" sheetId="13" r:id="rId13"/>
    <sheet name="11.sz.melléklet többéves kih." sheetId="14" r:id="rId14"/>
    <sheet name="12.sz melléklet kisebbség" sheetId="15" r:id="rId15"/>
    <sheet name="13. sz.melléklet ütemterv" sheetId="16" r:id="rId16"/>
    <sheet name=" 14.sz. melléklet mérleg" sheetId="17" r:id="rId17"/>
    <sheet name="3.sz. tájékoztató kimutatás" sheetId="18" r:id="rId18"/>
  </sheets>
  <definedNames>
    <definedName name="_xlnm.Print_Area" localSheetId="2">'1.a.sz.mell működés mérleg'!$A$1:$D$21</definedName>
    <definedName name="_xlnm.Print_Area" localSheetId="3">'1.b.sz.mell felhalm mérleg'!$A$1:$D$21</definedName>
  </definedNames>
  <calcPr fullCalcOnLoad="1"/>
</workbook>
</file>

<file path=xl/comments5.xml><?xml version="1.0" encoding="utf-8"?>
<comments xmlns="http://schemas.openxmlformats.org/spreadsheetml/2006/main">
  <authors>
    <author>Bereczk Bal?zs</author>
    <author>Marcali V?ros?rt Alap?tv?ny</author>
  </authors>
  <commentList>
    <comment ref="F51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E48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H49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  <comment ref="G49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</commentList>
</comments>
</file>

<file path=xl/sharedStrings.xml><?xml version="1.0" encoding="utf-8"?>
<sst xmlns="http://schemas.openxmlformats.org/spreadsheetml/2006/main" count="1125" uniqueCount="636">
  <si>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</si>
  <si>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</si>
  <si>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</si>
  <si>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</si>
  <si>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</si>
  <si>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</si>
  <si>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</si>
  <si>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</si>
  <si>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</si>
  <si>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</si>
  <si>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</si>
  <si>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</si>
  <si>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</si>
  <si>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</si>
  <si>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</si>
  <si>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</si>
  <si>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</si>
  <si>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</si>
  <si>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</si>
  <si>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</si>
  <si>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-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</si>
  <si>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</si>
  <si>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</si>
  <si>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</si>
  <si>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</si>
  <si>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</si>
  <si>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</si>
  <si>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</si>
  <si>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</si>
  <si>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</si>
  <si>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</si>
  <si>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</si>
  <si>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</si>
  <si>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</si>
  <si>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</si>
  <si>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</si>
  <si>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</si>
  <si>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</si>
  <si>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</si>
  <si>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</si>
  <si>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</si>
  <si>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</si>
  <si>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</si>
  <si>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</si>
  <si>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</si>
  <si>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</si>
  <si>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</si>
  <si>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</si>
  <si>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</si>
  <si>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</si>
  <si>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</si>
  <si>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</si>
  <si>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              Kölcsöntörlesztés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</si>
  <si>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</si>
  <si>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</si>
  <si>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</si>
  <si>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</si>
  <si>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</si>
  <si>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</si>
  <si>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</si>
  <si>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</si>
  <si>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</si>
  <si>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</si>
  <si>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</si>
  <si>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</si>
  <si>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</si>
  <si>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</si>
  <si>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</si>
  <si>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</si>
  <si>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</si>
  <si>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</si>
  <si>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Kölcsöntörlesztés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</si>
  <si>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</si>
  <si>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</si>
  <si>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</si>
  <si>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Kölcsön államháztartáson belülre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</si>
  <si>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</si>
  <si>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</si>
  <si>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</si>
  <si>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</si>
  <si>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</si>
  <si>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</si>
  <si>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</si>
  <si>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</si>
  <si>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</si>
  <si>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</si>
  <si>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</si>
  <si>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</si>
  <si>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</si>
  <si>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</si>
  <si>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</si>
  <si>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</si>
  <si>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</si>
  <si>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</si>
  <si>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</si>
  <si>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</si>
  <si>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</si>
  <si>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</si>
  <si>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</si>
  <si>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</si>
  <si>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</si>
  <si>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</si>
  <si>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</si>
  <si>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</si>
  <si>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</si>
  <si>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</si>
  <si>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</si>
  <si>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</si>
  <si>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</si>
  <si>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</si>
  <si>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</si>
  <si>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</si>
  <si>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</si>
  <si>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</si>
  <si>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</si>
  <si>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</si>
  <si>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</si>
  <si>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</si>
  <si>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</si>
  <si>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</si>
  <si>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</si>
  <si>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</si>
  <si>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</si>
  <si>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</si>
  <si>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</si>
  <si>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</si>
  <si>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</si>
  <si>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</si>
  <si>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</si>
  <si>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</si>
  <si>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</si>
  <si>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</si>
  <si>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</si>
  <si>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</si>
  <si>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</si>
  <si>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</si>
  <si>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</si>
  <si>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</si>
  <si>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</si>
  <si>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</si>
  <si>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</si>
  <si>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</si>
  <si>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</si>
  <si>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</si>
  <si>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</si>
  <si>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</si>
  <si>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</si>
  <si>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</si>
  <si>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</si>
  <si>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</si>
  <si>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</si>
  <si>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</si>
  <si>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</si>
  <si>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</si>
  <si>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</si>
  <si>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</si>
  <si>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</si>
  <si>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</si>
  <si>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</si>
  <si>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</si>
  <si>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</si>
  <si>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</si>
  <si>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</si>
  <si>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</si>
  <si>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</si>
  <si>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</si>
  <si>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</si>
  <si>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</si>
  <si>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</si>
  <si>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</si>
  <si>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</si>
  <si>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</si>
  <si>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</si>
  <si>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</si>
  <si>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</si>
  <si>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</si>
  <si>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</si>
  <si>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</si>
  <si>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</si>
  <si>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</si>
  <si>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</si>
  <si>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</si>
  <si>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</si>
  <si>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</si>
  <si>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</si>
  <si>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</si>
  <si>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</si>
  <si>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</si>
  <si>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</si>
  <si>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</si>
  <si>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</si>
  <si>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</si>
  <si>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</si>
  <si>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</si>
  <si>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</si>
  <si>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</si>
  <si>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</si>
  <si>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</si>
  <si>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</si>
  <si>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</si>
  <si>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</si>
  <si>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</si>
  <si>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</si>
  <si>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</si>
  <si>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KÖZLEKEDÉSI ÁGAZAT</t>
  </si>
  <si>
    <t>14.</t>
  </si>
  <si>
    <t>15.</t>
  </si>
  <si>
    <t>16.</t>
  </si>
  <si>
    <t>SZOCIÁLIS-, ÉS HUMÁN SZOLGÁLTATÁS, IGAZGATÁS</t>
  </si>
  <si>
    <t>Városközpont Barnamezős területének rehabilitációja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</si>
  <si>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</si>
  <si>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</si>
  <si>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</si>
  <si>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</si>
  <si>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</si>
  <si>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</si>
  <si>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</si>
  <si>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</si>
  <si>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</si>
  <si>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</si>
  <si>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</si>
  <si>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</si>
  <si>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</si>
  <si>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</si>
  <si>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</si>
  <si>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</si>
  <si>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</si>
  <si>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</si>
  <si>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</si>
  <si>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</si>
  <si>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</si>
  <si>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</si>
  <si>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</si>
  <si>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</si>
  <si>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</si>
  <si>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</si>
  <si>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</si>
  <si>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</si>
  <si>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</si>
  <si>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</si>
  <si>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</si>
  <si>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</si>
  <si>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</si>
  <si>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</si>
  <si>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</si>
  <si>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</si>
  <si>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</si>
  <si>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</si>
  <si>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</si>
  <si>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</si>
  <si>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</si>
  <si>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</si>
  <si>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</si>
  <si>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</si>
  <si>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</si>
  <si>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</si>
  <si>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2006. évi eredeti előirányzat</t>
  </si>
  <si>
    <t>Erdőalja utca aszfaltozása</t>
  </si>
  <si>
    <t>Kerékpárút építése Marcali - Boronka</t>
  </si>
  <si>
    <t>Intézmények akadálymentesítése</t>
  </si>
  <si>
    <t>Önkormányzati lakások kialakítása</t>
  </si>
  <si>
    <t>Széchenyi u. nővérszálló tetőtér</t>
  </si>
  <si>
    <t>Tavasz u. orvosi rendelő tetőtér</t>
  </si>
  <si>
    <t>Marcali Városi Önkormányzat 2006. évi</t>
  </si>
  <si>
    <t>Park utcai óvoda felújítása</t>
  </si>
  <si>
    <t>Piaccsarnok felújítása</t>
  </si>
  <si>
    <t>6 sz. Melléklet</t>
  </si>
  <si>
    <t xml:space="preserve"> Ezer forintban !</t>
  </si>
  <si>
    <t>Megnevezés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</si>
  <si>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</si>
  <si>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</si>
  <si>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</si>
  <si>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</si>
  <si>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</si>
  <si>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</si>
  <si>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</si>
  <si>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</si>
  <si>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</si>
  <si>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</si>
  <si>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</si>
  <si>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</si>
  <si>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</si>
  <si>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</si>
  <si>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</si>
  <si>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</si>
  <si>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</si>
  <si>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</si>
  <si>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</si>
  <si>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</si>
  <si>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</si>
  <si>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</si>
  <si>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</si>
  <si>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</si>
  <si>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</si>
  <si>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</si>
  <si>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</si>
  <si>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</si>
  <si>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</si>
  <si>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</si>
  <si>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</si>
  <si>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</si>
  <si>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</si>
  <si>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</si>
  <si>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</si>
  <si>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</si>
  <si>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</si>
  <si>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</si>
  <si>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</si>
  <si>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</si>
  <si>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</si>
  <si>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</si>
  <si>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</si>
  <si>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</si>
  <si>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</si>
  <si>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</si>
  <si>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</si>
  <si>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</si>
  <si>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</si>
  <si>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</si>
  <si>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</si>
  <si>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</si>
  <si>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</si>
  <si>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</si>
  <si>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- Nevelési Tanácsadó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</si>
  <si>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</si>
  <si>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</si>
  <si>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</si>
  <si>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</si>
  <si>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</si>
  <si>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</si>
  <si>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</si>
  <si>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</si>
  <si>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</si>
  <si>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</si>
  <si>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</si>
  <si>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</si>
  <si>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</si>
  <si>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</si>
  <si>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</si>
  <si>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</si>
  <si>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</si>
  <si>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</si>
  <si>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</si>
  <si>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</si>
  <si>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</si>
  <si>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</si>
  <si>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</si>
  <si>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</si>
  <si>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</si>
  <si>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</si>
  <si>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</si>
  <si>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</si>
  <si>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</si>
  <si>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</si>
  <si>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</si>
  <si>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</si>
  <si>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</si>
  <si>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</si>
  <si>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</si>
  <si>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</si>
  <si>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</si>
  <si>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</si>
  <si>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</si>
  <si>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</si>
  <si>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</si>
  <si>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</si>
  <si>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</si>
  <si>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</si>
  <si>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</si>
  <si>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</si>
  <si>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</si>
  <si>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</si>
  <si>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</si>
  <si>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</si>
  <si>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</si>
  <si>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</si>
  <si>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</si>
  <si>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</si>
  <si>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</si>
  <si>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</si>
  <si>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</si>
  <si>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</si>
  <si>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</si>
  <si>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</si>
  <si>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</si>
  <si>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2007.</t>
  </si>
  <si>
    <t xml:space="preserve"> (4+5+6+7+8)</t>
  </si>
  <si>
    <t>Felhalmozási célú hiteltörlesztés (tőke+kamat)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</si>
  <si>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</si>
  <si>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</si>
  <si>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</si>
  <si>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</si>
  <si>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</si>
  <si>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>Bevételi jogcím</t>
  </si>
  <si>
    <t>Kedvezmény nélkül elérhető bevétel</t>
  </si>
  <si>
    <t>Kedvezmények összege</t>
  </si>
  <si>
    <t>24.</t>
  </si>
  <si>
    <t>25.</t>
  </si>
  <si>
    <t>26.</t>
  </si>
  <si>
    <t>27.</t>
  </si>
  <si>
    <t>28.</t>
  </si>
  <si>
    <t>29.</t>
  </si>
  <si>
    <t>Az Önkormányzat által adott közvetett támogatások</t>
  </si>
  <si>
    <t>(kedvezmények)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</si>
  <si>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</si>
  <si>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</si>
  <si>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</si>
  <si>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</si>
  <si>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</si>
  <si>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</si>
  <si>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</si>
  <si>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</si>
  <si>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</si>
  <si>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</si>
  <si>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</si>
  <si>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</si>
  <si>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</si>
  <si>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</si>
  <si>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</si>
  <si>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</si>
  <si>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</si>
  <si>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</si>
  <si>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</si>
  <si>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</si>
  <si>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</si>
  <si>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</si>
  <si>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</si>
  <si>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</si>
  <si>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</si>
  <si>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</si>
  <si>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</si>
  <si>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</si>
  <si>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</si>
  <si>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</si>
  <si>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</si>
  <si>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</si>
  <si>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</si>
  <si>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</si>
  <si>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</si>
  <si>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</si>
  <si>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</si>
  <si>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</si>
  <si>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</si>
  <si>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</si>
  <si>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</si>
  <si>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</si>
  <si>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</si>
  <si>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</si>
  <si>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</si>
  <si>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</si>
  <si>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</si>
  <si>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</si>
  <si>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Gombai városrész belvízelvezetési terv elkészítése</t>
  </si>
  <si>
    <t>Önkormányza-ti forrás</t>
  </si>
  <si>
    <t>Kert utca aszfalt burkolása</t>
  </si>
  <si>
    <t>Posta köz 2. önkormányzati lakások kialakítása</t>
  </si>
  <si>
    <t xml:space="preserve">Dózsa Gy. Utca - Szigetvári utca sarkán járda felújítás </t>
  </si>
  <si>
    <t>Templom utca déli oldal járda felújítás</t>
  </si>
  <si>
    <t>Szabadság utca északi oldal járda felújítás</t>
  </si>
  <si>
    <t>Borút áttervezése</t>
  </si>
  <si>
    <t>Gizella utca építése</t>
  </si>
  <si>
    <t>Noszlopy utcában járda összekötése a Máltai bázisépület és a Berzsenyi utca között</t>
  </si>
  <si>
    <t>III</t>
  </si>
  <si>
    <t>Hőszolgáltatás /Noszlopy, Mikszáth, Gimnázium II. félév, Óvoda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</si>
  <si>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</si>
  <si>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</si>
  <si>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</si>
  <si>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</si>
  <si>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építményadó</t>
  </si>
  <si>
    <t>magánszemélyek kommunális adója</t>
  </si>
  <si>
    <t>Saját erő megelőlegezés</t>
  </si>
  <si>
    <t>9. sz. melléklet</t>
  </si>
  <si>
    <t>GAMESZ átlag</t>
  </si>
  <si>
    <t>Somogy Megyei Közgyűlés kamatmentes kölcsön (gyógyszálló)</t>
  </si>
  <si>
    <t>Felhalmozási célú hitelfelvétel</t>
  </si>
  <si>
    <t>Bevétel</t>
  </si>
  <si>
    <t>Kiadás</t>
  </si>
  <si>
    <t>E-közigazgatás</t>
  </si>
  <si>
    <t>a 6/2006 (II.10.) számú rendelethez</t>
  </si>
  <si>
    <t>a 6/2006 (II.10) számú rendelethez</t>
  </si>
  <si>
    <t>a 6/2006 (II.10.) sz. rendelethez</t>
  </si>
  <si>
    <t>8. sz. melléklet</t>
  </si>
  <si>
    <t>Marcali Város Önkormányzat EU támogatással megvalósuló programairól, projektjeiről</t>
  </si>
  <si>
    <t>Hozzájárulás önkormányzaton kívüli projektekhez</t>
  </si>
  <si>
    <t>Me.:                   ezer Ft</t>
  </si>
  <si>
    <t>10. sz. melléklet</t>
  </si>
  <si>
    <t>Általános és céltartalék felhasználásáról</t>
  </si>
  <si>
    <t>Célja</t>
  </si>
  <si>
    <t>ezer Ft</t>
  </si>
  <si>
    <t>Sorszám</t>
  </si>
  <si>
    <t>Általános tartalék</t>
  </si>
  <si>
    <t>Év során előre nem látható események fedezetére</t>
  </si>
  <si>
    <t>Céltartalék (3+4+5+6+7)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</si>
  <si>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</si>
  <si>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</si>
  <si>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</si>
  <si>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</si>
  <si>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</si>
  <si>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</si>
  <si>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12. sz. Melléklet</t>
  </si>
  <si>
    <t>13.sz. melléklet</t>
  </si>
  <si>
    <t>14. sz. Melléklet</t>
  </si>
  <si>
    <t>3.sz. Tájékoztató Kimutatás</t>
  </si>
  <si>
    <t>Felhalmozási és tőkejellegű bevételek</t>
  </si>
  <si>
    <t>%-os arány</t>
  </si>
  <si>
    <t>Kiadások:</t>
  </si>
  <si>
    <t>Felhalmozási kiadás</t>
  </si>
  <si>
    <t>Hitel és kölcsön törlesztés</t>
  </si>
  <si>
    <t>Egyéb (pénzeszk.átadás, támogatás,ell. juttatásai, részesedés vásárlás)</t>
  </si>
  <si>
    <t>Marcali Városi Önkormányzatának 2006. évi költségvetésének</t>
  </si>
  <si>
    <t>kördiagramjai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</si>
  <si>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</si>
  <si>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</si>
  <si>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</si>
  <si>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>egyéb fejlesztései és felújításai</t>
  </si>
  <si>
    <t>Egyéb fejlesztések</t>
  </si>
  <si>
    <t>a /2006 (VII) számú rendelethez</t>
  </si>
  <si>
    <t>Felhalmozási célú előző évi pénzmaradvány igénybevétele</t>
  </si>
  <si>
    <t>(álláshely)</t>
  </si>
  <si>
    <t>Nagyértékű tűzoltási és műszaki mentési szakfelszerelés korszerűsítése</t>
  </si>
  <si>
    <t>1.4   Helyi önk. fejlesztési, Vis maior feladatainak támogatása</t>
  </si>
  <si>
    <t xml:space="preserve">Rövid lejáratú hitel </t>
  </si>
  <si>
    <t>a 16 /2007 (VII.06.) számú rendelethez</t>
  </si>
  <si>
    <t>Marcali Városi Önkormányzat 2007. évi bevételeiről és kiadásairól</t>
  </si>
  <si>
    <t>2007 évi  eredeti előir.</t>
  </si>
  <si>
    <t>2007 évi  mód. előir.</t>
  </si>
  <si>
    <t>a 16/2007 (VII.06.) számú rendelethez</t>
  </si>
  <si>
    <t>Marcali Városi Önkormányzat Intézményeinek 2007. évi bevételeiről és kiadásairól</t>
  </si>
  <si>
    <t>2007. évi eredeti előirányzat</t>
  </si>
  <si>
    <t>2007. évi mód. előir.</t>
  </si>
  <si>
    <t>2007.évi mód. előir.</t>
  </si>
  <si>
    <t>- Egységes pedagógiai Sz.</t>
  </si>
  <si>
    <t>- Egységes Pedagógiai Sz.</t>
  </si>
  <si>
    <t>- Egységes Pedagógiai SZ.</t>
  </si>
  <si>
    <t>-Egységes pedagógiai Sz.</t>
  </si>
  <si>
    <t>- Egységes Pedagógiai Sz</t>
  </si>
  <si>
    <t>a  16/2007 (VII.06.) számú rendelethez</t>
  </si>
  <si>
    <t>Marcali Városi Önkormányzat Polgármesteri Hivatalának 2007. évi működési kiadásai</t>
  </si>
  <si>
    <t xml:space="preserve">            Marcaliért alapítvány</t>
  </si>
  <si>
    <t xml:space="preserve">            Bursa</t>
  </si>
  <si>
    <t xml:space="preserve">                Női labdarúgás</t>
  </si>
  <si>
    <t>Adósságcsökkentési támogatás</t>
  </si>
  <si>
    <t>Vizitdíj</t>
  </si>
  <si>
    <t>Lakbértámogatás</t>
  </si>
  <si>
    <t>2007. évi eredeti előir.</t>
  </si>
  <si>
    <t>2007. évi  módosít. előir.</t>
  </si>
  <si>
    <t xml:space="preserve">                         Ebből:   lakosságnak (visszatérítendő: 11.000/e Ft,</t>
  </si>
  <si>
    <t xml:space="preserve">                                            vissza nem térítendő: 1.000/e Ft)</t>
  </si>
  <si>
    <t xml:space="preserve">             Fejlesztési célú pénzeszközátadás</t>
  </si>
  <si>
    <t xml:space="preserve">             </t>
  </si>
  <si>
    <t xml:space="preserve">            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</si>
  <si>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</si>
  <si>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</si>
  <si>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I. Működési célú (folyó) bevételek, működési célú (folyó) kiadások mérlege
(Önkormányzati szinten 2007)</t>
  </si>
  <si>
    <t>Marcali Városi Önkormányzat 2007.-2008.-2009. évi</t>
  </si>
  <si>
    <t>2009. évre</t>
  </si>
  <si>
    <t>Végvári utca belvíz elvezetés rendezése</t>
  </si>
  <si>
    <t>Puskás T. utca betonozott árok bontása, zárt csapadékvíz elvezető rendszer kiépítése</t>
  </si>
  <si>
    <t>Noszlopy utca 80 - 92 nyílt csapadékvíz 
elvezető árok tervezése</t>
  </si>
  <si>
    <t>Hegyalja - Damjanich utca csapadékvíz elvezető tervezése</t>
  </si>
  <si>
    <t>Gyóta vízvezeték építés</t>
  </si>
  <si>
    <t>Vízkészlet járulék</t>
  </si>
  <si>
    <t>Marcali Városi Önkormányzat 2007. évi</t>
  </si>
  <si>
    <t>2007. évi módosított előirányzat.</t>
  </si>
  <si>
    <t>Dózsa -Ifjúság összekötő út építés</t>
  </si>
  <si>
    <t>Fürdő Keleti oldal út építés</t>
  </si>
  <si>
    <t>Gizella utca tervezése</t>
  </si>
  <si>
    <t>Lenin u. 1. - 3. parkoló építés</t>
  </si>
  <si>
    <t>Dózsa György u. 13. parkoló építés</t>
  </si>
  <si>
    <t>Kéthely- Marcali - Boronka kerékpárút építése</t>
  </si>
  <si>
    <t>Közvilágítás kiépítése a Baglastól a Szigetvári utcáig Madách u., Sport u.</t>
  </si>
  <si>
    <t>Gábor Áron Múzeum Köz</t>
  </si>
  <si>
    <t>Csalogány, Orgona utca közvilágítás, kiépítés</t>
  </si>
  <si>
    <t>Kisgombai utca közvilágítás tervezés és építés</t>
  </si>
  <si>
    <t>2007. évi módosított előirányzat</t>
  </si>
  <si>
    <t>Noszlopy Iskola vizesblokkok felújítása</t>
  </si>
  <si>
    <t>Főépület földszint akadálymentesítés és javítások</t>
  </si>
  <si>
    <t>Villamosenergia korszerűsítés I. ütem</t>
  </si>
  <si>
    <t>Tanuszoda műszaki ellenőrzés, lebonyolítás</t>
  </si>
  <si>
    <t>Játszótér építés Dózsa u. 7 mellett</t>
  </si>
  <si>
    <t>Borút tervezése</t>
  </si>
  <si>
    <t>Városi térfigyelő rendszer kiépítése</t>
  </si>
  <si>
    <t>Szökőkút kavicságyazat készítése /Szabadtéri színpad melletti/</t>
  </si>
  <si>
    <t>Városi szennyvízcsatlakozások kiépítése</t>
  </si>
  <si>
    <t>Szemünkfénye program</t>
  </si>
  <si>
    <t>Marcali, Dózsa György utca végén található területek rehabilitációjának megvalósíthatósági tanulmánya</t>
  </si>
  <si>
    <t>Szabadság utca északi oldal járda felújítása</t>
  </si>
  <si>
    <t>Lenin utca felújítása Rákóczi utcától Berzsenyi ztcáig</t>
  </si>
  <si>
    <t>Lengyelkert u. felújítása</t>
  </si>
  <si>
    <t>Berzsenyi utca felújítása Lenin utcától Széchenyi utcáig</t>
  </si>
  <si>
    <t>Vereckei utca felújítása</t>
  </si>
  <si>
    <t>Somogyi utca felújítása</t>
  </si>
  <si>
    <t>Rózsa utca felújítása</t>
  </si>
  <si>
    <t>Polgármesteri hivatal vízbetáp nyomócső cseréje</t>
  </si>
  <si>
    <t>Játszótér felújítás</t>
  </si>
  <si>
    <t>Kálvária felújítás</t>
  </si>
  <si>
    <t>DRV által végzett rekonstrukciós munkák</t>
  </si>
  <si>
    <t>Bize kultúrház felújítás</t>
  </si>
  <si>
    <t>Gyóta kultúrház felújítás</t>
  </si>
  <si>
    <t>Horvátkút templom felújítás</t>
  </si>
  <si>
    <t>Csibészke Grund felújítása</t>
  </si>
  <si>
    <t>Egyéb áthúzódó útfelújítások</t>
  </si>
  <si>
    <t>a 16/2007 (VII.06.) sz. rendelethez</t>
  </si>
  <si>
    <t>2007. évi  létszámáról</t>
  </si>
  <si>
    <t>2007.évi nyitó létszám</t>
  </si>
  <si>
    <t>2007. évi kv. létszámkeret       (álláshely)</t>
  </si>
  <si>
    <t>2007. évi módosított kv. létszámkeret</t>
  </si>
  <si>
    <t>Egységes Pedagógiai Sz.</t>
  </si>
  <si>
    <t>Intézményi átvilágitások kiadásai</t>
  </si>
  <si>
    <t>Gombai részönkormányzat támogatása</t>
  </si>
  <si>
    <t>2009.</t>
  </si>
  <si>
    <t>2010.-</t>
  </si>
  <si>
    <t>Fürdő hitel</t>
  </si>
  <si>
    <t>Egyéb fejlesztési hitel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</si>
  <si>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</si>
  <si>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</si>
  <si>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</si>
  <si>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</si>
  <si>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</si>
  <si>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</si>
  <si>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 (kórház)</t>
  </si>
  <si>
    <t>Támogatás megelőlegező hitel</t>
  </si>
  <si>
    <t>Összesen (1+13+14+16)</t>
  </si>
  <si>
    <t>a 16/2007 (VII.06) számú rendelethez</t>
  </si>
  <si>
    <t>2007. évi bevételei és kiadásai</t>
  </si>
  <si>
    <t>2007 évi  módosított ei</t>
  </si>
  <si>
    <t>Előirányzati ütemterv 2007. évre</t>
  </si>
  <si>
    <t>Panelprogram /Múzeum köz 4-10/</t>
  </si>
  <si>
    <t>Kórház rekonstrukció /végszámla/</t>
  </si>
  <si>
    <t>Nevelési Tanácsadó</t>
  </si>
  <si>
    <t>Nevelési Tanácsadó tetőtér beépítés I. ütem</t>
  </si>
  <si>
    <t>a 16/2007 (VII 06.) sz. rendelethez</t>
  </si>
  <si>
    <t>II. Tőkejellegű bevételek és kiadások mérlege
(Önkormányzati szinten 2007)</t>
  </si>
  <si>
    <t>2007. évi mód.ei.</t>
  </si>
  <si>
    <t>2007. évi 
mód.ei.</t>
  </si>
  <si>
    <t xml:space="preserve">                MVFC utánpótlás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</si>
</sst>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8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6.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wrapText="1"/>
    </xf>
    <xf numFmtId="3" fontId="1" fillId="0" borderId="3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 wrapText="1"/>
    </xf>
    <xf numFmtId="3" fontId="4" fillId="33" borderId="20" xfId="0" applyNumberFormat="1" applyFont="1" applyFill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1" fillId="0" borderId="28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vertical="top" wrapText="1"/>
    </xf>
    <xf numFmtId="3" fontId="4" fillId="33" borderId="35" xfId="0" applyNumberFormat="1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9" fontId="0" fillId="0" borderId="0" xfId="0" applyNumberFormat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67" fontId="17" fillId="0" borderId="0" xfId="61" applyNumberFormat="1" applyFont="1" applyAlignment="1">
      <alignment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vertical="center" wrapText="1"/>
      <protection/>
    </xf>
    <xf numFmtId="0" fontId="16" fillId="0" borderId="0" xfId="61" applyAlignment="1">
      <alignment vertical="center" wrapText="1"/>
      <protection/>
    </xf>
    <xf numFmtId="0" fontId="21" fillId="0" borderId="0" xfId="61" applyFont="1" applyAlignment="1">
      <alignment vertical="center" wrapText="1"/>
      <protection/>
    </xf>
    <xf numFmtId="0" fontId="16" fillId="0" borderId="0" xfId="61">
      <alignment/>
      <protection/>
    </xf>
    <xf numFmtId="0" fontId="22" fillId="0" borderId="0" xfId="61" applyFont="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" fillId="0" borderId="39" xfId="61" applyFont="1" applyBorder="1" applyAlignment="1">
      <alignment vertical="center" wrapText="1"/>
      <protection/>
    </xf>
    <xf numFmtId="167" fontId="1" fillId="0" borderId="32" xfId="61" applyNumberFormat="1" applyFont="1" applyBorder="1" applyAlignment="1" applyProtection="1">
      <alignment vertical="center" wrapText="1"/>
      <protection locked="0"/>
    </xf>
    <xf numFmtId="0" fontId="1" fillId="0" borderId="40" xfId="61" applyFont="1" applyBorder="1" applyAlignment="1">
      <alignment vertical="center" wrapText="1"/>
      <protection/>
    </xf>
    <xf numFmtId="167" fontId="1" fillId="0" borderId="20" xfId="61" applyNumberFormat="1" applyFont="1" applyBorder="1" applyAlignment="1" applyProtection="1">
      <alignment vertical="center" wrapText="1"/>
      <protection locked="0"/>
    </xf>
    <xf numFmtId="0" fontId="1" fillId="0" borderId="41" xfId="61" applyFont="1" applyBorder="1" applyAlignment="1">
      <alignment vertical="center" wrapText="1"/>
      <protection/>
    </xf>
    <xf numFmtId="167" fontId="1" fillId="0" borderId="42" xfId="61" applyNumberFormat="1" applyFont="1" applyBorder="1" applyAlignment="1" applyProtection="1">
      <alignment vertical="center" wrapText="1"/>
      <protection locked="0"/>
    </xf>
    <xf numFmtId="167" fontId="1" fillId="0" borderId="43" xfId="61" applyNumberFormat="1" applyFont="1" applyBorder="1" applyAlignment="1" applyProtection="1">
      <alignment vertical="center" wrapText="1"/>
      <protection locked="0"/>
    </xf>
    <xf numFmtId="167" fontId="4" fillId="0" borderId="44" xfId="61" applyNumberFormat="1" applyFont="1" applyBorder="1" applyAlignment="1">
      <alignment vertical="center" wrapText="1"/>
      <protection/>
    </xf>
    <xf numFmtId="167" fontId="4" fillId="0" borderId="45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46" xfId="61" applyFont="1" applyBorder="1" applyAlignment="1">
      <alignment vertical="center" wrapText="1"/>
      <protection/>
    </xf>
    <xf numFmtId="167" fontId="1" fillId="0" borderId="47" xfId="61" applyNumberFormat="1" applyFont="1" applyBorder="1" applyAlignment="1" applyProtection="1">
      <alignment vertical="center" wrapText="1"/>
      <protection locked="0"/>
    </xf>
    <xf numFmtId="167" fontId="4" fillId="0" borderId="42" xfId="61" applyNumberFormat="1" applyFont="1" applyBorder="1" applyAlignment="1">
      <alignment vertical="center" wrapText="1"/>
      <protection/>
    </xf>
    <xf numFmtId="167" fontId="4" fillId="0" borderId="43" xfId="61" applyNumberFormat="1" applyFont="1" applyBorder="1" applyAlignment="1">
      <alignment vertical="center" wrapText="1"/>
      <protection/>
    </xf>
    <xf numFmtId="167" fontId="23" fillId="0" borderId="0" xfId="61" applyNumberFormat="1" applyFont="1" applyAlignment="1">
      <alignment horizontal="center" vertical="center" wrapText="1"/>
      <protection/>
    </xf>
    <xf numFmtId="167" fontId="23" fillId="0" borderId="0" xfId="61" applyNumberFormat="1" applyFont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51" xfId="61" applyFont="1" applyBorder="1" applyAlignment="1">
      <alignment horizontal="centerContinuous" vertical="center" wrapText="1"/>
      <protection/>
    </xf>
    <xf numFmtId="0" fontId="4" fillId="0" borderId="44" xfId="61" applyFont="1" applyBorder="1" applyAlignment="1">
      <alignment horizontal="centerContinuous" vertical="center" wrapText="1"/>
      <protection/>
    </xf>
    <xf numFmtId="0" fontId="4" fillId="0" borderId="45" xfId="61" applyFont="1" applyBorder="1" applyAlignment="1">
      <alignment horizontal="centerContinuous" vertical="center" wrapText="1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51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24" xfId="0" applyNumberFormat="1" applyFont="1" applyBorder="1" applyAlignment="1">
      <alignment horizontal="right" vertical="top" wrapText="1"/>
    </xf>
    <xf numFmtId="0" fontId="1" fillId="0" borderId="52" xfId="0" applyFont="1" applyBorder="1" applyAlignment="1">
      <alignment vertical="top" wrapText="1"/>
    </xf>
    <xf numFmtId="1" fontId="1" fillId="0" borderId="28" xfId="0" applyNumberFormat="1" applyFont="1" applyBorder="1" applyAlignment="1">
      <alignment horizontal="right" vertical="top" wrapText="1"/>
    </xf>
    <xf numFmtId="0" fontId="1" fillId="0" borderId="46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0" fontId="1" fillId="0" borderId="40" xfId="0" applyFont="1" applyBorder="1" applyAlignment="1">
      <alignment vertical="top" wrapText="1"/>
    </xf>
    <xf numFmtId="0" fontId="0" fillId="0" borderId="54" xfId="0" applyFont="1" applyBorder="1" applyAlignment="1">
      <alignment/>
    </xf>
    <xf numFmtId="0" fontId="1" fillId="0" borderId="55" xfId="0" applyFont="1" applyBorder="1" applyAlignment="1">
      <alignment vertical="top" wrapText="1"/>
    </xf>
    <xf numFmtId="0" fontId="0" fillId="0" borderId="56" xfId="0" applyBorder="1" applyAlignment="1">
      <alignment/>
    </xf>
    <xf numFmtId="0" fontId="4" fillId="0" borderId="48" xfId="0" applyFont="1" applyFill="1" applyBorder="1" applyAlignment="1">
      <alignment vertical="top" wrapText="1"/>
    </xf>
    <xf numFmtId="0" fontId="12" fillId="0" borderId="50" xfId="0" applyFont="1" applyBorder="1" applyAlignment="1">
      <alignment/>
    </xf>
    <xf numFmtId="0" fontId="22" fillId="0" borderId="57" xfId="62" applyFont="1" applyBorder="1" applyAlignment="1" applyProtection="1">
      <alignment horizontal="center" vertical="center" wrapText="1"/>
      <protection/>
    </xf>
    <xf numFmtId="0" fontId="22" fillId="0" borderId="58" xfId="62" applyFont="1" applyBorder="1" applyAlignment="1" applyProtection="1">
      <alignment horizontal="center" vertical="center"/>
      <protection/>
    </xf>
    <xf numFmtId="0" fontId="22" fillId="0" borderId="59" xfId="62" applyFont="1" applyBorder="1" applyAlignment="1" applyProtection="1">
      <alignment horizontal="center" vertical="center"/>
      <protection/>
    </xf>
    <xf numFmtId="0" fontId="25" fillId="0" borderId="0" xfId="62" applyProtection="1">
      <alignment/>
      <protection/>
    </xf>
    <xf numFmtId="0" fontId="26" fillId="0" borderId="20" xfId="62" applyFont="1" applyBorder="1" applyAlignment="1" applyProtection="1">
      <alignment vertical="center"/>
      <protection/>
    </xf>
    <xf numFmtId="0" fontId="22" fillId="0" borderId="60" xfId="62" applyFont="1" applyBorder="1" applyAlignment="1" applyProtection="1">
      <alignment vertical="center"/>
      <protection/>
    </xf>
    <xf numFmtId="167" fontId="22" fillId="0" borderId="60" xfId="62" applyNumberFormat="1" applyFont="1" applyBorder="1" applyAlignment="1" applyProtection="1">
      <alignment vertical="center"/>
      <protection/>
    </xf>
    <xf numFmtId="167" fontId="22" fillId="0" borderId="61" xfId="62" applyNumberFormat="1" applyFont="1" applyBorder="1" applyAlignment="1" applyProtection="1">
      <alignment vertical="center"/>
      <protection/>
    </xf>
    <xf numFmtId="0" fontId="25" fillId="0" borderId="0" xfId="62" applyProtection="1">
      <alignment/>
      <protection locked="0"/>
    </xf>
    <xf numFmtId="0" fontId="16" fillId="0" borderId="62" xfId="62" applyFont="1" applyBorder="1" applyAlignment="1" applyProtection="1">
      <alignment horizontal="left" vertical="center"/>
      <protection/>
    </xf>
    <xf numFmtId="167" fontId="16" fillId="0" borderId="20" xfId="62" applyNumberFormat="1" applyFont="1" applyBorder="1" applyAlignment="1" applyProtection="1">
      <alignment vertical="center"/>
      <protection/>
    </xf>
    <xf numFmtId="167" fontId="16" fillId="0" borderId="63" xfId="62" applyNumberFormat="1" applyFont="1" applyBorder="1" applyAlignment="1" applyProtection="1">
      <alignment vertical="center"/>
      <protection/>
    </xf>
    <xf numFmtId="0" fontId="16" fillId="0" borderId="20" xfId="62" applyFont="1" applyBorder="1" applyAlignment="1" applyProtection="1">
      <alignment vertical="center"/>
      <protection locked="0"/>
    </xf>
    <xf numFmtId="167" fontId="16" fillId="0" borderId="20" xfId="62" applyNumberFormat="1" applyFont="1" applyBorder="1" applyAlignment="1" applyProtection="1">
      <alignment vertical="center"/>
      <protection locked="0"/>
    </xf>
    <xf numFmtId="0" fontId="16" fillId="0" borderId="64" xfId="62" applyFont="1" applyBorder="1" applyAlignment="1" applyProtection="1">
      <alignment horizontal="left" vertical="center"/>
      <protection/>
    </xf>
    <xf numFmtId="0" fontId="22" fillId="0" borderId="64" xfId="62" applyFont="1" applyBorder="1" applyAlignment="1" applyProtection="1">
      <alignment horizontal="left" vertical="center"/>
      <protection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65" xfId="59" applyNumberFormat="1" applyFont="1" applyBorder="1" applyAlignment="1">
      <alignment horizontal="center" vertical="center"/>
      <protection/>
    </xf>
    <xf numFmtId="167" fontId="19" fillId="0" borderId="13" xfId="59" applyNumberFormat="1" applyFont="1" applyBorder="1" applyAlignment="1">
      <alignment horizontal="center"/>
      <protection/>
    </xf>
    <xf numFmtId="167" fontId="19" fillId="0" borderId="66" xfId="59" applyNumberFormat="1" applyFont="1" applyBorder="1" applyAlignment="1">
      <alignment horizontal="center"/>
      <protection/>
    </xf>
    <xf numFmtId="167" fontId="20" fillId="0" borderId="67" xfId="59" applyNumberFormat="1" applyFont="1" applyBorder="1" applyAlignment="1">
      <alignment horizontal="centerContinuous" vertical="center"/>
      <protection/>
    </xf>
    <xf numFmtId="167" fontId="19" fillId="0" borderId="68" xfId="59" applyNumberFormat="1" applyFont="1" applyBorder="1" applyAlignment="1">
      <alignment horizontal="centerContinuous" vertical="center"/>
      <protection/>
    </xf>
    <xf numFmtId="167" fontId="19" fillId="0" borderId="26" xfId="59" applyNumberFormat="1" applyFont="1" applyBorder="1" applyAlignment="1">
      <alignment horizontal="centerContinuous" vertical="center"/>
      <protection/>
    </xf>
    <xf numFmtId="167" fontId="20" fillId="0" borderId="12" xfId="59" applyNumberFormat="1" applyFont="1" applyBorder="1" applyAlignment="1">
      <alignment horizontal="center" vertical="center"/>
      <protection/>
    </xf>
    <xf numFmtId="167" fontId="19" fillId="0" borderId="69" xfId="59" applyNumberFormat="1" applyFont="1" applyBorder="1" applyAlignment="1">
      <alignment horizontal="center" vertical="center" wrapText="1"/>
      <protection/>
    </xf>
    <xf numFmtId="167" fontId="19" fillId="0" borderId="70" xfId="59" applyNumberFormat="1" applyFont="1" applyBorder="1" applyAlignment="1">
      <alignment horizontal="center" vertical="center"/>
      <protection/>
    </xf>
    <xf numFmtId="167" fontId="19" fillId="0" borderId="71" xfId="59" applyNumberFormat="1" applyFont="1" applyBorder="1" applyAlignment="1">
      <alignment horizontal="center" vertical="center"/>
      <protection/>
    </xf>
    <xf numFmtId="167" fontId="19" fillId="0" borderId="43" xfId="59" applyNumberFormat="1" applyFont="1" applyBorder="1" applyAlignment="1">
      <alignment horizontal="center" vertical="center" wrapText="1"/>
      <protection/>
    </xf>
    <xf numFmtId="167" fontId="28" fillId="0" borderId="12" xfId="59" applyNumberFormat="1" applyFont="1" applyBorder="1" applyAlignment="1">
      <alignment horizontal="center"/>
      <protection/>
    </xf>
    <xf numFmtId="167" fontId="19" fillId="0" borderId="11" xfId="59" applyNumberFormat="1" applyFont="1" applyBorder="1" applyAlignment="1">
      <alignment vertical="center" wrapText="1"/>
      <protection/>
    </xf>
    <xf numFmtId="167" fontId="27" fillId="0" borderId="0" xfId="58" applyNumberFormat="1" applyFont="1" applyAlignment="1">
      <alignment vertical="center" wrapText="1"/>
      <protection/>
    </xf>
    <xf numFmtId="167" fontId="17" fillId="0" borderId="0" xfId="60" applyNumberFormat="1" applyFont="1" applyAlignment="1">
      <alignment horizontal="center" vertical="center" wrapText="1"/>
      <protection/>
    </xf>
    <xf numFmtId="167" fontId="17" fillId="0" borderId="0" xfId="60" applyNumberFormat="1" applyFont="1" applyAlignment="1">
      <alignment vertical="center" wrapText="1"/>
      <protection/>
    </xf>
    <xf numFmtId="167" fontId="18" fillId="0" borderId="0" xfId="60" applyNumberFormat="1" applyFont="1" applyAlignment="1">
      <alignment horizontal="right" vertical="center"/>
      <protection/>
    </xf>
    <xf numFmtId="0" fontId="22" fillId="0" borderId="48" xfId="60" applyFont="1" applyBorder="1" applyAlignment="1">
      <alignment horizontal="center" vertical="center" wrapText="1"/>
      <protection/>
    </xf>
    <xf numFmtId="0" fontId="19" fillId="0" borderId="49" xfId="60" applyFont="1" applyBorder="1" applyAlignment="1">
      <alignment horizontal="center" vertical="center" wrapText="1"/>
      <protection/>
    </xf>
    <xf numFmtId="0" fontId="19" fillId="0" borderId="50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49" xfId="60" applyFont="1" applyBorder="1" applyAlignment="1">
      <alignment horizontal="center" vertical="center" wrapText="1"/>
      <protection/>
    </xf>
    <xf numFmtId="0" fontId="22" fillId="0" borderId="50" xfId="60" applyFont="1" applyBorder="1" applyAlignment="1">
      <alignment horizontal="center" vertical="center" wrapText="1"/>
      <protection/>
    </xf>
    <xf numFmtId="0" fontId="16" fillId="0" borderId="39" xfId="60" applyBorder="1" applyAlignment="1">
      <alignment horizontal="center" vertical="center" wrapText="1"/>
      <protection/>
    </xf>
    <xf numFmtId="167" fontId="16" fillId="0" borderId="32" xfId="60" applyNumberFormat="1" applyBorder="1" applyAlignment="1" applyProtection="1">
      <alignment vertical="center" wrapText="1"/>
      <protection locked="0"/>
    </xf>
    <xf numFmtId="167" fontId="16" fillId="0" borderId="72" xfId="60" applyNumberFormat="1" applyBorder="1" applyAlignment="1" applyProtection="1">
      <alignment vertical="center" wrapText="1"/>
      <protection locked="0"/>
    </xf>
    <xf numFmtId="0" fontId="16" fillId="0" borderId="0" xfId="60" applyAlignment="1">
      <alignment vertical="center" wrapText="1"/>
      <protection/>
    </xf>
    <xf numFmtId="0" fontId="16" fillId="0" borderId="40" xfId="60" applyBorder="1" applyAlignment="1">
      <alignment horizontal="center" vertical="center" wrapText="1"/>
      <protection/>
    </xf>
    <xf numFmtId="0" fontId="16" fillId="0" borderId="20" xfId="60" applyBorder="1" applyAlignment="1" applyProtection="1">
      <alignment vertical="center" wrapText="1"/>
      <protection locked="0"/>
    </xf>
    <xf numFmtId="167" fontId="16" fillId="0" borderId="20" xfId="60" applyNumberFormat="1" applyBorder="1" applyAlignment="1" applyProtection="1">
      <alignment vertical="center" wrapText="1"/>
      <protection locked="0"/>
    </xf>
    <xf numFmtId="167" fontId="16" fillId="0" borderId="54" xfId="60" applyNumberFormat="1" applyBorder="1" applyAlignment="1" applyProtection="1">
      <alignment vertical="center" wrapText="1"/>
      <protection locked="0"/>
    </xf>
    <xf numFmtId="0" fontId="16" fillId="0" borderId="41" xfId="60" applyBorder="1" applyAlignment="1">
      <alignment horizontal="center" vertical="center" wrapText="1"/>
      <protection/>
    </xf>
    <xf numFmtId="0" fontId="16" fillId="0" borderId="42" xfId="60" applyBorder="1" applyAlignment="1" applyProtection="1">
      <alignment vertical="center" wrapText="1"/>
      <protection locked="0"/>
    </xf>
    <xf numFmtId="167" fontId="16" fillId="0" borderId="42" xfId="60" applyNumberFormat="1" applyBorder="1" applyAlignment="1" applyProtection="1">
      <alignment vertical="center" wrapText="1"/>
      <protection locked="0"/>
    </xf>
    <xf numFmtId="167" fontId="16" fillId="0" borderId="43" xfId="60" applyNumberFormat="1" applyBorder="1" applyAlignment="1" applyProtection="1">
      <alignment vertical="center" wrapText="1"/>
      <protection locked="0"/>
    </xf>
    <xf numFmtId="0" fontId="22" fillId="0" borderId="51" xfId="60" applyFont="1" applyBorder="1" applyAlignment="1">
      <alignment horizontal="center" vertical="center" wrapText="1"/>
      <protection/>
    </xf>
    <xf numFmtId="0" fontId="19" fillId="0" borderId="44" xfId="60" applyFont="1" applyBorder="1" applyAlignment="1">
      <alignment vertical="center" wrapText="1"/>
      <protection/>
    </xf>
    <xf numFmtId="167" fontId="16" fillId="0" borderId="44" xfId="60" applyNumberFormat="1" applyBorder="1" applyAlignment="1">
      <alignment vertical="center" wrapText="1"/>
      <protection/>
    </xf>
    <xf numFmtId="167" fontId="16" fillId="0" borderId="45" xfId="60" applyNumberFormat="1" applyBorder="1" applyAlignment="1">
      <alignment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20" fillId="0" borderId="0" xfId="56" applyNumberFormat="1" applyFont="1" applyAlignment="1">
      <alignment horizontal="left"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29" fillId="0" borderId="0" xfId="56" applyNumberFormat="1" applyFont="1" applyAlignment="1">
      <alignment vertical="center" wrapText="1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49" xfId="56" applyNumberFormat="1" applyFont="1" applyBorder="1" applyAlignment="1">
      <alignment horizontal="center" vertical="center" wrapText="1"/>
      <protection/>
    </xf>
    <xf numFmtId="167" fontId="22" fillId="0" borderId="50" xfId="56" applyNumberFormat="1" applyFont="1" applyBorder="1" applyAlignment="1">
      <alignment horizontal="center" vertical="center" wrapText="1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39" xfId="56" applyNumberFormat="1" applyBorder="1" applyAlignment="1">
      <alignment horizontal="left" vertical="center" wrapText="1"/>
      <protection/>
    </xf>
    <xf numFmtId="167" fontId="16" fillId="0" borderId="39" xfId="56" applyNumberFormat="1" applyBorder="1" applyAlignment="1">
      <alignment vertical="center" wrapText="1"/>
      <protection/>
    </xf>
    <xf numFmtId="167" fontId="16" fillId="0" borderId="40" xfId="56" applyNumberFormat="1" applyBorder="1" applyAlignment="1">
      <alignment horizontal="left" vertical="center" wrapText="1"/>
      <protection/>
    </xf>
    <xf numFmtId="167" fontId="16" fillId="0" borderId="20" xfId="56" applyNumberFormat="1" applyBorder="1" applyAlignment="1" applyProtection="1">
      <alignment horizontal="center" vertical="center" wrapText="1"/>
      <protection locked="0"/>
    </xf>
    <xf numFmtId="167" fontId="16" fillId="0" borderId="40" xfId="56" applyNumberFormat="1" applyBorder="1" applyAlignment="1">
      <alignment vertical="center" wrapText="1"/>
      <protection/>
    </xf>
    <xf numFmtId="167" fontId="16" fillId="0" borderId="54" xfId="56" applyNumberFormat="1" applyBorder="1" applyAlignment="1" applyProtection="1">
      <alignment horizontal="center" vertical="center" wrapText="1"/>
      <protection locked="0"/>
    </xf>
    <xf numFmtId="167" fontId="16" fillId="0" borderId="40" xfId="56" applyNumberFormat="1" applyBorder="1" applyAlignment="1" applyProtection="1">
      <alignment horizontal="left" vertical="center" wrapText="1"/>
      <protection locked="0"/>
    </xf>
    <xf numFmtId="167" fontId="16" fillId="0" borderId="0" xfId="56" applyNumberFormat="1" applyFont="1" applyAlignment="1">
      <alignment vertical="center" wrapText="1"/>
      <protection/>
    </xf>
    <xf numFmtId="167" fontId="16" fillId="0" borderId="40" xfId="56" applyNumberFormat="1" applyBorder="1" applyAlignment="1" applyProtection="1">
      <alignment vertical="center" wrapText="1"/>
      <protection locked="0"/>
    </xf>
    <xf numFmtId="167" fontId="16" fillId="0" borderId="55" xfId="56" applyNumberFormat="1" applyBorder="1" applyAlignment="1" applyProtection="1">
      <alignment horizontal="left" vertical="center" wrapText="1"/>
      <protection locked="0"/>
    </xf>
    <xf numFmtId="167" fontId="16" fillId="0" borderId="31" xfId="56" applyNumberFormat="1" applyBorder="1" applyAlignment="1" applyProtection="1">
      <alignment horizontal="center" vertical="center" wrapText="1"/>
      <protection locked="0"/>
    </xf>
    <xf numFmtId="167" fontId="16" fillId="0" borderId="56" xfId="56" applyNumberFormat="1" applyBorder="1" applyAlignment="1" applyProtection="1">
      <alignment horizontal="center" vertical="center" wrapText="1"/>
      <protection locked="0"/>
    </xf>
    <xf numFmtId="167" fontId="22" fillId="0" borderId="48" xfId="56" applyNumberFormat="1" applyFont="1" applyBorder="1" applyAlignment="1">
      <alignment horizontal="left" vertical="center" wrapText="1"/>
      <protection/>
    </xf>
    <xf numFmtId="167" fontId="22" fillId="0" borderId="48" xfId="56" applyNumberFormat="1" applyFont="1" applyBorder="1" applyAlignment="1">
      <alignment vertical="center" wrapText="1"/>
      <protection/>
    </xf>
    <xf numFmtId="167" fontId="19" fillId="0" borderId="51" xfId="56" applyNumberFormat="1" applyFont="1" applyBorder="1" applyAlignment="1">
      <alignment horizontal="left" vertical="center" wrapText="1"/>
      <protection/>
    </xf>
    <xf numFmtId="167" fontId="16" fillId="0" borderId="44" xfId="56" applyNumberFormat="1" applyBorder="1" applyAlignment="1" applyProtection="1">
      <alignment horizontal="center" vertical="center" wrapText="1"/>
      <protection/>
    </xf>
    <xf numFmtId="167" fontId="19" fillId="0" borderId="51" xfId="56" applyNumberFormat="1" applyFont="1" applyBorder="1" applyAlignment="1">
      <alignment vertical="center" wrapText="1"/>
      <protection/>
    </xf>
    <xf numFmtId="167" fontId="16" fillId="0" borderId="45" xfId="56" applyNumberFormat="1" applyBorder="1" applyAlignment="1" applyProtection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20" fillId="0" borderId="0" xfId="57" applyNumberFormat="1" applyFont="1" applyAlignment="1">
      <alignment horizontal="left"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9" fillId="0" borderId="0" xfId="57" applyNumberFormat="1" applyFont="1" applyAlignment="1">
      <alignment vertical="center" wrapText="1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49" xfId="57" applyNumberFormat="1" applyFont="1" applyBorder="1" applyAlignment="1">
      <alignment horizontal="center" vertical="center" wrapText="1"/>
      <protection/>
    </xf>
    <xf numFmtId="167" fontId="22" fillId="0" borderId="50" xfId="57" applyNumberFormat="1" applyFont="1" applyBorder="1" applyAlignment="1">
      <alignment horizontal="center" vertical="center" wrapText="1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46" xfId="57" applyNumberFormat="1" applyBorder="1" applyAlignment="1">
      <alignment horizontal="left" vertical="center" wrapText="1"/>
      <protection/>
    </xf>
    <xf numFmtId="167" fontId="16" fillId="0" borderId="39" xfId="57" applyNumberFormat="1" applyBorder="1" applyAlignment="1">
      <alignment vertical="center" wrapText="1"/>
      <protection/>
    </xf>
    <xf numFmtId="167" fontId="16" fillId="0" borderId="40" xfId="57" applyNumberFormat="1" applyBorder="1" applyAlignment="1">
      <alignment horizontal="left" vertical="center" wrapText="1"/>
      <protection/>
    </xf>
    <xf numFmtId="167" fontId="16" fillId="0" borderId="20" xfId="57" applyNumberFormat="1" applyBorder="1" applyAlignment="1" applyProtection="1">
      <alignment horizontal="center" vertical="center" wrapText="1"/>
      <protection locked="0"/>
    </xf>
    <xf numFmtId="167" fontId="16" fillId="0" borderId="40" xfId="57" applyNumberFormat="1" applyBorder="1" applyAlignment="1">
      <alignment vertical="center" wrapText="1"/>
      <protection/>
    </xf>
    <xf numFmtId="167" fontId="16" fillId="0" borderId="54" xfId="57" applyNumberFormat="1" applyBorder="1" applyAlignment="1" applyProtection="1">
      <alignment horizontal="center" vertical="center" wrapText="1"/>
      <protection locked="0"/>
    </xf>
    <xf numFmtId="167" fontId="16" fillId="0" borderId="40" xfId="57" applyNumberFormat="1" applyBorder="1" applyAlignment="1" applyProtection="1">
      <alignment vertical="center" wrapText="1"/>
      <protection locked="0"/>
    </xf>
    <xf numFmtId="167" fontId="16" fillId="0" borderId="40" xfId="57" applyNumberFormat="1" applyBorder="1" applyAlignment="1" applyProtection="1">
      <alignment horizontal="left" vertical="center" wrapText="1"/>
      <protection locked="0"/>
    </xf>
    <xf numFmtId="167" fontId="16" fillId="0" borderId="55" xfId="57" applyNumberFormat="1" applyBorder="1" applyAlignment="1" applyProtection="1">
      <alignment horizontal="left" vertical="center" wrapText="1"/>
      <protection locked="0"/>
    </xf>
    <xf numFmtId="167" fontId="16" fillId="0" borderId="31" xfId="57" applyNumberFormat="1" applyBorder="1" applyAlignment="1" applyProtection="1">
      <alignment horizontal="center" vertical="center" wrapText="1"/>
      <protection locked="0"/>
    </xf>
    <xf numFmtId="167" fontId="16" fillId="0" borderId="56" xfId="57" applyNumberFormat="1" applyBorder="1" applyAlignment="1" applyProtection="1">
      <alignment horizontal="center" vertical="center" wrapText="1"/>
      <protection locked="0"/>
    </xf>
    <xf numFmtId="167" fontId="22" fillId="0" borderId="48" xfId="57" applyNumberFormat="1" applyFont="1" applyBorder="1" applyAlignment="1">
      <alignment horizontal="left" vertical="center" wrapText="1"/>
      <protection/>
    </xf>
    <xf numFmtId="167" fontId="22" fillId="0" borderId="48" xfId="57" applyNumberFormat="1" applyFont="1" applyBorder="1" applyAlignment="1">
      <alignment vertical="center" wrapText="1"/>
      <protection/>
    </xf>
    <xf numFmtId="167" fontId="19" fillId="0" borderId="51" xfId="57" applyNumberFormat="1" applyFont="1" applyBorder="1" applyAlignment="1">
      <alignment horizontal="left" vertical="center" wrapText="1"/>
      <protection/>
    </xf>
    <xf numFmtId="167" fontId="16" fillId="0" borderId="44" xfId="57" applyNumberFormat="1" applyBorder="1" applyAlignment="1" applyProtection="1">
      <alignment horizontal="center" vertical="center" wrapText="1"/>
      <protection/>
    </xf>
    <xf numFmtId="167" fontId="19" fillId="0" borderId="51" xfId="57" applyNumberFormat="1" applyFont="1" applyBorder="1" applyAlignment="1">
      <alignment vertical="center" wrapText="1"/>
      <protection/>
    </xf>
    <xf numFmtId="167" fontId="16" fillId="0" borderId="45" xfId="57" applyNumberFormat="1" applyBorder="1" applyAlignment="1" applyProtection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0" fontId="1" fillId="0" borderId="73" xfId="0" applyFont="1" applyBorder="1" applyAlignment="1">
      <alignment horizontal="center" vertical="top" wrapText="1"/>
    </xf>
    <xf numFmtId="3" fontId="30" fillId="0" borderId="2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0" fillId="0" borderId="74" xfId="0" applyFont="1" applyBorder="1" applyAlignment="1">
      <alignment/>
    </xf>
    <xf numFmtId="3" fontId="1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12" xfId="0" applyNumberFormat="1" applyFont="1" applyBorder="1" applyAlignment="1" quotePrefix="1">
      <alignment vertical="top" wrapText="1"/>
    </xf>
    <xf numFmtId="0" fontId="1" fillId="0" borderId="75" xfId="0" applyFont="1" applyBorder="1" applyAlignment="1">
      <alignment vertical="top" wrapText="1"/>
    </xf>
    <xf numFmtId="0" fontId="1" fillId="0" borderId="12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7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vertical="top" wrapText="1"/>
    </xf>
    <xf numFmtId="0" fontId="32" fillId="35" borderId="11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vertical="top" wrapText="1"/>
    </xf>
    <xf numFmtId="3" fontId="2" fillId="33" borderId="77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32" xfId="57" applyNumberFormat="1" applyBorder="1" applyAlignment="1" applyProtection="1">
      <alignment horizontal="right" vertical="center" wrapText="1"/>
      <protection locked="0"/>
    </xf>
    <xf numFmtId="167" fontId="16" fillId="0" borderId="20" xfId="57" applyNumberFormat="1" applyBorder="1" applyAlignment="1" applyProtection="1">
      <alignment horizontal="right" vertical="center" wrapText="1"/>
      <protection locked="0"/>
    </xf>
    <xf numFmtId="167" fontId="16" fillId="0" borderId="72" xfId="57" applyNumberFormat="1" applyFont="1" applyBorder="1" applyAlignment="1" applyProtection="1">
      <alignment horizontal="right" vertical="center" wrapText="1"/>
      <protection locked="0"/>
    </xf>
    <xf numFmtId="167" fontId="16" fillId="0" borderId="54" xfId="57" applyNumberFormat="1" applyBorder="1" applyAlignment="1" applyProtection="1">
      <alignment horizontal="right" vertical="center" wrapText="1"/>
      <protection locked="0"/>
    </xf>
    <xf numFmtId="167" fontId="16" fillId="0" borderId="54" xfId="57" applyNumberFormat="1" applyFont="1" applyBorder="1" applyAlignment="1" applyProtection="1">
      <alignment horizontal="right" vertical="center" wrapText="1"/>
      <protection locked="0"/>
    </xf>
    <xf numFmtId="167" fontId="16" fillId="0" borderId="72" xfId="56" applyNumberFormat="1" applyBorder="1" applyAlignment="1" applyProtection="1">
      <alignment horizontal="right" vertical="center" wrapText="1"/>
      <protection locked="0"/>
    </xf>
    <xf numFmtId="167" fontId="16" fillId="0" borderId="54" xfId="56" applyNumberFormat="1" applyBorder="1" applyAlignment="1" applyProtection="1">
      <alignment horizontal="right" vertical="center" wrapText="1"/>
      <protection locked="0"/>
    </xf>
    <xf numFmtId="167" fontId="16" fillId="0" borderId="32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quotePrefix="1">
      <alignment vertical="top" wrapText="1"/>
    </xf>
    <xf numFmtId="167" fontId="30" fillId="0" borderId="20" xfId="61" applyNumberFormat="1" applyFont="1" applyBorder="1" applyAlignment="1" applyProtection="1">
      <alignment vertical="center" wrapText="1"/>
      <protection locked="0"/>
    </xf>
    <xf numFmtId="167" fontId="30" fillId="0" borderId="54" xfId="61" applyNumberFormat="1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vertical="top" wrapText="1"/>
    </xf>
    <xf numFmtId="0" fontId="16" fillId="0" borderId="32" xfId="60" applyFont="1" applyBorder="1" applyAlignment="1" applyProtection="1">
      <alignment vertical="center" wrapText="1"/>
      <protection locked="0"/>
    </xf>
    <xf numFmtId="0" fontId="16" fillId="0" borderId="20" xfId="60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3" fontId="4" fillId="0" borderId="20" xfId="0" applyNumberFormat="1" applyFont="1" applyBorder="1" applyAlignment="1">
      <alignment/>
    </xf>
    <xf numFmtId="0" fontId="1" fillId="0" borderId="26" xfId="0" applyFont="1" applyBorder="1" applyAlignment="1">
      <alignment vertical="top" wrapText="1"/>
    </xf>
    <xf numFmtId="1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78" xfId="0" applyFont="1" applyBorder="1" applyAlignment="1">
      <alignment vertical="top" wrapText="1"/>
    </xf>
    <xf numFmtId="1" fontId="1" fillId="0" borderId="78" xfId="0" applyNumberFormat="1" applyFont="1" applyBorder="1" applyAlignment="1">
      <alignment horizontal="right" vertical="top" wrapText="1"/>
    </xf>
    <xf numFmtId="3" fontId="1" fillId="0" borderId="78" xfId="0" applyNumberFormat="1" applyFont="1" applyBorder="1" applyAlignment="1">
      <alignment horizontal="right" vertical="top" wrapText="1"/>
    </xf>
    <xf numFmtId="0" fontId="16" fillId="0" borderId="0" xfId="60" applyFont="1" applyAlignment="1">
      <alignment horizontal="center" vertical="center" wrapText="1"/>
      <protection/>
    </xf>
    <xf numFmtId="167" fontId="1" fillId="0" borderId="72" xfId="61" applyNumberFormat="1" applyFont="1" applyBorder="1" applyAlignment="1" applyProtection="1">
      <alignment vertical="center" wrapText="1"/>
      <protection locked="0"/>
    </xf>
    <xf numFmtId="167" fontId="1" fillId="0" borderId="54" xfId="61" applyNumberFormat="1" applyFont="1" applyBorder="1" applyAlignment="1" applyProtection="1">
      <alignment vertical="center" wrapText="1"/>
      <protection locked="0"/>
    </xf>
    <xf numFmtId="167" fontId="1" fillId="0" borderId="53" xfId="61" applyNumberFormat="1" applyFont="1" applyBorder="1" applyAlignment="1" applyProtection="1">
      <alignment vertical="center" wrapText="1"/>
      <protection locked="0"/>
    </xf>
    <xf numFmtId="0" fontId="12" fillId="0" borderId="79" xfId="0" applyFont="1" applyBorder="1" applyAlignment="1">
      <alignment/>
    </xf>
    <xf numFmtId="0" fontId="12" fillId="0" borderId="8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2" fillId="0" borderId="80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4" fillId="36" borderId="37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82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wrapText="1"/>
    </xf>
    <xf numFmtId="167" fontId="20" fillId="33" borderId="48" xfId="56" applyNumberFormat="1" applyFont="1" applyFill="1" applyBorder="1" applyAlignment="1">
      <alignment horizontal="center" vertical="center" wrapText="1"/>
      <protection/>
    </xf>
    <xf numFmtId="167" fontId="22" fillId="33" borderId="49" xfId="56" applyNumberFormat="1" applyFont="1" applyFill="1" applyBorder="1" applyAlignment="1">
      <alignment horizontal="center" vertical="center" wrapText="1"/>
      <protection/>
    </xf>
    <xf numFmtId="167" fontId="22" fillId="33" borderId="50" xfId="56" applyNumberFormat="1" applyFont="1" applyFill="1" applyBorder="1" applyAlignment="1">
      <alignment horizontal="center" vertical="center" wrapText="1"/>
      <protection/>
    </xf>
    <xf numFmtId="167" fontId="20" fillId="33" borderId="48" xfId="57" applyNumberFormat="1" applyFont="1" applyFill="1" applyBorder="1" applyAlignment="1">
      <alignment horizontal="center" vertical="center" wrapText="1"/>
      <protection/>
    </xf>
    <xf numFmtId="167" fontId="22" fillId="33" borderId="49" xfId="57" applyNumberFormat="1" applyFont="1" applyFill="1" applyBorder="1" applyAlignment="1">
      <alignment horizontal="center" vertical="center" wrapText="1"/>
      <protection/>
    </xf>
    <xf numFmtId="167" fontId="22" fillId="33" borderId="50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8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2" fillId="33" borderId="21" xfId="0" applyFont="1" applyFill="1" applyBorder="1" applyAlignment="1">
      <alignment/>
    </xf>
    <xf numFmtId="0" fontId="12" fillId="33" borderId="84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86" xfId="0" applyNumberForma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87" xfId="0" applyBorder="1" applyAlignment="1">
      <alignment vertical="center"/>
    </xf>
    <xf numFmtId="0" fontId="1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0" borderId="88" xfId="0" applyNumberFormat="1" applyBorder="1" applyAlignment="1">
      <alignment vertical="center"/>
    </xf>
    <xf numFmtId="0" fontId="16" fillId="0" borderId="0" xfId="60" applyFont="1" applyAlignment="1">
      <alignment vertical="center" wrapText="1"/>
      <protection/>
    </xf>
    <xf numFmtId="0" fontId="16" fillId="0" borderId="0" xfId="60" applyFont="1" applyAlignment="1">
      <alignment horizontal="right" vertical="center" wrapText="1"/>
      <protection/>
    </xf>
    <xf numFmtId="0" fontId="12" fillId="0" borderId="2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31" xfId="0" applyBorder="1" applyAlignment="1">
      <alignment vertical="center"/>
    </xf>
    <xf numFmtId="167" fontId="22" fillId="0" borderId="15" xfId="59" applyNumberFormat="1" applyFont="1" applyBorder="1" applyAlignment="1">
      <alignment horizontal="center" vertical="center" wrapText="1"/>
      <protection/>
    </xf>
    <xf numFmtId="167" fontId="22" fillId="0" borderId="12" xfId="59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9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9" fontId="0" fillId="0" borderId="56" xfId="0" applyNumberFormat="1" applyBorder="1" applyAlignment="1">
      <alignment/>
    </xf>
    <xf numFmtId="0" fontId="12" fillId="0" borderId="48" xfId="0" applyFont="1" applyBorder="1" applyAlignment="1">
      <alignment/>
    </xf>
    <xf numFmtId="3" fontId="12" fillId="0" borderId="49" xfId="0" applyNumberFormat="1" applyFont="1" applyBorder="1" applyAlignment="1">
      <alignment/>
    </xf>
    <xf numFmtId="9" fontId="12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32" xfId="0" applyNumberFormat="1" applyBorder="1" applyAlignment="1">
      <alignment/>
    </xf>
    <xf numFmtId="9" fontId="0" fillId="0" borderId="72" xfId="0" applyNumberFormat="1" applyBorder="1" applyAlignment="1">
      <alignment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 horizontal="right"/>
    </xf>
    <xf numFmtId="0" fontId="12" fillId="33" borderId="50" xfId="0" applyFont="1" applyFill="1" applyBorder="1" applyAlignment="1">
      <alignment horizontal="right"/>
    </xf>
    <xf numFmtId="0" fontId="35" fillId="0" borderId="40" xfId="0" applyFont="1" applyBorder="1" applyAlignment="1">
      <alignment/>
    </xf>
    <xf numFmtId="0" fontId="35" fillId="0" borderId="55" xfId="0" applyFont="1" applyBorder="1" applyAlignment="1">
      <alignment wrapText="1"/>
    </xf>
    <xf numFmtId="0" fontId="36" fillId="0" borderId="48" xfId="0" applyFont="1" applyBorder="1" applyAlignment="1">
      <alignment/>
    </xf>
    <xf numFmtId="3" fontId="12" fillId="0" borderId="49" xfId="0" applyNumberFormat="1" applyFont="1" applyBorder="1" applyAlignment="1">
      <alignment/>
    </xf>
    <xf numFmtId="9" fontId="12" fillId="0" borderId="50" xfId="0" applyNumberFormat="1" applyFont="1" applyBorder="1" applyAlignment="1">
      <alignment/>
    </xf>
    <xf numFmtId="0" fontId="35" fillId="0" borderId="39" xfId="0" applyFont="1" applyBorder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7" fontId="37" fillId="0" borderId="54" xfId="56" applyNumberFormat="1" applyFont="1" applyBorder="1" applyAlignment="1" applyProtection="1">
      <alignment horizontal="right" vertical="center" wrapText="1"/>
      <protection locked="0"/>
    </xf>
    <xf numFmtId="167" fontId="37" fillId="0" borderId="20" xfId="57" applyNumberFormat="1" applyFont="1" applyBorder="1" applyAlignment="1" applyProtection="1">
      <alignment horizontal="right" vertical="center" wrapText="1"/>
      <protection locked="0"/>
    </xf>
    <xf numFmtId="167" fontId="37" fillId="0" borderId="54" xfId="57" applyNumberFormat="1" applyFont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>
      <alignment horizontal="right" vertical="top" wrapText="1"/>
    </xf>
    <xf numFmtId="3" fontId="30" fillId="0" borderId="31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horizontal="right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 wrapText="1"/>
    </xf>
    <xf numFmtId="0" fontId="1" fillId="0" borderId="55" xfId="61" applyFont="1" applyBorder="1" applyAlignment="1">
      <alignment vertical="center" wrapText="1"/>
      <protection/>
    </xf>
    <xf numFmtId="167" fontId="1" fillId="0" borderId="31" xfId="61" applyNumberFormat="1" applyFont="1" applyBorder="1" applyAlignment="1" applyProtection="1">
      <alignment vertical="center" wrapText="1"/>
      <protection locked="0"/>
    </xf>
    <xf numFmtId="167" fontId="1" fillId="0" borderId="56" xfId="61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1" fillId="0" borderId="3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0" xfId="0" applyFont="1" applyBorder="1" applyAlignment="1" quotePrefix="1">
      <alignment vertical="top" wrapText="1"/>
    </xf>
    <xf numFmtId="0" fontId="1" fillId="0" borderId="38" xfId="0" applyNumberFormat="1" applyFont="1" applyBorder="1" applyAlignment="1" quotePrefix="1">
      <alignment vertical="top" wrapText="1"/>
    </xf>
    <xf numFmtId="0" fontId="1" fillId="0" borderId="65" xfId="0" applyFont="1" applyBorder="1" applyAlignment="1">
      <alignment vertical="top" wrapText="1"/>
    </xf>
    <xf numFmtId="49" fontId="1" fillId="0" borderId="70" xfId="0" applyNumberFormat="1" applyFont="1" applyBorder="1" applyAlignment="1" quotePrefix="1">
      <alignment vertical="top" wrapText="1"/>
    </xf>
    <xf numFmtId="0" fontId="4" fillId="0" borderId="38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top" wrapText="1"/>
    </xf>
    <xf numFmtId="3" fontId="1" fillId="0" borderId="47" xfId="0" applyNumberFormat="1" applyFont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0" fontId="1" fillId="33" borderId="41" xfId="0" applyFont="1" applyFill="1" applyBorder="1" applyAlignment="1">
      <alignment vertical="top" wrapText="1"/>
    </xf>
    <xf numFmtId="0" fontId="32" fillId="33" borderId="42" xfId="0" applyFont="1" applyFill="1" applyBorder="1" applyAlignment="1">
      <alignment vertical="top" wrapText="1"/>
    </xf>
    <xf numFmtId="3" fontId="2" fillId="33" borderId="42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42" xfId="0" applyFont="1" applyBorder="1" applyAlignment="1">
      <alignment horizontal="lef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vertical="top" wrapText="1"/>
    </xf>
    <xf numFmtId="0" fontId="40" fillId="34" borderId="0" xfId="0" applyFont="1" applyFill="1" applyBorder="1" applyAlignment="1">
      <alignment vertical="top" wrapText="1"/>
    </xf>
    <xf numFmtId="3" fontId="41" fillId="34" borderId="0" xfId="0" applyNumberFormat="1" applyFont="1" applyFill="1" applyBorder="1" applyAlignment="1">
      <alignment vertical="top" wrapText="1"/>
    </xf>
    <xf numFmtId="0" fontId="1" fillId="0" borderId="47" xfId="0" applyFont="1" applyBorder="1" applyAlignment="1">
      <alignment horizontal="left" vertical="top" wrapText="1"/>
    </xf>
    <xf numFmtId="3" fontId="1" fillId="0" borderId="47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9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0" fillId="0" borderId="31" xfId="0" applyFont="1" applyBorder="1" applyAlignment="1">
      <alignment vertical="top" wrapText="1"/>
    </xf>
    <xf numFmtId="0" fontId="1" fillId="0" borderId="91" xfId="0" applyFont="1" applyBorder="1" applyAlignment="1">
      <alignment vertical="center" wrapText="1"/>
    </xf>
    <xf numFmtId="3" fontId="1" fillId="0" borderId="91" xfId="0" applyNumberFormat="1" applyFont="1" applyFill="1" applyBorder="1" applyAlignment="1">
      <alignment horizontal="right" vertical="center" wrapText="1"/>
    </xf>
    <xf numFmtId="0" fontId="1" fillId="0" borderId="32" xfId="0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vertical="top" wrapText="1"/>
    </xf>
    <xf numFmtId="167" fontId="22" fillId="0" borderId="48" xfId="59" applyNumberFormat="1" applyFont="1" applyBorder="1" applyAlignment="1">
      <alignment horizontal="center" vertical="center" wrapText="1"/>
      <protection/>
    </xf>
    <xf numFmtId="167" fontId="22" fillId="0" borderId="49" xfId="59" applyNumberFormat="1" applyFont="1" applyBorder="1" applyAlignment="1" applyProtection="1">
      <alignment vertical="center" wrapText="1"/>
      <protection locked="0"/>
    </xf>
    <xf numFmtId="167" fontId="16" fillId="37" borderId="49" xfId="59" applyNumberFormat="1" applyFont="1" applyFill="1" applyBorder="1" applyAlignment="1" applyProtection="1">
      <alignment vertical="center" wrapText="1"/>
      <protection/>
    </xf>
    <xf numFmtId="167" fontId="16" fillId="0" borderId="49" xfId="59" applyNumberFormat="1" applyFont="1" applyBorder="1" applyAlignment="1" applyProtection="1">
      <alignment vertical="center" wrapText="1"/>
      <protection/>
    </xf>
    <xf numFmtId="167" fontId="16" fillId="0" borderId="50" xfId="59" applyNumberFormat="1" applyFont="1" applyBorder="1" applyAlignment="1">
      <alignment vertical="center" wrapText="1"/>
      <protection/>
    </xf>
    <xf numFmtId="167" fontId="22" fillId="0" borderId="39" xfId="59" applyNumberFormat="1" applyFont="1" applyBorder="1" applyAlignment="1">
      <alignment horizontal="center" vertical="center" wrapText="1"/>
      <protection/>
    </xf>
    <xf numFmtId="167" fontId="21" fillId="0" borderId="32" xfId="58" applyNumberFormat="1" applyFont="1" applyBorder="1" applyAlignment="1" applyProtection="1">
      <alignment vertical="center" wrapText="1"/>
      <protection locked="0"/>
    </xf>
    <xf numFmtId="168" fontId="16" fillId="0" borderId="32" xfId="58" applyNumberFormat="1" applyFont="1" applyBorder="1" applyAlignment="1" applyProtection="1">
      <alignment vertical="center" wrapText="1"/>
      <protection locked="0"/>
    </xf>
    <xf numFmtId="167" fontId="16" fillId="0" borderId="32" xfId="59" applyNumberFormat="1" applyFont="1" applyBorder="1" applyAlignment="1" applyProtection="1">
      <alignment vertical="center" wrapText="1"/>
      <protection locked="0"/>
    </xf>
    <xf numFmtId="167" fontId="16" fillId="0" borderId="72" xfId="59" applyNumberFormat="1" applyFont="1" applyBorder="1" applyAlignment="1">
      <alignment vertical="center" wrapText="1"/>
      <protection/>
    </xf>
    <xf numFmtId="167" fontId="22" fillId="0" borderId="40" xfId="59" applyNumberFormat="1" applyFont="1" applyBorder="1" applyAlignment="1">
      <alignment horizontal="center" vertical="center" wrapText="1"/>
      <protection/>
    </xf>
    <xf numFmtId="167" fontId="21" fillId="0" borderId="20" xfId="58" applyNumberFormat="1" applyFont="1" applyBorder="1" applyAlignment="1" applyProtection="1">
      <alignment vertical="center" wrapText="1"/>
      <protection locked="0"/>
    </xf>
    <xf numFmtId="168" fontId="16" fillId="0" borderId="20" xfId="58" applyNumberFormat="1" applyFont="1" applyBorder="1" applyAlignment="1" applyProtection="1">
      <alignment vertical="center" wrapText="1"/>
      <protection locked="0"/>
    </xf>
    <xf numFmtId="167" fontId="16" fillId="0" borderId="20" xfId="59" applyNumberFormat="1" applyFont="1" applyBorder="1" applyAlignment="1" applyProtection="1">
      <alignment vertical="center" wrapText="1"/>
      <protection locked="0"/>
    </xf>
    <xf numFmtId="167" fontId="16" fillId="0" borderId="54" xfId="59" applyNumberFormat="1" applyFont="1" applyBorder="1" applyAlignment="1">
      <alignment vertical="center" wrapText="1"/>
      <protection/>
    </xf>
    <xf numFmtId="167" fontId="22" fillId="0" borderId="55" xfId="59" applyNumberFormat="1" applyFont="1" applyBorder="1" applyAlignment="1">
      <alignment horizontal="center" vertical="center" wrapText="1"/>
      <protection/>
    </xf>
    <xf numFmtId="167" fontId="21" fillId="0" borderId="31" xfId="58" applyNumberFormat="1" applyFont="1" applyBorder="1" applyAlignment="1" applyProtection="1">
      <alignment vertical="center" wrapText="1"/>
      <protection locked="0"/>
    </xf>
    <xf numFmtId="168" fontId="16" fillId="0" borderId="31" xfId="58" applyNumberFormat="1" applyFont="1" applyBorder="1" applyAlignment="1" applyProtection="1">
      <alignment vertical="center" wrapText="1"/>
      <protection locked="0"/>
    </xf>
    <xf numFmtId="167" fontId="16" fillId="0" borderId="31" xfId="59" applyNumberFormat="1" applyFont="1" applyBorder="1" applyAlignment="1" applyProtection="1">
      <alignment vertical="center" wrapText="1"/>
      <protection locked="0"/>
    </xf>
    <xf numFmtId="167" fontId="16" fillId="0" borderId="56" xfId="59" applyNumberFormat="1" applyFont="1" applyBorder="1" applyAlignment="1">
      <alignment vertical="center" wrapText="1"/>
      <protection/>
    </xf>
    <xf numFmtId="1" fontId="16" fillId="0" borderId="49" xfId="59" applyNumberFormat="1" applyFont="1" applyBorder="1" applyAlignment="1" applyProtection="1">
      <alignment vertical="center" wrapText="1"/>
      <protection/>
    </xf>
    <xf numFmtId="1" fontId="16" fillId="0" borderId="50" xfId="59" applyNumberFormat="1" applyFont="1" applyBorder="1" applyAlignment="1" applyProtection="1">
      <alignment vertical="center" wrapText="1"/>
      <protection/>
    </xf>
    <xf numFmtId="3" fontId="16" fillId="0" borderId="15" xfId="59" applyNumberFormat="1" applyFont="1" applyBorder="1" applyAlignment="1">
      <alignment vertical="center" wrapText="1"/>
      <protection/>
    </xf>
    <xf numFmtId="167" fontId="16" fillId="0" borderId="50" xfId="59" applyNumberFormat="1" applyFont="1" applyBorder="1" applyAlignment="1" applyProtection="1">
      <alignment vertical="center" wrapText="1"/>
      <protection/>
    </xf>
    <xf numFmtId="167" fontId="16" fillId="0" borderId="16" xfId="59" applyNumberFormat="1" applyFont="1" applyBorder="1" applyAlignment="1">
      <alignment vertical="center" wrapText="1"/>
      <protection/>
    </xf>
    <xf numFmtId="167" fontId="22" fillId="0" borderId="92" xfId="59" applyNumberFormat="1" applyFont="1" applyBorder="1" applyAlignment="1">
      <alignment horizontal="center" vertical="center" wrapText="1"/>
      <protection/>
    </xf>
    <xf numFmtId="167" fontId="16" fillId="0" borderId="91" xfId="59" applyNumberFormat="1" applyFont="1" applyBorder="1" applyAlignment="1" applyProtection="1">
      <alignment vertical="center" wrapText="1"/>
      <protection locked="0"/>
    </xf>
    <xf numFmtId="167" fontId="16" fillId="37" borderId="91" xfId="59" applyNumberFormat="1" applyFont="1" applyFill="1" applyBorder="1" applyAlignment="1" applyProtection="1">
      <alignment vertical="center" wrapText="1"/>
      <protection/>
    </xf>
    <xf numFmtId="167" fontId="16" fillId="0" borderId="91" xfId="59" applyNumberFormat="1" applyFont="1" applyBorder="1" applyAlignment="1" applyProtection="1">
      <alignment vertical="center" wrapText="1"/>
      <protection/>
    </xf>
    <xf numFmtId="167" fontId="16" fillId="0" borderId="93" xfId="59" applyNumberFormat="1" applyFont="1" applyBorder="1" applyAlignment="1">
      <alignment vertical="center" wrapText="1"/>
      <protection/>
    </xf>
    <xf numFmtId="167" fontId="16" fillId="0" borderId="11" xfId="59" applyNumberFormat="1" applyFont="1" applyBorder="1" applyAlignment="1">
      <alignment vertical="center" wrapText="1"/>
      <protection/>
    </xf>
    <xf numFmtId="167" fontId="22" fillId="0" borderId="51" xfId="59" applyNumberFormat="1" applyFont="1" applyBorder="1" applyAlignment="1">
      <alignment horizontal="center" vertical="center" wrapText="1"/>
      <protection/>
    </xf>
    <xf numFmtId="167" fontId="16" fillId="0" borderId="44" xfId="59" applyNumberFormat="1" applyFont="1" applyBorder="1" applyAlignment="1" applyProtection="1">
      <alignment vertical="center" wrapText="1"/>
      <protection locked="0"/>
    </xf>
    <xf numFmtId="167" fontId="16" fillId="0" borderId="44" xfId="59" applyNumberFormat="1" applyFont="1" applyFill="1" applyBorder="1" applyAlignment="1" applyProtection="1">
      <alignment vertical="center" wrapText="1"/>
      <protection/>
    </xf>
    <xf numFmtId="167" fontId="16" fillId="0" borderId="44" xfId="59" applyNumberFormat="1" applyFont="1" applyBorder="1" applyAlignment="1" applyProtection="1">
      <alignment vertical="center" wrapText="1"/>
      <protection/>
    </xf>
    <xf numFmtId="167" fontId="16" fillId="0" borderId="45" xfId="59" applyNumberFormat="1" applyFont="1" applyBorder="1" applyAlignment="1">
      <alignment vertical="center" wrapText="1"/>
      <protection/>
    </xf>
    <xf numFmtId="167" fontId="16" fillId="37" borderId="94" xfId="59" applyNumberFormat="1" applyFont="1" applyFill="1" applyBorder="1" applyAlignment="1" applyProtection="1">
      <alignment vertical="center" wrapText="1"/>
      <protection/>
    </xf>
    <xf numFmtId="167" fontId="16" fillId="0" borderId="48" xfId="59" applyNumberFormat="1" applyFont="1" applyBorder="1" applyAlignment="1" applyProtection="1">
      <alignment vertical="center" wrapText="1"/>
      <protection/>
    </xf>
    <xf numFmtId="0" fontId="0" fillId="0" borderId="95" xfId="0" applyFont="1" applyBorder="1" applyAlignment="1">
      <alignment/>
    </xf>
    <xf numFmtId="0" fontId="1" fillId="0" borderId="91" xfId="0" applyFont="1" applyBorder="1" applyAlignment="1">
      <alignment vertical="top" wrapText="1"/>
    </xf>
    <xf numFmtId="3" fontId="1" fillId="0" borderId="91" xfId="0" applyNumberFormat="1" applyFont="1" applyBorder="1" applyAlignment="1">
      <alignment vertical="center" wrapText="1"/>
    </xf>
    <xf numFmtId="0" fontId="1" fillId="0" borderId="92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0" fontId="1" fillId="0" borderId="96" xfId="0" applyFont="1" applyBorder="1" applyAlignment="1">
      <alignment horizontal="left" vertical="top" wrapText="1" indent="3"/>
    </xf>
    <xf numFmtId="0" fontId="1" fillId="0" borderId="97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vertical="top" wrapText="1"/>
    </xf>
    <xf numFmtId="0" fontId="1" fillId="0" borderId="98" xfId="0" applyFont="1" applyBorder="1" applyAlignment="1">
      <alignment vertical="top" wrapText="1"/>
    </xf>
    <xf numFmtId="3" fontId="1" fillId="0" borderId="98" xfId="0" applyNumberFormat="1" applyFont="1" applyBorder="1" applyAlignment="1">
      <alignment horizontal="right" vertical="top" wrapText="1"/>
    </xf>
    <xf numFmtId="0" fontId="6" fillId="0" borderId="99" xfId="0" applyFont="1" applyBorder="1" applyAlignment="1">
      <alignment horizontal="left" vertical="top" wrapText="1"/>
    </xf>
    <xf numFmtId="0" fontId="6" fillId="0" borderId="100" xfId="0" applyFont="1" applyBorder="1" applyAlignment="1">
      <alignment horizontal="left" vertical="top" wrapText="1"/>
    </xf>
    <xf numFmtId="0" fontId="1" fillId="0" borderId="99" xfId="0" applyFont="1" applyBorder="1" applyAlignment="1">
      <alignment horizontal="left" vertical="top" wrapText="1"/>
    </xf>
    <xf numFmtId="0" fontId="1" fillId="0" borderId="10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01" xfId="0" applyFont="1" applyBorder="1" applyAlignment="1">
      <alignment horizontal="center"/>
    </xf>
    <xf numFmtId="0" fontId="6" fillId="0" borderId="99" xfId="0" applyFont="1" applyBorder="1" applyAlignment="1">
      <alignment horizontal="center" vertical="top" wrapText="1"/>
    </xf>
    <xf numFmtId="0" fontId="6" fillId="0" borderId="10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2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103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/>
    </xf>
    <xf numFmtId="0" fontId="1" fillId="0" borderId="104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167" fontId="16" fillId="0" borderId="0" xfId="56" applyNumberFormat="1" applyFont="1" applyAlignment="1">
      <alignment horizontal="center" vertical="center" wrapText="1"/>
      <protection/>
    </xf>
    <xf numFmtId="167" fontId="25" fillId="0" borderId="0" xfId="57" applyNumberFormat="1" applyFont="1" applyAlignment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99" xfId="0" applyFont="1" applyBorder="1" applyAlignment="1">
      <alignment horizontal="center" wrapText="1"/>
    </xf>
    <xf numFmtId="0" fontId="4" fillId="0" borderId="10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101" xfId="0" applyFont="1" applyBorder="1" applyAlignment="1">
      <alignment horizontal="center"/>
    </xf>
    <xf numFmtId="0" fontId="2" fillId="33" borderId="10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10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109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0" xfId="0" applyFont="1" applyBorder="1" applyAlignment="1">
      <alignment horizontal="center" vertical="top" wrapText="1"/>
    </xf>
    <xf numFmtId="0" fontId="1" fillId="0" borderId="1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wrapText="1"/>
    </xf>
    <xf numFmtId="0" fontId="33" fillId="35" borderId="99" xfId="0" applyFont="1" applyFill="1" applyBorder="1" applyAlignment="1">
      <alignment horizontal="center" vertical="center" wrapText="1"/>
    </xf>
    <xf numFmtId="0" fontId="33" fillId="35" borderId="100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3" fillId="35" borderId="65" xfId="0" applyFont="1" applyFill="1" applyBorder="1" applyAlignment="1">
      <alignment horizontal="center" vertical="center" wrapText="1"/>
    </xf>
    <xf numFmtId="0" fontId="33" fillId="35" borderId="95" xfId="0" applyFont="1" applyFill="1" applyBorder="1" applyAlignment="1">
      <alignment horizontal="center" vertical="center" wrapText="1"/>
    </xf>
    <xf numFmtId="0" fontId="33" fillId="35" borderId="70" xfId="0" applyFont="1" applyFill="1" applyBorder="1" applyAlignment="1">
      <alignment horizontal="center" vertical="center" wrapText="1"/>
    </xf>
    <xf numFmtId="0" fontId="33" fillId="35" borderId="38" xfId="0" applyFont="1" applyFill="1" applyBorder="1" applyAlignment="1">
      <alignment horizontal="center" vertical="center" wrapText="1"/>
    </xf>
    <xf numFmtId="0" fontId="33" fillId="35" borderId="99" xfId="0" applyFont="1" applyFill="1" applyBorder="1" applyAlignment="1">
      <alignment horizontal="center" vertical="top" wrapText="1"/>
    </xf>
    <xf numFmtId="0" fontId="33" fillId="35" borderId="10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9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0" fontId="1" fillId="0" borderId="112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  <protection/>
    </xf>
    <xf numFmtId="0" fontId="16" fillId="0" borderId="0" xfId="60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3" fontId="12" fillId="0" borderId="80" xfId="0" applyNumberFormat="1" applyFont="1" applyBorder="1" applyAlignment="1">
      <alignment horizontal="right"/>
    </xf>
    <xf numFmtId="3" fontId="12" fillId="0" borderId="81" xfId="0" applyNumberFormat="1" applyFont="1" applyBorder="1" applyAlignment="1">
      <alignment horizontal="right"/>
    </xf>
    <xf numFmtId="3" fontId="0" fillId="0" borderId="113" xfId="0" applyNumberFormat="1" applyBorder="1" applyAlignment="1">
      <alignment horizontal="right"/>
    </xf>
    <xf numFmtId="3" fontId="0" fillId="0" borderId="1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86" xfId="0" applyNumberFormat="1" applyBorder="1" applyAlignment="1">
      <alignment horizontal="right"/>
    </xf>
    <xf numFmtId="0" fontId="12" fillId="33" borderId="8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33" borderId="8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0" borderId="20" xfId="0" applyNumberFormat="1" applyFont="1" applyBorder="1" applyAlignment="1">
      <alignment horizontal="right"/>
    </xf>
    <xf numFmtId="3" fontId="12" fillId="0" borderId="86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right"/>
    </xf>
    <xf numFmtId="3" fontId="0" fillId="0" borderId="115" xfId="0" applyNumberFormat="1" applyBorder="1" applyAlignment="1">
      <alignment horizontal="right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0" fontId="4" fillId="33" borderId="107" xfId="0" applyFont="1" applyFill="1" applyBorder="1" applyAlignment="1">
      <alignment horizontal="center" vertical="top" wrapText="1"/>
    </xf>
    <xf numFmtId="0" fontId="4" fillId="33" borderId="75" xfId="0" applyFont="1" applyFill="1" applyBorder="1" applyAlignment="1">
      <alignment horizontal="center" vertical="top" wrapText="1"/>
    </xf>
    <xf numFmtId="0" fontId="4" fillId="33" borderId="83" xfId="0" applyFont="1" applyFill="1" applyBorder="1" applyAlignment="1">
      <alignment horizontal="center" vertical="top" wrapText="1"/>
    </xf>
    <xf numFmtId="0" fontId="4" fillId="33" borderId="76" xfId="0" applyFont="1" applyFill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6" fillId="0" borderId="100" xfId="0" applyFont="1" applyBorder="1" applyAlignment="1">
      <alignment horizontal="center" vertical="top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top" wrapText="1"/>
    </xf>
    <xf numFmtId="0" fontId="1" fillId="0" borderId="95" xfId="0" applyFont="1" applyBorder="1" applyAlignment="1">
      <alignment horizontal="center" vertical="top" wrapText="1"/>
    </xf>
    <xf numFmtId="0" fontId="1" fillId="0" borderId="119" xfId="0" applyFont="1" applyBorder="1" applyAlignment="1">
      <alignment horizontal="center" vertical="top" wrapText="1"/>
    </xf>
    <xf numFmtId="0" fontId="24" fillId="0" borderId="0" xfId="62" applyFont="1" applyAlignment="1" applyProtection="1">
      <alignment horizontal="center"/>
      <protection/>
    </xf>
    <xf numFmtId="0" fontId="16" fillId="0" borderId="120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Bevételeinek megoszlása 2006.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2615"/>
          <c:w val="0.51775"/>
          <c:h val="0.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kimutatás'!$A$8:$A$14</c:f>
              <c:strCache/>
            </c:strRef>
          </c:cat>
          <c:val>
            <c:numRef>
              <c:f>'3.sz. tájékoztató kimutatás'!$C$8:$C$14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66"/>
          <c:w val="0.3402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Marcali Város Önkormányzat Kiadásainak megoszlása 2006.</a:t>
            </a:r>
          </a:p>
        </c:rich>
      </c:tx>
      <c:layout>
        <c:manualLayout>
          <c:xMode val="factor"/>
          <c:yMode val="factor"/>
          <c:x val="-0.0465"/>
          <c:y val="0.0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2995"/>
          <c:w val="0.533"/>
          <c:h val="0.5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'3.sz. tájékoztató kimutatás'!$A$32:$A$38</c:f>
              <c:strCache/>
            </c:strRef>
          </c:cat>
          <c:val>
            <c:numRef>
              <c:f>'3.sz. tájékoztató kimutatás'!$C$32:$C$38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24675"/>
          <c:w val="0.3155"/>
          <c:h val="0.7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66675</xdr:rowOff>
    </xdr:from>
    <xdr:to>
      <xdr:col>2</xdr:col>
      <xdr:colOff>1228725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2552700"/>
        <a:ext cx="5657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95250</xdr:rowOff>
    </xdr:from>
    <xdr:to>
      <xdr:col>2</xdr:col>
      <xdr:colOff>1209675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85725" y="6696075"/>
        <a:ext cx="56102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6">
      <selection activeCell="D22" sqref="D22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541" t="s">
        <v>239</v>
      </c>
      <c r="B1" s="541"/>
      <c r="C1" s="541"/>
      <c r="D1" s="541"/>
    </row>
    <row r="2" spans="1:4" ht="12" customHeight="1">
      <c r="A2" s="545" t="s">
        <v>522</v>
      </c>
      <c r="B2" s="545"/>
      <c r="C2" s="545"/>
      <c r="D2" s="545"/>
    </row>
    <row r="3" spans="1:4" ht="15" customHeight="1" thickBot="1">
      <c r="A3" s="542" t="s">
        <v>523</v>
      </c>
      <c r="B3" s="542"/>
      <c r="C3" s="542"/>
      <c r="D3" s="542"/>
    </row>
    <row r="4" spans="1:4" ht="12.75" customHeight="1" thickBot="1" thickTop="1">
      <c r="A4" s="37"/>
      <c r="B4" s="276"/>
      <c r="C4" s="276"/>
      <c r="D4" s="276"/>
    </row>
    <row r="5" spans="1:4" ht="26.25" customHeight="1" thickBot="1" thickTop="1">
      <c r="A5" s="357" t="s">
        <v>0</v>
      </c>
      <c r="B5" s="358" t="s">
        <v>1</v>
      </c>
      <c r="C5" s="359" t="s">
        <v>524</v>
      </c>
      <c r="D5" s="359" t="s">
        <v>525</v>
      </c>
    </row>
    <row r="6" spans="1:4" ht="15" customHeight="1" thickBot="1">
      <c r="A6" s="12"/>
      <c r="B6" s="543" t="s">
        <v>2</v>
      </c>
      <c r="C6" s="544"/>
      <c r="D6" s="544"/>
    </row>
    <row r="7" spans="1:4" ht="15" customHeight="1" thickBot="1">
      <c r="A7" s="23" t="s">
        <v>3</v>
      </c>
      <c r="B7" s="537" t="s">
        <v>4</v>
      </c>
      <c r="C7" s="538"/>
      <c r="D7" s="538"/>
    </row>
    <row r="8" spans="1:13" ht="15" customHeight="1" thickBot="1">
      <c r="A8" s="24" t="s">
        <v>5</v>
      </c>
      <c r="B8" s="539" t="s">
        <v>6</v>
      </c>
      <c r="C8" s="540"/>
      <c r="D8" s="540"/>
      <c r="M8" s="14"/>
    </row>
    <row r="9" spans="1:13" ht="15" customHeight="1" thickBot="1">
      <c r="A9" s="24"/>
      <c r="B9" s="11" t="s">
        <v>7</v>
      </c>
      <c r="C9" s="277">
        <v>191761</v>
      </c>
      <c r="D9" s="428">
        <v>191761</v>
      </c>
      <c r="J9" s="26"/>
      <c r="K9" s="26"/>
      <c r="L9" s="26"/>
      <c r="M9" s="83"/>
    </row>
    <row r="10" spans="1:13" ht="15" customHeight="1" thickBot="1">
      <c r="A10" s="24"/>
      <c r="B10" s="11" t="s">
        <v>8</v>
      </c>
      <c r="C10" s="60">
        <v>381572</v>
      </c>
      <c r="D10" s="60">
        <f>'2sz melléklet'!D27</f>
        <v>381572</v>
      </c>
      <c r="M10" s="14"/>
    </row>
    <row r="11" spans="1:4" ht="15" customHeight="1" thickBot="1">
      <c r="A11" s="24" t="s">
        <v>9</v>
      </c>
      <c r="B11" s="539" t="s">
        <v>10</v>
      </c>
      <c r="C11" s="540"/>
      <c r="D11" s="540"/>
    </row>
    <row r="12" spans="1:4" ht="15" customHeight="1" thickBot="1">
      <c r="A12" s="24"/>
      <c r="B12" s="11" t="s">
        <v>11</v>
      </c>
      <c r="C12" s="277">
        <v>375100</v>
      </c>
      <c r="D12" s="428">
        <v>375100</v>
      </c>
    </row>
    <row r="13" spans="1:4" ht="15" customHeight="1" thickBot="1">
      <c r="A13" s="24"/>
      <c r="B13" s="11" t="s">
        <v>12</v>
      </c>
      <c r="C13" s="277">
        <v>864146</v>
      </c>
      <c r="D13" s="428">
        <v>904794</v>
      </c>
    </row>
    <row r="14" spans="1:4" ht="15" customHeight="1" thickBot="1">
      <c r="A14" s="24"/>
      <c r="B14" s="11" t="s">
        <v>13</v>
      </c>
      <c r="C14" s="277">
        <v>10000</v>
      </c>
      <c r="D14" s="428">
        <v>10000</v>
      </c>
    </row>
    <row r="15" spans="1:4" ht="15" customHeight="1" thickBot="1">
      <c r="A15" s="24"/>
      <c r="B15" s="20" t="s">
        <v>4</v>
      </c>
      <c r="C15" s="64">
        <f>SUM(C12:C14)+C9+C10</f>
        <v>1822579</v>
      </c>
      <c r="D15" s="64">
        <f>SUM(D12:D14)+D9+D10</f>
        <v>1863227</v>
      </c>
    </row>
    <row r="16" spans="1:4" ht="12" customHeight="1" thickBot="1">
      <c r="A16" s="23" t="s">
        <v>14</v>
      </c>
      <c r="B16" s="537" t="s">
        <v>15</v>
      </c>
      <c r="C16" s="538"/>
      <c r="D16" s="538"/>
    </row>
    <row r="17" spans="1:4" ht="15" customHeight="1" thickBot="1">
      <c r="A17" s="24" t="s">
        <v>5</v>
      </c>
      <c r="B17" s="539" t="s">
        <v>16</v>
      </c>
      <c r="C17" s="540"/>
      <c r="D17" s="540"/>
    </row>
    <row r="18" spans="1:4" ht="15" customHeight="1" thickBot="1">
      <c r="A18" s="24"/>
      <c r="B18" s="11" t="s">
        <v>17</v>
      </c>
      <c r="C18" s="277">
        <v>930092</v>
      </c>
      <c r="D18" s="428">
        <v>938368</v>
      </c>
    </row>
    <row r="19" spans="1:4" ht="15" customHeight="1" thickBot="1">
      <c r="A19" s="24"/>
      <c r="B19" s="11" t="s">
        <v>18</v>
      </c>
      <c r="C19" s="277">
        <v>640</v>
      </c>
      <c r="D19" s="428">
        <v>14063</v>
      </c>
    </row>
    <row r="20" spans="1:4" ht="15" customHeight="1" thickBot="1">
      <c r="A20" s="24"/>
      <c r="B20" s="11" t="s">
        <v>19</v>
      </c>
      <c r="C20" s="277">
        <v>78021</v>
      </c>
      <c r="D20" s="428">
        <v>37382</v>
      </c>
    </row>
    <row r="21" spans="1:4" ht="15" customHeight="1" thickBot="1">
      <c r="A21" s="24"/>
      <c r="B21" s="11" t="s">
        <v>520</v>
      </c>
      <c r="C21" s="277">
        <v>24357</v>
      </c>
      <c r="D21" s="428">
        <v>40396</v>
      </c>
    </row>
    <row r="22" spans="1:4" ht="15" customHeight="1" thickBot="1">
      <c r="A22" s="24"/>
      <c r="B22" s="11"/>
      <c r="C22" s="277"/>
      <c r="D22" s="428"/>
    </row>
    <row r="23" spans="1:4" ht="15" customHeight="1" thickBot="1">
      <c r="A23" s="24"/>
      <c r="B23" s="11"/>
      <c r="C23" s="277"/>
      <c r="D23" s="428"/>
    </row>
    <row r="24" spans="1:4" ht="12" customHeight="1" thickBot="1">
      <c r="A24" s="24"/>
      <c r="B24" s="20" t="s">
        <v>21</v>
      </c>
      <c r="C24" s="64">
        <f>SUM(C18:C23)</f>
        <v>1033110</v>
      </c>
      <c r="D24" s="64">
        <f>SUM(D18:D23)</f>
        <v>1030209</v>
      </c>
    </row>
    <row r="25" spans="1:4" ht="15" customHeight="1" thickBot="1">
      <c r="A25" s="23" t="s">
        <v>22</v>
      </c>
      <c r="B25" s="537" t="s">
        <v>23</v>
      </c>
      <c r="C25" s="538"/>
      <c r="D25" s="538"/>
    </row>
    <row r="26" spans="1:12" ht="15" customHeight="1" thickBot="1">
      <c r="A26" s="24" t="s">
        <v>5</v>
      </c>
      <c r="B26" s="539" t="s">
        <v>446</v>
      </c>
      <c r="C26" s="540"/>
      <c r="D26" s="540"/>
      <c r="J26" s="26"/>
      <c r="K26" s="26"/>
      <c r="L26" s="26"/>
    </row>
    <row r="27" spans="1:4" ht="15" customHeight="1" thickBot="1">
      <c r="A27" s="24"/>
      <c r="B27" s="11" t="s">
        <v>24</v>
      </c>
      <c r="C27" s="277">
        <v>938881</v>
      </c>
      <c r="D27" s="428">
        <v>938881</v>
      </c>
    </row>
    <row r="28" spans="1:4" ht="15" customHeight="1" thickBot="1">
      <c r="A28" s="24"/>
      <c r="B28" s="11" t="s">
        <v>8</v>
      </c>
      <c r="C28" s="60">
        <v>40000</v>
      </c>
      <c r="D28" s="60">
        <f>'2sz melléklet'!F27</f>
        <v>40000</v>
      </c>
    </row>
    <row r="29" spans="1:4" ht="15" customHeight="1" thickBot="1">
      <c r="A29" s="24" t="s">
        <v>9</v>
      </c>
      <c r="B29" s="11" t="s">
        <v>25</v>
      </c>
      <c r="C29" s="277">
        <v>30000</v>
      </c>
      <c r="D29" s="428">
        <v>30000</v>
      </c>
    </row>
    <row r="30" spans="1:12" ht="15" customHeight="1" thickBot="1">
      <c r="A30" s="24"/>
      <c r="B30" s="20" t="s">
        <v>23</v>
      </c>
      <c r="C30" s="64">
        <f>SUM(C27:C29)</f>
        <v>1008881</v>
      </c>
      <c r="D30" s="64">
        <f>SUM(D27:D29)</f>
        <v>1008881</v>
      </c>
      <c r="F30" s="26"/>
      <c r="J30" s="26"/>
      <c r="K30" s="26"/>
      <c r="L30" s="26"/>
    </row>
    <row r="31" spans="1:4" ht="15" customHeight="1" thickBot="1">
      <c r="A31" s="23" t="s">
        <v>26</v>
      </c>
      <c r="B31" s="537" t="s">
        <v>27</v>
      </c>
      <c r="C31" s="538"/>
      <c r="D31" s="538"/>
    </row>
    <row r="32" spans="1:4" ht="15" customHeight="1" thickBot="1">
      <c r="A32" s="24" t="s">
        <v>5</v>
      </c>
      <c r="B32" s="539" t="s">
        <v>28</v>
      </c>
      <c r="C32" s="540"/>
      <c r="D32" s="540"/>
    </row>
    <row r="33" spans="1:6" ht="27.75" customHeight="1" thickBot="1">
      <c r="A33" s="546"/>
      <c r="B33" s="11" t="s">
        <v>29</v>
      </c>
      <c r="C33" s="277">
        <v>1278332</v>
      </c>
      <c r="D33" s="428">
        <v>1278332</v>
      </c>
      <c r="F33" s="280"/>
    </row>
    <row r="34" spans="1:4" ht="15" customHeight="1" thickBot="1">
      <c r="A34" s="547"/>
      <c r="B34" s="11" t="s">
        <v>30</v>
      </c>
      <c r="C34" s="277">
        <v>171940</v>
      </c>
      <c r="D34" s="428">
        <v>163655</v>
      </c>
    </row>
    <row r="35" spans="1:4" ht="15" customHeight="1" thickBot="1">
      <c r="A35" s="547"/>
      <c r="B35" s="11" t="s">
        <v>31</v>
      </c>
      <c r="C35" s="277"/>
      <c r="D35" s="428"/>
    </row>
    <row r="36" spans="1:7" ht="15" customHeight="1" thickBot="1">
      <c r="A36" s="548"/>
      <c r="B36" s="11" t="s">
        <v>32</v>
      </c>
      <c r="C36" s="428">
        <v>157913</v>
      </c>
      <c r="D36" s="428">
        <v>157913</v>
      </c>
      <c r="F36" s="280"/>
      <c r="G36" s="280"/>
    </row>
    <row r="37" spans="1:4" ht="15" customHeight="1" thickBot="1">
      <c r="A37" s="24" t="s">
        <v>9</v>
      </c>
      <c r="B37" s="539" t="s">
        <v>33</v>
      </c>
      <c r="C37" s="540"/>
      <c r="D37" s="540"/>
    </row>
    <row r="38" spans="1:4" ht="15" customHeight="1" thickBot="1">
      <c r="A38" s="546"/>
      <c r="B38" s="11" t="s">
        <v>30</v>
      </c>
      <c r="C38" s="277">
        <v>559602</v>
      </c>
      <c r="D38" s="428">
        <v>534134</v>
      </c>
    </row>
    <row r="39" spans="1:4" ht="15" customHeight="1" thickBot="1">
      <c r="A39" s="547"/>
      <c r="B39" s="11" t="s">
        <v>32</v>
      </c>
      <c r="C39" s="60">
        <v>119137</v>
      </c>
      <c r="D39" s="428">
        <v>119137</v>
      </c>
    </row>
    <row r="40" spans="1:4" ht="15" customHeight="1" thickBot="1">
      <c r="A40" s="548"/>
      <c r="B40" s="20" t="s">
        <v>27</v>
      </c>
      <c r="C40" s="64">
        <f>SUM(C33:C39)</f>
        <v>2286924</v>
      </c>
      <c r="D40" s="64">
        <f>SUM(D33:D39)</f>
        <v>2253171</v>
      </c>
    </row>
    <row r="41" spans="1:4" ht="15" customHeight="1" thickBot="1">
      <c r="A41" s="23" t="s">
        <v>34</v>
      </c>
      <c r="B41" s="21" t="s">
        <v>35</v>
      </c>
      <c r="C41" s="278">
        <v>7000</v>
      </c>
      <c r="D41" s="430">
        <v>7000</v>
      </c>
    </row>
    <row r="42" spans="1:4" ht="15" customHeight="1" thickBot="1">
      <c r="A42" s="23" t="s">
        <v>36</v>
      </c>
      <c r="B42" s="537" t="s">
        <v>37</v>
      </c>
      <c r="C42" s="538"/>
      <c r="D42" s="538"/>
    </row>
    <row r="43" spans="1:4" ht="15" customHeight="1" thickBot="1">
      <c r="A43" s="24" t="s">
        <v>5</v>
      </c>
      <c r="B43" s="11" t="s">
        <v>38</v>
      </c>
      <c r="C43" s="279">
        <v>500000</v>
      </c>
      <c r="D43" s="429">
        <v>500000</v>
      </c>
    </row>
    <row r="44" spans="1:4" ht="15" customHeight="1" thickBot="1">
      <c r="A44" s="24"/>
      <c r="B44" s="11"/>
      <c r="C44" s="277"/>
      <c r="D44" s="428"/>
    </row>
    <row r="45" spans="1:4" ht="15" customHeight="1" thickBot="1">
      <c r="A45" s="24"/>
      <c r="B45" s="20" t="s">
        <v>37</v>
      </c>
      <c r="C45" s="64">
        <f>SUM(C43:C44)</f>
        <v>500000</v>
      </c>
      <c r="D45" s="64">
        <f>SUM(D43:D44)</f>
        <v>500000</v>
      </c>
    </row>
    <row r="46" spans="1:6" ht="15" customHeight="1" thickBot="1">
      <c r="A46" s="23" t="s">
        <v>39</v>
      </c>
      <c r="B46" s="537" t="s">
        <v>40</v>
      </c>
      <c r="C46" s="538"/>
      <c r="D46" s="538"/>
      <c r="F46" s="26"/>
    </row>
    <row r="47" spans="1:4" ht="15" customHeight="1" thickBot="1">
      <c r="A47" s="24" t="s">
        <v>5</v>
      </c>
      <c r="B47" s="11" t="s">
        <v>41</v>
      </c>
      <c r="C47" s="429">
        <v>66748</v>
      </c>
      <c r="D47" s="428">
        <v>125799</v>
      </c>
    </row>
    <row r="48" spans="1:4" ht="15" customHeight="1" thickBot="1">
      <c r="A48" s="25"/>
      <c r="B48" s="22" t="s">
        <v>42</v>
      </c>
      <c r="C48" s="65">
        <f>C47+C45+C41+C40+C30+C24+C15</f>
        <v>6725242</v>
      </c>
      <c r="D48" s="65">
        <f>D47+D45+D41+D40+D30+D24+D15</f>
        <v>6788287</v>
      </c>
    </row>
    <row r="69" ht="15.75" customHeight="1"/>
  </sheetData>
  <sheetProtection/>
  <mergeCells count="18">
    <mergeCell ref="A1:D1"/>
    <mergeCell ref="A3:D3"/>
    <mergeCell ref="B7:D7"/>
    <mergeCell ref="B6:D6"/>
    <mergeCell ref="A2:D2"/>
    <mergeCell ref="A38:A40"/>
    <mergeCell ref="A33:A36"/>
    <mergeCell ref="B37:D37"/>
    <mergeCell ref="B25:D25"/>
    <mergeCell ref="B31:D31"/>
    <mergeCell ref="B42:D42"/>
    <mergeCell ref="B46:D46"/>
    <mergeCell ref="B11:D11"/>
    <mergeCell ref="B8:D8"/>
    <mergeCell ref="B26:D26"/>
    <mergeCell ref="B32:D32"/>
    <mergeCell ref="B17:D17"/>
    <mergeCell ref="B16:D1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541" t="s">
        <v>309</v>
      </c>
      <c r="B1" s="541"/>
      <c r="C1" s="541"/>
      <c r="D1" s="541"/>
      <c r="E1" s="541"/>
    </row>
    <row r="2" spans="1:5" ht="12.75">
      <c r="A2" s="36"/>
      <c r="B2" s="37"/>
      <c r="C2" s="37"/>
      <c r="D2" s="37"/>
      <c r="E2" s="37"/>
    </row>
    <row r="3" spans="1:5" ht="12.75">
      <c r="A3" s="545" t="s">
        <v>602</v>
      </c>
      <c r="B3" s="545"/>
      <c r="C3" s="545"/>
      <c r="D3" s="545"/>
      <c r="E3" s="545"/>
    </row>
    <row r="4" spans="1:5" ht="12.75">
      <c r="A4" s="545" t="s">
        <v>312</v>
      </c>
      <c r="B4" s="545"/>
      <c r="C4" s="545"/>
      <c r="D4" s="545"/>
      <c r="E4" s="545"/>
    </row>
    <row r="5" spans="1:5" ht="12.75">
      <c r="A5" s="545" t="s">
        <v>313</v>
      </c>
      <c r="B5" s="545"/>
      <c r="C5" s="545"/>
      <c r="D5" s="545"/>
      <c r="E5" s="545"/>
    </row>
    <row r="6" spans="1:5" ht="12.75">
      <c r="A6" s="545" t="s">
        <v>603</v>
      </c>
      <c r="B6" s="545"/>
      <c r="C6" s="545"/>
      <c r="D6" s="545"/>
      <c r="E6" s="545"/>
    </row>
    <row r="7" spans="1:5" ht="13.5" thickBot="1">
      <c r="A7" s="594" t="s">
        <v>344</v>
      </c>
      <c r="B7" s="594"/>
      <c r="C7" s="594"/>
      <c r="D7" s="594"/>
      <c r="E7" s="594"/>
    </row>
    <row r="8" spans="1:5" ht="38.25">
      <c r="A8" s="373" t="s">
        <v>121</v>
      </c>
      <c r="B8" s="595" t="s">
        <v>315</v>
      </c>
      <c r="C8" s="361" t="s">
        <v>604</v>
      </c>
      <c r="D8" s="595" t="s">
        <v>605</v>
      </c>
      <c r="E8" s="361" t="s">
        <v>606</v>
      </c>
    </row>
    <row r="9" spans="1:5" ht="13.5" thickBot="1">
      <c r="A9" s="370" t="s">
        <v>314</v>
      </c>
      <c r="B9" s="596"/>
      <c r="C9" s="374"/>
      <c r="D9" s="596"/>
      <c r="E9" s="374" t="s">
        <v>518</v>
      </c>
    </row>
    <row r="10" spans="1:5" ht="33.75" customHeight="1">
      <c r="A10" s="13" t="s">
        <v>316</v>
      </c>
      <c r="B10" s="340" t="s">
        <v>317</v>
      </c>
      <c r="C10" s="341">
        <v>49</v>
      </c>
      <c r="D10" s="342">
        <v>49</v>
      </c>
      <c r="E10" s="342">
        <v>49</v>
      </c>
    </row>
    <row r="11" spans="1:5" ht="29.25" customHeight="1">
      <c r="A11" s="146" t="s">
        <v>318</v>
      </c>
      <c r="B11" s="47" t="s">
        <v>81</v>
      </c>
      <c r="C11" s="147">
        <v>117</v>
      </c>
      <c r="D11" s="73">
        <v>116</v>
      </c>
      <c r="E11" s="73">
        <v>116</v>
      </c>
    </row>
    <row r="12" spans="1:5" ht="12.75">
      <c r="A12" s="598" t="s">
        <v>319</v>
      </c>
      <c r="B12" s="47" t="s">
        <v>320</v>
      </c>
      <c r="C12" s="147">
        <v>78</v>
      </c>
      <c r="D12" s="73">
        <v>80</v>
      </c>
      <c r="E12" s="73">
        <v>80</v>
      </c>
    </row>
    <row r="13" spans="1:5" ht="12.75">
      <c r="A13" s="599"/>
      <c r="B13" s="47" t="s">
        <v>84</v>
      </c>
      <c r="C13" s="147">
        <v>15</v>
      </c>
      <c r="D13" s="73">
        <v>15</v>
      </c>
      <c r="E13" s="73">
        <v>15</v>
      </c>
    </row>
    <row r="14" spans="1:5" ht="12.75">
      <c r="A14" s="600"/>
      <c r="B14" s="329" t="s">
        <v>466</v>
      </c>
      <c r="C14" s="147">
        <v>10</v>
      </c>
      <c r="D14" s="73">
        <v>12</v>
      </c>
      <c r="E14" s="73">
        <v>12</v>
      </c>
    </row>
    <row r="15" spans="1:5" ht="12.75">
      <c r="A15" s="598" t="s">
        <v>321</v>
      </c>
      <c r="B15" s="47" t="s">
        <v>322</v>
      </c>
      <c r="C15" s="147">
        <v>49</v>
      </c>
      <c r="D15" s="73">
        <v>49</v>
      </c>
      <c r="E15" s="73">
        <v>49</v>
      </c>
    </row>
    <row r="16" spans="1:5" ht="12.75">
      <c r="A16" s="600"/>
      <c r="B16" s="47" t="s">
        <v>323</v>
      </c>
      <c r="C16" s="147">
        <v>10</v>
      </c>
      <c r="D16" s="73">
        <v>11</v>
      </c>
      <c r="E16" s="73">
        <v>11</v>
      </c>
    </row>
    <row r="17" spans="1:5" ht="12.75">
      <c r="A17" s="598" t="s">
        <v>324</v>
      </c>
      <c r="B17" s="47" t="s">
        <v>325</v>
      </c>
      <c r="C17" s="147">
        <v>80</v>
      </c>
      <c r="D17" s="73">
        <v>80</v>
      </c>
      <c r="E17" s="73">
        <v>79</v>
      </c>
    </row>
    <row r="18" spans="1:5" ht="12.75">
      <c r="A18" s="600"/>
      <c r="B18" s="47" t="s">
        <v>467</v>
      </c>
      <c r="C18" s="147">
        <v>5</v>
      </c>
      <c r="D18" s="73">
        <v>5</v>
      </c>
      <c r="E18" s="73">
        <v>5</v>
      </c>
    </row>
    <row r="19" spans="1:5" ht="12.75">
      <c r="A19" s="146" t="s">
        <v>326</v>
      </c>
      <c r="B19" s="47" t="s">
        <v>327</v>
      </c>
      <c r="C19" s="147">
        <v>59</v>
      </c>
      <c r="D19" s="73">
        <v>63</v>
      </c>
      <c r="E19" s="73">
        <v>63</v>
      </c>
    </row>
    <row r="20" spans="1:5" ht="12.75">
      <c r="A20" s="146" t="s">
        <v>328</v>
      </c>
      <c r="B20" s="47" t="s">
        <v>92</v>
      </c>
      <c r="C20" s="147">
        <v>23</v>
      </c>
      <c r="D20" s="73">
        <v>23</v>
      </c>
      <c r="E20" s="73">
        <v>23</v>
      </c>
    </row>
    <row r="21" spans="1:5" ht="12.75">
      <c r="A21" s="598" t="s">
        <v>329</v>
      </c>
      <c r="B21" s="47" t="s">
        <v>330</v>
      </c>
      <c r="C21" s="147">
        <v>10</v>
      </c>
      <c r="D21" s="73">
        <v>10</v>
      </c>
      <c r="E21" s="73">
        <v>10</v>
      </c>
    </row>
    <row r="22" spans="1:5" ht="12.75">
      <c r="A22" s="600"/>
      <c r="B22" s="47" t="s">
        <v>331</v>
      </c>
      <c r="C22" s="147">
        <v>4</v>
      </c>
      <c r="D22" s="73">
        <v>4</v>
      </c>
      <c r="E22" s="73">
        <v>4</v>
      </c>
    </row>
    <row r="23" spans="1:5" ht="12.75">
      <c r="A23" s="598" t="s">
        <v>332</v>
      </c>
      <c r="B23" s="47" t="s">
        <v>333</v>
      </c>
      <c r="C23" s="147">
        <v>9</v>
      </c>
      <c r="D23" s="73">
        <v>9</v>
      </c>
      <c r="E23" s="73">
        <v>9</v>
      </c>
    </row>
    <row r="24" spans="1:5" ht="12.75">
      <c r="A24" s="600"/>
      <c r="B24" s="47" t="s">
        <v>98</v>
      </c>
      <c r="C24" s="147">
        <v>7</v>
      </c>
      <c r="D24" s="73">
        <v>7</v>
      </c>
      <c r="E24" s="73">
        <v>7</v>
      </c>
    </row>
    <row r="25" spans="1:5" ht="25.5">
      <c r="A25" s="146" t="s">
        <v>334</v>
      </c>
      <c r="B25" s="47" t="s">
        <v>335</v>
      </c>
      <c r="C25" s="147">
        <v>54</v>
      </c>
      <c r="D25" s="73">
        <v>58</v>
      </c>
      <c r="E25" s="73">
        <v>58</v>
      </c>
    </row>
    <row r="26" spans="1:5" ht="25.5">
      <c r="A26" s="146" t="s">
        <v>336</v>
      </c>
      <c r="B26" s="47" t="s">
        <v>339</v>
      </c>
      <c r="C26" s="147">
        <v>8</v>
      </c>
      <c r="D26" s="273">
        <v>9</v>
      </c>
      <c r="E26" s="273">
        <v>9</v>
      </c>
    </row>
    <row r="27" spans="1:5" ht="12.75">
      <c r="A27" s="146" t="s">
        <v>338</v>
      </c>
      <c r="B27" s="47" t="s">
        <v>343</v>
      </c>
      <c r="C27" s="147">
        <v>1</v>
      </c>
      <c r="D27" s="73">
        <v>1</v>
      </c>
      <c r="E27" s="73">
        <v>1</v>
      </c>
    </row>
    <row r="28" spans="1:5" ht="12.75">
      <c r="A28" s="146" t="s">
        <v>340</v>
      </c>
      <c r="B28" s="47" t="s">
        <v>337</v>
      </c>
      <c r="C28" s="147">
        <v>390</v>
      </c>
      <c r="D28" s="73">
        <v>421</v>
      </c>
      <c r="E28" s="73">
        <v>421</v>
      </c>
    </row>
    <row r="29" spans="1:5" ht="13.5" thickBot="1">
      <c r="A29" s="16" t="s">
        <v>345</v>
      </c>
      <c r="B29" s="343" t="s">
        <v>218</v>
      </c>
      <c r="C29" s="344">
        <v>77</v>
      </c>
      <c r="D29" s="345">
        <v>77</v>
      </c>
      <c r="E29" s="345">
        <v>77</v>
      </c>
    </row>
    <row r="30" spans="1:5" ht="13.5" thickBot="1">
      <c r="A30" s="15"/>
      <c r="B30" s="38" t="s">
        <v>341</v>
      </c>
      <c r="C30" s="145">
        <f>SUM(C10:C29)</f>
        <v>1055</v>
      </c>
      <c r="D30" s="145">
        <f>SUM(D10:D29)</f>
        <v>1099</v>
      </c>
      <c r="E30" s="145">
        <f>SUM(E10:E29)</f>
        <v>1098</v>
      </c>
    </row>
    <row r="31" spans="1:5" ht="12.75">
      <c r="A31" s="143"/>
      <c r="B31" s="37"/>
      <c r="C31" s="37"/>
      <c r="D31" s="37"/>
      <c r="E31" s="37"/>
    </row>
    <row r="32" spans="1:5" ht="12.75">
      <c r="A32" s="597" t="s">
        <v>342</v>
      </c>
      <c r="B32" s="597"/>
      <c r="C32" s="597"/>
      <c r="D32" s="597"/>
      <c r="E32" s="597"/>
    </row>
    <row r="33" spans="1:6" ht="12.75">
      <c r="A33" s="597"/>
      <c r="B33" s="597"/>
      <c r="C33" s="597"/>
      <c r="D33" s="597"/>
      <c r="E33" s="597"/>
      <c r="F33" s="85"/>
    </row>
    <row r="34" spans="1:6" ht="12.75">
      <c r="A34" s="317"/>
      <c r="B34" s="317"/>
      <c r="C34" s="317"/>
      <c r="D34" s="317"/>
      <c r="E34" s="317"/>
      <c r="F34" s="85"/>
    </row>
    <row r="35" spans="1:5" ht="13.5" thickBot="1">
      <c r="A35" s="143"/>
      <c r="B35" s="37"/>
      <c r="C35" s="37"/>
      <c r="D35" s="37"/>
      <c r="E35" s="37"/>
    </row>
    <row r="36" spans="1:5" ht="12.75">
      <c r="A36" s="144"/>
      <c r="B36" s="148" t="s">
        <v>472</v>
      </c>
      <c r="C36" s="149">
        <v>24</v>
      </c>
      <c r="D36" s="37"/>
      <c r="E36" s="37"/>
    </row>
    <row r="37" spans="1:5" ht="12.75">
      <c r="A37" s="144"/>
      <c r="B37" s="150" t="s">
        <v>607</v>
      </c>
      <c r="C37" s="151">
        <v>1</v>
      </c>
      <c r="D37" s="37"/>
      <c r="E37" s="37"/>
    </row>
    <row r="38" spans="1:5" ht="12.75">
      <c r="A38" s="144"/>
      <c r="B38" s="150" t="s">
        <v>327</v>
      </c>
      <c r="C38" s="151">
        <v>3</v>
      </c>
      <c r="D38" s="37"/>
      <c r="E38" s="37"/>
    </row>
    <row r="39" spans="1:5" ht="12.75">
      <c r="A39" s="144"/>
      <c r="B39" s="150" t="s">
        <v>337</v>
      </c>
      <c r="C39" s="151">
        <v>4</v>
      </c>
      <c r="D39" s="37"/>
      <c r="E39" s="37"/>
    </row>
    <row r="40" spans="1:5" ht="25.5">
      <c r="A40" s="144"/>
      <c r="B40" s="150" t="s">
        <v>339</v>
      </c>
      <c r="C40" s="151">
        <v>5</v>
      </c>
      <c r="D40" s="37"/>
      <c r="E40" s="37"/>
    </row>
    <row r="41" spans="2:3" ht="13.5" thickBot="1">
      <c r="B41" s="152" t="s">
        <v>218</v>
      </c>
      <c r="C41" s="153">
        <v>3</v>
      </c>
    </row>
    <row r="42" spans="2:3" ht="13.5" thickBot="1">
      <c r="B42" s="154" t="s">
        <v>104</v>
      </c>
      <c r="C42" s="155">
        <f>SUM(C36:C41)</f>
        <v>40</v>
      </c>
    </row>
  </sheetData>
  <sheetProtection/>
  <mergeCells count="14">
    <mergeCell ref="B8:B9"/>
    <mergeCell ref="D8:D9"/>
    <mergeCell ref="A32:E33"/>
    <mergeCell ref="A12:A14"/>
    <mergeCell ref="A15:A16"/>
    <mergeCell ref="A21:A22"/>
    <mergeCell ref="A23:A24"/>
    <mergeCell ref="A17:A18"/>
    <mergeCell ref="A7:E7"/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10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4.28125" style="0" customWidth="1"/>
    <col min="3" max="3" width="21.421875" style="0" customWidth="1"/>
    <col min="4" max="4" width="21.7109375" style="0" customWidth="1"/>
  </cols>
  <sheetData>
    <row r="1" spans="1:4" ht="12.75">
      <c r="A1" s="601" t="s">
        <v>481</v>
      </c>
      <c r="B1" s="601"/>
      <c r="C1" s="601"/>
      <c r="D1" s="601"/>
    </row>
    <row r="2" spans="1:4" ht="12.75">
      <c r="A2" s="545" t="s">
        <v>480</v>
      </c>
      <c r="B2" s="545"/>
      <c r="C2" s="545"/>
      <c r="D2" s="545"/>
    </row>
    <row r="3" spans="1:4" ht="12.75">
      <c r="A3" s="602" t="s">
        <v>482</v>
      </c>
      <c r="B3" s="602"/>
      <c r="C3" s="602"/>
      <c r="D3" s="602"/>
    </row>
    <row r="4" spans="1:4" ht="12.75">
      <c r="A4" s="603"/>
      <c r="B4" s="603"/>
      <c r="C4" s="603"/>
      <c r="D4" s="603"/>
    </row>
    <row r="5" spans="1:4" ht="20.25" customHeight="1" thickBot="1">
      <c r="A5" s="375"/>
      <c r="B5" s="375"/>
      <c r="C5" s="375"/>
      <c r="D5" s="375" t="s">
        <v>484</v>
      </c>
    </row>
    <row r="6" spans="1:4" ht="13.5" thickTop="1">
      <c r="A6" s="376"/>
      <c r="B6" s="377" t="s">
        <v>268</v>
      </c>
      <c r="C6" s="377" t="s">
        <v>475</v>
      </c>
      <c r="D6" s="378" t="s">
        <v>476</v>
      </c>
    </row>
    <row r="7" spans="1:4" ht="20.25" customHeight="1">
      <c r="A7" s="379" t="s">
        <v>5</v>
      </c>
      <c r="B7" s="380" t="s">
        <v>477</v>
      </c>
      <c r="C7" s="381">
        <v>202714</v>
      </c>
      <c r="D7" s="382">
        <v>202714</v>
      </c>
    </row>
    <row r="8" spans="1:4" ht="29.25" customHeight="1">
      <c r="A8" s="379" t="s">
        <v>9</v>
      </c>
      <c r="B8" s="383" t="s">
        <v>209</v>
      </c>
      <c r="C8" s="381">
        <v>753514</v>
      </c>
      <c r="D8" s="382">
        <v>753514</v>
      </c>
    </row>
    <row r="9" spans="1:4" ht="32.25" customHeight="1" thickBot="1">
      <c r="A9" s="384" t="s">
        <v>82</v>
      </c>
      <c r="B9" s="385" t="s">
        <v>483</v>
      </c>
      <c r="C9" s="386">
        <v>0</v>
      </c>
      <c r="D9" s="387">
        <v>0</v>
      </c>
    </row>
    <row r="10" spans="1:4" ht="14.25" thickBot="1" thickTop="1">
      <c r="A10" s="350"/>
      <c r="B10" s="351" t="s">
        <v>104</v>
      </c>
      <c r="C10" s="354">
        <f>SUM(C7:C8)</f>
        <v>956228</v>
      </c>
      <c r="D10" s="355">
        <f>SUM(D7:D8)</f>
        <v>956228</v>
      </c>
    </row>
    <row r="11" ht="13.5" thickTop="1"/>
    <row r="12" ht="18.75" customHeight="1"/>
  </sheetData>
  <sheetProtection/>
  <mergeCells count="3">
    <mergeCell ref="A2:D2"/>
    <mergeCell ref="A1:D1"/>
    <mergeCell ref="A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5.57421875" style="214" customWidth="1"/>
    <col min="2" max="2" width="30.57421875" style="201" customWidth="1"/>
    <col min="3" max="3" width="20.140625" style="201" customWidth="1"/>
    <col min="4" max="4" width="16.28125" style="201" customWidth="1"/>
    <col min="5" max="16384" width="8.00390625" style="201" customWidth="1"/>
  </cols>
  <sheetData>
    <row r="1" spans="1:9" ht="12.75" customHeight="1">
      <c r="A1" s="606" t="s">
        <v>471</v>
      </c>
      <c r="B1" s="606"/>
      <c r="C1" s="606"/>
      <c r="D1" s="606"/>
      <c r="E1" s="188"/>
      <c r="F1" s="188"/>
      <c r="G1" s="188"/>
      <c r="H1" s="188"/>
      <c r="I1" s="188"/>
    </row>
    <row r="2" spans="1:9" ht="12.75">
      <c r="A2" s="545" t="s">
        <v>478</v>
      </c>
      <c r="B2" s="545"/>
      <c r="C2" s="545"/>
      <c r="D2" s="545"/>
      <c r="E2" s="85"/>
      <c r="F2" s="85"/>
      <c r="G2" s="85"/>
      <c r="H2" s="85"/>
      <c r="I2" s="85"/>
    </row>
    <row r="3" spans="1:4" ht="12.75">
      <c r="A3" s="604" t="s">
        <v>402</v>
      </c>
      <c r="B3" s="605"/>
      <c r="C3" s="605"/>
      <c r="D3" s="605"/>
    </row>
    <row r="4" spans="1:4" ht="12.75">
      <c r="A4" s="604" t="s">
        <v>403</v>
      </c>
      <c r="B4" s="604"/>
      <c r="C4" s="604"/>
      <c r="D4" s="604"/>
    </row>
    <row r="5" spans="1:4" s="190" customFormat="1" ht="15.75" thickBot="1">
      <c r="A5" s="189"/>
      <c r="D5" s="191" t="s">
        <v>267</v>
      </c>
    </row>
    <row r="6" spans="1:4" s="195" customFormat="1" ht="48" customHeight="1" thickBot="1">
      <c r="A6" s="192" t="s">
        <v>346</v>
      </c>
      <c r="B6" s="193" t="s">
        <v>393</v>
      </c>
      <c r="C6" s="193" t="s">
        <v>394</v>
      </c>
      <c r="D6" s="194" t="s">
        <v>395</v>
      </c>
    </row>
    <row r="7" spans="1:4" s="195" customFormat="1" ht="18" customHeight="1" thickBot="1">
      <c r="A7" s="192">
        <v>1</v>
      </c>
      <c r="B7" s="196">
        <v>2</v>
      </c>
      <c r="C7" s="196">
        <v>3</v>
      </c>
      <c r="D7" s="197">
        <v>4</v>
      </c>
    </row>
    <row r="8" spans="1:4" ht="18" customHeight="1">
      <c r="A8" s="198" t="s">
        <v>5</v>
      </c>
      <c r="B8" s="334" t="s">
        <v>468</v>
      </c>
      <c r="C8" s="199">
        <v>80500</v>
      </c>
      <c r="D8" s="200">
        <v>500</v>
      </c>
    </row>
    <row r="9" spans="1:4" ht="18" customHeight="1">
      <c r="A9" s="202" t="s">
        <v>9</v>
      </c>
      <c r="B9" s="335" t="s">
        <v>469</v>
      </c>
      <c r="C9" s="204">
        <v>39480</v>
      </c>
      <c r="D9" s="205">
        <v>980</v>
      </c>
    </row>
    <row r="10" spans="1:4" ht="18" customHeight="1">
      <c r="A10" s="202" t="s">
        <v>82</v>
      </c>
      <c r="B10" s="203"/>
      <c r="C10" s="204"/>
      <c r="D10" s="205"/>
    </row>
    <row r="11" spans="1:4" ht="18" customHeight="1">
      <c r="A11" s="202" t="s">
        <v>85</v>
      </c>
      <c r="B11" s="203"/>
      <c r="C11" s="204"/>
      <c r="D11" s="205"/>
    </row>
    <row r="12" spans="1:4" ht="18" customHeight="1">
      <c r="A12" s="202" t="s">
        <v>87</v>
      </c>
      <c r="B12" s="203"/>
      <c r="C12" s="204"/>
      <c r="D12" s="205"/>
    </row>
    <row r="13" spans="1:4" ht="18" customHeight="1">
      <c r="A13" s="202" t="s">
        <v>91</v>
      </c>
      <c r="B13" s="203"/>
      <c r="C13" s="204"/>
      <c r="D13" s="205"/>
    </row>
    <row r="14" spans="1:4" ht="18" customHeight="1">
      <c r="A14" s="202" t="s">
        <v>93</v>
      </c>
      <c r="B14" s="203"/>
      <c r="C14" s="204"/>
      <c r="D14" s="205"/>
    </row>
    <row r="15" spans="1:4" ht="18" customHeight="1">
      <c r="A15" s="202" t="s">
        <v>99</v>
      </c>
      <c r="B15" s="203"/>
      <c r="C15" s="204"/>
      <c r="D15" s="205"/>
    </row>
    <row r="16" spans="1:4" ht="18" customHeight="1">
      <c r="A16" s="202" t="s">
        <v>101</v>
      </c>
      <c r="B16" s="203"/>
      <c r="C16" s="204"/>
      <c r="D16" s="205"/>
    </row>
    <row r="17" spans="1:4" ht="18" customHeight="1">
      <c r="A17" s="202" t="s">
        <v>102</v>
      </c>
      <c r="B17" s="203"/>
      <c r="C17" s="204"/>
      <c r="D17" s="205"/>
    </row>
    <row r="18" spans="1:4" ht="18" customHeight="1">
      <c r="A18" s="202" t="s">
        <v>105</v>
      </c>
      <c r="B18" s="203"/>
      <c r="C18" s="204"/>
      <c r="D18" s="205"/>
    </row>
    <row r="19" spans="1:4" ht="18" customHeight="1">
      <c r="A19" s="202" t="s">
        <v>205</v>
      </c>
      <c r="B19" s="203"/>
      <c r="C19" s="204"/>
      <c r="D19" s="205"/>
    </row>
    <row r="20" spans="1:4" ht="18" customHeight="1">
      <c r="A20" s="202" t="s">
        <v>206</v>
      </c>
      <c r="B20" s="203"/>
      <c r="C20" s="204"/>
      <c r="D20" s="205"/>
    </row>
    <row r="21" spans="1:4" ht="18" customHeight="1">
      <c r="A21" s="202" t="s">
        <v>207</v>
      </c>
      <c r="B21" s="203"/>
      <c r="C21" s="204"/>
      <c r="D21" s="205"/>
    </row>
    <row r="22" spans="1:4" ht="18" customHeight="1">
      <c r="A22" s="202" t="s">
        <v>211</v>
      </c>
      <c r="B22" s="203"/>
      <c r="C22" s="204"/>
      <c r="D22" s="205"/>
    </row>
    <row r="23" spans="1:4" ht="18" customHeight="1">
      <c r="A23" s="202" t="s">
        <v>212</v>
      </c>
      <c r="B23" s="203"/>
      <c r="C23" s="204"/>
      <c r="D23" s="205"/>
    </row>
    <row r="24" spans="1:4" ht="18" customHeight="1">
      <c r="A24" s="202" t="s">
        <v>213</v>
      </c>
      <c r="B24" s="203"/>
      <c r="C24" s="204"/>
      <c r="D24" s="205"/>
    </row>
    <row r="25" spans="1:4" ht="18" customHeight="1">
      <c r="A25" s="202" t="s">
        <v>214</v>
      </c>
      <c r="B25" s="203"/>
      <c r="C25" s="204"/>
      <c r="D25" s="205"/>
    </row>
    <row r="26" spans="1:4" ht="18" customHeight="1">
      <c r="A26" s="202" t="s">
        <v>236</v>
      </c>
      <c r="B26" s="203"/>
      <c r="C26" s="204"/>
      <c r="D26" s="205"/>
    </row>
    <row r="27" spans="1:4" ht="18" customHeight="1">
      <c r="A27" s="202" t="s">
        <v>372</v>
      </c>
      <c r="B27" s="203"/>
      <c r="C27" s="204"/>
      <c r="D27" s="205"/>
    </row>
    <row r="28" spans="1:4" ht="18" customHeight="1">
      <c r="A28" s="202" t="s">
        <v>376</v>
      </c>
      <c r="B28" s="203"/>
      <c r="C28" s="204"/>
      <c r="D28" s="205"/>
    </row>
    <row r="29" spans="1:4" ht="18" customHeight="1">
      <c r="A29" s="202" t="s">
        <v>396</v>
      </c>
      <c r="B29" s="203"/>
      <c r="C29" s="204"/>
      <c r="D29" s="205"/>
    </row>
    <row r="30" spans="1:4" ht="18" customHeight="1">
      <c r="A30" s="202" t="s">
        <v>397</v>
      </c>
      <c r="B30" s="203"/>
      <c r="C30" s="204"/>
      <c r="D30" s="205"/>
    </row>
    <row r="31" spans="1:4" ht="18" customHeight="1">
      <c r="A31" s="202" t="s">
        <v>398</v>
      </c>
      <c r="B31" s="203"/>
      <c r="C31" s="204"/>
      <c r="D31" s="205"/>
    </row>
    <row r="32" spans="1:4" ht="18" customHeight="1">
      <c r="A32" s="202" t="s">
        <v>399</v>
      </c>
      <c r="B32" s="203"/>
      <c r="C32" s="204"/>
      <c r="D32" s="205"/>
    </row>
    <row r="33" spans="1:4" ht="18" customHeight="1" thickBot="1">
      <c r="A33" s="206" t="s">
        <v>400</v>
      </c>
      <c r="B33" s="207"/>
      <c r="C33" s="208"/>
      <c r="D33" s="209"/>
    </row>
    <row r="34" spans="1:4" ht="18" customHeight="1" thickBot="1">
      <c r="A34" s="210" t="s">
        <v>401</v>
      </c>
      <c r="B34" s="211" t="s">
        <v>104</v>
      </c>
      <c r="C34" s="212">
        <f>SUM(C8:C33)</f>
        <v>119980</v>
      </c>
      <c r="D34" s="213">
        <f>SUM(D8:D33)</f>
        <v>1480</v>
      </c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8.421875" style="0" customWidth="1"/>
    <col min="2" max="2" width="22.421875" style="0" customWidth="1"/>
    <col min="3" max="3" width="33.57421875" style="0" customWidth="1"/>
    <col min="4" max="4" width="9.7109375" style="0" customWidth="1"/>
    <col min="5" max="5" width="11.140625" style="0" customWidth="1"/>
    <col min="6" max="6" width="20.421875" style="0" customWidth="1"/>
  </cols>
  <sheetData>
    <row r="1" spans="2:5" ht="12.75">
      <c r="B1" s="606" t="s">
        <v>485</v>
      </c>
      <c r="C1" s="606"/>
      <c r="D1" s="606"/>
      <c r="E1" s="606"/>
    </row>
    <row r="2" spans="2:5" ht="12.75">
      <c r="B2" s="545" t="s">
        <v>526</v>
      </c>
      <c r="C2" s="545"/>
      <c r="D2" s="545"/>
      <c r="E2" s="545"/>
    </row>
    <row r="3" spans="2:5" ht="12.75">
      <c r="B3" s="604" t="s">
        <v>486</v>
      </c>
      <c r="C3" s="605"/>
      <c r="D3" s="605"/>
      <c r="E3" s="605"/>
    </row>
    <row r="4" spans="2:5" ht="13.5" thickBot="1">
      <c r="B4" s="346"/>
      <c r="C4" s="214"/>
      <c r="D4" s="389" t="s">
        <v>240</v>
      </c>
      <c r="E4" s="388" t="s">
        <v>488</v>
      </c>
    </row>
    <row r="5" spans="1:5" ht="13.5" thickTop="1">
      <c r="A5" s="624" t="s">
        <v>489</v>
      </c>
      <c r="B5" s="613" t="s">
        <v>268</v>
      </c>
      <c r="C5" s="613" t="s">
        <v>487</v>
      </c>
      <c r="D5" s="613" t="s">
        <v>529</v>
      </c>
      <c r="E5" s="615"/>
    </row>
    <row r="6" spans="1:5" ht="12.75">
      <c r="A6" s="625"/>
      <c r="B6" s="614"/>
      <c r="C6" s="614"/>
      <c r="D6" s="614"/>
      <c r="E6" s="616"/>
    </row>
    <row r="7" spans="1:5" ht="25.5" customHeight="1">
      <c r="A7" s="390" t="s">
        <v>5</v>
      </c>
      <c r="B7" s="391" t="s">
        <v>490</v>
      </c>
      <c r="C7" s="392" t="s">
        <v>491</v>
      </c>
      <c r="D7" s="618">
        <v>500</v>
      </c>
      <c r="E7" s="619"/>
    </row>
    <row r="8" spans="1:5" ht="12.75">
      <c r="A8" s="390" t="s">
        <v>9</v>
      </c>
      <c r="B8" s="391" t="s">
        <v>492</v>
      </c>
      <c r="C8" s="392"/>
      <c r="D8" s="618">
        <v>12100</v>
      </c>
      <c r="E8" s="619"/>
    </row>
    <row r="9" spans="1:5" ht="12.75">
      <c r="A9" s="379" t="s">
        <v>82</v>
      </c>
      <c r="B9" s="620"/>
      <c r="C9" s="393" t="s">
        <v>608</v>
      </c>
      <c r="D9" s="611">
        <v>7100</v>
      </c>
      <c r="E9" s="612"/>
    </row>
    <row r="10" spans="1:5" ht="12.75">
      <c r="A10" s="379" t="s">
        <v>85</v>
      </c>
      <c r="B10" s="620"/>
      <c r="C10" s="393" t="s">
        <v>494</v>
      </c>
      <c r="D10" s="611">
        <v>355</v>
      </c>
      <c r="E10" s="612"/>
    </row>
    <row r="11" spans="1:5" ht="15" customHeight="1">
      <c r="A11" s="379" t="s">
        <v>87</v>
      </c>
      <c r="B11" s="620"/>
      <c r="C11" s="393" t="s">
        <v>495</v>
      </c>
      <c r="D11" s="611">
        <v>911</v>
      </c>
      <c r="E11" s="612"/>
    </row>
    <row r="12" spans="1:5" ht="15" customHeight="1">
      <c r="A12" s="379"/>
      <c r="B12" s="620"/>
      <c r="C12" s="393" t="s">
        <v>609</v>
      </c>
      <c r="D12" s="609">
        <v>2800</v>
      </c>
      <c r="E12" s="610"/>
    </row>
    <row r="13" spans="1:5" ht="12.75">
      <c r="A13" s="379" t="s">
        <v>89</v>
      </c>
      <c r="B13" s="620"/>
      <c r="C13" s="393" t="s">
        <v>496</v>
      </c>
      <c r="D13" s="611">
        <v>187</v>
      </c>
      <c r="E13" s="612"/>
    </row>
    <row r="14" spans="1:5" ht="13.5" thickBot="1">
      <c r="A14" s="394" t="s">
        <v>91</v>
      </c>
      <c r="B14" s="621"/>
      <c r="C14" s="395" t="s">
        <v>497</v>
      </c>
      <c r="D14" s="622">
        <v>747</v>
      </c>
      <c r="E14" s="623"/>
    </row>
    <row r="15" spans="1:5" ht="21" customHeight="1" thickBot="1" thickTop="1">
      <c r="A15" s="350" t="s">
        <v>93</v>
      </c>
      <c r="B15" s="351" t="s">
        <v>493</v>
      </c>
      <c r="C15" s="351"/>
      <c r="D15" s="607">
        <f>D7+D8</f>
        <v>12600</v>
      </c>
      <c r="E15" s="608"/>
    </row>
    <row r="16" spans="4:5" ht="13.5" thickTop="1">
      <c r="D16" s="617"/>
      <c r="E16" s="617"/>
    </row>
  </sheetData>
  <sheetProtection/>
  <mergeCells count="18">
    <mergeCell ref="B1:E1"/>
    <mergeCell ref="B2:E2"/>
    <mergeCell ref="B3:E3"/>
    <mergeCell ref="A5:A6"/>
    <mergeCell ref="D7:E7"/>
    <mergeCell ref="D9:E9"/>
    <mergeCell ref="D16:E16"/>
    <mergeCell ref="D8:E8"/>
    <mergeCell ref="B9:B14"/>
    <mergeCell ref="D11:E11"/>
    <mergeCell ref="D13:E13"/>
    <mergeCell ref="D14:E14"/>
    <mergeCell ref="D15:E15"/>
    <mergeCell ref="D12:E12"/>
    <mergeCell ref="D10:E10"/>
    <mergeCell ref="B5:B6"/>
    <mergeCell ref="C5:C6"/>
    <mergeCell ref="D5:E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72" customWidth="1"/>
    <col min="2" max="2" width="32.28125" style="173" customWidth="1"/>
    <col min="3" max="7" width="11.00390625" style="173" customWidth="1"/>
    <col min="8" max="8" width="11.8515625" style="173" customWidth="1"/>
    <col min="9" max="16384" width="8.00390625" style="173" customWidth="1"/>
  </cols>
  <sheetData>
    <row r="1" spans="1:8" ht="12.75">
      <c r="A1" s="606" t="s">
        <v>379</v>
      </c>
      <c r="B1" s="606"/>
      <c r="C1" s="606"/>
      <c r="D1" s="606"/>
      <c r="E1" s="606"/>
      <c r="F1" s="606"/>
      <c r="G1" s="606"/>
      <c r="H1" s="606"/>
    </row>
    <row r="2" spans="1:8" ht="12.75">
      <c r="A2" s="545" t="s">
        <v>623</v>
      </c>
      <c r="B2" s="545"/>
      <c r="C2" s="545"/>
      <c r="D2" s="545"/>
      <c r="E2" s="545"/>
      <c r="F2" s="545"/>
      <c r="G2" s="545"/>
      <c r="H2" s="545"/>
    </row>
    <row r="3" spans="1:8" ht="12.75">
      <c r="A3" s="626" t="s">
        <v>390</v>
      </c>
      <c r="B3" s="627"/>
      <c r="C3" s="627"/>
      <c r="D3" s="627"/>
      <c r="E3" s="627"/>
      <c r="F3" s="627"/>
      <c r="G3" s="627"/>
      <c r="H3" s="627"/>
    </row>
    <row r="4" spans="1:8" ht="12.75">
      <c r="A4" s="626" t="s">
        <v>391</v>
      </c>
      <c r="B4" s="627"/>
      <c r="C4" s="627"/>
      <c r="D4" s="627"/>
      <c r="E4" s="627"/>
      <c r="F4" s="627"/>
      <c r="G4" s="627"/>
      <c r="H4" s="627"/>
    </row>
    <row r="5" ht="15.75" thickBot="1">
      <c r="H5" s="174" t="s">
        <v>498</v>
      </c>
    </row>
    <row r="6" spans="1:8" ht="15.75">
      <c r="A6" s="175"/>
      <c r="B6" s="176" t="s">
        <v>380</v>
      </c>
      <c r="C6" s="177" t="s">
        <v>381</v>
      </c>
      <c r="D6" s="178" t="s">
        <v>382</v>
      </c>
      <c r="E6" s="179"/>
      <c r="F6" s="179"/>
      <c r="G6" s="180"/>
      <c r="H6" s="176" t="s">
        <v>383</v>
      </c>
    </row>
    <row r="7" spans="1:8" ht="16.5" thickBot="1">
      <c r="A7" s="397" t="s">
        <v>78</v>
      </c>
      <c r="B7" s="181" t="s">
        <v>384</v>
      </c>
      <c r="C7" s="182" t="s">
        <v>378</v>
      </c>
      <c r="D7" s="183" t="s">
        <v>385</v>
      </c>
      <c r="E7" s="184" t="s">
        <v>392</v>
      </c>
      <c r="F7" s="184" t="s">
        <v>610</v>
      </c>
      <c r="G7" s="185" t="s">
        <v>611</v>
      </c>
      <c r="H7" s="186" t="s">
        <v>386</v>
      </c>
    </row>
    <row r="8" spans="1:8" ht="26.25" thickBot="1">
      <c r="A8" s="487" t="s">
        <v>5</v>
      </c>
      <c r="B8" s="488" t="s">
        <v>387</v>
      </c>
      <c r="C8" s="489"/>
      <c r="D8" s="490">
        <f>SUM(D9:D19)</f>
        <v>151569</v>
      </c>
      <c r="E8" s="490">
        <f>SUM(E9:E19)</f>
        <v>244775</v>
      </c>
      <c r="F8" s="490">
        <f>SUM(F9:F19)</f>
        <v>145579</v>
      </c>
      <c r="G8" s="490">
        <f>SUM(G9:G19)</f>
        <v>487980</v>
      </c>
      <c r="H8" s="491">
        <f aca="true" t="shared" si="0" ref="H8:H24">SUM(D8:G8)</f>
        <v>1029903</v>
      </c>
    </row>
    <row r="9" spans="1:8" ht="15">
      <c r="A9" s="492" t="s">
        <v>9</v>
      </c>
      <c r="B9" s="493" t="s">
        <v>612</v>
      </c>
      <c r="C9" s="494">
        <v>2002</v>
      </c>
      <c r="D9" s="495">
        <v>55357</v>
      </c>
      <c r="E9" s="495">
        <v>53439</v>
      </c>
      <c r="F9" s="495">
        <v>55154</v>
      </c>
      <c r="G9" s="495">
        <v>21338</v>
      </c>
      <c r="H9" s="496">
        <f t="shared" si="0"/>
        <v>185288</v>
      </c>
    </row>
    <row r="10" spans="1:8" ht="15">
      <c r="A10" s="497" t="s">
        <v>82</v>
      </c>
      <c r="B10" s="498" t="s">
        <v>613</v>
      </c>
      <c r="C10" s="499">
        <v>2003</v>
      </c>
      <c r="D10" s="500">
        <v>33960</v>
      </c>
      <c r="E10" s="500">
        <v>31008</v>
      </c>
      <c r="F10" s="500">
        <v>29256</v>
      </c>
      <c r="G10" s="500">
        <v>51064</v>
      </c>
      <c r="H10" s="501">
        <f t="shared" si="0"/>
        <v>145288</v>
      </c>
    </row>
    <row r="11" spans="1:8" ht="15">
      <c r="A11" s="497" t="s">
        <v>85</v>
      </c>
      <c r="B11" s="498" t="s">
        <v>614</v>
      </c>
      <c r="C11" s="499">
        <v>2003</v>
      </c>
      <c r="D11" s="500">
        <v>13932</v>
      </c>
      <c r="E11" s="500">
        <v>12636</v>
      </c>
      <c r="F11" s="500">
        <v>12069</v>
      </c>
      <c r="G11" s="500">
        <v>55432</v>
      </c>
      <c r="H11" s="501">
        <f t="shared" si="0"/>
        <v>94069</v>
      </c>
    </row>
    <row r="12" spans="1:8" ht="15">
      <c r="A12" s="497" t="s">
        <v>87</v>
      </c>
      <c r="B12" s="498" t="s">
        <v>615</v>
      </c>
      <c r="C12" s="499">
        <v>2004</v>
      </c>
      <c r="D12" s="500">
        <v>243</v>
      </c>
      <c r="E12" s="500">
        <v>243</v>
      </c>
      <c r="F12" s="500"/>
      <c r="G12" s="500"/>
      <c r="H12" s="501">
        <f t="shared" si="0"/>
        <v>486</v>
      </c>
    </row>
    <row r="13" spans="1:8" ht="15">
      <c r="A13" s="497" t="s">
        <v>89</v>
      </c>
      <c r="B13" s="498" t="s">
        <v>616</v>
      </c>
      <c r="C13" s="499">
        <v>2004</v>
      </c>
      <c r="D13" s="500">
        <v>729</v>
      </c>
      <c r="E13" s="500">
        <v>729</v>
      </c>
      <c r="F13" s="500">
        <v>729</v>
      </c>
      <c r="G13" s="500"/>
      <c r="H13" s="501">
        <f t="shared" si="0"/>
        <v>2187</v>
      </c>
    </row>
    <row r="14" spans="1:8" ht="15">
      <c r="A14" s="497" t="s">
        <v>91</v>
      </c>
      <c r="B14" s="498" t="s">
        <v>617</v>
      </c>
      <c r="C14" s="499">
        <v>2004</v>
      </c>
      <c r="D14" s="500">
        <v>654</v>
      </c>
      <c r="E14" s="500">
        <v>654</v>
      </c>
      <c r="F14" s="500">
        <v>654</v>
      </c>
      <c r="G14" s="500">
        <v>654</v>
      </c>
      <c r="H14" s="501">
        <f t="shared" si="0"/>
        <v>2616</v>
      </c>
    </row>
    <row r="15" spans="1:8" ht="15">
      <c r="A15" s="497" t="s">
        <v>93</v>
      </c>
      <c r="B15" s="498" t="s">
        <v>618</v>
      </c>
      <c r="C15" s="499">
        <v>2006</v>
      </c>
      <c r="D15" s="500">
        <v>755</v>
      </c>
      <c r="E15" s="500">
        <v>755</v>
      </c>
      <c r="F15" s="500">
        <v>755</v>
      </c>
      <c r="G15" s="500">
        <v>1510</v>
      </c>
      <c r="H15" s="501">
        <f t="shared" si="0"/>
        <v>3775</v>
      </c>
    </row>
    <row r="16" spans="1:8" ht="15">
      <c r="A16" s="497" t="s">
        <v>96</v>
      </c>
      <c r="B16" s="498" t="s">
        <v>619</v>
      </c>
      <c r="C16" s="499">
        <v>2006</v>
      </c>
      <c r="D16" s="500">
        <v>901</v>
      </c>
      <c r="E16" s="500">
        <v>901</v>
      </c>
      <c r="F16" s="500">
        <v>901</v>
      </c>
      <c r="G16" s="500">
        <v>3604</v>
      </c>
      <c r="H16" s="501">
        <f t="shared" si="0"/>
        <v>6307</v>
      </c>
    </row>
    <row r="17" spans="1:8" ht="15">
      <c r="A17" s="497" t="s">
        <v>99</v>
      </c>
      <c r="B17" s="498" t="s">
        <v>470</v>
      </c>
      <c r="C17" s="499">
        <v>2005</v>
      </c>
      <c r="D17" s="500">
        <v>24009</v>
      </c>
      <c r="E17" s="500">
        <v>27179</v>
      </c>
      <c r="F17" s="500">
        <v>25937</v>
      </c>
      <c r="G17" s="500">
        <v>107532</v>
      </c>
      <c r="H17" s="501">
        <f t="shared" si="0"/>
        <v>184657</v>
      </c>
    </row>
    <row r="18" spans="1:8" ht="15">
      <c r="A18" s="497" t="s">
        <v>101</v>
      </c>
      <c r="B18" s="498" t="s">
        <v>620</v>
      </c>
      <c r="C18" s="499">
        <v>2006</v>
      </c>
      <c r="D18" s="500">
        <v>13004</v>
      </c>
      <c r="E18" s="500">
        <v>11358</v>
      </c>
      <c r="F18" s="500">
        <v>20124</v>
      </c>
      <c r="G18" s="500">
        <v>246846</v>
      </c>
      <c r="H18" s="501">
        <f t="shared" si="0"/>
        <v>291332</v>
      </c>
    </row>
    <row r="19" spans="1:8" ht="15.75" thickBot="1">
      <c r="A19" s="502" t="s">
        <v>102</v>
      </c>
      <c r="B19" s="503" t="s">
        <v>621</v>
      </c>
      <c r="C19" s="504">
        <v>2006</v>
      </c>
      <c r="D19" s="505">
        <v>8025</v>
      </c>
      <c r="E19" s="505">
        <v>105873</v>
      </c>
      <c r="F19" s="505"/>
      <c r="G19" s="505"/>
      <c r="H19" s="506">
        <f t="shared" si="0"/>
        <v>113898</v>
      </c>
    </row>
    <row r="20" spans="1:8" ht="13.5" thickBot="1">
      <c r="A20" s="487" t="s">
        <v>105</v>
      </c>
      <c r="B20" s="488" t="s">
        <v>117</v>
      </c>
      <c r="C20" s="489"/>
      <c r="D20" s="507">
        <v>0</v>
      </c>
      <c r="E20" s="507">
        <v>0</v>
      </c>
      <c r="F20" s="507">
        <v>0</v>
      </c>
      <c r="G20" s="508">
        <v>0</v>
      </c>
      <c r="H20" s="509">
        <f t="shared" si="0"/>
        <v>0</v>
      </c>
    </row>
    <row r="21" spans="1:8" ht="13.5" thickBot="1">
      <c r="A21" s="487" t="s">
        <v>205</v>
      </c>
      <c r="B21" s="488" t="s">
        <v>388</v>
      </c>
      <c r="C21" s="489"/>
      <c r="D21" s="490">
        <f>SUM(D22:D22)</f>
        <v>25000</v>
      </c>
      <c r="E21" s="490">
        <f>SUM(E22:E22)</f>
        <v>20000</v>
      </c>
      <c r="F21" s="490">
        <f>SUM(F22:F22)</f>
        <v>20000</v>
      </c>
      <c r="G21" s="510">
        <f>SUM(G22:G22)</f>
        <v>104000</v>
      </c>
      <c r="H21" s="511">
        <f t="shared" si="0"/>
        <v>169000</v>
      </c>
    </row>
    <row r="22" spans="1:8" ht="13.5" thickBot="1">
      <c r="A22" s="512" t="s">
        <v>206</v>
      </c>
      <c r="B22" s="513" t="s">
        <v>389</v>
      </c>
      <c r="C22" s="514"/>
      <c r="D22" s="515">
        <v>25000</v>
      </c>
      <c r="E22" s="515">
        <v>20000</v>
      </c>
      <c r="F22" s="515">
        <v>20000</v>
      </c>
      <c r="G22" s="515">
        <v>104000</v>
      </c>
      <c r="H22" s="516">
        <f t="shared" si="0"/>
        <v>169000</v>
      </c>
    </row>
    <row r="23" spans="1:8" ht="13.5" thickBot="1">
      <c r="A23" s="487" t="s">
        <v>207</v>
      </c>
      <c r="B23" s="488" t="s">
        <v>374</v>
      </c>
      <c r="C23" s="489"/>
      <c r="D23" s="490">
        <f>SUM(D24)</f>
        <v>0</v>
      </c>
      <c r="E23" s="490">
        <f>SUM(E24)</f>
        <v>30000</v>
      </c>
      <c r="F23" s="490">
        <f>SUM(F24)</f>
        <v>0</v>
      </c>
      <c r="G23" s="510">
        <f>SUM(G24)</f>
        <v>0</v>
      </c>
      <c r="H23" s="517">
        <f t="shared" si="0"/>
        <v>30000</v>
      </c>
    </row>
    <row r="24" spans="1:8" ht="26.25" thickBot="1">
      <c r="A24" s="518" t="s">
        <v>211</v>
      </c>
      <c r="B24" s="519" t="s">
        <v>473</v>
      </c>
      <c r="C24" s="520">
        <v>2006</v>
      </c>
      <c r="D24" s="521"/>
      <c r="E24" s="521">
        <v>30000</v>
      </c>
      <c r="F24" s="521"/>
      <c r="G24" s="521"/>
      <c r="H24" s="522">
        <f t="shared" si="0"/>
        <v>30000</v>
      </c>
    </row>
    <row r="25" spans="1:8" ht="15" thickBot="1">
      <c r="A25" s="396" t="s">
        <v>212</v>
      </c>
      <c r="B25" s="187" t="s">
        <v>622</v>
      </c>
      <c r="C25" s="523"/>
      <c r="D25" s="524">
        <f>D8+D20+D21+D23</f>
        <v>176569</v>
      </c>
      <c r="E25" s="524">
        <f>E8+E20+E21+E23</f>
        <v>294775</v>
      </c>
      <c r="F25" s="524">
        <f>F8+F20+F21+F23</f>
        <v>165579</v>
      </c>
      <c r="G25" s="524">
        <f>G8+G20+G21+G23</f>
        <v>591980</v>
      </c>
      <c r="H25" s="524">
        <f>H8+H20+H21+H23</f>
        <v>1228903</v>
      </c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541" t="s">
        <v>499</v>
      </c>
      <c r="B1" s="541"/>
      <c r="C1" s="541"/>
      <c r="D1" s="77"/>
    </row>
    <row r="2" spans="1:4" ht="12.75">
      <c r="A2" s="545" t="s">
        <v>522</v>
      </c>
      <c r="B2" s="545"/>
      <c r="C2" s="545"/>
      <c r="D2" s="85"/>
    </row>
    <row r="3" spans="1:4" ht="15.75">
      <c r="A3" s="545" t="s">
        <v>248</v>
      </c>
      <c r="B3" s="545"/>
      <c r="C3" s="545"/>
      <c r="D3" s="76"/>
    </row>
    <row r="4" spans="1:4" ht="21" customHeight="1" thickBot="1">
      <c r="A4" s="542" t="s">
        <v>624</v>
      </c>
      <c r="B4" s="542"/>
      <c r="C4" s="542"/>
      <c r="D4" s="76"/>
    </row>
    <row r="5" spans="1:3" ht="15" customHeight="1" thickTop="1">
      <c r="A5" s="630" t="s">
        <v>1</v>
      </c>
      <c r="B5" s="628" t="s">
        <v>544</v>
      </c>
      <c r="C5" s="628" t="s">
        <v>625</v>
      </c>
    </row>
    <row r="6" spans="1:3" ht="15" customHeight="1" thickBot="1">
      <c r="A6" s="631"/>
      <c r="B6" s="629"/>
      <c r="C6" s="629"/>
    </row>
    <row r="7" spans="1:3" ht="15" customHeight="1" thickBot="1">
      <c r="A7" s="632" t="s">
        <v>2</v>
      </c>
      <c r="B7" s="633"/>
      <c r="C7" s="633"/>
    </row>
    <row r="8" spans="1:3" ht="15" customHeight="1" thickBot="1">
      <c r="A8" s="17" t="s">
        <v>219</v>
      </c>
      <c r="B8" s="89">
        <v>640</v>
      </c>
      <c r="C8" s="89">
        <v>640</v>
      </c>
    </row>
    <row r="9" spans="1:3" ht="15" customHeight="1" thickBot="1">
      <c r="A9" s="17" t="s">
        <v>220</v>
      </c>
      <c r="B9" s="89">
        <v>640</v>
      </c>
      <c r="C9" s="89">
        <v>640</v>
      </c>
    </row>
    <row r="10" spans="1:3" ht="15" customHeight="1" thickBot="1">
      <c r="A10" s="17" t="s">
        <v>221</v>
      </c>
      <c r="B10" s="89">
        <v>0</v>
      </c>
      <c r="C10" s="89">
        <v>0</v>
      </c>
    </row>
    <row r="11" spans="1:3" ht="15" customHeight="1" thickBot="1">
      <c r="A11" s="90" t="s">
        <v>111</v>
      </c>
      <c r="B11" s="531">
        <f>SUM(B8:B10)</f>
        <v>1280</v>
      </c>
      <c r="C11" s="531">
        <f>SUM(C8:C10)</f>
        <v>1280</v>
      </c>
    </row>
    <row r="12" spans="1:3" ht="15" customHeight="1" thickBot="1">
      <c r="A12" s="640"/>
      <c r="B12" s="637"/>
      <c r="C12" s="637"/>
    </row>
    <row r="13" spans="1:3" ht="15" customHeight="1" thickBot="1">
      <c r="A13" s="632" t="s">
        <v>43</v>
      </c>
      <c r="B13" s="633"/>
      <c r="C13" s="633"/>
    </row>
    <row r="14" spans="1:3" ht="15" customHeight="1" thickBot="1">
      <c r="A14" s="17" t="s">
        <v>222</v>
      </c>
      <c r="B14" s="18">
        <v>200</v>
      </c>
      <c r="C14" s="18">
        <v>200</v>
      </c>
    </row>
    <row r="15" spans="1:3" ht="15" customHeight="1" thickBot="1">
      <c r="A15" s="17" t="s">
        <v>223</v>
      </c>
      <c r="B15" s="18">
        <v>250</v>
      </c>
      <c r="C15" s="18">
        <v>250</v>
      </c>
    </row>
    <row r="16" spans="1:3" ht="15" customHeight="1" thickBot="1">
      <c r="A16" s="17" t="s">
        <v>224</v>
      </c>
      <c r="B16" s="18"/>
      <c r="C16" s="18"/>
    </row>
    <row r="17" spans="1:3" ht="15" customHeight="1" thickBot="1">
      <c r="A17" s="17" t="s">
        <v>225</v>
      </c>
      <c r="B17" s="18"/>
      <c r="C17" s="18"/>
    </row>
    <row r="18" spans="1:3" ht="15" customHeight="1" thickBot="1">
      <c r="A18" s="17" t="s">
        <v>226</v>
      </c>
      <c r="B18" s="18"/>
      <c r="C18" s="18"/>
    </row>
    <row r="19" spans="1:3" ht="33" customHeight="1" thickBot="1">
      <c r="A19" s="17" t="s">
        <v>234</v>
      </c>
      <c r="B19" s="18">
        <v>80</v>
      </c>
      <c r="C19" s="18">
        <v>80</v>
      </c>
    </row>
    <row r="20" spans="1:3" ht="15" customHeight="1" thickBot="1">
      <c r="A20" s="17"/>
      <c r="B20" s="18"/>
      <c r="C20" s="18"/>
    </row>
    <row r="21" spans="1:3" ht="15" customHeight="1" thickBot="1">
      <c r="A21" s="17" t="s">
        <v>227</v>
      </c>
      <c r="B21" s="89">
        <f>SUM(B23:B31)</f>
        <v>540</v>
      </c>
      <c r="C21" s="89">
        <f>SUM(C23:C31)</f>
        <v>540</v>
      </c>
    </row>
    <row r="22" spans="1:3" ht="15" customHeight="1" thickBot="1">
      <c r="A22" s="17" t="s">
        <v>238</v>
      </c>
      <c r="B22" s="634"/>
      <c r="C22" s="635"/>
    </row>
    <row r="23" spans="1:3" ht="15" customHeight="1" thickBot="1">
      <c r="A23" s="532" t="s">
        <v>228</v>
      </c>
      <c r="B23" s="89">
        <v>20</v>
      </c>
      <c r="C23" s="89">
        <v>20</v>
      </c>
    </row>
    <row r="24" spans="1:3" ht="15" customHeight="1" thickBot="1">
      <c r="A24" s="533" t="s">
        <v>229</v>
      </c>
      <c r="B24" s="89">
        <v>30</v>
      </c>
      <c r="C24" s="89">
        <v>30</v>
      </c>
    </row>
    <row r="25" spans="1:3" ht="15" customHeight="1" thickBot="1">
      <c r="A25" s="533" t="s">
        <v>235</v>
      </c>
      <c r="B25" s="89">
        <v>25</v>
      </c>
      <c r="C25" s="89">
        <v>25</v>
      </c>
    </row>
    <row r="26" spans="1:3" ht="15" customHeight="1" thickBot="1">
      <c r="A26" s="533" t="s">
        <v>230</v>
      </c>
      <c r="B26" s="89">
        <v>15</v>
      </c>
      <c r="C26" s="89">
        <v>15</v>
      </c>
    </row>
    <row r="27" spans="1:3" ht="15" customHeight="1" thickBot="1">
      <c r="A27" s="533" t="s">
        <v>142</v>
      </c>
      <c r="B27" s="89">
        <v>20</v>
      </c>
      <c r="C27" s="89">
        <v>20</v>
      </c>
    </row>
    <row r="28" spans="1:3" ht="15" customHeight="1" thickBot="1">
      <c r="A28" s="533" t="s">
        <v>143</v>
      </c>
      <c r="B28" s="89">
        <v>250</v>
      </c>
      <c r="C28" s="89">
        <v>250</v>
      </c>
    </row>
    <row r="29" spans="1:3" ht="15" customHeight="1" thickBot="1">
      <c r="A29" s="533" t="s">
        <v>231</v>
      </c>
      <c r="B29" s="89">
        <v>80</v>
      </c>
      <c r="C29" s="89">
        <v>80</v>
      </c>
    </row>
    <row r="30" spans="1:3" ht="15" customHeight="1" thickBot="1">
      <c r="A30" s="533" t="s">
        <v>232</v>
      </c>
      <c r="B30" s="89">
        <v>100</v>
      </c>
      <c r="C30" s="89">
        <v>100</v>
      </c>
    </row>
    <row r="31" spans="1:3" ht="15" customHeight="1" thickBot="1">
      <c r="A31" s="533"/>
      <c r="B31" s="89"/>
      <c r="C31" s="89"/>
    </row>
    <row r="32" spans="1:3" ht="15" customHeight="1" thickBot="1">
      <c r="A32" s="636"/>
      <c r="B32" s="637"/>
      <c r="C32" s="637"/>
    </row>
    <row r="33" spans="1:3" ht="15" customHeight="1" thickBot="1">
      <c r="A33" s="17" t="s">
        <v>118</v>
      </c>
      <c r="B33" s="89">
        <v>210</v>
      </c>
      <c r="C33" s="89">
        <v>210</v>
      </c>
    </row>
    <row r="34" spans="1:3" ht="15" customHeight="1" thickBot="1">
      <c r="A34" s="638"/>
      <c r="B34" s="639"/>
      <c r="C34" s="639"/>
    </row>
    <row r="35" spans="1:3" ht="15" customHeight="1" thickBot="1">
      <c r="A35" s="91" t="s">
        <v>233</v>
      </c>
      <c r="B35" s="92">
        <f>B14+B15+B16+B17+B18+B19+B21+B33</f>
        <v>1280</v>
      </c>
      <c r="C35" s="92">
        <f>C14+C15+C16+C17+C18+C19+C21+C33</f>
        <v>1280</v>
      </c>
    </row>
    <row r="36" spans="2:4" ht="16.5" thickTop="1">
      <c r="B36" s="14"/>
      <c r="C36" s="19"/>
      <c r="D36" s="14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A7:C7"/>
    <mergeCell ref="B22:C22"/>
    <mergeCell ref="A32:C32"/>
    <mergeCell ref="A34:C34"/>
    <mergeCell ref="A12:C12"/>
    <mergeCell ref="A13:C13"/>
    <mergeCell ref="A1:C1"/>
    <mergeCell ref="A3:C3"/>
    <mergeCell ref="A4:C4"/>
    <mergeCell ref="B5:B6"/>
    <mergeCell ref="C5:C6"/>
    <mergeCell ref="A5:A6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O30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159" customWidth="1"/>
    <col min="2" max="2" width="24.57421875" style="164" customWidth="1"/>
    <col min="3" max="3" width="7.140625" style="164" customWidth="1"/>
    <col min="4" max="4" width="7.421875" style="164" customWidth="1"/>
    <col min="5" max="5" width="7.28125" style="164" customWidth="1"/>
    <col min="6" max="6" width="7.57421875" style="164" customWidth="1"/>
    <col min="7" max="7" width="7.421875" style="164" customWidth="1"/>
    <col min="8" max="8" width="7.140625" style="164" customWidth="1"/>
    <col min="9" max="9" width="8.00390625" style="164" customWidth="1"/>
    <col min="10" max="10" width="7.421875" style="164" customWidth="1"/>
    <col min="11" max="11" width="9.140625" style="164" customWidth="1"/>
    <col min="12" max="12" width="8.7109375" style="164" customWidth="1"/>
    <col min="13" max="13" width="7.421875" style="164" customWidth="1"/>
    <col min="14" max="14" width="7.57421875" style="164" bestFit="1" customWidth="1"/>
    <col min="15" max="15" width="10.140625" style="159" customWidth="1"/>
    <col min="16" max="16" width="14.140625" style="164" customWidth="1"/>
    <col min="17" max="16384" width="8.00390625" style="164" customWidth="1"/>
  </cols>
  <sheetData>
    <row r="1" spans="1:15" ht="15.75">
      <c r="A1" s="641" t="s">
        <v>500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ht="15.75">
      <c r="A2" s="545" t="s">
        <v>631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</row>
    <row r="3" spans="1:15" ht="16.5" thickBot="1">
      <c r="A3" s="642" t="s">
        <v>626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</row>
    <row r="4" spans="1:15" ht="26.25" thickTop="1">
      <c r="A4" s="156" t="s">
        <v>346</v>
      </c>
      <c r="B4" s="157" t="s">
        <v>268</v>
      </c>
      <c r="C4" s="157" t="s">
        <v>347</v>
      </c>
      <c r="D4" s="157" t="s">
        <v>348</v>
      </c>
      <c r="E4" s="157" t="s">
        <v>349</v>
      </c>
      <c r="F4" s="157" t="s">
        <v>350</v>
      </c>
      <c r="G4" s="157" t="s">
        <v>351</v>
      </c>
      <c r="H4" s="157" t="s">
        <v>352</v>
      </c>
      <c r="I4" s="157" t="s">
        <v>353</v>
      </c>
      <c r="J4" s="157" t="s">
        <v>354</v>
      </c>
      <c r="K4" s="157" t="s">
        <v>355</v>
      </c>
      <c r="L4" s="157" t="s">
        <v>356</v>
      </c>
      <c r="M4" s="157" t="s">
        <v>357</v>
      </c>
      <c r="N4" s="157" t="s">
        <v>358</v>
      </c>
      <c r="O4" s="158" t="s">
        <v>104</v>
      </c>
    </row>
    <row r="5" spans="1:15" ht="15.75">
      <c r="A5" s="165" t="s">
        <v>5</v>
      </c>
      <c r="B5" s="160" t="s">
        <v>359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>
        <f aca="true" t="shared" si="0" ref="O5:O28">SUM(C5:N5)</f>
        <v>0</v>
      </c>
    </row>
    <row r="6" spans="1:15" ht="15.75">
      <c r="A6" s="165" t="s">
        <v>9</v>
      </c>
      <c r="B6" s="168" t="s">
        <v>4</v>
      </c>
      <c r="C6" s="169">
        <v>139391</v>
      </c>
      <c r="D6" s="169">
        <v>102000</v>
      </c>
      <c r="E6" s="169">
        <v>315000</v>
      </c>
      <c r="F6" s="169">
        <v>125600</v>
      </c>
      <c r="G6" s="169">
        <v>117800</v>
      </c>
      <c r="H6" s="169">
        <v>172500</v>
      </c>
      <c r="I6" s="169">
        <v>105600</v>
      </c>
      <c r="J6" s="169">
        <v>118100</v>
      </c>
      <c r="K6" s="169">
        <v>315000</v>
      </c>
      <c r="L6" s="169">
        <v>110400</v>
      </c>
      <c r="M6" s="169">
        <v>99234</v>
      </c>
      <c r="N6" s="169">
        <v>101954</v>
      </c>
      <c r="O6" s="167">
        <f t="shared" si="0"/>
        <v>1822579</v>
      </c>
    </row>
    <row r="7" spans="1:15" ht="15.75">
      <c r="A7" s="165" t="s">
        <v>82</v>
      </c>
      <c r="B7" s="168" t="s">
        <v>15</v>
      </c>
      <c r="C7" s="169">
        <v>76900</v>
      </c>
      <c r="D7" s="169">
        <v>76900</v>
      </c>
      <c r="E7" s="169">
        <v>76900</v>
      </c>
      <c r="F7" s="169">
        <v>76900</v>
      </c>
      <c r="G7" s="169">
        <v>76900</v>
      </c>
      <c r="H7" s="169">
        <v>76900</v>
      </c>
      <c r="I7" s="169">
        <v>76900</v>
      </c>
      <c r="J7" s="169">
        <v>76900</v>
      </c>
      <c r="K7" s="169">
        <v>105000</v>
      </c>
      <c r="L7" s="169">
        <v>106900</v>
      </c>
      <c r="M7" s="169">
        <v>90660</v>
      </c>
      <c r="N7" s="169">
        <v>115350</v>
      </c>
      <c r="O7" s="167">
        <f t="shared" si="0"/>
        <v>1033110</v>
      </c>
    </row>
    <row r="8" spans="1:15" ht="15.75">
      <c r="A8" s="165" t="s">
        <v>85</v>
      </c>
      <c r="B8" s="168" t="s">
        <v>360</v>
      </c>
      <c r="C8" s="169">
        <v>1500</v>
      </c>
      <c r="D8" s="169">
        <v>3200</v>
      </c>
      <c r="E8" s="169">
        <v>258600</v>
      </c>
      <c r="F8" s="169">
        <v>51400</v>
      </c>
      <c r="G8" s="169">
        <v>14200</v>
      </c>
      <c r="H8" s="169">
        <v>326900</v>
      </c>
      <c r="I8" s="169">
        <v>6500</v>
      </c>
      <c r="J8" s="169">
        <v>3249</v>
      </c>
      <c r="K8" s="169">
        <v>24900</v>
      </c>
      <c r="L8" s="169">
        <v>214500</v>
      </c>
      <c r="M8" s="169">
        <v>50049</v>
      </c>
      <c r="N8" s="169">
        <v>53883</v>
      </c>
      <c r="O8" s="167">
        <f t="shared" si="0"/>
        <v>1008881</v>
      </c>
    </row>
    <row r="9" spans="1:15" ht="15.75">
      <c r="A9" s="165" t="s">
        <v>87</v>
      </c>
      <c r="B9" s="168" t="s">
        <v>361</v>
      </c>
      <c r="C9" s="169">
        <v>129160</v>
      </c>
      <c r="D9" s="169">
        <v>129160</v>
      </c>
      <c r="E9" s="169">
        <v>129160</v>
      </c>
      <c r="F9" s="169">
        <v>129160</v>
      </c>
      <c r="G9" s="169">
        <v>129160</v>
      </c>
      <c r="H9" s="169">
        <v>129160</v>
      </c>
      <c r="I9" s="169">
        <v>129160</v>
      </c>
      <c r="J9" s="169">
        <v>129160</v>
      </c>
      <c r="K9" s="169">
        <v>157425</v>
      </c>
      <c r="L9" s="169">
        <v>159160</v>
      </c>
      <c r="M9" s="169">
        <v>129160</v>
      </c>
      <c r="N9" s="169">
        <v>129160</v>
      </c>
      <c r="O9" s="167">
        <f t="shared" si="0"/>
        <v>1608185</v>
      </c>
    </row>
    <row r="10" spans="1:15" ht="15.75">
      <c r="A10" s="165" t="s">
        <v>89</v>
      </c>
      <c r="B10" s="168" t="s">
        <v>362</v>
      </c>
      <c r="C10" s="169">
        <v>25000</v>
      </c>
      <c r="D10" s="169">
        <v>25000</v>
      </c>
      <c r="E10" s="169">
        <v>25000</v>
      </c>
      <c r="F10" s="169">
        <v>25000</v>
      </c>
      <c r="G10" s="169">
        <v>41059</v>
      </c>
      <c r="H10" s="169">
        <v>77680</v>
      </c>
      <c r="I10" s="169">
        <v>75000</v>
      </c>
      <c r="J10" s="169">
        <v>75000</v>
      </c>
      <c r="K10" s="169">
        <v>75000</v>
      </c>
      <c r="L10" s="169">
        <v>85000</v>
      </c>
      <c r="M10" s="169">
        <v>75000</v>
      </c>
      <c r="N10" s="169">
        <v>75000</v>
      </c>
      <c r="O10" s="167">
        <f t="shared" si="0"/>
        <v>678739</v>
      </c>
    </row>
    <row r="11" spans="1:15" ht="15.75">
      <c r="A11" s="165" t="s">
        <v>91</v>
      </c>
      <c r="B11" s="168" t="s">
        <v>363</v>
      </c>
      <c r="C11" s="169">
        <v>587</v>
      </c>
      <c r="D11" s="169">
        <v>615</v>
      </c>
      <c r="E11" s="169">
        <v>623</v>
      </c>
      <c r="F11" s="169">
        <v>575</v>
      </c>
      <c r="G11" s="169">
        <v>475</v>
      </c>
      <c r="H11" s="169">
        <v>652</v>
      </c>
      <c r="I11" s="169">
        <v>589</v>
      </c>
      <c r="J11" s="169">
        <v>623</v>
      </c>
      <c r="K11" s="169">
        <v>589</v>
      </c>
      <c r="L11" s="169">
        <v>563</v>
      </c>
      <c r="M11" s="169">
        <v>623</v>
      </c>
      <c r="N11" s="169">
        <v>486</v>
      </c>
      <c r="O11" s="167">
        <f t="shared" si="0"/>
        <v>7000</v>
      </c>
    </row>
    <row r="12" spans="1:15" ht="15.75">
      <c r="A12" s="165">
        <v>8</v>
      </c>
      <c r="B12" s="168" t="s">
        <v>38</v>
      </c>
      <c r="C12" s="169">
        <v>100000</v>
      </c>
      <c r="D12" s="169">
        <v>200000</v>
      </c>
      <c r="E12" s="169"/>
      <c r="F12" s="169"/>
      <c r="G12" s="169"/>
      <c r="H12" s="169"/>
      <c r="I12" s="169"/>
      <c r="J12" s="169">
        <v>100000</v>
      </c>
      <c r="K12" s="169"/>
      <c r="L12" s="169"/>
      <c r="M12" s="169">
        <v>100000</v>
      </c>
      <c r="N12" s="169"/>
      <c r="O12" s="167">
        <f t="shared" si="0"/>
        <v>500000</v>
      </c>
    </row>
    <row r="13" spans="1:15" ht="15.75">
      <c r="A13" s="165" t="s">
        <v>96</v>
      </c>
      <c r="B13" s="168" t="s">
        <v>474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7"/>
    </row>
    <row r="14" spans="1:15" ht="16.5" thickBot="1">
      <c r="A14" s="165">
        <v>9</v>
      </c>
      <c r="B14" s="168" t="s">
        <v>364</v>
      </c>
      <c r="C14" s="169"/>
      <c r="D14" s="169"/>
      <c r="E14" s="169"/>
      <c r="F14" s="169"/>
      <c r="G14" s="169"/>
      <c r="H14" s="169">
        <v>66748</v>
      </c>
      <c r="I14" s="169"/>
      <c r="J14" s="169"/>
      <c r="K14" s="169"/>
      <c r="L14" s="169"/>
      <c r="M14" s="169"/>
      <c r="N14" s="169"/>
      <c r="O14" s="167">
        <f t="shared" si="0"/>
        <v>66748</v>
      </c>
    </row>
    <row r="15" spans="1:15" ht="17.25" thickBot="1" thickTop="1">
      <c r="A15" s="170" t="s">
        <v>99</v>
      </c>
      <c r="B15" s="161" t="s">
        <v>365</v>
      </c>
      <c r="C15" s="162">
        <f aca="true" t="shared" si="1" ref="C15:N15">SUM(C6:C14)</f>
        <v>472538</v>
      </c>
      <c r="D15" s="162">
        <f t="shared" si="1"/>
        <v>536875</v>
      </c>
      <c r="E15" s="162">
        <f t="shared" si="1"/>
        <v>805283</v>
      </c>
      <c r="F15" s="162">
        <f t="shared" si="1"/>
        <v>408635</v>
      </c>
      <c r="G15" s="162">
        <f t="shared" si="1"/>
        <v>379594</v>
      </c>
      <c r="H15" s="162">
        <f t="shared" si="1"/>
        <v>850540</v>
      </c>
      <c r="I15" s="162">
        <f t="shared" si="1"/>
        <v>393749</v>
      </c>
      <c r="J15" s="162">
        <f t="shared" si="1"/>
        <v>503032</v>
      </c>
      <c r="K15" s="162">
        <f t="shared" si="1"/>
        <v>677914</v>
      </c>
      <c r="L15" s="162">
        <f t="shared" si="1"/>
        <v>676523</v>
      </c>
      <c r="M15" s="162">
        <f t="shared" si="1"/>
        <v>544726</v>
      </c>
      <c r="N15" s="162">
        <f t="shared" si="1"/>
        <v>475833</v>
      </c>
      <c r="O15" s="163">
        <f t="shared" si="0"/>
        <v>6725242</v>
      </c>
    </row>
    <row r="16" spans="1:15" ht="16.5" thickTop="1">
      <c r="A16" s="165" t="s">
        <v>101</v>
      </c>
      <c r="B16" s="160" t="s">
        <v>43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>
        <f t="shared" si="0"/>
        <v>0</v>
      </c>
    </row>
    <row r="17" spans="1:15" ht="15.75">
      <c r="A17" s="165" t="s">
        <v>102</v>
      </c>
      <c r="B17" s="168" t="s">
        <v>124</v>
      </c>
      <c r="C17" s="169">
        <v>358000</v>
      </c>
      <c r="D17" s="169">
        <v>184532</v>
      </c>
      <c r="E17" s="169">
        <v>184532</v>
      </c>
      <c r="F17" s="169">
        <v>184532</v>
      </c>
      <c r="G17" s="169">
        <v>195596</v>
      </c>
      <c r="H17" s="169">
        <v>184532</v>
      </c>
      <c r="I17" s="169">
        <v>184532</v>
      </c>
      <c r="J17" s="169">
        <v>184532</v>
      </c>
      <c r="K17" s="169">
        <v>184532</v>
      </c>
      <c r="L17" s="169">
        <v>184532</v>
      </c>
      <c r="M17" s="169">
        <v>184532</v>
      </c>
      <c r="N17" s="169">
        <v>184532</v>
      </c>
      <c r="O17" s="167">
        <f t="shared" si="0"/>
        <v>2398916</v>
      </c>
    </row>
    <row r="18" spans="1:15" ht="15.75">
      <c r="A18" s="165" t="s">
        <v>105</v>
      </c>
      <c r="B18" s="168" t="s">
        <v>366</v>
      </c>
      <c r="C18" s="169">
        <v>116000</v>
      </c>
      <c r="D18" s="169">
        <v>58000</v>
      </c>
      <c r="E18" s="169">
        <v>58000</v>
      </c>
      <c r="F18" s="169">
        <v>58000</v>
      </c>
      <c r="G18" s="169">
        <v>58000</v>
      </c>
      <c r="H18" s="169">
        <v>58000</v>
      </c>
      <c r="I18" s="169">
        <v>58000</v>
      </c>
      <c r="J18" s="169">
        <v>58360</v>
      </c>
      <c r="K18" s="169">
        <v>58000</v>
      </c>
      <c r="L18" s="169">
        <v>58000</v>
      </c>
      <c r="M18" s="169">
        <v>58000</v>
      </c>
      <c r="N18" s="169">
        <v>58000</v>
      </c>
      <c r="O18" s="167">
        <f t="shared" si="0"/>
        <v>754360</v>
      </c>
    </row>
    <row r="19" spans="1:15" ht="15.75">
      <c r="A19" s="165" t="s">
        <v>205</v>
      </c>
      <c r="B19" s="168" t="s">
        <v>127</v>
      </c>
      <c r="C19" s="169">
        <v>32278</v>
      </c>
      <c r="D19" s="169">
        <v>233560</v>
      </c>
      <c r="E19" s="169">
        <v>173890</v>
      </c>
      <c r="F19" s="169">
        <v>158700</v>
      </c>
      <c r="G19" s="169">
        <v>136800</v>
      </c>
      <c r="H19" s="169">
        <v>145600</v>
      </c>
      <c r="I19" s="169">
        <v>127800</v>
      </c>
      <c r="J19" s="169">
        <v>138700</v>
      </c>
      <c r="K19" s="169">
        <v>125356</v>
      </c>
      <c r="L19" s="169">
        <v>209600</v>
      </c>
      <c r="M19" s="169">
        <v>103800</v>
      </c>
      <c r="N19" s="169">
        <v>78961</v>
      </c>
      <c r="O19" s="167">
        <f t="shared" si="0"/>
        <v>1665045</v>
      </c>
    </row>
    <row r="20" spans="1:15" ht="15.75">
      <c r="A20" s="165" t="s">
        <v>206</v>
      </c>
      <c r="B20" s="168" t="s">
        <v>367</v>
      </c>
      <c r="C20" s="169">
        <v>4850</v>
      </c>
      <c r="D20" s="169">
        <v>5680</v>
      </c>
      <c r="E20" s="169">
        <v>5300</v>
      </c>
      <c r="F20" s="169">
        <v>2300</v>
      </c>
      <c r="G20" s="169">
        <v>2514</v>
      </c>
      <c r="H20" s="169">
        <v>5300</v>
      </c>
      <c r="I20" s="169">
        <v>6900</v>
      </c>
      <c r="J20" s="169">
        <v>28983</v>
      </c>
      <c r="K20" s="169">
        <v>2900</v>
      </c>
      <c r="L20" s="169">
        <v>3900</v>
      </c>
      <c r="M20" s="169">
        <v>2626</v>
      </c>
      <c r="N20" s="169">
        <v>6587</v>
      </c>
      <c r="O20" s="167">
        <f t="shared" si="0"/>
        <v>77840</v>
      </c>
    </row>
    <row r="21" spans="1:15" ht="15.75">
      <c r="A21" s="165" t="s">
        <v>207</v>
      </c>
      <c r="B21" s="168" t="s">
        <v>15</v>
      </c>
      <c r="C21" s="169">
        <v>7100</v>
      </c>
      <c r="D21" s="169">
        <v>7250</v>
      </c>
      <c r="E21" s="169">
        <v>19100</v>
      </c>
      <c r="F21" s="169">
        <v>5500</v>
      </c>
      <c r="G21" s="169">
        <v>7900</v>
      </c>
      <c r="H21" s="169">
        <v>6902</v>
      </c>
      <c r="I21" s="169">
        <v>6500</v>
      </c>
      <c r="J21" s="169">
        <v>7600</v>
      </c>
      <c r="K21" s="169">
        <v>12180</v>
      </c>
      <c r="L21" s="169">
        <v>17300</v>
      </c>
      <c r="M21" s="169">
        <v>7800</v>
      </c>
      <c r="N21" s="169">
        <v>7670</v>
      </c>
      <c r="O21" s="167">
        <f t="shared" si="0"/>
        <v>112802</v>
      </c>
    </row>
    <row r="22" spans="1:15" ht="15.75">
      <c r="A22" s="165" t="s">
        <v>211</v>
      </c>
      <c r="B22" s="168" t="s">
        <v>282</v>
      </c>
      <c r="C22" s="169">
        <v>236</v>
      </c>
      <c r="D22" s="169"/>
      <c r="E22" s="169">
        <v>440</v>
      </c>
      <c r="F22" s="169"/>
      <c r="G22" s="169"/>
      <c r="H22" s="169"/>
      <c r="I22" s="169"/>
      <c r="J22" s="169">
        <v>639</v>
      </c>
      <c r="K22" s="169">
        <v>9850</v>
      </c>
      <c r="L22" s="169">
        <v>1780</v>
      </c>
      <c r="M22" s="169">
        <v>767</v>
      </c>
      <c r="N22" s="169"/>
      <c r="O22" s="167">
        <f t="shared" si="0"/>
        <v>13712</v>
      </c>
    </row>
    <row r="23" spans="1:15" ht="15.75">
      <c r="A23" s="165" t="s">
        <v>212</v>
      </c>
      <c r="B23" s="168" t="s">
        <v>368</v>
      </c>
      <c r="C23" s="169">
        <v>500</v>
      </c>
      <c r="D23" s="169">
        <v>15000</v>
      </c>
      <c r="E23" s="169">
        <v>15000</v>
      </c>
      <c r="F23" s="169">
        <v>20000</v>
      </c>
      <c r="G23" s="169">
        <v>15900</v>
      </c>
      <c r="H23" s="169">
        <v>31686</v>
      </c>
      <c r="I23" s="169">
        <v>300</v>
      </c>
      <c r="J23" s="169">
        <v>600</v>
      </c>
      <c r="K23" s="169">
        <v>8700</v>
      </c>
      <c r="L23" s="169">
        <v>2500</v>
      </c>
      <c r="M23" s="169">
        <v>1728</v>
      </c>
      <c r="N23" s="169">
        <v>1200</v>
      </c>
      <c r="O23" s="167">
        <f t="shared" si="0"/>
        <v>113114</v>
      </c>
    </row>
    <row r="24" spans="1:15" ht="15.75">
      <c r="A24" s="165" t="s">
        <v>213</v>
      </c>
      <c r="B24" s="168" t="s">
        <v>369</v>
      </c>
      <c r="C24" s="169"/>
      <c r="D24" s="169"/>
      <c r="E24" s="169"/>
      <c r="F24" s="169">
        <v>112400</v>
      </c>
      <c r="G24" s="169">
        <v>186500</v>
      </c>
      <c r="H24" s="169">
        <v>3829</v>
      </c>
      <c r="I24" s="169"/>
      <c r="J24" s="169"/>
      <c r="K24" s="169">
        <v>226667</v>
      </c>
      <c r="L24" s="169"/>
      <c r="M24" s="169">
        <v>176710</v>
      </c>
      <c r="N24" s="169"/>
      <c r="O24" s="167">
        <f t="shared" si="0"/>
        <v>706106</v>
      </c>
    </row>
    <row r="25" spans="1:15" ht="15.75">
      <c r="A25" s="165" t="s">
        <v>214</v>
      </c>
      <c r="B25" s="168" t="s">
        <v>370</v>
      </c>
      <c r="C25" s="169"/>
      <c r="D25" s="169"/>
      <c r="E25" s="169"/>
      <c r="F25" s="169">
        <v>20078</v>
      </c>
      <c r="G25" s="169">
        <v>12800</v>
      </c>
      <c r="H25" s="169">
        <v>26900</v>
      </c>
      <c r="I25" s="169">
        <v>37900</v>
      </c>
      <c r="J25" s="169">
        <v>15400</v>
      </c>
      <c r="K25" s="169">
        <v>27800</v>
      </c>
      <c r="L25" s="169">
        <v>10722</v>
      </c>
      <c r="M25" s="169">
        <v>18243</v>
      </c>
      <c r="N25" s="169">
        <v>21929</v>
      </c>
      <c r="O25" s="167">
        <f t="shared" si="0"/>
        <v>191772</v>
      </c>
    </row>
    <row r="26" spans="1:15" ht="15.75">
      <c r="A26" s="165" t="s">
        <v>236</v>
      </c>
      <c r="B26" s="168" t="s">
        <v>371</v>
      </c>
      <c r="C26" s="169"/>
      <c r="D26" s="169"/>
      <c r="E26" s="169"/>
      <c r="F26" s="169"/>
      <c r="G26" s="169"/>
      <c r="H26" s="169">
        <v>5600</v>
      </c>
      <c r="I26" s="169">
        <v>2500</v>
      </c>
      <c r="J26" s="169"/>
      <c r="K26" s="169">
        <v>2500</v>
      </c>
      <c r="L26" s="169"/>
      <c r="M26" s="169">
        <v>2000</v>
      </c>
      <c r="N26" s="169"/>
      <c r="O26" s="167">
        <f t="shared" si="0"/>
        <v>12600</v>
      </c>
    </row>
    <row r="27" spans="1:15" ht="15.75">
      <c r="A27" s="165" t="s">
        <v>372</v>
      </c>
      <c r="B27" s="168" t="s">
        <v>373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>
        <v>6802</v>
      </c>
      <c r="M27" s="169"/>
      <c r="N27" s="169"/>
      <c r="O27" s="167">
        <f t="shared" si="0"/>
        <v>6802</v>
      </c>
    </row>
    <row r="28" spans="1:15" ht="15.75">
      <c r="A28" s="165">
        <v>23</v>
      </c>
      <c r="B28" s="168" t="s">
        <v>374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7">
        <f t="shared" si="0"/>
        <v>0</v>
      </c>
    </row>
    <row r="29" spans="1:15" ht="16.5" thickBot="1">
      <c r="A29" s="165">
        <v>24</v>
      </c>
      <c r="B29" s="168" t="s">
        <v>375</v>
      </c>
      <c r="C29" s="169"/>
      <c r="D29" s="169"/>
      <c r="E29" s="169">
        <v>350000</v>
      </c>
      <c r="F29" s="169">
        <v>90000</v>
      </c>
      <c r="G29" s="169">
        <v>1000</v>
      </c>
      <c r="H29" s="169">
        <v>2000</v>
      </c>
      <c r="I29" s="169">
        <v>1085</v>
      </c>
      <c r="J29" s="169">
        <v>88044</v>
      </c>
      <c r="K29" s="169">
        <v>1000</v>
      </c>
      <c r="L29" s="169">
        <v>50000</v>
      </c>
      <c r="M29" s="169">
        <v>1000</v>
      </c>
      <c r="N29" s="169">
        <v>88044</v>
      </c>
      <c r="O29" s="167">
        <f>SUM(C29:N29)</f>
        <v>672173</v>
      </c>
    </row>
    <row r="30" spans="1:15" ht="17.25" thickBot="1" thickTop="1">
      <c r="A30" s="171" t="s">
        <v>376</v>
      </c>
      <c r="B30" s="161" t="s">
        <v>377</v>
      </c>
      <c r="C30" s="162">
        <f aca="true" t="shared" si="2" ref="C30:N30">SUM(C17:C29)</f>
        <v>518964</v>
      </c>
      <c r="D30" s="162">
        <f t="shared" si="2"/>
        <v>504022</v>
      </c>
      <c r="E30" s="162">
        <f t="shared" si="2"/>
        <v>806262</v>
      </c>
      <c r="F30" s="162">
        <f t="shared" si="2"/>
        <v>651510</v>
      </c>
      <c r="G30" s="162">
        <f t="shared" si="2"/>
        <v>617010</v>
      </c>
      <c r="H30" s="162">
        <f t="shared" si="2"/>
        <v>470349</v>
      </c>
      <c r="I30" s="162">
        <f t="shared" si="2"/>
        <v>425517</v>
      </c>
      <c r="J30" s="162">
        <f t="shared" si="2"/>
        <v>522858</v>
      </c>
      <c r="K30" s="162">
        <f t="shared" si="2"/>
        <v>659485</v>
      </c>
      <c r="L30" s="162">
        <f t="shared" si="2"/>
        <v>545136</v>
      </c>
      <c r="M30" s="162">
        <f t="shared" si="2"/>
        <v>557206</v>
      </c>
      <c r="N30" s="162">
        <f t="shared" si="2"/>
        <v>446923</v>
      </c>
      <c r="O30" s="163">
        <f>SUM(C30:N30)</f>
        <v>6725242</v>
      </c>
    </row>
    <row r="31" ht="16.5" thickTop="1"/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57"/>
  <sheetViews>
    <sheetView zoomScalePageLayoutView="0" workbookViewId="0" topLeftCell="A22">
      <selection activeCell="D33" sqref="D33"/>
    </sheetView>
  </sheetViews>
  <sheetFormatPr defaultColWidth="8.00390625" defaultRowHeight="12.75"/>
  <cols>
    <col min="1" max="1" width="45.57421875" style="110" customWidth="1"/>
    <col min="2" max="4" width="11.00390625" style="110" customWidth="1"/>
    <col min="5" max="16384" width="8.00390625" style="110" customWidth="1"/>
  </cols>
  <sheetData>
    <row r="1" spans="1:6" ht="12.75">
      <c r="A1" s="541" t="s">
        <v>501</v>
      </c>
      <c r="B1" s="541"/>
      <c r="C1" s="541"/>
      <c r="D1" s="541"/>
      <c r="E1" s="140"/>
      <c r="F1" s="140"/>
    </row>
    <row r="2" spans="1:6" ht="12.75">
      <c r="A2" s="545" t="s">
        <v>526</v>
      </c>
      <c r="B2" s="545"/>
      <c r="C2" s="545"/>
      <c r="D2" s="545"/>
      <c r="E2" s="85"/>
      <c r="F2" s="85"/>
    </row>
    <row r="3" spans="1:6" ht="12.75">
      <c r="A3" s="545" t="s">
        <v>554</v>
      </c>
      <c r="B3" s="545"/>
      <c r="C3" s="545"/>
      <c r="D3" s="545"/>
      <c r="E3" s="85"/>
      <c r="F3" s="85"/>
    </row>
    <row r="4" spans="1:6" ht="13.5" thickBot="1">
      <c r="A4" s="542" t="s">
        <v>310</v>
      </c>
      <c r="B4" s="542"/>
      <c r="C4" s="542"/>
      <c r="D4" s="542"/>
      <c r="E4" s="141"/>
      <c r="F4" s="141"/>
    </row>
    <row r="5" spans="1:6" s="105" customFormat="1" ht="21.75" customHeight="1" thickBot="1" thickTop="1">
      <c r="A5" s="128"/>
      <c r="B5" s="129"/>
      <c r="C5" s="129"/>
      <c r="D5" s="130" t="s">
        <v>267</v>
      </c>
      <c r="E5" s="142"/>
      <c r="F5" s="142"/>
    </row>
    <row r="6" spans="1:4" s="106" customFormat="1" ht="15" thickBot="1">
      <c r="A6" s="131" t="s">
        <v>268</v>
      </c>
      <c r="B6" s="132" t="s">
        <v>269</v>
      </c>
      <c r="C6" s="132" t="s">
        <v>311</v>
      </c>
      <c r="D6" s="133" t="s">
        <v>555</v>
      </c>
    </row>
    <row r="7" spans="1:4" s="107" customFormat="1" ht="15" thickBot="1">
      <c r="A7" s="134" t="s">
        <v>270</v>
      </c>
      <c r="B7" s="135"/>
      <c r="C7" s="135"/>
      <c r="D7" s="136"/>
    </row>
    <row r="8" spans="1:4" s="108" customFormat="1" ht="43.5" customHeight="1">
      <c r="A8" s="113" t="s">
        <v>271</v>
      </c>
      <c r="B8" s="114">
        <f>'1.a.sz.mell működés mérleg'!B7-'1.szmelléklet bevétel'!D14</f>
        <v>566920</v>
      </c>
      <c r="C8" s="114">
        <v>450600</v>
      </c>
      <c r="D8" s="347">
        <v>452300</v>
      </c>
    </row>
    <row r="9" spans="1:4" s="108" customFormat="1" ht="38.25">
      <c r="A9" s="115" t="s">
        <v>272</v>
      </c>
      <c r="B9" s="116">
        <f>'1.a.sz.mell működés mérleg'!B12+'1.szmelléklet bevétel'!D14</f>
        <v>346600</v>
      </c>
      <c r="C9" s="116">
        <v>352300</v>
      </c>
      <c r="D9" s="348">
        <v>361400</v>
      </c>
    </row>
    <row r="10" spans="1:4" s="108" customFormat="1" ht="25.5">
      <c r="A10" s="115" t="s">
        <v>273</v>
      </c>
      <c r="B10" s="116">
        <f>'1.a.sz.mell működés mérleg'!B8+'1.a.sz.mell működés mérleg'!B10</f>
        <v>1877947</v>
      </c>
      <c r="C10" s="116">
        <v>1955560</v>
      </c>
      <c r="D10" s="348">
        <v>1945100</v>
      </c>
    </row>
    <row r="11" spans="1:4" s="108" customFormat="1" ht="15.75" customHeight="1">
      <c r="A11" s="115" t="s">
        <v>274</v>
      </c>
      <c r="B11" s="116">
        <f>'1.a.sz.mell működés mérleg'!B9</f>
        <v>1599900</v>
      </c>
      <c r="C11" s="116">
        <v>1928000</v>
      </c>
      <c r="D11" s="348">
        <v>2005000</v>
      </c>
    </row>
    <row r="12" spans="1:4" s="108" customFormat="1" ht="12.75">
      <c r="A12" s="115" t="s">
        <v>275</v>
      </c>
      <c r="B12" s="116"/>
      <c r="C12" s="116"/>
      <c r="D12" s="348"/>
    </row>
    <row r="13" spans="1:4" s="108" customFormat="1" ht="15.75" customHeight="1">
      <c r="A13" s="115" t="s">
        <v>521</v>
      </c>
      <c r="B13" s="116">
        <f>'1.a.sz.mell működés mérleg'!B13</f>
        <v>500000</v>
      </c>
      <c r="C13" s="116">
        <v>500000</v>
      </c>
      <c r="D13" s="348">
        <v>454300</v>
      </c>
    </row>
    <row r="14" spans="1:4" s="108" customFormat="1" ht="12.75">
      <c r="A14" s="115" t="s">
        <v>276</v>
      </c>
      <c r="B14" s="116">
        <v>0</v>
      </c>
      <c r="C14" s="116"/>
      <c r="D14" s="348"/>
    </row>
    <row r="15" spans="1:4" s="108" customFormat="1" ht="13.5" thickBot="1">
      <c r="A15" s="117" t="s">
        <v>277</v>
      </c>
      <c r="B15" s="118">
        <v>95301</v>
      </c>
      <c r="C15" s="118">
        <v>5400</v>
      </c>
      <c r="D15" s="119">
        <v>7600</v>
      </c>
    </row>
    <row r="16" spans="1:6" s="109" customFormat="1" ht="15.75" thickBot="1">
      <c r="A16" s="137" t="s">
        <v>278</v>
      </c>
      <c r="B16" s="126">
        <f>SUM(B8:B15)</f>
        <v>4986668</v>
      </c>
      <c r="C16" s="126">
        <f>SUM(C8:C15)</f>
        <v>5191860</v>
      </c>
      <c r="D16" s="127">
        <f>SUM(D8:D15)</f>
        <v>5225700</v>
      </c>
      <c r="F16" s="108"/>
    </row>
    <row r="17" spans="1:4" s="108" customFormat="1" ht="12.75">
      <c r="A17" s="113" t="s">
        <v>279</v>
      </c>
      <c r="B17" s="114">
        <f>'1sz melléklet kiadás'!D37</f>
        <v>2401006</v>
      </c>
      <c r="C17" s="114">
        <v>2418560</v>
      </c>
      <c r="D17" s="347">
        <v>2425600</v>
      </c>
    </row>
    <row r="18" spans="1:4" s="108" customFormat="1" ht="12.75">
      <c r="A18" s="115" t="s">
        <v>113</v>
      </c>
      <c r="B18" s="114">
        <f>'1sz melléklet kiadás'!D38</f>
        <v>755039</v>
      </c>
      <c r="C18" s="116">
        <v>748900</v>
      </c>
      <c r="D18" s="348">
        <v>732000</v>
      </c>
    </row>
    <row r="19" spans="1:4" s="108" customFormat="1" ht="25.5">
      <c r="A19" s="115" t="s">
        <v>280</v>
      </c>
      <c r="B19" s="114">
        <f>'1sz melléklet kiadás'!D39-75000</f>
        <v>1643200</v>
      </c>
      <c r="C19" s="116">
        <v>1452300</v>
      </c>
      <c r="D19" s="348">
        <v>1472400</v>
      </c>
    </row>
    <row r="20" spans="1:4" s="108" customFormat="1" ht="12.75">
      <c r="A20" s="115" t="s">
        <v>281</v>
      </c>
      <c r="B20" s="116">
        <f>'1sz melléklet kiadás'!D40</f>
        <v>78054</v>
      </c>
      <c r="C20" s="116">
        <v>61300</v>
      </c>
      <c r="D20" s="348">
        <v>62000</v>
      </c>
    </row>
    <row r="21" spans="1:4" s="108" customFormat="1" ht="15.75" customHeight="1">
      <c r="A21" s="115" t="s">
        <v>282</v>
      </c>
      <c r="B21" s="116">
        <f>'1sz melléklet kiadás'!D42</f>
        <v>13712</v>
      </c>
      <c r="C21" s="116">
        <v>13000</v>
      </c>
      <c r="D21" s="348">
        <v>13500</v>
      </c>
    </row>
    <row r="22" spans="1:4" s="108" customFormat="1" ht="12.75">
      <c r="A22" s="115" t="s">
        <v>283</v>
      </c>
      <c r="B22" s="116">
        <f>'1sz melléklet kiadás'!D41</f>
        <v>112802</v>
      </c>
      <c r="C22" s="116">
        <v>87800</v>
      </c>
      <c r="D22" s="348">
        <v>90800</v>
      </c>
    </row>
    <row r="23" spans="1:4" s="108" customFormat="1" ht="14.25" customHeight="1">
      <c r="A23" s="115" t="s">
        <v>284</v>
      </c>
      <c r="B23" s="116">
        <f>'1sz melléklet kiadás'!D53</f>
        <v>582027</v>
      </c>
      <c r="C23" s="116">
        <v>355000</v>
      </c>
      <c r="D23" s="348">
        <v>373400</v>
      </c>
    </row>
    <row r="24" spans="1:4" s="108" customFormat="1" ht="14.25" customHeight="1">
      <c r="A24" s="115" t="s">
        <v>285</v>
      </c>
      <c r="B24" s="116">
        <v>13000</v>
      </c>
      <c r="C24" s="116">
        <v>35000</v>
      </c>
      <c r="D24" s="348">
        <v>34000</v>
      </c>
    </row>
    <row r="25" spans="1:4" s="108" customFormat="1" ht="13.5" thickBot="1">
      <c r="A25" s="117" t="s">
        <v>286</v>
      </c>
      <c r="B25" s="118">
        <f>'1sz melléklet kiadás'!D50+'1sz melléklet kiadás'!D51</f>
        <v>12600</v>
      </c>
      <c r="C25" s="118">
        <v>20000</v>
      </c>
      <c r="D25" s="119">
        <v>22000</v>
      </c>
    </row>
    <row r="26" spans="1:4" s="108" customFormat="1" ht="15.75" customHeight="1" thickBot="1">
      <c r="A26" s="138" t="s">
        <v>287</v>
      </c>
      <c r="B26" s="120">
        <f>SUM(B17:B25)</f>
        <v>5611440</v>
      </c>
      <c r="C26" s="120">
        <f>SUM(C17:C25)</f>
        <v>5191860</v>
      </c>
      <c r="D26" s="121">
        <f>SUM(D17:D25)</f>
        <v>5225700</v>
      </c>
    </row>
    <row r="27" spans="1:4" s="108" customFormat="1" ht="15.75" customHeight="1">
      <c r="A27" s="139"/>
      <c r="B27" s="122"/>
      <c r="C27" s="122"/>
      <c r="D27" s="122"/>
    </row>
    <row r="28" spans="1:4" s="108" customFormat="1" ht="15.75" customHeight="1">
      <c r="A28" s="139"/>
      <c r="B28" s="122"/>
      <c r="C28" s="122"/>
      <c r="D28" s="122"/>
    </row>
    <row r="29" spans="1:4" s="108" customFormat="1" ht="15.75" customHeight="1">
      <c r="A29" s="139"/>
      <c r="B29" s="122"/>
      <c r="C29" s="122"/>
      <c r="D29" s="122"/>
    </row>
    <row r="30" spans="1:4" s="111" customFormat="1" ht="20.25" customHeight="1">
      <c r="A30" s="123"/>
      <c r="B30" s="123"/>
      <c r="C30" s="123"/>
      <c r="D30" s="130"/>
    </row>
    <row r="31" spans="1:4" s="111" customFormat="1" ht="20.25" customHeight="1" thickBot="1">
      <c r="A31" s="123"/>
      <c r="B31" s="123"/>
      <c r="C31" s="123"/>
      <c r="D31" s="130" t="s">
        <v>267</v>
      </c>
    </row>
    <row r="32" spans="1:4" ht="28.5" customHeight="1" thickBot="1">
      <c r="A32" s="131" t="s">
        <v>268</v>
      </c>
      <c r="B32" s="132" t="s">
        <v>269</v>
      </c>
      <c r="C32" s="132" t="s">
        <v>311</v>
      </c>
      <c r="D32" s="133" t="s">
        <v>555</v>
      </c>
    </row>
    <row r="33" spans="1:4" s="106" customFormat="1" ht="15" thickBot="1">
      <c r="A33" s="134" t="s">
        <v>288</v>
      </c>
      <c r="B33" s="135"/>
      <c r="C33" s="135"/>
      <c r="D33" s="136"/>
    </row>
    <row r="34" spans="1:4" s="107" customFormat="1" ht="25.5">
      <c r="A34" s="124" t="s">
        <v>289</v>
      </c>
      <c r="B34" s="125">
        <f>'1.b.sz.mell felhalm mérleg'!B7</f>
        <v>1008881</v>
      </c>
      <c r="C34" s="125">
        <v>354200</v>
      </c>
      <c r="D34" s="349">
        <v>301400</v>
      </c>
    </row>
    <row r="35" spans="1:4" s="108" customFormat="1" ht="12.75">
      <c r="A35" s="115" t="s">
        <v>290</v>
      </c>
      <c r="B35" s="116">
        <f>'1.b.sz.mell felhalm mérleg'!B9</f>
        <v>0</v>
      </c>
      <c r="C35" s="116"/>
      <c r="D35" s="348"/>
    </row>
    <row r="36" spans="1:4" s="108" customFormat="1" ht="12.75">
      <c r="A36" s="115" t="s">
        <v>108</v>
      </c>
      <c r="B36" s="116">
        <f>'1.b.sz.mell felhalm mérleg'!B10</f>
        <v>653271</v>
      </c>
      <c r="C36" s="116">
        <v>1210000</v>
      </c>
      <c r="D36" s="348">
        <v>1332900</v>
      </c>
    </row>
    <row r="37" spans="1:4" s="108" customFormat="1" ht="15" customHeight="1">
      <c r="A37" s="115" t="s">
        <v>291</v>
      </c>
      <c r="B37" s="116">
        <f>'1.b.sz.mell felhalm mérleg'!B16</f>
        <v>6413</v>
      </c>
      <c r="C37" s="116"/>
      <c r="D37" s="348"/>
    </row>
    <row r="38" spans="1:4" s="108" customFormat="1" ht="27" customHeight="1">
      <c r="A38" s="115" t="s">
        <v>292</v>
      </c>
      <c r="B38" s="116">
        <f>'1.b.sz.mell felhalm mérleg'!B8</f>
        <v>40396</v>
      </c>
      <c r="C38" s="116">
        <v>600000</v>
      </c>
      <c r="D38" s="348">
        <v>24000</v>
      </c>
    </row>
    <row r="39" spans="1:4" s="108" customFormat="1" ht="12.75">
      <c r="A39" s="115" t="s">
        <v>293</v>
      </c>
      <c r="B39" s="116">
        <f>'1.b.sz.mell felhalm mérleg'!B15</f>
        <v>7000</v>
      </c>
      <c r="C39" s="116">
        <v>20000</v>
      </c>
      <c r="D39" s="348">
        <v>20000</v>
      </c>
    </row>
    <row r="40" spans="1:4" s="108" customFormat="1" ht="12.75">
      <c r="A40" s="115" t="s">
        <v>294</v>
      </c>
      <c r="B40" s="116">
        <f>'1.b.sz.mell felhalm mérleg'!B12</f>
        <v>0</v>
      </c>
      <c r="C40" s="116"/>
      <c r="D40" s="348"/>
    </row>
    <row r="41" spans="1:4" s="108" customFormat="1" ht="15" customHeight="1">
      <c r="A41" s="115" t="s">
        <v>295</v>
      </c>
      <c r="B41" s="116">
        <f>'1.b.sz.mell felhalm mérleg'!B13</f>
        <v>16660</v>
      </c>
      <c r="C41" s="116">
        <v>17500</v>
      </c>
      <c r="D41" s="348">
        <v>18200</v>
      </c>
    </row>
    <row r="42" spans="1:4" s="108" customFormat="1" ht="15" customHeight="1">
      <c r="A42" s="431" t="s">
        <v>296</v>
      </c>
      <c r="B42" s="432">
        <f>'1.b.sz.mell felhalm mérleg'!B14</f>
        <v>38500</v>
      </c>
      <c r="C42" s="432">
        <v>40000</v>
      </c>
      <c r="D42" s="433">
        <v>41000</v>
      </c>
    </row>
    <row r="43" spans="1:4" s="108" customFormat="1" ht="15" customHeight="1" thickBot="1">
      <c r="A43" s="117" t="s">
        <v>517</v>
      </c>
      <c r="B43" s="118">
        <v>30498</v>
      </c>
      <c r="C43" s="118"/>
      <c r="D43" s="119"/>
    </row>
    <row r="44" spans="1:4" s="108" customFormat="1" ht="13.5" thickBot="1">
      <c r="A44" s="137" t="s">
        <v>297</v>
      </c>
      <c r="B44" s="126">
        <f>SUM(B34:B43)</f>
        <v>1801619</v>
      </c>
      <c r="C44" s="126">
        <f>SUM(C34:C43)</f>
        <v>2241700</v>
      </c>
      <c r="D44" s="126">
        <f>SUM(D34:D43)</f>
        <v>1737500</v>
      </c>
    </row>
    <row r="45" spans="1:4" s="108" customFormat="1" ht="21" customHeight="1">
      <c r="A45" s="113" t="s">
        <v>298</v>
      </c>
      <c r="B45" s="114">
        <f>'1.b.sz.mell felhalm mérleg'!D7</f>
        <v>710493</v>
      </c>
      <c r="C45" s="114">
        <v>1858400</v>
      </c>
      <c r="D45" s="347">
        <v>1318000</v>
      </c>
    </row>
    <row r="46" spans="1:4" s="108" customFormat="1" ht="15" customHeight="1">
      <c r="A46" s="115" t="s">
        <v>299</v>
      </c>
      <c r="B46" s="116">
        <f>'1.b.sz.mell felhalm mérleg'!D9</f>
        <v>194292</v>
      </c>
      <c r="C46" s="116">
        <v>212000</v>
      </c>
      <c r="D46" s="348">
        <v>218000</v>
      </c>
    </row>
    <row r="47" spans="1:4" s="108" customFormat="1" ht="12.75">
      <c r="A47" s="115" t="s">
        <v>300</v>
      </c>
      <c r="B47" s="116">
        <f>'1.b.sz.mell felhalm mérleg'!D10</f>
        <v>6802</v>
      </c>
      <c r="C47" s="116">
        <v>8000</v>
      </c>
      <c r="D47" s="348"/>
    </row>
    <row r="48" spans="1:4" s="108" customFormat="1" ht="12.75">
      <c r="A48" s="115" t="s">
        <v>301</v>
      </c>
      <c r="B48" s="116">
        <f>'1.b.sz.mell felhalm mérleg'!D8</f>
        <v>113114</v>
      </c>
      <c r="C48" s="116">
        <v>50000</v>
      </c>
      <c r="D48" s="348">
        <v>65000</v>
      </c>
    </row>
    <row r="49" spans="1:4" s="108" customFormat="1" ht="12.75">
      <c r="A49" s="115" t="s">
        <v>302</v>
      </c>
      <c r="B49" s="116">
        <f>'1.b.sz.mell felhalm mérleg'!D12</f>
        <v>0</v>
      </c>
      <c r="C49" s="116"/>
      <c r="D49" s="348"/>
    </row>
    <row r="50" spans="1:4" s="108" customFormat="1" ht="12.75">
      <c r="A50" s="115" t="s">
        <v>303</v>
      </c>
      <c r="B50" s="116">
        <f>'1.b.sz.mell felhalm mérleg'!D13-62000</f>
        <v>90146</v>
      </c>
      <c r="C50" s="116">
        <v>73100</v>
      </c>
      <c r="D50" s="348">
        <v>88100</v>
      </c>
    </row>
    <row r="51" spans="1:4" s="108" customFormat="1" ht="15" customHeight="1">
      <c r="A51" s="115" t="s">
        <v>304</v>
      </c>
      <c r="B51" s="116">
        <v>62000</v>
      </c>
      <c r="C51" s="116">
        <v>40200</v>
      </c>
      <c r="D51" s="348">
        <v>48400</v>
      </c>
    </row>
    <row r="52" spans="1:4" s="108" customFormat="1" ht="15" customHeight="1">
      <c r="A52" s="115" t="s">
        <v>305</v>
      </c>
      <c r="B52" s="116"/>
      <c r="C52" s="330"/>
      <c r="D52" s="331"/>
    </row>
    <row r="53" spans="1:4" s="108" customFormat="1" ht="13.5" thickBot="1">
      <c r="A53" s="117" t="s">
        <v>286</v>
      </c>
      <c r="B53" s="118"/>
      <c r="C53" s="118"/>
      <c r="D53" s="119"/>
    </row>
    <row r="54" spans="1:4" s="108" customFormat="1" ht="30" customHeight="1" thickBot="1">
      <c r="A54" s="137" t="s">
        <v>306</v>
      </c>
      <c r="B54" s="126">
        <f>SUM(B45:B53)</f>
        <v>1176847</v>
      </c>
      <c r="C54" s="126">
        <f>SUM(C45:C53)</f>
        <v>2241700</v>
      </c>
      <c r="D54" s="127">
        <f>SUM(D45:D53)</f>
        <v>1737500</v>
      </c>
    </row>
    <row r="55" spans="1:4" s="107" customFormat="1" ht="15" customHeight="1" thickBot="1">
      <c r="A55" s="137" t="s">
        <v>307</v>
      </c>
      <c r="B55" s="126">
        <f>B16+B44</f>
        <v>6788287</v>
      </c>
      <c r="C55" s="126">
        <f>C16+C44</f>
        <v>7433560</v>
      </c>
      <c r="D55" s="127">
        <f>D16+D44</f>
        <v>6963200</v>
      </c>
    </row>
    <row r="56" spans="1:4" s="112" customFormat="1" ht="15" customHeight="1" thickBot="1">
      <c r="A56" s="138" t="s">
        <v>308</v>
      </c>
      <c r="B56" s="120">
        <f>B26+B54</f>
        <v>6788287</v>
      </c>
      <c r="C56" s="120">
        <f>C26+C54</f>
        <v>7433560</v>
      </c>
      <c r="D56" s="121">
        <f>D26+D54</f>
        <v>6963200</v>
      </c>
    </row>
    <row r="57" spans="1:4" s="112" customFormat="1" ht="15" customHeight="1">
      <c r="A57" s="110"/>
      <c r="B57" s="110"/>
      <c r="C57" s="110"/>
      <c r="D57" s="110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39"/>
  <sheetViews>
    <sheetView zoomScalePageLayoutView="0" workbookViewId="0" topLeftCell="A22">
      <selection activeCell="A58" sqref="A58"/>
    </sheetView>
  </sheetViews>
  <sheetFormatPr defaultColWidth="9.140625" defaultRowHeight="12.75"/>
  <cols>
    <col min="1" max="1" width="44.57421875" style="0" customWidth="1"/>
    <col min="2" max="2" width="22.7109375" style="0" customWidth="1"/>
    <col min="3" max="3" width="18.7109375" style="0" customWidth="1"/>
  </cols>
  <sheetData>
    <row r="1" spans="1:3" ht="12.75">
      <c r="A1" s="541" t="s">
        <v>502</v>
      </c>
      <c r="B1" s="541"/>
      <c r="C1" s="541"/>
    </row>
    <row r="2" spans="1:3" ht="12.75">
      <c r="A2" s="545" t="s">
        <v>479</v>
      </c>
      <c r="B2" s="545"/>
      <c r="C2" s="545"/>
    </row>
    <row r="3" spans="1:3" ht="12.75">
      <c r="A3" s="545" t="s">
        <v>509</v>
      </c>
      <c r="B3" s="545"/>
      <c r="C3" s="545"/>
    </row>
    <row r="4" spans="1:3" ht="13.5" thickBot="1">
      <c r="A4" s="542" t="s">
        <v>510</v>
      </c>
      <c r="B4" s="542"/>
      <c r="C4" s="542"/>
    </row>
    <row r="5" spans="1:3" ht="13.5" thickTop="1">
      <c r="A5" s="398"/>
      <c r="B5" s="398"/>
      <c r="C5" s="398"/>
    </row>
    <row r="6" ht="13.5" thickBot="1"/>
    <row r="7" spans="1:3" ht="13.5" thickBot="1">
      <c r="A7" s="409" t="s">
        <v>242</v>
      </c>
      <c r="B7" s="410" t="s">
        <v>488</v>
      </c>
      <c r="C7" s="411" t="s">
        <v>504</v>
      </c>
    </row>
    <row r="8" spans="1:3" ht="12.75">
      <c r="A8" s="406" t="s">
        <v>4</v>
      </c>
      <c r="B8" s="407">
        <f>'1.szmelléklet bevétel'!D15</f>
        <v>1863227</v>
      </c>
      <c r="C8" s="408">
        <f>B8/B$15</f>
        <v>0.2744767568018264</v>
      </c>
    </row>
    <row r="9" spans="1:3" ht="12.75">
      <c r="A9" s="399" t="s">
        <v>15</v>
      </c>
      <c r="B9" s="352">
        <f>'1.szmelléklet bevétel'!D24</f>
        <v>1030209</v>
      </c>
      <c r="C9" s="400">
        <f aca="true" t="shared" si="0" ref="C9:C14">B9/B$15</f>
        <v>0.15176273484017397</v>
      </c>
    </row>
    <row r="10" spans="1:3" ht="12.75">
      <c r="A10" s="399" t="s">
        <v>503</v>
      </c>
      <c r="B10" s="352">
        <f>'1.szmelléklet bevétel'!D30</f>
        <v>1008881</v>
      </c>
      <c r="C10" s="400">
        <f t="shared" si="0"/>
        <v>0.14862085235936548</v>
      </c>
    </row>
    <row r="11" spans="1:3" ht="12.75">
      <c r="A11" s="399" t="s">
        <v>27</v>
      </c>
      <c r="B11" s="352">
        <f>'1.szmelléklet bevétel'!D40</f>
        <v>2253171</v>
      </c>
      <c r="C11" s="400">
        <f t="shared" si="0"/>
        <v>0.33192040937573797</v>
      </c>
    </row>
    <row r="12" spans="1:3" ht="12.75">
      <c r="A12" s="399" t="s">
        <v>35</v>
      </c>
      <c r="B12" s="352">
        <f>'1.szmelléklet bevétel'!D41</f>
        <v>7000</v>
      </c>
      <c r="C12" s="400">
        <f t="shared" si="0"/>
        <v>0.0010311879860117877</v>
      </c>
    </row>
    <row r="13" spans="1:3" ht="12.75">
      <c r="A13" s="399" t="s">
        <v>37</v>
      </c>
      <c r="B13" s="352">
        <f>'1.szmelléklet bevétel'!D45</f>
        <v>500000</v>
      </c>
      <c r="C13" s="400">
        <f t="shared" si="0"/>
        <v>0.0736562847151277</v>
      </c>
    </row>
    <row r="14" spans="1:3" ht="13.5" thickBot="1">
      <c r="A14" s="401" t="s">
        <v>40</v>
      </c>
      <c r="B14" s="353">
        <f>'1.szmelléklet bevétel'!D47</f>
        <v>125799</v>
      </c>
      <c r="C14" s="402">
        <f t="shared" si="0"/>
        <v>0.018531773921756697</v>
      </c>
    </row>
    <row r="15" spans="1:3" ht="13.5" thickBot="1">
      <c r="A15" s="403" t="s">
        <v>104</v>
      </c>
      <c r="B15" s="404">
        <f>SUM(B8:B14)</f>
        <v>6788287</v>
      </c>
      <c r="C15" s="405">
        <f>SUM(C8:C14)</f>
        <v>0.9999999999999999</v>
      </c>
    </row>
    <row r="30" ht="13.5" thickBot="1"/>
    <row r="31" spans="1:3" ht="13.5" thickBot="1">
      <c r="A31" s="409" t="s">
        <v>505</v>
      </c>
      <c r="B31" s="410" t="s">
        <v>488</v>
      </c>
      <c r="C31" s="411" t="s">
        <v>504</v>
      </c>
    </row>
    <row r="32" spans="1:3" ht="12.75">
      <c r="A32" s="417" t="s">
        <v>124</v>
      </c>
      <c r="B32" s="407">
        <f>'1sz melléklet kiadás'!D37</f>
        <v>2401006</v>
      </c>
      <c r="C32" s="408">
        <f>B32/B$39</f>
        <v>0.3536983630774597</v>
      </c>
    </row>
    <row r="33" spans="1:3" ht="12.75">
      <c r="A33" s="412" t="s">
        <v>407</v>
      </c>
      <c r="B33" s="407">
        <f>'1sz melléklet kiadás'!D38</f>
        <v>755039</v>
      </c>
      <c r="C33" s="400">
        <f aca="true" t="shared" si="1" ref="C33:C38">B33/B$39</f>
        <v>0.11122673511005059</v>
      </c>
    </row>
    <row r="34" spans="1:3" ht="12.75">
      <c r="A34" s="412" t="s">
        <v>127</v>
      </c>
      <c r="B34" s="407">
        <f>'1sz melléklet kiadás'!D39</f>
        <v>1718200</v>
      </c>
      <c r="C34" s="400">
        <f t="shared" si="1"/>
        <v>0.2531124567950648</v>
      </c>
    </row>
    <row r="35" spans="1:3" ht="12.75">
      <c r="A35" s="412" t="s">
        <v>506</v>
      </c>
      <c r="B35" s="352">
        <f>'1sz melléklet kiadás'!D47</f>
        <v>904785</v>
      </c>
      <c r="C35" s="400">
        <f t="shared" si="1"/>
        <v>0.1332862031319536</v>
      </c>
    </row>
    <row r="36" spans="1:3" ht="12.75">
      <c r="A36" s="412" t="s">
        <v>371</v>
      </c>
      <c r="B36" s="352">
        <f>'1sz melléklet kiadás'!D50+'1sz melléklet kiadás'!D51</f>
        <v>12600</v>
      </c>
      <c r="C36" s="400">
        <f t="shared" si="1"/>
        <v>0.0018561383748212177</v>
      </c>
    </row>
    <row r="37" spans="1:3" ht="12.75">
      <c r="A37" s="412" t="s">
        <v>507</v>
      </c>
      <c r="B37" s="352">
        <f>'1sz melléklet kiadás'!D53+'1sz melléklet kiadás'!D54+'1sz melléklet kiadás'!D55</f>
        <v>672173</v>
      </c>
      <c r="C37" s="400">
        <f t="shared" si="1"/>
        <v>0.09901953173164305</v>
      </c>
    </row>
    <row r="38" spans="1:3" ht="28.5" customHeight="1" thickBot="1">
      <c r="A38" s="413" t="s">
        <v>508</v>
      </c>
      <c r="B38" s="353">
        <f>'1sz melléklet kiadás'!D40+'1sz melléklet kiadás'!D41+'1sz melléklet kiadás'!D42+'1sz melléklet kiadás'!D52+'1sz melléklet kiadás'!D43</f>
        <v>324484</v>
      </c>
      <c r="C38" s="402">
        <f t="shared" si="1"/>
        <v>0.047800571779006984</v>
      </c>
    </row>
    <row r="39" spans="1:3" ht="13.5" thickBot="1">
      <c r="A39" s="414" t="s">
        <v>104</v>
      </c>
      <c r="B39" s="415">
        <f>SUM(B32:B38)</f>
        <v>6788287</v>
      </c>
      <c r="C39" s="416">
        <f>SUM(C32:C38)</f>
        <v>0.9999999999999999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2">
      <selection activeCell="B36" sqref="B36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541" t="s">
        <v>239</v>
      </c>
      <c r="B1" s="541"/>
      <c r="C1" s="541"/>
      <c r="D1" s="541"/>
    </row>
    <row r="2" spans="1:4" ht="13.5" thickBot="1">
      <c r="A2" s="542" t="s">
        <v>523</v>
      </c>
      <c r="B2" s="542"/>
      <c r="C2" s="542"/>
      <c r="D2" s="542"/>
    </row>
    <row r="3" spans="1:4" ht="12.75" customHeight="1" thickBot="1" thickTop="1">
      <c r="A3" s="84"/>
      <c r="B3" s="37"/>
      <c r="C3" s="37"/>
      <c r="D3" s="37"/>
    </row>
    <row r="4" spans="1:4" ht="27.75" customHeight="1" thickBot="1" thickTop="1">
      <c r="A4" s="360" t="s">
        <v>78</v>
      </c>
      <c r="B4" s="361" t="s">
        <v>1</v>
      </c>
      <c r="C4" s="362" t="s">
        <v>524</v>
      </c>
      <c r="D4" s="362" t="s">
        <v>525</v>
      </c>
    </row>
    <row r="5" spans="1:4" ht="12" customHeight="1" thickTop="1">
      <c r="A5" s="29"/>
      <c r="B5" s="554" t="s">
        <v>43</v>
      </c>
      <c r="C5" s="555"/>
      <c r="D5" s="555"/>
    </row>
    <row r="6" spans="1:5" ht="12" customHeight="1">
      <c r="A6" s="57" t="s">
        <v>5</v>
      </c>
      <c r="B6" s="58" t="s">
        <v>44</v>
      </c>
      <c r="C6" s="339">
        <f>C7+C8+C9+C10+C12+C13+C16+C11</f>
        <v>3977189</v>
      </c>
      <c r="D6" s="339">
        <f>D7+D8+D9+D10+D12+D13+D16+D11</f>
        <v>4040020</v>
      </c>
      <c r="E6" s="143"/>
    </row>
    <row r="7" spans="1:4" ht="12" customHeight="1">
      <c r="A7" s="549" t="s">
        <v>48</v>
      </c>
      <c r="B7" s="31" t="s">
        <v>249</v>
      </c>
      <c r="C7" s="66">
        <f>'2sz melléklet'!C110</f>
        <v>2122416</v>
      </c>
      <c r="D7" s="66">
        <f>'2sz melléklet'!D110</f>
        <v>2124506</v>
      </c>
    </row>
    <row r="8" spans="1:4" ht="12" customHeight="1">
      <c r="A8" s="550"/>
      <c r="B8" s="31" t="s">
        <v>46</v>
      </c>
      <c r="C8" s="66">
        <f>'2sz melléklet'!E110</f>
        <v>677860</v>
      </c>
      <c r="D8" s="66">
        <f>'2sz melléklet'!F110</f>
        <v>678539</v>
      </c>
    </row>
    <row r="9" spans="1:4" ht="12" customHeight="1">
      <c r="A9" s="550"/>
      <c r="B9" s="31" t="s">
        <v>47</v>
      </c>
      <c r="C9" s="66">
        <f>'2sz melléklet'!G110</f>
        <v>1024847</v>
      </c>
      <c r="D9" s="66">
        <f>'2sz melléklet'!H110</f>
        <v>1078002</v>
      </c>
    </row>
    <row r="10" spans="1:4" ht="12" customHeight="1">
      <c r="A10" s="550"/>
      <c r="B10" s="31" t="s">
        <v>550</v>
      </c>
      <c r="C10" s="66"/>
      <c r="D10" s="66"/>
    </row>
    <row r="11" spans="1:4" ht="12" customHeight="1">
      <c r="A11" s="550"/>
      <c r="B11" s="31" t="s">
        <v>548</v>
      </c>
      <c r="C11" s="66">
        <v>31286</v>
      </c>
      <c r="D11" s="66">
        <v>31286</v>
      </c>
    </row>
    <row r="12" spans="1:4" ht="12" customHeight="1">
      <c r="A12" s="550"/>
      <c r="B12" s="31" t="s">
        <v>49</v>
      </c>
      <c r="C12" s="66">
        <f>'2sz melléklet'!C140</f>
        <v>13712</v>
      </c>
      <c r="D12" s="66">
        <f>'2sz melléklet'!D140</f>
        <v>13712</v>
      </c>
    </row>
    <row r="13" spans="1:4" ht="12" customHeight="1">
      <c r="A13" s="550"/>
      <c r="B13" s="31" t="s">
        <v>50</v>
      </c>
      <c r="C13" s="66">
        <f>C15+C14</f>
        <v>107068</v>
      </c>
      <c r="D13" s="66">
        <f>D15+D14</f>
        <v>113975</v>
      </c>
    </row>
    <row r="14" spans="1:4" ht="12" customHeight="1">
      <c r="A14" s="550"/>
      <c r="B14" s="31" t="s">
        <v>70</v>
      </c>
      <c r="C14" s="66">
        <f>'2sz melléklet'!G140</f>
        <v>99748</v>
      </c>
      <c r="D14" s="66">
        <f>'2sz melléklet'!H140</f>
        <v>104135</v>
      </c>
    </row>
    <row r="15" spans="1:4" ht="12" customHeight="1">
      <c r="A15" s="550"/>
      <c r="B15" s="31" t="s">
        <v>250</v>
      </c>
      <c r="C15" s="66">
        <f>'2sz melléklet'!C170</f>
        <v>7320</v>
      </c>
      <c r="D15" s="66">
        <f>'2sz melléklet'!D170</f>
        <v>9840</v>
      </c>
    </row>
    <row r="16" spans="1:4" ht="12" customHeight="1">
      <c r="A16" s="272"/>
      <c r="B16" s="31" t="s">
        <v>549</v>
      </c>
      <c r="C16" s="66"/>
      <c r="D16" s="66"/>
    </row>
    <row r="17" spans="1:4" ht="12" customHeight="1">
      <c r="A17" s="55" t="s">
        <v>9</v>
      </c>
      <c r="B17" s="56" t="s">
        <v>53</v>
      </c>
      <c r="C17" s="67">
        <f>C18+C19+C20+C21+C22+C23+C26+C29+C30+C31+C32+C33+C34</f>
        <v>2748053</v>
      </c>
      <c r="D17" s="67">
        <f>D18+D19+D20+D21+D22+D23+D26+D29+D30+D31+D32+D33+D34</f>
        <v>2748267</v>
      </c>
    </row>
    <row r="18" spans="1:4" ht="12" customHeight="1">
      <c r="A18" s="549"/>
      <c r="B18" s="31" t="s">
        <v>249</v>
      </c>
      <c r="C18" s="66">
        <v>276500</v>
      </c>
      <c r="D18" s="66">
        <f>'3sz melléklet polghiv'!D7</f>
        <v>276500</v>
      </c>
    </row>
    <row r="19" spans="1:4" ht="12" customHeight="1">
      <c r="A19" s="550"/>
      <c r="B19" s="31" t="s">
        <v>46</v>
      </c>
      <c r="C19" s="66">
        <v>76500</v>
      </c>
      <c r="D19" s="66">
        <f>'3sz melléklet polghiv'!D8</f>
        <v>76500</v>
      </c>
    </row>
    <row r="20" spans="1:4" ht="12" customHeight="1">
      <c r="A20" s="550"/>
      <c r="B20" s="31" t="s">
        <v>47</v>
      </c>
      <c r="C20" s="66">
        <v>640198</v>
      </c>
      <c r="D20" s="66">
        <f>'3sz melléklet polghiv'!D9</f>
        <v>640198</v>
      </c>
    </row>
    <row r="21" spans="1:4" ht="12" customHeight="1">
      <c r="A21" s="550"/>
      <c r="B21" s="31" t="s">
        <v>54</v>
      </c>
      <c r="C21" s="66">
        <v>77840</v>
      </c>
      <c r="D21" s="66">
        <f>'3sz melléklet polghiv'!D51</f>
        <v>78054</v>
      </c>
    </row>
    <row r="22" spans="1:4" ht="12" customHeight="1">
      <c r="A22" s="550"/>
      <c r="B22" s="31" t="s">
        <v>55</v>
      </c>
      <c r="C22" s="66">
        <v>112802</v>
      </c>
      <c r="D22" s="66">
        <f>'3sz melléklet polghiv'!D92</f>
        <v>112802</v>
      </c>
    </row>
    <row r="23" spans="1:4" ht="12" customHeight="1">
      <c r="A23" s="550"/>
      <c r="B23" s="31" t="s">
        <v>73</v>
      </c>
      <c r="C23" s="66">
        <v>81828</v>
      </c>
      <c r="D23" s="425">
        <v>81828</v>
      </c>
    </row>
    <row r="24" spans="1:4" ht="12" customHeight="1">
      <c r="A24" s="550"/>
      <c r="B24" s="28" t="s">
        <v>546</v>
      </c>
      <c r="C24" s="68">
        <v>12000</v>
      </c>
      <c r="D24" s="426">
        <v>12000</v>
      </c>
    </row>
    <row r="25" spans="1:4" ht="12" customHeight="1">
      <c r="A25" s="550"/>
      <c r="B25" s="28" t="s">
        <v>547</v>
      </c>
      <c r="C25" s="69"/>
      <c r="D25" s="69"/>
    </row>
    <row r="26" spans="1:4" ht="12" customHeight="1">
      <c r="A26" s="550"/>
      <c r="B26" s="31" t="s">
        <v>50</v>
      </c>
      <c r="C26" s="66">
        <f>C27+C28</f>
        <v>790810</v>
      </c>
      <c r="D26" s="66">
        <f>D27+D28</f>
        <v>790810</v>
      </c>
    </row>
    <row r="27" spans="1:4" ht="12" customHeight="1">
      <c r="A27" s="550"/>
      <c r="B27" s="31" t="s">
        <v>72</v>
      </c>
      <c r="C27" s="66">
        <v>606358</v>
      </c>
      <c r="D27" s="66">
        <v>606358</v>
      </c>
    </row>
    <row r="28" spans="1:4" ht="12" customHeight="1">
      <c r="A28" s="550"/>
      <c r="B28" s="31" t="s">
        <v>251</v>
      </c>
      <c r="C28" s="66">
        <v>184452</v>
      </c>
      <c r="D28" s="66">
        <v>184452</v>
      </c>
    </row>
    <row r="29" spans="1:4" ht="12" customHeight="1">
      <c r="A29" s="550"/>
      <c r="B29" s="32" t="s">
        <v>69</v>
      </c>
      <c r="C29" s="427">
        <v>500</v>
      </c>
      <c r="D29" s="425">
        <v>500</v>
      </c>
    </row>
    <row r="30" spans="1:4" ht="12" customHeight="1">
      <c r="A30" s="550"/>
      <c r="B30" s="32" t="s">
        <v>57</v>
      </c>
      <c r="C30" s="427">
        <v>12100</v>
      </c>
      <c r="D30" s="425">
        <v>12100</v>
      </c>
    </row>
    <row r="31" spans="1:4" ht="25.5" customHeight="1">
      <c r="A31" s="550"/>
      <c r="B31" s="82" t="s">
        <v>252</v>
      </c>
      <c r="C31" s="61">
        <v>6802</v>
      </c>
      <c r="D31" s="61">
        <v>6802</v>
      </c>
    </row>
    <row r="32" spans="1:4" ht="12" customHeight="1">
      <c r="A32" s="550"/>
      <c r="B32" s="32" t="s">
        <v>71</v>
      </c>
      <c r="C32" s="425"/>
      <c r="D32" s="425"/>
    </row>
    <row r="33" spans="1:4" ht="12" customHeight="1">
      <c r="A33" s="550"/>
      <c r="B33" s="32" t="s">
        <v>59</v>
      </c>
      <c r="C33" s="425">
        <v>582027</v>
      </c>
      <c r="D33" s="425">
        <v>582027</v>
      </c>
    </row>
    <row r="34" spans="1:4" ht="12" customHeight="1">
      <c r="A34" s="553"/>
      <c r="B34" s="32" t="s">
        <v>60</v>
      </c>
      <c r="C34" s="425">
        <v>90146</v>
      </c>
      <c r="D34" s="425">
        <v>90146</v>
      </c>
    </row>
    <row r="35" spans="1:4" ht="12" customHeight="1">
      <c r="A35" s="33"/>
      <c r="B35" s="34" t="s">
        <v>61</v>
      </c>
      <c r="C35" s="70">
        <f>C17+C6</f>
        <v>6725242</v>
      </c>
      <c r="D35" s="70">
        <f>D17+D6</f>
        <v>6788287</v>
      </c>
    </row>
    <row r="36" spans="1:4" ht="12" customHeight="1">
      <c r="A36" s="30"/>
      <c r="B36" s="31"/>
      <c r="C36" s="66"/>
      <c r="D36" s="66"/>
    </row>
    <row r="37" spans="1:4" ht="12" customHeight="1">
      <c r="A37" s="549"/>
      <c r="B37" s="31" t="s">
        <v>45</v>
      </c>
      <c r="C37" s="66">
        <f aca="true" t="shared" si="0" ref="C37:D40">C18+C7</f>
        <v>2398916</v>
      </c>
      <c r="D37" s="66">
        <f t="shared" si="0"/>
        <v>2401006</v>
      </c>
    </row>
    <row r="38" spans="1:4" ht="12" customHeight="1">
      <c r="A38" s="550"/>
      <c r="B38" s="31" t="s">
        <v>62</v>
      </c>
      <c r="C38" s="66">
        <f t="shared" si="0"/>
        <v>754360</v>
      </c>
      <c r="D38" s="66">
        <f t="shared" si="0"/>
        <v>755039</v>
      </c>
    </row>
    <row r="39" spans="1:4" ht="12" customHeight="1">
      <c r="A39" s="550"/>
      <c r="B39" s="31" t="s">
        <v>63</v>
      </c>
      <c r="C39" s="66">
        <f t="shared" si="0"/>
        <v>1665045</v>
      </c>
      <c r="D39" s="66">
        <f t="shared" si="0"/>
        <v>1718200</v>
      </c>
    </row>
    <row r="40" spans="1:4" ht="12" customHeight="1">
      <c r="A40" s="550"/>
      <c r="B40" s="31" t="s">
        <v>64</v>
      </c>
      <c r="C40" s="66">
        <f t="shared" si="0"/>
        <v>77840</v>
      </c>
      <c r="D40" s="66">
        <f t="shared" si="0"/>
        <v>78054</v>
      </c>
    </row>
    <row r="41" spans="1:4" ht="12" customHeight="1">
      <c r="A41" s="550"/>
      <c r="B41" s="31" t="s">
        <v>65</v>
      </c>
      <c r="C41" s="66">
        <f>C22</f>
        <v>112802</v>
      </c>
      <c r="D41" s="66">
        <f>D22</f>
        <v>112802</v>
      </c>
    </row>
    <row r="42" spans="1:4" ht="12" customHeight="1">
      <c r="A42" s="550"/>
      <c r="B42" s="31" t="s">
        <v>66</v>
      </c>
      <c r="C42" s="66">
        <f>C12</f>
        <v>13712</v>
      </c>
      <c r="D42" s="66">
        <f>D12</f>
        <v>13712</v>
      </c>
    </row>
    <row r="43" spans="1:4" ht="12" customHeight="1">
      <c r="A43" s="550"/>
      <c r="B43" s="31" t="s">
        <v>74</v>
      </c>
      <c r="C43" s="66">
        <f>C23+C11</f>
        <v>113114</v>
      </c>
      <c r="D43" s="66">
        <f>D23+D11</f>
        <v>113114</v>
      </c>
    </row>
    <row r="44" spans="1:4" ht="12" customHeight="1">
      <c r="A44" s="550"/>
      <c r="B44" s="28" t="s">
        <v>551</v>
      </c>
      <c r="C44" s="552">
        <v>12000</v>
      </c>
      <c r="D44" s="552">
        <v>12000</v>
      </c>
    </row>
    <row r="45" spans="1:4" ht="9.75" customHeight="1">
      <c r="A45" s="550"/>
      <c r="B45" s="28" t="s">
        <v>552</v>
      </c>
      <c r="C45" s="552"/>
      <c r="D45" s="552"/>
    </row>
    <row r="46" spans="1:4" ht="12" customHeight="1">
      <c r="A46" s="550"/>
      <c r="B46" s="31" t="s">
        <v>75</v>
      </c>
      <c r="C46" s="66" t="s">
        <v>20</v>
      </c>
      <c r="D46" s="66"/>
    </row>
    <row r="47" spans="1:4" ht="12" customHeight="1">
      <c r="A47" s="550"/>
      <c r="B47" s="31" t="s">
        <v>67</v>
      </c>
      <c r="C47" s="66">
        <f aca="true" t="shared" si="1" ref="C47:D49">C26+C13</f>
        <v>897878</v>
      </c>
      <c r="D47" s="66">
        <f t="shared" si="1"/>
        <v>904785</v>
      </c>
    </row>
    <row r="48" spans="1:4" ht="12" customHeight="1">
      <c r="A48" s="550"/>
      <c r="B48" s="31" t="s">
        <v>68</v>
      </c>
      <c r="C48" s="66">
        <f t="shared" si="1"/>
        <v>706106</v>
      </c>
      <c r="D48" s="66">
        <f t="shared" si="1"/>
        <v>710493</v>
      </c>
    </row>
    <row r="49" spans="1:4" ht="12" customHeight="1">
      <c r="A49" s="550"/>
      <c r="B49" s="31" t="s">
        <v>253</v>
      </c>
      <c r="C49" s="66">
        <f t="shared" si="1"/>
        <v>191772</v>
      </c>
      <c r="D49" s="66">
        <f t="shared" si="1"/>
        <v>194292</v>
      </c>
    </row>
    <row r="50" spans="1:4" ht="12" customHeight="1">
      <c r="A50" s="550"/>
      <c r="B50" s="31" t="s">
        <v>56</v>
      </c>
      <c r="C50" s="66">
        <f aca="true" t="shared" si="2" ref="C50:D52">C29</f>
        <v>500</v>
      </c>
      <c r="D50" s="66">
        <f t="shared" si="2"/>
        <v>500</v>
      </c>
    </row>
    <row r="51" spans="1:4" ht="12" customHeight="1">
      <c r="A51" s="550"/>
      <c r="B51" s="31" t="s">
        <v>76</v>
      </c>
      <c r="C51" s="66">
        <f t="shared" si="2"/>
        <v>12100</v>
      </c>
      <c r="D51" s="66">
        <f t="shared" si="2"/>
        <v>12100</v>
      </c>
    </row>
    <row r="52" spans="1:4" ht="12" customHeight="1">
      <c r="A52" s="550"/>
      <c r="B52" s="31" t="s">
        <v>58</v>
      </c>
      <c r="C52" s="66">
        <f t="shared" si="2"/>
        <v>6802</v>
      </c>
      <c r="D52" s="66">
        <f t="shared" si="2"/>
        <v>6802</v>
      </c>
    </row>
    <row r="53" spans="1:4" ht="12" customHeight="1">
      <c r="A53" s="550"/>
      <c r="B53" s="31" t="s">
        <v>254</v>
      </c>
      <c r="C53" s="66">
        <f>C33</f>
        <v>582027</v>
      </c>
      <c r="D53" s="66">
        <f>D33</f>
        <v>582027</v>
      </c>
    </row>
    <row r="54" spans="1:4" ht="12" customHeight="1">
      <c r="A54" s="550"/>
      <c r="B54" s="31" t="s">
        <v>51</v>
      </c>
      <c r="C54" s="66">
        <f>C34</f>
        <v>90146</v>
      </c>
      <c r="D54" s="66">
        <f>D34</f>
        <v>90146</v>
      </c>
    </row>
    <row r="55" spans="1:4" ht="12" customHeight="1" thickBot="1">
      <c r="A55" s="551"/>
      <c r="B55" s="35" t="s">
        <v>52</v>
      </c>
      <c r="C55" s="71">
        <f>C32+C16</f>
        <v>0</v>
      </c>
      <c r="D55" s="71">
        <f>D32+D16</f>
        <v>0</v>
      </c>
    </row>
    <row r="56" ht="13.5" thickTop="1"/>
    <row r="57" spans="3:4" ht="12.75">
      <c r="C57" s="280"/>
      <c r="D57" s="280"/>
    </row>
    <row r="58" spans="3:4" ht="12.75">
      <c r="C58" s="280"/>
      <c r="D58" s="280"/>
    </row>
  </sheetData>
  <sheetProtection/>
  <mergeCells count="8">
    <mergeCell ref="A37:A55"/>
    <mergeCell ref="C44:C45"/>
    <mergeCell ref="D44:D45"/>
    <mergeCell ref="A1:D1"/>
    <mergeCell ref="A2:D2"/>
    <mergeCell ref="A7:A15"/>
    <mergeCell ref="A18:A34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7" sqref="D7"/>
    </sheetView>
  </sheetViews>
  <sheetFormatPr defaultColWidth="8.00390625" defaultRowHeight="12.75"/>
  <cols>
    <col min="1" max="1" width="22.421875" style="243" customWidth="1"/>
    <col min="2" max="2" width="9.28125" style="215" customWidth="1"/>
    <col min="3" max="3" width="30.7109375" style="215" customWidth="1"/>
    <col min="4" max="4" width="9.28125" style="215" customWidth="1"/>
    <col min="5" max="5" width="24.421875" style="215" customWidth="1"/>
    <col min="6" max="8" width="11.00390625" style="215" customWidth="1"/>
    <col min="9" max="16384" width="8.00390625" style="215" customWidth="1"/>
  </cols>
  <sheetData>
    <row r="1" spans="1:6" ht="12.75">
      <c r="A1" s="541" t="s">
        <v>419</v>
      </c>
      <c r="B1" s="541"/>
      <c r="C1" s="541"/>
      <c r="D1" s="541"/>
      <c r="E1" s="140"/>
      <c r="F1" s="140"/>
    </row>
    <row r="2" spans="1:6" ht="12.75">
      <c r="A2" s="545" t="s">
        <v>526</v>
      </c>
      <c r="B2" s="545"/>
      <c r="C2" s="545"/>
      <c r="D2" s="545"/>
      <c r="E2" s="85"/>
      <c r="F2" s="85"/>
    </row>
    <row r="3" spans="1:4" ht="33.75" customHeight="1">
      <c r="A3" s="556" t="s">
        <v>553</v>
      </c>
      <c r="B3" s="556"/>
      <c r="C3" s="556"/>
      <c r="D3" s="556"/>
    </row>
    <row r="4" spans="1:8" ht="19.5" customHeight="1">
      <c r="A4" s="216"/>
      <c r="B4" s="217"/>
      <c r="C4" s="217"/>
      <c r="D4" s="217"/>
      <c r="E4" s="217"/>
      <c r="F4" s="217"/>
      <c r="G4" s="217"/>
      <c r="H4" s="217"/>
    </row>
    <row r="5" spans="1:8" ht="32.25" thickBot="1">
      <c r="A5" s="218" t="s">
        <v>2</v>
      </c>
      <c r="C5" s="219" t="s">
        <v>43</v>
      </c>
      <c r="D5" s="220" t="s">
        <v>404</v>
      </c>
      <c r="H5" s="221"/>
    </row>
    <row r="6" spans="1:5" ht="24" customHeight="1" thickBot="1">
      <c r="A6" s="363" t="s">
        <v>268</v>
      </c>
      <c r="B6" s="364" t="s">
        <v>634</v>
      </c>
      <c r="C6" s="363" t="s">
        <v>268</v>
      </c>
      <c r="D6" s="365" t="s">
        <v>634</v>
      </c>
      <c r="E6" s="224"/>
    </row>
    <row r="7" spans="1:5" s="224" customFormat="1" ht="24.75" customHeight="1">
      <c r="A7" s="225" t="s">
        <v>405</v>
      </c>
      <c r="B7" s="325">
        <f>'1.szmelléklet bevétel'!D9+'1.szmelléklet bevétel'!D10+'1.szmelléklet bevétel'!D14-'1.b.sz.mell felhalm mérleg'!B16</f>
        <v>576920</v>
      </c>
      <c r="C7" s="226" t="s">
        <v>124</v>
      </c>
      <c r="D7" s="323">
        <f>'1sz melléklet kiadás'!D37</f>
        <v>2401006</v>
      </c>
      <c r="E7" s="215"/>
    </row>
    <row r="8" spans="1:4" ht="24.75" customHeight="1">
      <c r="A8" s="227" t="s">
        <v>406</v>
      </c>
      <c r="B8" s="326">
        <f>'1.szmelléklet bevétel'!D13</f>
        <v>904794</v>
      </c>
      <c r="C8" s="229" t="s">
        <v>407</v>
      </c>
      <c r="D8" s="323">
        <f>'1sz melléklet kiadás'!D38</f>
        <v>755039</v>
      </c>
    </row>
    <row r="9" spans="1:4" ht="24.75" customHeight="1">
      <c r="A9" s="227" t="s">
        <v>408</v>
      </c>
      <c r="B9" s="326">
        <f>'1.szmelléklet bevétel'!D33+'1.szmelléklet bevétel'!D34+'1.szmelléklet bevétel'!D35+'1.szmelléklet bevétel'!D36</f>
        <v>1599900</v>
      </c>
      <c r="C9" s="229" t="s">
        <v>127</v>
      </c>
      <c r="D9" s="422">
        <v>1643200</v>
      </c>
    </row>
    <row r="10" spans="1:4" ht="24.75" customHeight="1">
      <c r="A10" s="227" t="s">
        <v>409</v>
      </c>
      <c r="B10" s="327">
        <v>973153</v>
      </c>
      <c r="C10" s="229" t="s">
        <v>410</v>
      </c>
      <c r="D10" s="324">
        <f>'1sz melléklet kiadás'!D42</f>
        <v>13712</v>
      </c>
    </row>
    <row r="11" spans="1:5" ht="24.75" customHeight="1">
      <c r="A11" s="227" t="s">
        <v>411</v>
      </c>
      <c r="B11" s="326">
        <v>95301</v>
      </c>
      <c r="C11" s="229" t="s">
        <v>412</v>
      </c>
      <c r="D11" s="324">
        <f>'1sz melléklet kiadás'!D41</f>
        <v>112802</v>
      </c>
      <c r="E11" s="216"/>
    </row>
    <row r="12" spans="1:4" ht="24.75" customHeight="1">
      <c r="A12" s="231" t="s">
        <v>413</v>
      </c>
      <c r="B12" s="328">
        <f>'1.szmelléklet bevétel'!D12-'1.b.sz.mell felhalm mérleg'!B14</f>
        <v>336600</v>
      </c>
      <c r="C12" s="229" t="s">
        <v>156</v>
      </c>
      <c r="D12" s="324">
        <f>'1sz melléklet kiadás'!D40</f>
        <v>78054</v>
      </c>
    </row>
    <row r="13" spans="1:4" ht="24.75" customHeight="1">
      <c r="A13" s="231" t="s">
        <v>38</v>
      </c>
      <c r="B13" s="326">
        <f>'1.szmelléklet bevétel'!D43</f>
        <v>500000</v>
      </c>
      <c r="C13" s="229" t="s">
        <v>414</v>
      </c>
      <c r="D13" s="422">
        <v>595027</v>
      </c>
    </row>
    <row r="14" spans="1:4" ht="24.75" customHeight="1">
      <c r="A14" s="231"/>
      <c r="B14" s="228"/>
      <c r="C14" s="229" t="s">
        <v>371</v>
      </c>
      <c r="D14" s="324">
        <f>'1sz melléklet kiadás'!D50</f>
        <v>500</v>
      </c>
    </row>
    <row r="15" spans="1:4" ht="24.75" customHeight="1">
      <c r="A15" s="231"/>
      <c r="B15" s="228"/>
      <c r="C15" s="232" t="s">
        <v>415</v>
      </c>
      <c r="D15" s="324">
        <f>'1sz melléklet kiadás'!D51</f>
        <v>12100</v>
      </c>
    </row>
    <row r="16" spans="1:4" ht="24.75" customHeight="1">
      <c r="A16" s="231"/>
      <c r="B16" s="228"/>
      <c r="C16" s="233"/>
      <c r="D16" s="230"/>
    </row>
    <row r="17" spans="1:4" ht="24.75" customHeight="1">
      <c r="A17" s="231"/>
      <c r="B17" s="228"/>
      <c r="C17" s="233"/>
      <c r="D17" s="230"/>
    </row>
    <row r="18" spans="1:4" ht="18" customHeight="1">
      <c r="A18" s="231"/>
      <c r="B18" s="228"/>
      <c r="C18" s="233"/>
      <c r="D18" s="230"/>
    </row>
    <row r="19" spans="1:4" ht="18" customHeight="1" thickBot="1">
      <c r="A19" s="234"/>
      <c r="B19" s="235"/>
      <c r="C19" s="233"/>
      <c r="D19" s="236"/>
    </row>
    <row r="20" spans="1:4" ht="18" customHeight="1" thickBot="1">
      <c r="A20" s="237" t="s">
        <v>416</v>
      </c>
      <c r="B20" s="222">
        <f>SUM(B7:B19)</f>
        <v>4986668</v>
      </c>
      <c r="C20" s="238" t="s">
        <v>416</v>
      </c>
      <c r="D20" s="223">
        <f>SUM(D7:D19)</f>
        <v>5611440</v>
      </c>
    </row>
    <row r="21" spans="1:4" ht="18" customHeight="1" thickBot="1">
      <c r="A21" s="239" t="s">
        <v>417</v>
      </c>
      <c r="B21" s="240">
        <f>IF(((D20-B20)&gt;0),D20-B20,"----")</f>
        <v>624772</v>
      </c>
      <c r="C21" s="241" t="s">
        <v>418</v>
      </c>
      <c r="D21" s="242" t="str">
        <f>IF(((B20-D20)&gt;0),B20-D20,"----")</f>
        <v>----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D7" sqref="D7"/>
    </sheetView>
  </sheetViews>
  <sheetFormatPr defaultColWidth="8.00390625" defaultRowHeight="12.75"/>
  <cols>
    <col min="1" max="1" width="22.421875" style="271" customWidth="1"/>
    <col min="2" max="2" width="9.28125" style="244" customWidth="1"/>
    <col min="3" max="3" width="30.7109375" style="244" customWidth="1"/>
    <col min="4" max="4" width="9.28125" style="244" customWidth="1"/>
    <col min="5" max="5" width="24.421875" style="244" customWidth="1"/>
    <col min="6" max="8" width="11.00390625" style="244" customWidth="1"/>
    <col min="9" max="16384" width="8.00390625" style="244" customWidth="1"/>
  </cols>
  <sheetData>
    <row r="1" spans="1:4" ht="12.75">
      <c r="A1" s="541" t="s">
        <v>436</v>
      </c>
      <c r="B1" s="541"/>
      <c r="C1" s="541"/>
      <c r="D1" s="541"/>
    </row>
    <row r="2" spans="1:4" ht="12.75">
      <c r="A2" s="545" t="s">
        <v>536</v>
      </c>
      <c r="B2" s="545"/>
      <c r="C2" s="545"/>
      <c r="D2" s="545"/>
    </row>
    <row r="3" spans="1:4" ht="33.75" customHeight="1">
      <c r="A3" s="557" t="s">
        <v>632</v>
      </c>
      <c r="B3" s="557"/>
      <c r="C3" s="557"/>
      <c r="D3" s="557"/>
    </row>
    <row r="4" spans="1:8" ht="19.5" customHeight="1">
      <c r="A4" s="245"/>
      <c r="B4" s="246"/>
      <c r="C4" s="246"/>
      <c r="D4" s="246"/>
      <c r="E4" s="246"/>
      <c r="F4" s="246"/>
      <c r="G4" s="246"/>
      <c r="H4" s="246"/>
    </row>
    <row r="5" spans="1:8" ht="32.25" thickBot="1">
      <c r="A5" s="247" t="s">
        <v>2</v>
      </c>
      <c r="C5" s="248" t="s">
        <v>43</v>
      </c>
      <c r="D5" s="249" t="s">
        <v>404</v>
      </c>
      <c r="H5" s="250"/>
    </row>
    <row r="6" spans="1:5" ht="24" customHeight="1" thickBot="1">
      <c r="A6" s="366" t="s">
        <v>268</v>
      </c>
      <c r="B6" s="367" t="s">
        <v>633</v>
      </c>
      <c r="C6" s="366" t="s">
        <v>268</v>
      </c>
      <c r="D6" s="368" t="s">
        <v>634</v>
      </c>
      <c r="E6" s="253"/>
    </row>
    <row r="7" spans="1:5" s="253" customFormat="1" ht="24.75" customHeight="1">
      <c r="A7" s="254" t="s">
        <v>420</v>
      </c>
      <c r="B7" s="318">
        <f>'1.szmelléklet bevétel'!D30</f>
        <v>1008881</v>
      </c>
      <c r="C7" s="255" t="s">
        <v>421</v>
      </c>
      <c r="D7" s="320">
        <f>'1sz melléklet kiadás'!D48</f>
        <v>710493</v>
      </c>
      <c r="E7" s="244"/>
    </row>
    <row r="8" spans="1:4" ht="24.75" customHeight="1">
      <c r="A8" s="256" t="s">
        <v>422</v>
      </c>
      <c r="B8" s="319">
        <f>'1.szmelléklet bevétel'!D22+'1.szmelléklet bevétel'!D21</f>
        <v>40396</v>
      </c>
      <c r="C8" s="258" t="s">
        <v>423</v>
      </c>
      <c r="D8" s="321">
        <f>'1sz melléklet kiadás'!D43</f>
        <v>113114</v>
      </c>
    </row>
    <row r="9" spans="1:4" ht="24.75" customHeight="1">
      <c r="A9" s="256" t="s">
        <v>424</v>
      </c>
      <c r="B9" s="319">
        <v>0</v>
      </c>
      <c r="C9" s="258" t="s">
        <v>425</v>
      </c>
      <c r="D9" s="322">
        <f>'1sz melléklet kiadás'!D49</f>
        <v>194292</v>
      </c>
    </row>
    <row r="10" spans="1:4" ht="24.75" customHeight="1">
      <c r="A10" s="256" t="s">
        <v>426</v>
      </c>
      <c r="B10" s="319">
        <f>'1.szmelléklet bevétel'!D38+'1.szmelléklet bevétel'!D39</f>
        <v>653271</v>
      </c>
      <c r="C10" s="258" t="s">
        <v>427</v>
      </c>
      <c r="D10" s="321">
        <f>'1sz melléklet kiadás'!D31</f>
        <v>6802</v>
      </c>
    </row>
    <row r="11" spans="1:5" ht="24.75" customHeight="1">
      <c r="A11" s="256" t="s">
        <v>411</v>
      </c>
      <c r="B11" s="319">
        <v>30498</v>
      </c>
      <c r="C11" s="258" t="s">
        <v>428</v>
      </c>
      <c r="D11" s="321">
        <v>0</v>
      </c>
      <c r="E11" s="245"/>
    </row>
    <row r="12" spans="1:4" ht="24.75" customHeight="1">
      <c r="A12" s="256" t="s">
        <v>429</v>
      </c>
      <c r="B12" s="423">
        <v>0</v>
      </c>
      <c r="C12" s="260" t="s">
        <v>430</v>
      </c>
      <c r="D12" s="321">
        <f>'1sz melléklet kiadás'!D32</f>
        <v>0</v>
      </c>
    </row>
    <row r="13" spans="1:4" ht="24.75" customHeight="1">
      <c r="A13" s="261" t="s">
        <v>431</v>
      </c>
      <c r="B13" s="423">
        <v>16660</v>
      </c>
      <c r="C13" s="258" t="s">
        <v>432</v>
      </c>
      <c r="D13" s="424">
        <v>152146</v>
      </c>
    </row>
    <row r="14" spans="1:4" ht="24.75" customHeight="1">
      <c r="A14" s="261" t="s">
        <v>433</v>
      </c>
      <c r="B14" s="423">
        <v>38500</v>
      </c>
      <c r="C14" s="260"/>
      <c r="D14" s="321"/>
    </row>
    <row r="15" spans="1:4" ht="24.75" customHeight="1">
      <c r="A15" s="261" t="s">
        <v>434</v>
      </c>
      <c r="B15" s="423">
        <v>7000</v>
      </c>
      <c r="C15" s="260"/>
      <c r="D15" s="321"/>
    </row>
    <row r="16" spans="1:4" ht="24.75" customHeight="1">
      <c r="A16" s="261" t="s">
        <v>435</v>
      </c>
      <c r="B16" s="423">
        <v>6413</v>
      </c>
      <c r="C16" s="260"/>
      <c r="D16" s="321"/>
    </row>
    <row r="17" spans="1:4" ht="24.75" customHeight="1">
      <c r="A17" s="261"/>
      <c r="B17" s="257"/>
      <c r="C17" s="260"/>
      <c r="D17" s="259"/>
    </row>
    <row r="18" spans="1:4" ht="18" customHeight="1">
      <c r="A18" s="261"/>
      <c r="B18" s="257"/>
      <c r="C18" s="260"/>
      <c r="D18" s="259"/>
    </row>
    <row r="19" spans="1:4" ht="18" customHeight="1" thickBot="1">
      <c r="A19" s="262"/>
      <c r="B19" s="263"/>
      <c r="C19" s="260"/>
      <c r="D19" s="264"/>
    </row>
    <row r="20" spans="1:4" ht="18" customHeight="1" thickBot="1">
      <c r="A20" s="265" t="s">
        <v>416</v>
      </c>
      <c r="B20" s="251">
        <f>SUM(B7:B19)</f>
        <v>1801619</v>
      </c>
      <c r="C20" s="266" t="s">
        <v>416</v>
      </c>
      <c r="D20" s="252">
        <f>SUM(D7:D19)</f>
        <v>1176847</v>
      </c>
    </row>
    <row r="21" spans="1:4" ht="18" customHeight="1" thickBot="1">
      <c r="A21" s="267" t="s">
        <v>417</v>
      </c>
      <c r="B21" s="268" t="str">
        <f>IF(((D20-B20)&gt;0),D20-B20,"----")</f>
        <v>----</v>
      </c>
      <c r="C21" s="269" t="s">
        <v>418</v>
      </c>
      <c r="D21" s="270">
        <f>IF(((B20-D20)&gt;0),B20-D20,"----")</f>
        <v>624772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00"/>
  <sheetViews>
    <sheetView zoomScalePageLayoutView="0" workbookViewId="0" topLeftCell="A106">
      <selection activeCell="E117" sqref="E117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541" t="s">
        <v>241</v>
      </c>
      <c r="C1" s="541"/>
      <c r="D1" s="541"/>
      <c r="E1" s="541"/>
      <c r="F1" s="541"/>
      <c r="G1" s="541"/>
      <c r="H1" s="541"/>
    </row>
    <row r="2" spans="1:8" ht="12.75">
      <c r="A2" s="545" t="s">
        <v>526</v>
      </c>
      <c r="B2" s="545"/>
      <c r="C2" s="545"/>
      <c r="D2" s="545"/>
      <c r="E2" s="545"/>
      <c r="F2" s="545"/>
      <c r="G2" s="545"/>
      <c r="H2" s="545"/>
    </row>
    <row r="3" spans="2:8" ht="12.75">
      <c r="B3" s="545" t="s">
        <v>527</v>
      </c>
      <c r="C3" s="545"/>
      <c r="D3" s="545"/>
      <c r="E3" s="545"/>
      <c r="F3" s="545"/>
      <c r="G3" s="545"/>
      <c r="H3" s="545"/>
    </row>
    <row r="4" spans="2:8" ht="13.5" thickBot="1">
      <c r="B4" s="37" t="s">
        <v>242</v>
      </c>
      <c r="C4" s="37"/>
      <c r="D4" s="37"/>
      <c r="E4" s="37"/>
      <c r="F4" s="37"/>
      <c r="G4" s="37"/>
      <c r="H4" s="37"/>
    </row>
    <row r="5" spans="1:9" ht="33" customHeight="1" thickBot="1">
      <c r="A5" s="3"/>
      <c r="B5" s="38"/>
      <c r="C5" s="560" t="s">
        <v>4</v>
      </c>
      <c r="D5" s="561"/>
      <c r="E5" s="560" t="s">
        <v>77</v>
      </c>
      <c r="F5" s="561"/>
      <c r="G5" s="560" t="s">
        <v>511</v>
      </c>
      <c r="H5" s="562"/>
      <c r="I5" s="2"/>
    </row>
    <row r="6" spans="1:9" ht="42.75" customHeight="1" thickBot="1">
      <c r="A6" s="356" t="s">
        <v>78</v>
      </c>
      <c r="B6" s="369" t="s">
        <v>79</v>
      </c>
      <c r="C6" s="369" t="s">
        <v>528</v>
      </c>
      <c r="D6" s="369" t="s">
        <v>529</v>
      </c>
      <c r="E6" s="369" t="s">
        <v>528</v>
      </c>
      <c r="F6" s="369" t="s">
        <v>529</v>
      </c>
      <c r="G6" s="369" t="s">
        <v>528</v>
      </c>
      <c r="H6" s="369" t="s">
        <v>529</v>
      </c>
      <c r="I6" s="2"/>
    </row>
    <row r="7" spans="1:9" ht="33" customHeight="1" thickBot="1">
      <c r="A7" s="88" t="s">
        <v>5</v>
      </c>
      <c r="B7" s="1" t="s">
        <v>80</v>
      </c>
      <c r="C7" s="63">
        <v>37402</v>
      </c>
      <c r="D7" s="63">
        <v>37402</v>
      </c>
      <c r="E7" s="63"/>
      <c r="F7" s="63"/>
      <c r="G7" s="63"/>
      <c r="H7" s="63"/>
      <c r="I7" s="2"/>
    </row>
    <row r="8" spans="1:9" ht="15" customHeight="1" thickBot="1">
      <c r="A8" s="88" t="s">
        <v>9</v>
      </c>
      <c r="B8" s="1" t="s">
        <v>81</v>
      </c>
      <c r="C8" s="63">
        <v>102000</v>
      </c>
      <c r="D8" s="63">
        <v>102000</v>
      </c>
      <c r="E8" s="63">
        <v>40000</v>
      </c>
      <c r="F8" s="63">
        <v>40000</v>
      </c>
      <c r="G8" s="63">
        <v>44242</v>
      </c>
      <c r="H8" s="63">
        <v>44242</v>
      </c>
      <c r="I8" s="2"/>
    </row>
    <row r="9" spans="1:9" ht="15" customHeight="1" thickBot="1">
      <c r="A9" s="564" t="s">
        <v>82</v>
      </c>
      <c r="B9" s="27" t="s">
        <v>83</v>
      </c>
      <c r="C9" s="63">
        <v>3000</v>
      </c>
      <c r="D9" s="63">
        <v>3000</v>
      </c>
      <c r="E9" s="63"/>
      <c r="F9" s="63"/>
      <c r="G9" s="63">
        <v>8317</v>
      </c>
      <c r="H9" s="63">
        <v>8317</v>
      </c>
      <c r="I9" s="2"/>
    </row>
    <row r="10" spans="1:9" ht="15" customHeight="1" thickBot="1">
      <c r="A10" s="566"/>
      <c r="B10" s="282" t="s">
        <v>84</v>
      </c>
      <c r="C10" s="438">
        <v>3000</v>
      </c>
      <c r="D10" s="63">
        <v>3000</v>
      </c>
      <c r="E10" s="63"/>
      <c r="F10" s="63"/>
      <c r="G10" s="63"/>
      <c r="H10" s="63"/>
      <c r="I10" s="2"/>
    </row>
    <row r="11" spans="1:9" ht="15" customHeight="1" thickBot="1">
      <c r="A11" s="565"/>
      <c r="B11" s="283" t="s">
        <v>445</v>
      </c>
      <c r="C11" s="438">
        <v>100</v>
      </c>
      <c r="D11" s="63">
        <v>100</v>
      </c>
      <c r="E11" s="63"/>
      <c r="F11" s="63"/>
      <c r="G11" s="63"/>
      <c r="H11" s="63"/>
      <c r="I11" s="2"/>
    </row>
    <row r="12" spans="1:9" ht="15" customHeight="1" thickBot="1">
      <c r="A12" s="558" t="s">
        <v>85</v>
      </c>
      <c r="B12" s="27" t="s">
        <v>86</v>
      </c>
      <c r="C12" s="63">
        <v>600</v>
      </c>
      <c r="D12" s="63">
        <v>600</v>
      </c>
      <c r="E12" s="63"/>
      <c r="F12" s="63"/>
      <c r="G12" s="63"/>
      <c r="H12" s="63"/>
      <c r="I12" s="2"/>
    </row>
    <row r="13" spans="1:9" ht="15" customHeight="1" thickBot="1">
      <c r="A13" s="559"/>
      <c r="B13" s="441" t="s">
        <v>533</v>
      </c>
      <c r="C13" s="438"/>
      <c r="D13" s="63"/>
      <c r="E13" s="63"/>
      <c r="F13" s="63"/>
      <c r="G13" s="63">
        <v>22883</v>
      </c>
      <c r="H13" s="63">
        <v>22883</v>
      </c>
      <c r="I13" s="2"/>
    </row>
    <row r="14" spans="1:9" ht="15" customHeight="1" thickBot="1">
      <c r="A14" s="564" t="s">
        <v>87</v>
      </c>
      <c r="B14" s="8" t="s">
        <v>88</v>
      </c>
      <c r="C14" s="63">
        <v>21404</v>
      </c>
      <c r="D14" s="63">
        <v>21404</v>
      </c>
      <c r="E14" s="63"/>
      <c r="F14" s="63"/>
      <c r="G14" s="63"/>
      <c r="H14" s="63"/>
      <c r="I14" s="2"/>
    </row>
    <row r="15" spans="1:9" ht="15" customHeight="1" thickBot="1">
      <c r="A15" s="565"/>
      <c r="B15" s="281" t="s">
        <v>444</v>
      </c>
      <c r="C15" s="63"/>
      <c r="D15" s="63"/>
      <c r="E15" s="63"/>
      <c r="F15" s="63"/>
      <c r="G15" s="63"/>
      <c r="H15" s="63"/>
      <c r="I15" s="2"/>
    </row>
    <row r="16" spans="1:9" ht="15" customHeight="1" thickBot="1">
      <c r="A16" s="88" t="s">
        <v>89</v>
      </c>
      <c r="B16" s="1" t="s">
        <v>90</v>
      </c>
      <c r="C16" s="63">
        <v>32601</v>
      </c>
      <c r="D16" s="63">
        <v>32601</v>
      </c>
      <c r="E16" s="63"/>
      <c r="F16" s="63"/>
      <c r="G16" s="63">
        <v>102287</v>
      </c>
      <c r="H16" s="63">
        <v>102287</v>
      </c>
      <c r="I16" s="2"/>
    </row>
    <row r="17" spans="1:9" ht="15" customHeight="1" thickBot="1">
      <c r="A17" s="88" t="s">
        <v>91</v>
      </c>
      <c r="B17" s="1" t="s">
        <v>92</v>
      </c>
      <c r="C17" s="63">
        <v>46688</v>
      </c>
      <c r="D17" s="63">
        <v>46688</v>
      </c>
      <c r="E17" s="63"/>
      <c r="F17" s="63"/>
      <c r="G17" s="63">
        <v>14660</v>
      </c>
      <c r="H17" s="63">
        <v>14660</v>
      </c>
      <c r="I17" s="2"/>
    </row>
    <row r="18" spans="1:9" ht="15" customHeight="1" thickBot="1">
      <c r="A18" s="558" t="s">
        <v>93</v>
      </c>
      <c r="B18" s="27" t="s">
        <v>94</v>
      </c>
      <c r="C18" s="63">
        <v>6140</v>
      </c>
      <c r="D18" s="63">
        <v>6140</v>
      </c>
      <c r="E18" s="63"/>
      <c r="F18" s="63"/>
      <c r="G18" s="63">
        <v>3360</v>
      </c>
      <c r="H18" s="63">
        <v>3360</v>
      </c>
      <c r="I18" s="2"/>
    </row>
    <row r="19" spans="1:9" ht="15" customHeight="1" thickBot="1">
      <c r="A19" s="559"/>
      <c r="B19" s="1" t="s">
        <v>95</v>
      </c>
      <c r="C19" s="438">
        <v>6480</v>
      </c>
      <c r="D19" s="63">
        <v>6480</v>
      </c>
      <c r="E19" s="63"/>
      <c r="F19" s="63"/>
      <c r="G19" s="63">
        <v>7215</v>
      </c>
      <c r="H19" s="63">
        <v>7215</v>
      </c>
      <c r="I19" s="2"/>
    </row>
    <row r="20" spans="1:9" ht="15" customHeight="1" thickBot="1">
      <c r="A20" s="558" t="s">
        <v>96</v>
      </c>
      <c r="B20" s="27" t="s">
        <v>97</v>
      </c>
      <c r="C20" s="63">
        <v>1600</v>
      </c>
      <c r="D20" s="63">
        <v>1600</v>
      </c>
      <c r="E20" s="63"/>
      <c r="F20" s="63"/>
      <c r="G20" s="63">
        <v>9450</v>
      </c>
      <c r="H20" s="63">
        <v>9450</v>
      </c>
      <c r="I20" s="2"/>
    </row>
    <row r="21" spans="1:9" ht="15" customHeight="1" thickBot="1">
      <c r="A21" s="559"/>
      <c r="B21" s="1" t="s">
        <v>98</v>
      </c>
      <c r="C21" s="438"/>
      <c r="D21" s="63"/>
      <c r="E21" s="63"/>
      <c r="F21" s="63"/>
      <c r="G21" s="63">
        <v>200</v>
      </c>
      <c r="H21" s="63">
        <v>200</v>
      </c>
      <c r="I21" s="2"/>
    </row>
    <row r="22" spans="1:9" ht="15" customHeight="1" thickBot="1">
      <c r="A22" s="88" t="s">
        <v>99</v>
      </c>
      <c r="B22" s="1" t="s">
        <v>100</v>
      </c>
      <c r="C22" s="63">
        <v>950</v>
      </c>
      <c r="D22" s="63">
        <v>950</v>
      </c>
      <c r="E22" s="63"/>
      <c r="F22" s="63"/>
      <c r="G22" s="63"/>
      <c r="H22" s="63"/>
      <c r="I22" s="2"/>
    </row>
    <row r="23" spans="1:9" ht="15" customHeight="1" thickBot="1">
      <c r="A23" s="88" t="s">
        <v>101</v>
      </c>
      <c r="B23" s="1" t="s">
        <v>103</v>
      </c>
      <c r="C23" s="63">
        <v>29607</v>
      </c>
      <c r="D23" s="63">
        <v>29607</v>
      </c>
      <c r="E23" s="63"/>
      <c r="F23" s="63"/>
      <c r="G23" s="63">
        <v>2715</v>
      </c>
      <c r="H23" s="63">
        <v>2715</v>
      </c>
      <c r="I23" s="2"/>
    </row>
    <row r="24" spans="1:9" ht="15" customHeight="1" thickBot="1">
      <c r="A24" s="88" t="s">
        <v>102</v>
      </c>
      <c r="B24" s="1" t="s">
        <v>255</v>
      </c>
      <c r="C24" s="434"/>
      <c r="D24" s="63"/>
      <c r="E24" s="63"/>
      <c r="F24" s="63"/>
      <c r="G24" s="63">
        <v>3542</v>
      </c>
      <c r="H24" s="63">
        <v>3542</v>
      </c>
      <c r="I24" s="2"/>
    </row>
    <row r="25" spans="1:9" ht="15" customHeight="1" thickBot="1">
      <c r="A25" s="88"/>
      <c r="B25" s="39" t="s">
        <v>104</v>
      </c>
      <c r="C25" s="439">
        <f aca="true" t="shared" si="0" ref="C25:H25">SUM(C7:C24)</f>
        <v>291572</v>
      </c>
      <c r="D25" s="435">
        <f t="shared" si="0"/>
        <v>291572</v>
      </c>
      <c r="E25" s="435">
        <f t="shared" si="0"/>
        <v>40000</v>
      </c>
      <c r="F25" s="435">
        <f>SUM(F7:F24)</f>
        <v>40000</v>
      </c>
      <c r="G25" s="435">
        <f>SUM(G7:G24)</f>
        <v>218871</v>
      </c>
      <c r="H25" s="435">
        <f t="shared" si="0"/>
        <v>218871</v>
      </c>
      <c r="I25" s="2"/>
    </row>
    <row r="26" spans="1:9" ht="15" customHeight="1" thickBot="1">
      <c r="A26" s="88" t="s">
        <v>105</v>
      </c>
      <c r="B26" s="1" t="s">
        <v>106</v>
      </c>
      <c r="C26" s="63">
        <v>90000</v>
      </c>
      <c r="D26" s="63">
        <v>90000</v>
      </c>
      <c r="E26" s="63">
        <v>0</v>
      </c>
      <c r="F26" s="63"/>
      <c r="G26" s="63">
        <v>1217374</v>
      </c>
      <c r="H26" s="63">
        <v>1217374</v>
      </c>
      <c r="I26" s="2"/>
    </row>
    <row r="27" spans="1:9" ht="15" customHeight="1" thickBot="1">
      <c r="A27" s="88"/>
      <c r="B27" s="39" t="s">
        <v>107</v>
      </c>
      <c r="C27" s="440">
        <f aca="true" t="shared" si="1" ref="C27:H27">C25+C26</f>
        <v>381572</v>
      </c>
      <c r="D27" s="435">
        <f t="shared" si="1"/>
        <v>381572</v>
      </c>
      <c r="E27" s="435">
        <f t="shared" si="1"/>
        <v>40000</v>
      </c>
      <c r="F27" s="435">
        <f>F25+F26</f>
        <v>40000</v>
      </c>
      <c r="G27" s="435">
        <f>G25+G26</f>
        <v>1436245</v>
      </c>
      <c r="H27" s="435">
        <f t="shared" si="1"/>
        <v>1436245</v>
      </c>
      <c r="I27" s="2"/>
    </row>
    <row r="28" spans="2:8" ht="12.75">
      <c r="B28" s="37"/>
      <c r="C28" s="37"/>
      <c r="D28" s="37"/>
      <c r="E28" s="37"/>
      <c r="F28" s="37"/>
      <c r="G28" s="37"/>
      <c r="H28" s="37"/>
    </row>
    <row r="29" spans="2:8" ht="13.5" thickBot="1">
      <c r="B29" s="37" t="s">
        <v>242</v>
      </c>
      <c r="C29" s="37"/>
      <c r="D29" s="37"/>
      <c r="E29" s="37"/>
      <c r="F29" s="37"/>
      <c r="G29" s="37"/>
      <c r="H29" s="37"/>
    </row>
    <row r="30" spans="1:8" ht="30" customHeight="1" thickBot="1">
      <c r="A30" s="3"/>
      <c r="B30" s="38"/>
      <c r="C30" s="560" t="s">
        <v>512</v>
      </c>
      <c r="D30" s="561"/>
      <c r="E30" s="560" t="s">
        <v>109</v>
      </c>
      <c r="F30" s="561"/>
      <c r="G30" s="560" t="s">
        <v>110</v>
      </c>
      <c r="H30" s="562"/>
    </row>
    <row r="31" spans="1:8" ht="39" thickBot="1">
      <c r="A31" s="356" t="s">
        <v>78</v>
      </c>
      <c r="B31" s="369" t="s">
        <v>79</v>
      </c>
      <c r="C31" s="369" t="s">
        <v>528</v>
      </c>
      <c r="D31" s="369" t="s">
        <v>529</v>
      </c>
      <c r="E31" s="369" t="s">
        <v>528</v>
      </c>
      <c r="F31" s="369" t="s">
        <v>529</v>
      </c>
      <c r="G31" s="369" t="s">
        <v>528</v>
      </c>
      <c r="H31" s="369" t="s">
        <v>529</v>
      </c>
    </row>
    <row r="32" spans="1:11" ht="26.25" thickBot="1">
      <c r="A32" s="88" t="s">
        <v>5</v>
      </c>
      <c r="B32" s="1" t="s">
        <v>80</v>
      </c>
      <c r="C32" s="63">
        <v>10700</v>
      </c>
      <c r="D32" s="63">
        <v>10700</v>
      </c>
      <c r="E32" s="63">
        <v>191088</v>
      </c>
      <c r="F32" s="63">
        <v>191088</v>
      </c>
      <c r="G32" s="63"/>
      <c r="H32" s="63">
        <v>7850</v>
      </c>
      <c r="J32" s="280"/>
      <c r="K32" s="280"/>
    </row>
    <row r="33" spans="1:11" ht="26.25" thickBot="1">
      <c r="A33" s="88" t="s">
        <v>9</v>
      </c>
      <c r="B33" s="1" t="s">
        <v>81</v>
      </c>
      <c r="C33" s="63">
        <v>35000</v>
      </c>
      <c r="D33" s="63">
        <v>35000</v>
      </c>
      <c r="E33" s="63">
        <v>369727</v>
      </c>
      <c r="F33" s="63">
        <v>369727</v>
      </c>
      <c r="G33" s="63">
        <v>27000</v>
      </c>
      <c r="H33" s="63">
        <v>30039</v>
      </c>
      <c r="J33" s="280"/>
      <c r="K33" s="280"/>
    </row>
    <row r="34" spans="1:11" ht="13.5" thickBot="1">
      <c r="A34" s="564" t="s">
        <v>82</v>
      </c>
      <c r="B34" s="27" t="s">
        <v>83</v>
      </c>
      <c r="C34" s="63">
        <v>5150</v>
      </c>
      <c r="D34" s="63">
        <v>5150</v>
      </c>
      <c r="E34" s="63">
        <v>275548</v>
      </c>
      <c r="F34" s="63">
        <v>275548</v>
      </c>
      <c r="G34" s="63">
        <v>1648</v>
      </c>
      <c r="H34" s="63">
        <v>2867</v>
      </c>
      <c r="J34" s="280"/>
      <c r="K34" s="280"/>
    </row>
    <row r="35" spans="1:11" ht="13.5" thickBot="1">
      <c r="A35" s="566"/>
      <c r="B35" s="282" t="s">
        <v>84</v>
      </c>
      <c r="C35" s="63"/>
      <c r="D35" s="63"/>
      <c r="E35" s="63">
        <v>48052</v>
      </c>
      <c r="F35" s="63">
        <v>48052</v>
      </c>
      <c r="G35" s="63"/>
      <c r="H35" s="63"/>
      <c r="J35" s="280"/>
      <c r="K35" s="280"/>
    </row>
    <row r="36" spans="1:11" ht="26.25" thickBot="1">
      <c r="A36" s="565"/>
      <c r="B36" s="283" t="s">
        <v>445</v>
      </c>
      <c r="C36" s="63"/>
      <c r="D36" s="63"/>
      <c r="E36" s="63">
        <v>47121</v>
      </c>
      <c r="F36" s="63">
        <v>47121</v>
      </c>
      <c r="G36" s="63"/>
      <c r="H36" s="63"/>
      <c r="J36" s="280"/>
      <c r="K36" s="280"/>
    </row>
    <row r="37" spans="1:11" ht="13.5" thickBot="1">
      <c r="A37" s="558" t="s">
        <v>85</v>
      </c>
      <c r="B37" s="27" t="s">
        <v>86</v>
      </c>
      <c r="C37" s="63"/>
      <c r="D37" s="63"/>
      <c r="E37" s="63">
        <v>198514</v>
      </c>
      <c r="F37" s="63">
        <v>198514</v>
      </c>
      <c r="G37" s="63">
        <v>260</v>
      </c>
      <c r="H37" s="63">
        <v>4540</v>
      </c>
      <c r="J37" s="280"/>
      <c r="K37" s="280"/>
    </row>
    <row r="38" spans="1:11" ht="26.25" thickBot="1">
      <c r="A38" s="559"/>
      <c r="B38" s="441" t="s">
        <v>532</v>
      </c>
      <c r="C38" s="63"/>
      <c r="D38" s="63"/>
      <c r="E38" s="63">
        <v>27417</v>
      </c>
      <c r="F38" s="63">
        <v>27417</v>
      </c>
      <c r="G38" s="63"/>
      <c r="H38" s="63">
        <v>4183</v>
      </c>
      <c r="J38" s="280"/>
      <c r="K38" s="280"/>
    </row>
    <row r="39" spans="1:11" ht="13.5" thickBot="1">
      <c r="A39" s="564" t="s">
        <v>87</v>
      </c>
      <c r="B39" s="8" t="s">
        <v>88</v>
      </c>
      <c r="C39" s="63"/>
      <c r="D39" s="63"/>
      <c r="E39" s="63">
        <v>211904</v>
      </c>
      <c r="F39" s="63">
        <v>211904</v>
      </c>
      <c r="G39" s="63"/>
      <c r="H39" s="63">
        <v>100</v>
      </c>
      <c r="J39" s="280"/>
      <c r="K39" s="280"/>
    </row>
    <row r="40" spans="1:11" ht="26.25" thickBot="1">
      <c r="A40" s="565"/>
      <c r="B40" s="281" t="s">
        <v>444</v>
      </c>
      <c r="C40" s="63"/>
      <c r="D40" s="63"/>
      <c r="E40" s="63">
        <v>11302</v>
      </c>
      <c r="F40" s="63">
        <v>11302</v>
      </c>
      <c r="G40" s="63"/>
      <c r="H40" s="63"/>
      <c r="J40" s="280"/>
      <c r="K40" s="280"/>
    </row>
    <row r="41" spans="1:11" ht="13.5" thickBot="1">
      <c r="A41" s="88" t="s">
        <v>89</v>
      </c>
      <c r="B41" s="1" t="s">
        <v>90</v>
      </c>
      <c r="C41" s="63"/>
      <c r="D41" s="63"/>
      <c r="E41" s="63">
        <v>111667</v>
      </c>
      <c r="F41" s="63">
        <v>111667</v>
      </c>
      <c r="G41" s="63">
        <v>3941</v>
      </c>
      <c r="H41" s="63">
        <v>4295</v>
      </c>
      <c r="J41" s="280"/>
      <c r="K41" s="280"/>
    </row>
    <row r="42" spans="1:11" ht="13.5" thickBot="1">
      <c r="A42" s="88" t="s">
        <v>91</v>
      </c>
      <c r="B42" s="1" t="s">
        <v>92</v>
      </c>
      <c r="C42" s="63"/>
      <c r="D42" s="63"/>
      <c r="E42" s="63">
        <v>94507</v>
      </c>
      <c r="F42" s="63">
        <v>94507</v>
      </c>
      <c r="G42" s="63"/>
      <c r="H42" s="63">
        <v>73</v>
      </c>
      <c r="J42" s="280"/>
      <c r="K42" s="280"/>
    </row>
    <row r="43" spans="1:11" ht="13.5" thickBot="1">
      <c r="A43" s="558" t="s">
        <v>93</v>
      </c>
      <c r="B43" s="27" t="s">
        <v>94</v>
      </c>
      <c r="C43" s="63"/>
      <c r="D43" s="63"/>
      <c r="E43" s="63">
        <v>32486</v>
      </c>
      <c r="F43" s="63">
        <v>32486</v>
      </c>
      <c r="G43" s="63"/>
      <c r="H43" s="63">
        <v>126</v>
      </c>
      <c r="J43" s="280"/>
      <c r="K43" s="280"/>
    </row>
    <row r="44" spans="1:11" ht="13.5" thickBot="1">
      <c r="A44" s="559"/>
      <c r="B44" s="1" t="s">
        <v>95</v>
      </c>
      <c r="C44" s="63"/>
      <c r="D44" s="63"/>
      <c r="E44" s="63">
        <v>11684</v>
      </c>
      <c r="F44" s="63">
        <v>11684</v>
      </c>
      <c r="G44" s="63"/>
      <c r="H44" s="63"/>
      <c r="J44" s="280"/>
      <c r="K44" s="280"/>
    </row>
    <row r="45" spans="1:11" ht="13.5" thickBot="1">
      <c r="A45" s="558" t="s">
        <v>96</v>
      </c>
      <c r="B45" s="27" t="s">
        <v>97</v>
      </c>
      <c r="C45" s="63"/>
      <c r="D45" s="63"/>
      <c r="E45" s="63">
        <v>22808</v>
      </c>
      <c r="F45" s="63">
        <v>22808</v>
      </c>
      <c r="G45" s="63"/>
      <c r="H45" s="63">
        <v>703</v>
      </c>
      <c r="J45" s="280"/>
      <c r="K45" s="280"/>
    </row>
    <row r="46" spans="1:11" ht="13.5" thickBot="1">
      <c r="A46" s="559"/>
      <c r="B46" s="1" t="s">
        <v>98</v>
      </c>
      <c r="C46" s="63"/>
      <c r="D46" s="63"/>
      <c r="E46" s="63">
        <v>17521</v>
      </c>
      <c r="F46" s="63">
        <v>17521</v>
      </c>
      <c r="G46" s="63"/>
      <c r="H46" s="63">
        <v>52</v>
      </c>
      <c r="J46" s="280"/>
      <c r="K46" s="280"/>
    </row>
    <row r="47" spans="1:11" ht="13.5" thickBot="1">
      <c r="A47" s="88" t="s">
        <v>99</v>
      </c>
      <c r="B47" s="1" t="s">
        <v>100</v>
      </c>
      <c r="C47" s="63"/>
      <c r="D47" s="63"/>
      <c r="E47" s="63">
        <v>235084</v>
      </c>
      <c r="F47" s="63">
        <v>238331</v>
      </c>
      <c r="G47" s="63"/>
      <c r="H47" s="63">
        <v>62</v>
      </c>
      <c r="J47" s="280"/>
      <c r="K47" s="280"/>
    </row>
    <row r="48" spans="1:11" ht="13.5" thickBot="1">
      <c r="A48" s="88" t="s">
        <v>101</v>
      </c>
      <c r="B48" s="1" t="s">
        <v>103</v>
      </c>
      <c r="C48" s="63">
        <v>14575</v>
      </c>
      <c r="D48" s="63">
        <v>14575</v>
      </c>
      <c r="E48" s="63">
        <v>12481</v>
      </c>
      <c r="F48" s="63">
        <v>12481</v>
      </c>
      <c r="G48" s="63"/>
      <c r="H48" s="63">
        <v>2231</v>
      </c>
      <c r="J48" s="280"/>
      <c r="K48" s="280"/>
    </row>
    <row r="49" spans="1:11" ht="15.75" customHeight="1" thickBot="1">
      <c r="A49" s="88" t="s">
        <v>102</v>
      </c>
      <c r="B49" s="1" t="s">
        <v>255</v>
      </c>
      <c r="C49" s="63">
        <v>53712</v>
      </c>
      <c r="D49" s="63">
        <v>53712</v>
      </c>
      <c r="E49" s="63">
        <v>4816</v>
      </c>
      <c r="F49" s="63">
        <v>4816</v>
      </c>
      <c r="G49" s="63">
        <v>33899</v>
      </c>
      <c r="H49" s="63">
        <v>37926</v>
      </c>
      <c r="J49" s="280"/>
      <c r="K49" s="280"/>
    </row>
    <row r="50" spans="1:11" ht="13.5" thickBot="1">
      <c r="A50" s="88"/>
      <c r="B50" s="39" t="s">
        <v>104</v>
      </c>
      <c r="C50" s="435">
        <f aca="true" t="shared" si="2" ref="C50:H50">SUM(C32:C49)</f>
        <v>119137</v>
      </c>
      <c r="D50" s="435">
        <f t="shared" si="2"/>
        <v>119137</v>
      </c>
      <c r="E50" s="435">
        <f t="shared" si="2"/>
        <v>1923727</v>
      </c>
      <c r="F50" s="435">
        <f t="shared" si="2"/>
        <v>1926974</v>
      </c>
      <c r="G50" s="435">
        <f t="shared" si="2"/>
        <v>66748</v>
      </c>
      <c r="H50" s="435">
        <f t="shared" si="2"/>
        <v>95047</v>
      </c>
      <c r="J50" s="280"/>
      <c r="K50" s="280"/>
    </row>
    <row r="51" spans="1:11" s="37" customFormat="1" ht="13.5" thickBot="1">
      <c r="A51" s="88" t="s">
        <v>105</v>
      </c>
      <c r="B51" s="1" t="s">
        <v>106</v>
      </c>
      <c r="C51" s="63">
        <v>0</v>
      </c>
      <c r="D51" s="63">
        <v>0</v>
      </c>
      <c r="E51" s="63">
        <v>9760</v>
      </c>
      <c r="F51" s="63">
        <v>10293</v>
      </c>
      <c r="G51" s="63"/>
      <c r="H51" s="63">
        <v>30752</v>
      </c>
      <c r="K51" s="280"/>
    </row>
    <row r="52" spans="1:18" ht="13.5" thickBot="1">
      <c r="A52" s="88"/>
      <c r="B52" s="39" t="s">
        <v>107</v>
      </c>
      <c r="C52" s="435">
        <f aca="true" t="shared" si="3" ref="C52:H52">C50+C51</f>
        <v>119137</v>
      </c>
      <c r="D52" s="435">
        <f t="shared" si="3"/>
        <v>119137</v>
      </c>
      <c r="E52" s="435">
        <f t="shared" si="3"/>
        <v>1933487</v>
      </c>
      <c r="F52" s="435">
        <f t="shared" si="3"/>
        <v>1937267</v>
      </c>
      <c r="G52" s="435">
        <f t="shared" si="3"/>
        <v>66748</v>
      </c>
      <c r="H52" s="435">
        <f t="shared" si="3"/>
        <v>125799</v>
      </c>
      <c r="J52" s="280"/>
      <c r="K52" s="280"/>
      <c r="L52" s="280"/>
      <c r="M52" s="280"/>
      <c r="N52" s="280"/>
      <c r="O52" s="280"/>
      <c r="P52" s="280"/>
      <c r="Q52" s="280"/>
      <c r="R52" s="280"/>
    </row>
    <row r="53" spans="1:8" ht="15.75">
      <c r="A53" s="40"/>
      <c r="B53" s="41"/>
      <c r="C53" s="42"/>
      <c r="D53" s="42"/>
      <c r="E53" s="42"/>
      <c r="F53" s="42"/>
      <c r="G53" s="42"/>
      <c r="H53" s="42"/>
    </row>
    <row r="54" spans="1:8" ht="15.75">
      <c r="A54" s="40"/>
      <c r="B54" s="41"/>
      <c r="C54" s="42"/>
      <c r="D54" s="42"/>
      <c r="E54" s="42"/>
      <c r="F54" s="42"/>
      <c r="G54" s="42"/>
      <c r="H54" s="42"/>
    </row>
    <row r="55" spans="1:8" ht="15.75">
      <c r="A55" s="40"/>
      <c r="B55" s="41"/>
      <c r="C55" s="42"/>
      <c r="D55" s="42"/>
      <c r="E55" s="42"/>
      <c r="F55" s="42"/>
      <c r="G55" s="42"/>
      <c r="H55" s="42"/>
    </row>
    <row r="56" spans="2:8" ht="12.75">
      <c r="B56" s="37"/>
      <c r="C56" s="37"/>
      <c r="D56" s="37"/>
      <c r="E56" s="37"/>
      <c r="F56" s="37"/>
      <c r="G56" s="37"/>
      <c r="H56" s="37"/>
    </row>
    <row r="57" spans="2:8" ht="13.5" thickBot="1">
      <c r="B57" s="37" t="s">
        <v>242</v>
      </c>
      <c r="C57" s="37"/>
      <c r="D57" s="37"/>
      <c r="E57" s="37"/>
      <c r="F57" s="37"/>
      <c r="G57" s="37"/>
      <c r="H57" s="37"/>
    </row>
    <row r="58" spans="1:8" ht="16.5" thickBot="1">
      <c r="A58" s="3"/>
      <c r="B58" s="38"/>
      <c r="C58" s="560" t="s">
        <v>111</v>
      </c>
      <c r="D58" s="562"/>
      <c r="E58" s="37"/>
      <c r="F58" s="37"/>
      <c r="G58" s="37"/>
      <c r="H58" s="37"/>
    </row>
    <row r="59" spans="1:8" ht="39" thickBot="1">
      <c r="A59" s="370" t="s">
        <v>78</v>
      </c>
      <c r="B59" s="369" t="s">
        <v>79</v>
      </c>
      <c r="C59" s="369" t="s">
        <v>528</v>
      </c>
      <c r="D59" s="369" t="s">
        <v>529</v>
      </c>
      <c r="E59" s="37"/>
      <c r="F59" s="37"/>
      <c r="G59" s="37"/>
      <c r="H59" s="37"/>
    </row>
    <row r="60" spans="1:8" ht="26.25" thickBot="1">
      <c r="A60" s="88" t="s">
        <v>5</v>
      </c>
      <c r="B60" s="1" t="s">
        <v>80</v>
      </c>
      <c r="C60" s="438">
        <f>C7+E7+G7+C32+E32+G32</f>
        <v>239190</v>
      </c>
      <c r="D60" s="438">
        <f>D7+F7+H7+D32+F32+H32</f>
        <v>247040</v>
      </c>
      <c r="E60" s="37"/>
      <c r="F60" s="37"/>
      <c r="G60" s="37"/>
      <c r="H60" s="37"/>
    </row>
    <row r="61" spans="1:8" ht="26.25" thickBot="1">
      <c r="A61" s="88" t="s">
        <v>9</v>
      </c>
      <c r="B61" s="1" t="s">
        <v>81</v>
      </c>
      <c r="C61" s="438">
        <f>C8+E8+G8+C33+E33+G33</f>
        <v>617969</v>
      </c>
      <c r="D61" s="438">
        <f aca="true" t="shared" si="4" ref="D61:D80">D8+F8+H8+D33+F33+H33</f>
        <v>621008</v>
      </c>
      <c r="E61" s="37"/>
      <c r="F61" s="37"/>
      <c r="G61" s="37"/>
      <c r="H61" s="37"/>
    </row>
    <row r="62" spans="1:8" ht="13.5" thickBot="1">
      <c r="A62" s="564" t="s">
        <v>82</v>
      </c>
      <c r="B62" s="27" t="s">
        <v>83</v>
      </c>
      <c r="C62" s="438">
        <f>C9+E9+G9+C34+E34+G34</f>
        <v>293663</v>
      </c>
      <c r="D62" s="438">
        <f t="shared" si="4"/>
        <v>294882</v>
      </c>
      <c r="E62" s="37"/>
      <c r="F62" s="37"/>
      <c r="G62" s="37"/>
      <c r="H62" s="37"/>
    </row>
    <row r="63" spans="1:8" ht="13.5" thickBot="1">
      <c r="A63" s="566"/>
      <c r="B63" s="282" t="s">
        <v>84</v>
      </c>
      <c r="C63" s="438">
        <f>C10+E10+G10+C35+E35+G35</f>
        <v>51052</v>
      </c>
      <c r="D63" s="438">
        <f t="shared" si="4"/>
        <v>51052</v>
      </c>
      <c r="E63" s="37"/>
      <c r="F63" s="37"/>
      <c r="G63" s="37"/>
      <c r="H63" s="37"/>
    </row>
    <row r="64" spans="1:8" ht="13.5" thickBot="1">
      <c r="A64" s="565"/>
      <c r="B64" s="283" t="s">
        <v>445</v>
      </c>
      <c r="C64" s="438">
        <f aca="true" t="shared" si="5" ref="C64:C77">C11+E11+G11+C36+E36+G36</f>
        <v>47221</v>
      </c>
      <c r="D64" s="438">
        <f t="shared" si="4"/>
        <v>47221</v>
      </c>
      <c r="E64" s="37"/>
      <c r="F64" s="37"/>
      <c r="G64" s="37"/>
      <c r="H64" s="37"/>
    </row>
    <row r="65" spans="1:8" ht="13.5" thickBot="1">
      <c r="A65" s="558" t="s">
        <v>85</v>
      </c>
      <c r="B65" s="27" t="s">
        <v>86</v>
      </c>
      <c r="C65" s="438">
        <f t="shared" si="5"/>
        <v>199374</v>
      </c>
      <c r="D65" s="438">
        <f t="shared" si="4"/>
        <v>203654</v>
      </c>
      <c r="E65" s="37"/>
      <c r="F65" s="37"/>
      <c r="G65" s="37"/>
      <c r="H65" s="37"/>
    </row>
    <row r="66" spans="1:8" ht="13.5" thickBot="1">
      <c r="A66" s="559"/>
      <c r="B66" s="441" t="s">
        <v>531</v>
      </c>
      <c r="C66" s="438">
        <f t="shared" si="5"/>
        <v>50300</v>
      </c>
      <c r="D66" s="438">
        <f t="shared" si="4"/>
        <v>54483</v>
      </c>
      <c r="E66" s="37"/>
      <c r="F66" s="37"/>
      <c r="G66" s="37"/>
      <c r="H66" s="37"/>
    </row>
    <row r="67" spans="1:8" ht="13.5" thickBot="1">
      <c r="A67" s="564" t="s">
        <v>87</v>
      </c>
      <c r="B67" s="8" t="s">
        <v>88</v>
      </c>
      <c r="C67" s="438">
        <f t="shared" si="5"/>
        <v>233308</v>
      </c>
      <c r="D67" s="438">
        <f t="shared" si="4"/>
        <v>233408</v>
      </c>
      <c r="E67" s="37"/>
      <c r="F67" s="37"/>
      <c r="G67" s="37"/>
      <c r="H67" s="37"/>
    </row>
    <row r="68" spans="1:8" ht="13.5" thickBot="1">
      <c r="A68" s="565"/>
      <c r="B68" s="281" t="s">
        <v>444</v>
      </c>
      <c r="C68" s="438">
        <f t="shared" si="5"/>
        <v>11302</v>
      </c>
      <c r="D68" s="438">
        <f t="shared" si="4"/>
        <v>11302</v>
      </c>
      <c r="E68" s="37"/>
      <c r="F68" s="37"/>
      <c r="G68" s="37"/>
      <c r="H68" s="37"/>
    </row>
    <row r="69" spans="1:8" ht="13.5" thickBot="1">
      <c r="A69" s="88" t="s">
        <v>89</v>
      </c>
      <c r="B69" s="1" t="s">
        <v>90</v>
      </c>
      <c r="C69" s="438">
        <f t="shared" si="5"/>
        <v>250496</v>
      </c>
      <c r="D69" s="438">
        <f t="shared" si="4"/>
        <v>250850</v>
      </c>
      <c r="E69" s="37"/>
      <c r="F69" s="37"/>
      <c r="G69" s="37"/>
      <c r="H69" s="37"/>
    </row>
    <row r="70" spans="1:8" ht="13.5" thickBot="1">
      <c r="A70" s="88" t="s">
        <v>91</v>
      </c>
      <c r="B70" s="1" t="s">
        <v>92</v>
      </c>
      <c r="C70" s="438">
        <f t="shared" si="5"/>
        <v>155855</v>
      </c>
      <c r="D70" s="438">
        <f t="shared" si="4"/>
        <v>155928</v>
      </c>
      <c r="E70" s="37"/>
      <c r="F70" s="37"/>
      <c r="G70" s="37"/>
      <c r="H70" s="37"/>
    </row>
    <row r="71" spans="1:8" ht="13.5" thickBot="1">
      <c r="A71" s="558" t="s">
        <v>93</v>
      </c>
      <c r="B71" s="27" t="s">
        <v>94</v>
      </c>
      <c r="C71" s="438">
        <f t="shared" si="5"/>
        <v>41986</v>
      </c>
      <c r="D71" s="438">
        <f t="shared" si="4"/>
        <v>42112</v>
      </c>
      <c r="E71" s="37"/>
      <c r="F71" s="37"/>
      <c r="G71" s="37"/>
      <c r="H71" s="37"/>
    </row>
    <row r="72" spans="1:8" ht="13.5" thickBot="1">
      <c r="A72" s="559"/>
      <c r="B72" s="1" t="s">
        <v>95</v>
      </c>
      <c r="C72" s="438">
        <f t="shared" si="5"/>
        <v>25379</v>
      </c>
      <c r="D72" s="438">
        <f t="shared" si="4"/>
        <v>25379</v>
      </c>
      <c r="E72" s="37"/>
      <c r="F72" s="37"/>
      <c r="G72" s="37"/>
      <c r="H72" s="37"/>
    </row>
    <row r="73" spans="1:8" ht="13.5" thickBot="1">
      <c r="A73" s="558" t="s">
        <v>96</v>
      </c>
      <c r="B73" s="27" t="s">
        <v>97</v>
      </c>
      <c r="C73" s="438">
        <f t="shared" si="5"/>
        <v>33858</v>
      </c>
      <c r="D73" s="438">
        <f t="shared" si="4"/>
        <v>34561</v>
      </c>
      <c r="E73" s="37"/>
      <c r="F73" s="37"/>
      <c r="G73" s="37"/>
      <c r="H73" s="37"/>
    </row>
    <row r="74" spans="1:8" ht="13.5" thickBot="1">
      <c r="A74" s="559"/>
      <c r="B74" s="1" t="s">
        <v>98</v>
      </c>
      <c r="C74" s="438">
        <f t="shared" si="5"/>
        <v>17721</v>
      </c>
      <c r="D74" s="438">
        <f t="shared" si="4"/>
        <v>17773</v>
      </c>
      <c r="E74" s="37"/>
      <c r="F74" s="37"/>
      <c r="G74" s="37"/>
      <c r="H74" s="37"/>
    </row>
    <row r="75" spans="1:8" ht="13.5" thickBot="1">
      <c r="A75" s="88" t="s">
        <v>99</v>
      </c>
      <c r="B75" s="1" t="s">
        <v>100</v>
      </c>
      <c r="C75" s="438">
        <f>C22+E22+G22+C47+E47+G47</f>
        <v>236034</v>
      </c>
      <c r="D75" s="438">
        <f t="shared" si="4"/>
        <v>239343</v>
      </c>
      <c r="E75" s="37"/>
      <c r="F75" s="37"/>
      <c r="G75" s="37"/>
      <c r="H75" s="37"/>
    </row>
    <row r="76" spans="1:8" ht="13.5" thickBot="1">
      <c r="A76" s="88" t="s">
        <v>101</v>
      </c>
      <c r="B76" s="1" t="s">
        <v>103</v>
      </c>
      <c r="C76" s="438">
        <f t="shared" si="5"/>
        <v>59378</v>
      </c>
      <c r="D76" s="438">
        <f t="shared" si="4"/>
        <v>61609</v>
      </c>
      <c r="E76" s="37"/>
      <c r="F76" s="37"/>
      <c r="G76" s="37"/>
      <c r="H76" s="37"/>
    </row>
    <row r="77" spans="1:8" ht="16.5" customHeight="1" thickBot="1">
      <c r="A77" s="88" t="s">
        <v>102</v>
      </c>
      <c r="B77" s="1" t="s">
        <v>255</v>
      </c>
      <c r="C77" s="438">
        <f t="shared" si="5"/>
        <v>95969</v>
      </c>
      <c r="D77" s="438">
        <f t="shared" si="4"/>
        <v>99996</v>
      </c>
      <c r="E77" s="37"/>
      <c r="F77" s="37"/>
      <c r="G77" s="37"/>
      <c r="H77" s="37"/>
    </row>
    <row r="78" spans="1:8" ht="13.5" thickBot="1">
      <c r="A78" s="88"/>
      <c r="B78" s="39" t="s">
        <v>104</v>
      </c>
      <c r="C78" s="439">
        <f>SUM(C60:C77)</f>
        <v>2660055</v>
      </c>
      <c r="D78" s="438">
        <f t="shared" si="4"/>
        <v>2691601</v>
      </c>
      <c r="E78" s="37"/>
      <c r="F78" s="37"/>
      <c r="G78" s="37"/>
      <c r="H78" s="37"/>
    </row>
    <row r="79" spans="1:4" s="37" customFormat="1" ht="13.5" thickBot="1">
      <c r="A79" s="88" t="s">
        <v>105</v>
      </c>
      <c r="B79" s="1" t="s">
        <v>106</v>
      </c>
      <c r="C79" s="438">
        <f>C26+E26+G26+C51+E51+G51</f>
        <v>1317134</v>
      </c>
      <c r="D79" s="438">
        <f t="shared" si="4"/>
        <v>1348419</v>
      </c>
    </row>
    <row r="80" spans="1:8" ht="13.5" thickBot="1">
      <c r="A80" s="88"/>
      <c r="B80" s="39" t="s">
        <v>107</v>
      </c>
      <c r="C80" s="440">
        <f>C78+C79</f>
        <v>3977189</v>
      </c>
      <c r="D80" s="438">
        <f t="shared" si="4"/>
        <v>4040020</v>
      </c>
      <c r="E80" s="37"/>
      <c r="F80" s="37"/>
      <c r="G80" s="37"/>
      <c r="H80" s="37"/>
    </row>
    <row r="81" spans="2:8" ht="12.75">
      <c r="B81" s="37"/>
      <c r="C81" s="37"/>
      <c r="D81" s="37"/>
      <c r="E81" s="37"/>
      <c r="F81" s="37"/>
      <c r="G81" s="37"/>
      <c r="H81" s="37"/>
    </row>
    <row r="82" spans="2:8" ht="12.75">
      <c r="B82" s="37"/>
      <c r="C82" s="37"/>
      <c r="D82" s="37"/>
      <c r="E82" s="37"/>
      <c r="F82" s="37"/>
      <c r="G82" s="37"/>
      <c r="H82" s="37"/>
    </row>
    <row r="83" spans="2:8" ht="12.75">
      <c r="B83" s="37"/>
      <c r="C83" s="37"/>
      <c r="D83" s="37"/>
      <c r="E83" s="37"/>
      <c r="F83" s="37"/>
      <c r="G83" s="37"/>
      <c r="H83" s="37"/>
    </row>
    <row r="84" spans="2:8" ht="12.75">
      <c r="B84" s="37"/>
      <c r="C84" s="37"/>
      <c r="D84" s="37"/>
      <c r="E84" s="37"/>
      <c r="F84" s="37"/>
      <c r="G84" s="37"/>
      <c r="H84" s="37"/>
    </row>
    <row r="85" spans="2:8" ht="12.75">
      <c r="B85" s="37"/>
      <c r="C85" s="37"/>
      <c r="D85" s="37"/>
      <c r="E85" s="37"/>
      <c r="F85" s="37"/>
      <c r="G85" s="37"/>
      <c r="H85" s="37"/>
    </row>
    <row r="86" spans="2:8" ht="12.75">
      <c r="B86" s="37"/>
      <c r="C86" s="37"/>
      <c r="D86" s="37"/>
      <c r="E86" s="37"/>
      <c r="F86" s="37"/>
      <c r="G86" s="37"/>
      <c r="H86" s="37"/>
    </row>
    <row r="87" spans="2:8" ht="13.5" thickBot="1">
      <c r="B87" s="37" t="s">
        <v>43</v>
      </c>
      <c r="C87" s="37"/>
      <c r="D87" s="37"/>
      <c r="E87" s="37"/>
      <c r="F87" s="37"/>
      <c r="G87" s="37"/>
      <c r="H87" s="37"/>
    </row>
    <row r="88" spans="1:8" ht="16.5" thickBot="1">
      <c r="A88" s="3"/>
      <c r="B88" s="38"/>
      <c r="C88" s="560" t="s">
        <v>112</v>
      </c>
      <c r="D88" s="561"/>
      <c r="E88" s="560" t="s">
        <v>113</v>
      </c>
      <c r="F88" s="561"/>
      <c r="G88" s="560" t="s">
        <v>114</v>
      </c>
      <c r="H88" s="562"/>
    </row>
    <row r="89" spans="1:8" ht="39" thickBot="1">
      <c r="A89" s="370" t="s">
        <v>78</v>
      </c>
      <c r="B89" s="369" t="s">
        <v>79</v>
      </c>
      <c r="C89" s="369" t="s">
        <v>528</v>
      </c>
      <c r="D89" s="369" t="s">
        <v>529</v>
      </c>
      <c r="E89" s="369" t="s">
        <v>528</v>
      </c>
      <c r="F89" s="369" t="s">
        <v>529</v>
      </c>
      <c r="G89" s="369" t="s">
        <v>528</v>
      </c>
      <c r="H89" s="369" t="s">
        <v>529</v>
      </c>
    </row>
    <row r="90" spans="1:8" ht="26.25" thickBot="1">
      <c r="A90" s="88" t="s">
        <v>5</v>
      </c>
      <c r="B90" s="445" t="s">
        <v>80</v>
      </c>
      <c r="C90" s="63">
        <v>130200</v>
      </c>
      <c r="D90" s="63">
        <v>130200</v>
      </c>
      <c r="E90" s="63">
        <v>41500</v>
      </c>
      <c r="F90" s="63">
        <v>41500</v>
      </c>
      <c r="G90" s="63">
        <v>57298</v>
      </c>
      <c r="H90" s="63">
        <v>62268</v>
      </c>
    </row>
    <row r="91" spans="1:8" ht="26.25" thickBot="1">
      <c r="A91" s="88" t="s">
        <v>9</v>
      </c>
      <c r="B91" s="445" t="s">
        <v>81</v>
      </c>
      <c r="C91" s="63">
        <v>293845</v>
      </c>
      <c r="D91" s="63">
        <v>293845</v>
      </c>
      <c r="E91" s="63">
        <v>89541</v>
      </c>
      <c r="F91" s="63">
        <v>89541</v>
      </c>
      <c r="G91" s="63">
        <v>200583</v>
      </c>
      <c r="H91" s="63">
        <v>203622</v>
      </c>
    </row>
    <row r="92" spans="1:8" ht="13.5" thickBot="1">
      <c r="A92" s="564" t="s">
        <v>82</v>
      </c>
      <c r="B92" s="446" t="s">
        <v>83</v>
      </c>
      <c r="C92" s="63">
        <v>198546</v>
      </c>
      <c r="D92" s="63">
        <v>198546</v>
      </c>
      <c r="E92" s="63">
        <v>61386</v>
      </c>
      <c r="F92" s="63">
        <v>61386</v>
      </c>
      <c r="G92" s="63">
        <v>23751</v>
      </c>
      <c r="H92" s="63">
        <v>24970</v>
      </c>
    </row>
    <row r="93" spans="1:8" ht="13.5" thickBot="1">
      <c r="A93" s="566"/>
      <c r="B93" s="53" t="s">
        <v>84</v>
      </c>
      <c r="C93" s="63">
        <v>34583</v>
      </c>
      <c r="D93" s="63">
        <v>34583</v>
      </c>
      <c r="E93" s="63">
        <v>11055</v>
      </c>
      <c r="F93" s="63">
        <v>11055</v>
      </c>
      <c r="G93" s="63">
        <v>5174</v>
      </c>
      <c r="H93" s="63">
        <v>5174</v>
      </c>
    </row>
    <row r="94" spans="1:8" ht="13.5" thickBot="1">
      <c r="A94" s="565"/>
      <c r="B94" s="447" t="s">
        <v>445</v>
      </c>
      <c r="C94" s="63">
        <v>30989</v>
      </c>
      <c r="D94" s="63">
        <v>30989</v>
      </c>
      <c r="E94" s="63">
        <v>9737</v>
      </c>
      <c r="F94" s="63">
        <v>9737</v>
      </c>
      <c r="G94" s="63">
        <v>5735</v>
      </c>
      <c r="H94" s="63">
        <v>5735</v>
      </c>
    </row>
    <row r="95" spans="1:8" ht="13.5" thickBot="1">
      <c r="A95" s="558" t="s">
        <v>85</v>
      </c>
      <c r="B95" s="446" t="s">
        <v>86</v>
      </c>
      <c r="C95" s="63">
        <v>136446</v>
      </c>
      <c r="D95" s="63">
        <v>136446</v>
      </c>
      <c r="E95" s="63">
        <v>44325</v>
      </c>
      <c r="F95" s="63">
        <v>44325</v>
      </c>
      <c r="G95" s="63">
        <v>16191</v>
      </c>
      <c r="H95" s="63">
        <v>20471</v>
      </c>
    </row>
    <row r="96" spans="1:8" ht="13.5" thickBot="1">
      <c r="A96" s="559"/>
      <c r="B96" s="448" t="s">
        <v>534</v>
      </c>
      <c r="C96" s="63">
        <v>29895</v>
      </c>
      <c r="D96" s="63">
        <v>29895</v>
      </c>
      <c r="E96" s="63">
        <v>9871</v>
      </c>
      <c r="F96" s="63">
        <v>9871</v>
      </c>
      <c r="G96" s="63">
        <v>10534</v>
      </c>
      <c r="H96" s="63">
        <v>14717</v>
      </c>
    </row>
    <row r="97" spans="1:8" ht="13.5" thickBot="1">
      <c r="A97" s="564" t="s">
        <v>87</v>
      </c>
      <c r="B97" s="449" t="s">
        <v>88</v>
      </c>
      <c r="C97" s="63">
        <v>143897</v>
      </c>
      <c r="D97" s="63">
        <v>143897</v>
      </c>
      <c r="E97" s="63">
        <v>45292</v>
      </c>
      <c r="F97" s="63">
        <v>45292</v>
      </c>
      <c r="G97" s="63">
        <v>43650</v>
      </c>
      <c r="H97" s="63">
        <v>43750</v>
      </c>
    </row>
    <row r="98" spans="1:8" ht="13.5" thickBot="1">
      <c r="A98" s="565"/>
      <c r="B98" s="450" t="s">
        <v>444</v>
      </c>
      <c r="C98" s="63">
        <v>8189</v>
      </c>
      <c r="D98" s="63">
        <v>8189</v>
      </c>
      <c r="E98" s="63">
        <v>2578</v>
      </c>
      <c r="F98" s="63">
        <v>2578</v>
      </c>
      <c r="G98" s="63">
        <v>535</v>
      </c>
      <c r="H98" s="63">
        <v>535</v>
      </c>
    </row>
    <row r="99" spans="1:8" ht="13.5" thickBot="1">
      <c r="A99" s="88" t="s">
        <v>89</v>
      </c>
      <c r="B99" s="445" t="s">
        <v>90</v>
      </c>
      <c r="C99" s="63">
        <v>124142</v>
      </c>
      <c r="D99" s="63">
        <v>124142</v>
      </c>
      <c r="E99" s="63">
        <v>38364</v>
      </c>
      <c r="F99" s="63">
        <v>38364</v>
      </c>
      <c r="G99" s="63">
        <v>87640</v>
      </c>
      <c r="H99" s="63">
        <v>87994</v>
      </c>
    </row>
    <row r="100" spans="1:8" ht="13.5" thickBot="1">
      <c r="A100" s="88" t="s">
        <v>91</v>
      </c>
      <c r="B100" s="445" t="s">
        <v>92</v>
      </c>
      <c r="C100" s="63">
        <v>58070</v>
      </c>
      <c r="D100" s="63">
        <v>58070</v>
      </c>
      <c r="E100" s="63">
        <v>19160</v>
      </c>
      <c r="F100" s="63">
        <v>19160</v>
      </c>
      <c r="G100" s="63">
        <v>77160</v>
      </c>
      <c r="H100" s="63">
        <v>77233</v>
      </c>
    </row>
    <row r="101" spans="1:8" ht="13.5" thickBot="1">
      <c r="A101" s="558" t="s">
        <v>93</v>
      </c>
      <c r="B101" s="446" t="s">
        <v>94</v>
      </c>
      <c r="C101" s="63">
        <v>17282</v>
      </c>
      <c r="D101" s="63">
        <v>17282</v>
      </c>
      <c r="E101" s="63">
        <v>5455</v>
      </c>
      <c r="F101" s="63">
        <v>5455</v>
      </c>
      <c r="G101" s="63">
        <v>19249</v>
      </c>
      <c r="H101" s="63">
        <v>19375</v>
      </c>
    </row>
    <row r="102" spans="1:8" ht="13.5" thickBot="1">
      <c r="A102" s="559"/>
      <c r="B102" s="445" t="s">
        <v>95</v>
      </c>
      <c r="C102" s="63">
        <v>12159</v>
      </c>
      <c r="D102" s="63">
        <v>12159</v>
      </c>
      <c r="E102" s="63">
        <v>3752</v>
      </c>
      <c r="F102" s="63">
        <v>3752</v>
      </c>
      <c r="G102" s="63">
        <v>9276</v>
      </c>
      <c r="H102" s="63">
        <v>9276</v>
      </c>
    </row>
    <row r="103" spans="1:8" ht="13.5" thickBot="1">
      <c r="A103" s="558" t="s">
        <v>96</v>
      </c>
      <c r="B103" s="446" t="s">
        <v>97</v>
      </c>
      <c r="C103" s="63">
        <v>17224</v>
      </c>
      <c r="D103" s="63">
        <v>17224</v>
      </c>
      <c r="E103" s="63">
        <v>5300</v>
      </c>
      <c r="F103" s="63">
        <v>5300</v>
      </c>
      <c r="G103" s="63">
        <v>11104</v>
      </c>
      <c r="H103" s="63">
        <v>11807</v>
      </c>
    </row>
    <row r="104" spans="1:8" ht="13.5" thickBot="1">
      <c r="A104" s="559"/>
      <c r="B104" s="445" t="s">
        <v>98</v>
      </c>
      <c r="C104" s="63">
        <v>10495</v>
      </c>
      <c r="D104" s="63">
        <v>10495</v>
      </c>
      <c r="E104" s="63">
        <v>3154</v>
      </c>
      <c r="F104" s="63">
        <v>3154</v>
      </c>
      <c r="G104" s="63">
        <v>4072</v>
      </c>
      <c r="H104" s="63">
        <v>4124</v>
      </c>
    </row>
    <row r="105" spans="1:8" ht="13.5" thickBot="1">
      <c r="A105" s="88" t="s">
        <v>99</v>
      </c>
      <c r="B105" s="445" t="s">
        <v>100</v>
      </c>
      <c r="C105" s="63">
        <v>167190</v>
      </c>
      <c r="D105" s="63">
        <v>168876</v>
      </c>
      <c r="E105" s="63">
        <v>51963</v>
      </c>
      <c r="F105" s="63">
        <v>52513</v>
      </c>
      <c r="G105" s="63">
        <v>16881</v>
      </c>
      <c r="H105" s="63">
        <v>17954</v>
      </c>
    </row>
    <row r="106" spans="1:8" ht="13.5" thickBot="1">
      <c r="A106" s="88" t="s">
        <v>101</v>
      </c>
      <c r="B106" s="445" t="s">
        <v>103</v>
      </c>
      <c r="C106" s="63">
        <v>21583</v>
      </c>
      <c r="D106" s="63">
        <v>21583</v>
      </c>
      <c r="E106" s="63">
        <v>6388</v>
      </c>
      <c r="F106" s="63">
        <v>6388</v>
      </c>
      <c r="G106" s="63">
        <v>28657</v>
      </c>
      <c r="H106" s="63">
        <v>30888</v>
      </c>
    </row>
    <row r="107" spans="1:8" ht="18" customHeight="1" thickBot="1">
      <c r="A107" s="88" t="s">
        <v>102</v>
      </c>
      <c r="B107" s="445" t="s">
        <v>255</v>
      </c>
      <c r="C107" s="63">
        <v>4775</v>
      </c>
      <c r="D107" s="63">
        <v>4775</v>
      </c>
      <c r="E107" s="63">
        <v>1150</v>
      </c>
      <c r="F107" s="63">
        <v>1150</v>
      </c>
      <c r="G107" s="63">
        <v>1018</v>
      </c>
      <c r="H107" s="63">
        <v>1018</v>
      </c>
    </row>
    <row r="108" spans="1:8" ht="13.5" thickBot="1">
      <c r="A108" s="88"/>
      <c r="B108" s="451" t="s">
        <v>104</v>
      </c>
      <c r="C108" s="442">
        <f aca="true" t="shared" si="6" ref="C108:H108">SUM(C90:C107)</f>
        <v>1439510</v>
      </c>
      <c r="D108" s="442">
        <f t="shared" si="6"/>
        <v>1441196</v>
      </c>
      <c r="E108" s="442">
        <f t="shared" si="6"/>
        <v>449971</v>
      </c>
      <c r="F108" s="442">
        <f t="shared" si="6"/>
        <v>450521</v>
      </c>
      <c r="G108" s="442">
        <f t="shared" si="6"/>
        <v>618508</v>
      </c>
      <c r="H108" s="442">
        <f t="shared" si="6"/>
        <v>640911</v>
      </c>
    </row>
    <row r="109" spans="1:8" ht="13.5" thickBot="1">
      <c r="A109" s="88" t="s">
        <v>105</v>
      </c>
      <c r="B109" s="445" t="s">
        <v>106</v>
      </c>
      <c r="C109" s="62">
        <v>682906</v>
      </c>
      <c r="D109" s="62">
        <v>683310</v>
      </c>
      <c r="E109" s="443">
        <v>227889</v>
      </c>
      <c r="F109" s="443">
        <v>228018</v>
      </c>
      <c r="G109" s="63">
        <v>406339</v>
      </c>
      <c r="H109" s="63">
        <v>437091</v>
      </c>
    </row>
    <row r="110" spans="1:8" ht="13.5" thickBot="1">
      <c r="A110" s="88"/>
      <c r="B110" s="451" t="s">
        <v>107</v>
      </c>
      <c r="C110" s="444">
        <f aca="true" t="shared" si="7" ref="C110:H110">SUM(C108:C109)</f>
        <v>2122416</v>
      </c>
      <c r="D110" s="444">
        <f t="shared" si="7"/>
        <v>2124506</v>
      </c>
      <c r="E110" s="444">
        <f t="shared" si="7"/>
        <v>677860</v>
      </c>
      <c r="F110" s="444">
        <f t="shared" si="7"/>
        <v>678539</v>
      </c>
      <c r="G110" s="444">
        <f t="shared" si="7"/>
        <v>1024847</v>
      </c>
      <c r="H110" s="444">
        <f t="shared" si="7"/>
        <v>1078002</v>
      </c>
    </row>
    <row r="111" spans="2:8" ht="12.75">
      <c r="B111" s="37"/>
      <c r="C111" s="525"/>
      <c r="D111" s="525"/>
      <c r="E111" s="525"/>
      <c r="F111" s="525"/>
      <c r="G111" s="525"/>
      <c r="H111" s="525"/>
    </row>
    <row r="112" spans="2:8" ht="12.75">
      <c r="B112" s="37"/>
      <c r="C112" s="37"/>
      <c r="D112" s="37"/>
      <c r="E112" s="37"/>
      <c r="F112" s="37"/>
      <c r="G112" s="37"/>
      <c r="H112" s="37"/>
    </row>
    <row r="113" spans="2:8" ht="12.75">
      <c r="B113" s="37"/>
      <c r="C113" s="37"/>
      <c r="D113" s="37"/>
      <c r="E113" s="37"/>
      <c r="F113" s="37"/>
      <c r="G113" s="37"/>
      <c r="H113" s="37"/>
    </row>
    <row r="114" spans="2:8" ht="12.75">
      <c r="B114" s="37"/>
      <c r="C114" s="37"/>
      <c r="D114" s="37"/>
      <c r="E114" s="37"/>
      <c r="F114" s="37"/>
      <c r="G114" s="37"/>
      <c r="H114" s="37"/>
    </row>
    <row r="115" spans="2:8" ht="12.75">
      <c r="B115" s="37"/>
      <c r="C115" s="37"/>
      <c r="D115" s="37"/>
      <c r="E115" s="37"/>
      <c r="F115" s="37"/>
      <c r="G115" s="37"/>
      <c r="H115" s="37"/>
    </row>
    <row r="116" spans="2:8" ht="12.75">
      <c r="B116" s="37"/>
      <c r="C116" s="37"/>
      <c r="D116" s="37"/>
      <c r="E116" s="37"/>
      <c r="F116" s="37"/>
      <c r="G116" s="37"/>
      <c r="H116" s="37"/>
    </row>
    <row r="117" spans="2:8" ht="13.5" thickBot="1">
      <c r="B117" s="37" t="s">
        <v>43</v>
      </c>
      <c r="C117" s="37"/>
      <c r="D117" s="37"/>
      <c r="E117" s="37"/>
      <c r="F117" s="37"/>
      <c r="G117" s="37"/>
      <c r="H117" s="37"/>
    </row>
    <row r="118" spans="1:8" ht="16.5" thickBot="1">
      <c r="A118" s="3"/>
      <c r="B118" s="38"/>
      <c r="C118" s="560" t="s">
        <v>115</v>
      </c>
      <c r="D118" s="561"/>
      <c r="E118" s="560" t="s">
        <v>116</v>
      </c>
      <c r="F118" s="561"/>
      <c r="G118" s="560" t="s">
        <v>117</v>
      </c>
      <c r="H118" s="562"/>
    </row>
    <row r="119" spans="1:8" ht="39" thickBot="1">
      <c r="A119" s="356" t="s">
        <v>78</v>
      </c>
      <c r="B119" s="369" t="s">
        <v>79</v>
      </c>
      <c r="C119" s="369" t="s">
        <v>528</v>
      </c>
      <c r="D119" s="369" t="s">
        <v>529</v>
      </c>
      <c r="E119" s="369" t="s">
        <v>528</v>
      </c>
      <c r="F119" s="369" t="s">
        <v>530</v>
      </c>
      <c r="G119" s="369" t="s">
        <v>528</v>
      </c>
      <c r="H119" s="369" t="s">
        <v>529</v>
      </c>
    </row>
    <row r="120" spans="1:8" ht="26.25" thickBot="1">
      <c r="A120" s="88" t="s">
        <v>5</v>
      </c>
      <c r="B120" s="1" t="s">
        <v>80</v>
      </c>
      <c r="C120" s="63">
        <v>1360</v>
      </c>
      <c r="D120" s="63">
        <v>1360</v>
      </c>
      <c r="E120" s="63"/>
      <c r="F120" s="63"/>
      <c r="G120" s="63">
        <v>1512</v>
      </c>
      <c r="H120" s="63">
        <v>1872</v>
      </c>
    </row>
    <row r="121" spans="1:8" ht="26.25" thickBot="1">
      <c r="A121" s="88" t="s">
        <v>9</v>
      </c>
      <c r="B121" s="1" t="s">
        <v>81</v>
      </c>
      <c r="C121" s="63">
        <v>4000</v>
      </c>
      <c r="D121" s="63">
        <v>4000</v>
      </c>
      <c r="E121" s="63"/>
      <c r="F121" s="63"/>
      <c r="G121" s="63">
        <v>30000</v>
      </c>
      <c r="H121" s="63">
        <v>30000</v>
      </c>
    </row>
    <row r="122" spans="1:8" ht="13.5" thickBot="1">
      <c r="A122" s="564" t="s">
        <v>82</v>
      </c>
      <c r="B122" s="27" t="s">
        <v>83</v>
      </c>
      <c r="C122" s="63">
        <v>4830</v>
      </c>
      <c r="D122" s="63">
        <v>4830</v>
      </c>
      <c r="E122" s="63"/>
      <c r="F122" s="63"/>
      <c r="G122" s="63">
        <v>5150</v>
      </c>
      <c r="H122" s="63">
        <v>5150</v>
      </c>
    </row>
    <row r="123" spans="1:8" ht="13.5" thickBot="1">
      <c r="A123" s="566"/>
      <c r="B123" s="282" t="s">
        <v>84</v>
      </c>
      <c r="C123" s="63"/>
      <c r="D123" s="63"/>
      <c r="E123" s="63"/>
      <c r="F123" s="63"/>
      <c r="G123" s="63">
        <v>240</v>
      </c>
      <c r="H123" s="63">
        <v>240</v>
      </c>
    </row>
    <row r="124" spans="1:8" ht="13.5" thickBot="1">
      <c r="A124" s="565"/>
      <c r="B124" s="283" t="s">
        <v>445</v>
      </c>
      <c r="C124" s="63">
        <v>760</v>
      </c>
      <c r="D124" s="63">
        <v>760</v>
      </c>
      <c r="E124" s="63"/>
      <c r="F124" s="63"/>
      <c r="G124" s="63"/>
      <c r="H124" s="63"/>
    </row>
    <row r="125" spans="1:8" ht="13.5" thickBot="1">
      <c r="A125" s="558" t="s">
        <v>85</v>
      </c>
      <c r="B125" s="27" t="s">
        <v>86</v>
      </c>
      <c r="C125" s="63">
        <v>2412</v>
      </c>
      <c r="D125" s="63">
        <v>2412</v>
      </c>
      <c r="E125" s="63"/>
      <c r="F125" s="63"/>
      <c r="G125" s="63"/>
      <c r="H125" s="63"/>
    </row>
    <row r="126" spans="1:8" ht="26.25" thickBot="1">
      <c r="A126" s="559"/>
      <c r="B126" s="441" t="s">
        <v>533</v>
      </c>
      <c r="C126" s="63"/>
      <c r="D126" s="63"/>
      <c r="E126" s="63"/>
      <c r="F126" s="63"/>
      <c r="G126" s="63"/>
      <c r="H126" s="63"/>
    </row>
    <row r="127" spans="1:8" ht="13.5" thickBot="1">
      <c r="A127" s="564" t="s">
        <v>87</v>
      </c>
      <c r="B127" s="8" t="s">
        <v>88</v>
      </c>
      <c r="C127" s="63"/>
      <c r="D127" s="63"/>
      <c r="E127" s="63"/>
      <c r="F127" s="63"/>
      <c r="G127" s="63">
        <v>469</v>
      </c>
      <c r="H127" s="63">
        <v>469</v>
      </c>
    </row>
    <row r="128" spans="1:8" ht="13.5" thickBot="1">
      <c r="A128" s="565"/>
      <c r="B128" s="281" t="s">
        <v>444</v>
      </c>
      <c r="C128" s="63"/>
      <c r="D128" s="63"/>
      <c r="E128" s="63"/>
      <c r="F128" s="63"/>
      <c r="G128" s="63"/>
      <c r="H128" s="63"/>
    </row>
    <row r="129" spans="1:8" ht="13.5" thickBot="1">
      <c r="A129" s="88" t="s">
        <v>89</v>
      </c>
      <c r="B129" s="1" t="s">
        <v>90</v>
      </c>
      <c r="C129" s="63">
        <v>350</v>
      </c>
      <c r="D129" s="63">
        <v>350</v>
      </c>
      <c r="E129" s="63"/>
      <c r="F129" s="63"/>
      <c r="G129" s="63"/>
      <c r="H129" s="63"/>
    </row>
    <row r="130" spans="1:8" ht="13.5" thickBot="1">
      <c r="A130" s="88" t="s">
        <v>91</v>
      </c>
      <c r="B130" s="1" t="s">
        <v>92</v>
      </c>
      <c r="C130" s="63"/>
      <c r="D130" s="63"/>
      <c r="E130" s="63"/>
      <c r="F130" s="63"/>
      <c r="G130" s="63">
        <v>1465</v>
      </c>
      <c r="H130" s="63">
        <v>1465</v>
      </c>
    </row>
    <row r="131" spans="1:8" ht="13.5" thickBot="1">
      <c r="A131" s="558" t="s">
        <v>93</v>
      </c>
      <c r="B131" s="27" t="s">
        <v>94</v>
      </c>
      <c r="C131" s="63"/>
      <c r="D131" s="63"/>
      <c r="E131" s="63"/>
      <c r="F131" s="63"/>
      <c r="G131" s="63"/>
      <c r="H131" s="63"/>
    </row>
    <row r="132" spans="1:8" ht="13.5" thickBot="1">
      <c r="A132" s="559"/>
      <c r="B132" s="1" t="s">
        <v>95</v>
      </c>
      <c r="C132" s="63"/>
      <c r="D132" s="63"/>
      <c r="E132" s="63"/>
      <c r="F132" s="63"/>
      <c r="G132" s="63">
        <v>192</v>
      </c>
      <c r="H132" s="63">
        <v>192</v>
      </c>
    </row>
    <row r="133" spans="1:8" ht="13.5" thickBot="1">
      <c r="A133" s="558" t="s">
        <v>96</v>
      </c>
      <c r="B133" s="27" t="s">
        <v>97</v>
      </c>
      <c r="C133" s="63"/>
      <c r="D133" s="63"/>
      <c r="E133" s="63"/>
      <c r="F133" s="63"/>
      <c r="G133" s="63">
        <v>230</v>
      </c>
      <c r="H133" s="63">
        <v>230</v>
      </c>
    </row>
    <row r="134" spans="1:8" ht="13.5" thickBot="1">
      <c r="A134" s="559"/>
      <c r="B134" s="1" t="s">
        <v>98</v>
      </c>
      <c r="C134" s="63"/>
      <c r="D134" s="63"/>
      <c r="E134" s="63"/>
      <c r="F134" s="63"/>
      <c r="G134" s="63"/>
      <c r="H134" s="63"/>
    </row>
    <row r="135" spans="1:8" ht="13.5" thickBot="1">
      <c r="A135" s="88" t="s">
        <v>99</v>
      </c>
      <c r="B135" s="1" t="s">
        <v>100</v>
      </c>
      <c r="C135" s="63"/>
      <c r="D135" s="63"/>
      <c r="E135" s="63"/>
      <c r="F135" s="63"/>
      <c r="G135" s="63"/>
      <c r="H135" s="63"/>
    </row>
    <row r="136" spans="1:8" ht="13.5" thickBot="1">
      <c r="A136" s="88" t="s">
        <v>101</v>
      </c>
      <c r="B136" s="1" t="s">
        <v>103</v>
      </c>
      <c r="C136" s="63"/>
      <c r="D136" s="63"/>
      <c r="E136" s="63"/>
      <c r="F136" s="63"/>
      <c r="G136" s="63">
        <v>2750</v>
      </c>
      <c r="H136" s="63">
        <v>2750</v>
      </c>
    </row>
    <row r="137" spans="1:8" ht="15" customHeight="1" thickBot="1">
      <c r="A137" s="88" t="s">
        <v>102</v>
      </c>
      <c r="B137" s="1" t="s">
        <v>255</v>
      </c>
      <c r="C137" s="63"/>
      <c r="D137" s="63"/>
      <c r="E137" s="63">
        <v>31286</v>
      </c>
      <c r="F137" s="63">
        <v>31286</v>
      </c>
      <c r="G137" s="63">
        <v>57740</v>
      </c>
      <c r="H137" s="63">
        <v>61767</v>
      </c>
    </row>
    <row r="138" spans="1:8" ht="13.5" thickBot="1">
      <c r="A138" s="88"/>
      <c r="B138" s="39" t="s">
        <v>104</v>
      </c>
      <c r="C138" s="442">
        <f aca="true" t="shared" si="8" ref="C138:H138">SUM(C120:C137)</f>
        <v>13712</v>
      </c>
      <c r="D138" s="442">
        <f t="shared" si="8"/>
        <v>13712</v>
      </c>
      <c r="E138" s="442">
        <f t="shared" si="8"/>
        <v>31286</v>
      </c>
      <c r="F138" s="442">
        <f t="shared" si="8"/>
        <v>31286</v>
      </c>
      <c r="G138" s="442">
        <f t="shared" si="8"/>
        <v>99748</v>
      </c>
      <c r="H138" s="442">
        <f t="shared" si="8"/>
        <v>104135</v>
      </c>
    </row>
    <row r="139" spans="1:8" ht="13.5" thickBot="1">
      <c r="A139" s="88" t="s">
        <v>105</v>
      </c>
      <c r="B139" s="1" t="s">
        <v>106</v>
      </c>
      <c r="C139" s="62">
        <v>0</v>
      </c>
      <c r="D139" s="62">
        <v>0</v>
      </c>
      <c r="E139" s="443">
        <v>0</v>
      </c>
      <c r="F139" s="443">
        <v>0</v>
      </c>
      <c r="G139" s="63">
        <v>0</v>
      </c>
      <c r="H139" s="62"/>
    </row>
    <row r="140" spans="1:8" ht="13.5" thickBot="1">
      <c r="A140" s="88"/>
      <c r="B140" s="39" t="s">
        <v>107</v>
      </c>
      <c r="C140" s="444">
        <f aca="true" t="shared" si="9" ref="C140:H140">SUM(C138:C139)</f>
        <v>13712</v>
      </c>
      <c r="D140" s="444">
        <f t="shared" si="9"/>
        <v>13712</v>
      </c>
      <c r="E140" s="444">
        <f t="shared" si="9"/>
        <v>31286</v>
      </c>
      <c r="F140" s="444">
        <f t="shared" si="9"/>
        <v>31286</v>
      </c>
      <c r="G140" s="444">
        <f t="shared" si="9"/>
        <v>99748</v>
      </c>
      <c r="H140" s="444">
        <f t="shared" si="9"/>
        <v>104135</v>
      </c>
    </row>
    <row r="141" spans="2:8" ht="12.75">
      <c r="B141" s="37"/>
      <c r="C141" s="37"/>
      <c r="D141" s="37"/>
      <c r="E141" s="37"/>
      <c r="F141" s="37"/>
      <c r="G141" s="37"/>
      <c r="H141" s="37"/>
    </row>
    <row r="142" spans="2:8" ht="12.75">
      <c r="B142" s="37"/>
      <c r="C142" s="37"/>
      <c r="D142" s="37"/>
      <c r="E142" s="37"/>
      <c r="F142" s="37"/>
      <c r="G142" s="37"/>
      <c r="H142" s="37"/>
    </row>
    <row r="143" spans="2:8" ht="12.75">
      <c r="B143" s="37"/>
      <c r="C143" s="37"/>
      <c r="D143" s="37"/>
      <c r="E143" s="37"/>
      <c r="F143" s="37"/>
      <c r="G143" s="37"/>
      <c r="H143" s="37"/>
    </row>
    <row r="144" spans="2:8" ht="12.75">
      <c r="B144" s="37"/>
      <c r="C144" s="37"/>
      <c r="D144" s="37"/>
      <c r="E144" s="37"/>
      <c r="F144" s="37"/>
      <c r="G144" s="37"/>
      <c r="H144" s="37"/>
    </row>
    <row r="145" spans="2:8" ht="12.75">
      <c r="B145" s="37"/>
      <c r="C145" s="37"/>
      <c r="D145" s="37"/>
      <c r="E145" s="37"/>
      <c r="F145" s="37"/>
      <c r="G145" s="37"/>
      <c r="H145" s="37"/>
    </row>
    <row r="146" spans="2:8" ht="12.75">
      <c r="B146" s="37"/>
      <c r="C146" s="37"/>
      <c r="D146" s="37"/>
      <c r="E146" s="37"/>
      <c r="F146" s="37"/>
      <c r="G146" s="37"/>
      <c r="H146" s="37"/>
    </row>
    <row r="147" spans="2:8" ht="13.5" thickBot="1">
      <c r="B147" s="37" t="s">
        <v>43</v>
      </c>
      <c r="C147" s="37"/>
      <c r="D147" s="37"/>
      <c r="E147" s="37"/>
      <c r="F147" s="37"/>
      <c r="G147" s="37"/>
      <c r="H147" s="37"/>
    </row>
    <row r="148" spans="1:8" ht="16.5" thickBot="1">
      <c r="A148" s="3"/>
      <c r="B148" s="38"/>
      <c r="C148" s="560" t="s">
        <v>118</v>
      </c>
      <c r="D148" s="561"/>
      <c r="E148" s="560" t="s">
        <v>119</v>
      </c>
      <c r="F148" s="561"/>
      <c r="G148" s="560" t="s">
        <v>120</v>
      </c>
      <c r="H148" s="562"/>
    </row>
    <row r="149" spans="1:8" ht="39" thickBot="1">
      <c r="A149" s="356" t="s">
        <v>78</v>
      </c>
      <c r="B149" s="369" t="s">
        <v>79</v>
      </c>
      <c r="C149" s="369" t="s">
        <v>528</v>
      </c>
      <c r="D149" s="369" t="s">
        <v>529</v>
      </c>
      <c r="E149" s="369" t="s">
        <v>528</v>
      </c>
      <c r="F149" s="369" t="s">
        <v>530</v>
      </c>
      <c r="G149" s="369" t="s">
        <v>528</v>
      </c>
      <c r="H149" s="369" t="s">
        <v>529</v>
      </c>
    </row>
    <row r="150" spans="1:8" ht="26.25" thickBot="1">
      <c r="A150" s="88" t="s">
        <v>5</v>
      </c>
      <c r="B150" s="1" t="s">
        <v>80</v>
      </c>
      <c r="C150" s="63">
        <v>7320</v>
      </c>
      <c r="D150" s="63">
        <v>9840</v>
      </c>
      <c r="E150" s="63">
        <v>0</v>
      </c>
      <c r="F150" s="63">
        <v>0</v>
      </c>
      <c r="G150" s="63">
        <f aca="true" t="shared" si="10" ref="G150:H167">C90+E90+G90+C120+E120+G120+C150+E150</f>
        <v>239190</v>
      </c>
      <c r="H150" s="63">
        <f t="shared" si="10"/>
        <v>247040</v>
      </c>
    </row>
    <row r="151" spans="1:8" ht="26.25" thickBot="1">
      <c r="A151" s="88" t="s">
        <v>9</v>
      </c>
      <c r="B151" s="1" t="s">
        <v>81</v>
      </c>
      <c r="C151" s="63"/>
      <c r="D151" s="63"/>
      <c r="E151" s="63">
        <v>0</v>
      </c>
      <c r="F151" s="63">
        <v>0</v>
      </c>
      <c r="G151" s="63">
        <f t="shared" si="10"/>
        <v>617969</v>
      </c>
      <c r="H151" s="63">
        <f t="shared" si="10"/>
        <v>621008</v>
      </c>
    </row>
    <row r="152" spans="1:8" ht="13.5" thickBot="1">
      <c r="A152" s="564" t="s">
        <v>82</v>
      </c>
      <c r="B152" s="27" t="s">
        <v>83</v>
      </c>
      <c r="C152" s="63"/>
      <c r="D152" s="63"/>
      <c r="E152" s="63">
        <v>0</v>
      </c>
      <c r="F152" s="63">
        <v>0</v>
      </c>
      <c r="G152" s="63">
        <f t="shared" si="10"/>
        <v>293663</v>
      </c>
      <c r="H152" s="63">
        <f t="shared" si="10"/>
        <v>294882</v>
      </c>
    </row>
    <row r="153" spans="1:8" ht="13.5" thickBot="1">
      <c r="A153" s="566"/>
      <c r="B153" s="282" t="s">
        <v>84</v>
      </c>
      <c r="C153" s="63"/>
      <c r="D153" s="63"/>
      <c r="E153" s="63">
        <v>0</v>
      </c>
      <c r="F153" s="63">
        <v>0</v>
      </c>
      <c r="G153" s="63">
        <f t="shared" si="10"/>
        <v>51052</v>
      </c>
      <c r="H153" s="63">
        <f t="shared" si="10"/>
        <v>51052</v>
      </c>
    </row>
    <row r="154" spans="1:8" ht="13.5" thickBot="1">
      <c r="A154" s="565"/>
      <c r="B154" s="283" t="s">
        <v>445</v>
      </c>
      <c r="C154" s="63"/>
      <c r="D154" s="63"/>
      <c r="E154" s="63">
        <v>0</v>
      </c>
      <c r="F154" s="63">
        <v>0</v>
      </c>
      <c r="G154" s="63">
        <f t="shared" si="10"/>
        <v>47221</v>
      </c>
      <c r="H154" s="63">
        <f t="shared" si="10"/>
        <v>47221</v>
      </c>
    </row>
    <row r="155" spans="1:8" ht="13.5" thickBot="1">
      <c r="A155" s="558" t="s">
        <v>85</v>
      </c>
      <c r="B155" s="27" t="s">
        <v>86</v>
      </c>
      <c r="C155" s="63"/>
      <c r="D155" s="63"/>
      <c r="E155" s="63">
        <v>0</v>
      </c>
      <c r="F155" s="63">
        <v>0</v>
      </c>
      <c r="G155" s="63">
        <f t="shared" si="10"/>
        <v>199374</v>
      </c>
      <c r="H155" s="63">
        <f t="shared" si="10"/>
        <v>203654</v>
      </c>
    </row>
    <row r="156" spans="1:8" ht="13.5" thickBot="1">
      <c r="A156" s="559"/>
      <c r="B156" s="441" t="s">
        <v>535</v>
      </c>
      <c r="C156" s="63"/>
      <c r="D156" s="63"/>
      <c r="E156" s="63">
        <v>0</v>
      </c>
      <c r="F156" s="63">
        <v>0</v>
      </c>
      <c r="G156" s="63">
        <f t="shared" si="10"/>
        <v>50300</v>
      </c>
      <c r="H156" s="63">
        <f t="shared" si="10"/>
        <v>54483</v>
      </c>
    </row>
    <row r="157" spans="1:8" ht="13.5" thickBot="1">
      <c r="A157" s="564" t="s">
        <v>87</v>
      </c>
      <c r="B157" s="8" t="s">
        <v>88</v>
      </c>
      <c r="C157" s="63"/>
      <c r="D157" s="63"/>
      <c r="E157" s="63">
        <v>0</v>
      </c>
      <c r="F157" s="63">
        <v>0</v>
      </c>
      <c r="G157" s="63">
        <f t="shared" si="10"/>
        <v>233308</v>
      </c>
      <c r="H157" s="63">
        <f t="shared" si="10"/>
        <v>233408</v>
      </c>
    </row>
    <row r="158" spans="1:8" ht="13.5" thickBot="1">
      <c r="A158" s="565"/>
      <c r="B158" s="281" t="s">
        <v>444</v>
      </c>
      <c r="C158" s="63"/>
      <c r="D158" s="63"/>
      <c r="E158" s="63">
        <v>0</v>
      </c>
      <c r="F158" s="63">
        <v>0</v>
      </c>
      <c r="G158" s="63">
        <f t="shared" si="10"/>
        <v>11302</v>
      </c>
      <c r="H158" s="63">
        <f t="shared" si="10"/>
        <v>11302</v>
      </c>
    </row>
    <row r="159" spans="1:8" ht="13.5" thickBot="1">
      <c r="A159" s="88" t="s">
        <v>89</v>
      </c>
      <c r="B159" s="1" t="s">
        <v>90</v>
      </c>
      <c r="C159" s="63"/>
      <c r="D159" s="63"/>
      <c r="E159" s="63">
        <v>0</v>
      </c>
      <c r="F159" s="63">
        <v>0</v>
      </c>
      <c r="G159" s="63">
        <f t="shared" si="10"/>
        <v>250496</v>
      </c>
      <c r="H159" s="63">
        <f t="shared" si="10"/>
        <v>250850</v>
      </c>
    </row>
    <row r="160" spans="1:8" ht="13.5" thickBot="1">
      <c r="A160" s="88" t="s">
        <v>91</v>
      </c>
      <c r="B160" s="1" t="s">
        <v>92</v>
      </c>
      <c r="C160" s="63"/>
      <c r="D160" s="63"/>
      <c r="E160" s="63">
        <v>0</v>
      </c>
      <c r="F160" s="63">
        <v>0</v>
      </c>
      <c r="G160" s="63">
        <f t="shared" si="10"/>
        <v>155855</v>
      </c>
      <c r="H160" s="63">
        <f t="shared" si="10"/>
        <v>155928</v>
      </c>
    </row>
    <row r="161" spans="1:8" ht="13.5" thickBot="1">
      <c r="A161" s="558" t="s">
        <v>93</v>
      </c>
      <c r="B161" s="27" t="s">
        <v>94</v>
      </c>
      <c r="C161" s="63"/>
      <c r="D161" s="63"/>
      <c r="E161" s="63">
        <v>0</v>
      </c>
      <c r="F161" s="63">
        <v>0</v>
      </c>
      <c r="G161" s="63">
        <f t="shared" si="10"/>
        <v>41986</v>
      </c>
      <c r="H161" s="63">
        <f t="shared" si="10"/>
        <v>42112</v>
      </c>
    </row>
    <row r="162" spans="1:8" ht="13.5" thickBot="1">
      <c r="A162" s="559"/>
      <c r="B162" s="1" t="s">
        <v>95</v>
      </c>
      <c r="C162" s="63"/>
      <c r="D162" s="63"/>
      <c r="E162" s="63">
        <v>0</v>
      </c>
      <c r="F162" s="63">
        <v>0</v>
      </c>
      <c r="G162" s="63">
        <f t="shared" si="10"/>
        <v>25379</v>
      </c>
      <c r="H162" s="63">
        <f t="shared" si="10"/>
        <v>25379</v>
      </c>
    </row>
    <row r="163" spans="1:8" ht="13.5" thickBot="1">
      <c r="A163" s="558" t="s">
        <v>96</v>
      </c>
      <c r="B163" s="27" t="s">
        <v>97</v>
      </c>
      <c r="C163" s="63"/>
      <c r="D163" s="63"/>
      <c r="E163" s="63">
        <v>0</v>
      </c>
      <c r="F163" s="63">
        <v>0</v>
      </c>
      <c r="G163" s="63">
        <f t="shared" si="10"/>
        <v>33858</v>
      </c>
      <c r="H163" s="63">
        <f t="shared" si="10"/>
        <v>34561</v>
      </c>
    </row>
    <row r="164" spans="1:8" ht="13.5" thickBot="1">
      <c r="A164" s="559"/>
      <c r="B164" s="1" t="s">
        <v>98</v>
      </c>
      <c r="C164" s="63"/>
      <c r="D164" s="63"/>
      <c r="E164" s="63">
        <v>0</v>
      </c>
      <c r="F164" s="63">
        <v>0</v>
      </c>
      <c r="G164" s="63">
        <f t="shared" si="10"/>
        <v>17721</v>
      </c>
      <c r="H164" s="63">
        <f t="shared" si="10"/>
        <v>17773</v>
      </c>
    </row>
    <row r="165" spans="1:8" ht="13.5" thickBot="1">
      <c r="A165" s="88" t="s">
        <v>99</v>
      </c>
      <c r="B165" s="1" t="s">
        <v>100</v>
      </c>
      <c r="C165" s="63"/>
      <c r="D165" s="63"/>
      <c r="E165" s="63">
        <v>0</v>
      </c>
      <c r="F165" s="63">
        <v>0</v>
      </c>
      <c r="G165" s="63">
        <f t="shared" si="10"/>
        <v>236034</v>
      </c>
      <c r="H165" s="63">
        <f t="shared" si="10"/>
        <v>239343</v>
      </c>
    </row>
    <row r="166" spans="1:8" ht="13.5" thickBot="1">
      <c r="A166" s="88" t="s">
        <v>101</v>
      </c>
      <c r="B166" s="1" t="s">
        <v>103</v>
      </c>
      <c r="C166" s="63"/>
      <c r="D166" s="63"/>
      <c r="E166" s="63">
        <v>0</v>
      </c>
      <c r="F166" s="63">
        <v>0</v>
      </c>
      <c r="G166" s="63">
        <f t="shared" si="10"/>
        <v>59378</v>
      </c>
      <c r="H166" s="63">
        <f t="shared" si="10"/>
        <v>61609</v>
      </c>
    </row>
    <row r="167" spans="1:8" ht="16.5" customHeight="1" thickBot="1">
      <c r="A167" s="88" t="s">
        <v>102</v>
      </c>
      <c r="B167" s="1" t="s">
        <v>255</v>
      </c>
      <c r="C167" s="63"/>
      <c r="D167" s="63"/>
      <c r="E167" s="63">
        <v>0</v>
      </c>
      <c r="F167" s="63">
        <v>0</v>
      </c>
      <c r="G167" s="63">
        <f t="shared" si="10"/>
        <v>95969</v>
      </c>
      <c r="H167" s="63">
        <f t="shared" si="10"/>
        <v>99996</v>
      </c>
    </row>
    <row r="168" spans="1:8" ht="13.5" thickBot="1">
      <c r="A168" s="88"/>
      <c r="B168" s="39" t="s">
        <v>104</v>
      </c>
      <c r="C168" s="435">
        <f aca="true" t="shared" si="11" ref="C168:H168">SUM(C150:C167)</f>
        <v>7320</v>
      </c>
      <c r="D168" s="435">
        <f t="shared" si="11"/>
        <v>9840</v>
      </c>
      <c r="E168" s="435">
        <f t="shared" si="11"/>
        <v>0</v>
      </c>
      <c r="F168" s="435">
        <f t="shared" si="11"/>
        <v>0</v>
      </c>
      <c r="G168" s="435">
        <f t="shared" si="11"/>
        <v>2660055</v>
      </c>
      <c r="H168" s="435">
        <f t="shared" si="11"/>
        <v>2691601</v>
      </c>
    </row>
    <row r="169" spans="1:8" ht="13.5" thickBot="1">
      <c r="A169" s="88" t="s">
        <v>105</v>
      </c>
      <c r="B169" s="1" t="s">
        <v>106</v>
      </c>
      <c r="C169" s="63">
        <v>0</v>
      </c>
      <c r="D169" s="63">
        <v>0</v>
      </c>
      <c r="E169" s="63">
        <v>0</v>
      </c>
      <c r="F169" s="63">
        <v>0</v>
      </c>
      <c r="G169" s="63">
        <f>C109+E109+G109+C139+E139+G139+C169+E169</f>
        <v>1317134</v>
      </c>
      <c r="H169" s="63">
        <f>D109+F109+H109+D139+F139+H139+D169+F169</f>
        <v>1348419</v>
      </c>
    </row>
    <row r="170" spans="1:8" ht="13.5" thickBot="1">
      <c r="A170" s="88"/>
      <c r="B170" s="39" t="s">
        <v>107</v>
      </c>
      <c r="C170" s="435">
        <f aca="true" t="shared" si="12" ref="C170:H170">SUM(C168:C169)</f>
        <v>7320</v>
      </c>
      <c r="D170" s="435">
        <f t="shared" si="12"/>
        <v>9840</v>
      </c>
      <c r="E170" s="435">
        <f t="shared" si="12"/>
        <v>0</v>
      </c>
      <c r="F170" s="435">
        <f t="shared" si="12"/>
        <v>0</v>
      </c>
      <c r="G170" s="435">
        <f t="shared" si="12"/>
        <v>3977189</v>
      </c>
      <c r="H170" s="435">
        <f t="shared" si="12"/>
        <v>4040020</v>
      </c>
    </row>
    <row r="179" ht="15.75">
      <c r="A179" s="86"/>
    </row>
    <row r="180" ht="15.75">
      <c r="A180" s="87"/>
    </row>
    <row r="181" ht="15.75">
      <c r="A181" s="40"/>
    </row>
    <row r="182" ht="15.75">
      <c r="A182" s="40"/>
    </row>
    <row r="183" ht="12.75">
      <c r="A183" s="563"/>
    </row>
    <row r="184" ht="12.75">
      <c r="A184" s="563"/>
    </row>
    <row r="185" ht="12.75">
      <c r="A185" s="563"/>
    </row>
    <row r="186" ht="12.75">
      <c r="A186" s="563"/>
    </row>
    <row r="187" ht="15.75">
      <c r="A187" s="40"/>
    </row>
    <row r="188" ht="15.75">
      <c r="A188" s="40"/>
    </row>
    <row r="189" ht="15.75">
      <c r="A189" s="40"/>
    </row>
    <row r="190" ht="12.75">
      <c r="A190" s="563"/>
    </row>
    <row r="191" ht="12.75">
      <c r="A191" s="563"/>
    </row>
    <row r="192" ht="12.75">
      <c r="A192" s="563"/>
    </row>
    <row r="193" ht="12.75">
      <c r="A193" s="563"/>
    </row>
    <row r="194" ht="15.75">
      <c r="A194" s="40"/>
    </row>
    <row r="195" ht="15.75">
      <c r="A195" s="40"/>
    </row>
    <row r="196" ht="15.75">
      <c r="A196" s="40"/>
    </row>
    <row r="197" ht="15.75">
      <c r="A197" s="40"/>
    </row>
    <row r="198" ht="15.75">
      <c r="A198" s="40"/>
    </row>
    <row r="199" ht="12.75">
      <c r="A199" s="14"/>
    </row>
    <row r="200" ht="12.75">
      <c r="A200" s="14"/>
    </row>
  </sheetData>
  <sheetProtection/>
  <mergeCells count="53">
    <mergeCell ref="A62:A64"/>
    <mergeCell ref="A92:A94"/>
    <mergeCell ref="A122:A124"/>
    <mergeCell ref="A152:A154"/>
    <mergeCell ref="A14:A15"/>
    <mergeCell ref="A39:A40"/>
    <mergeCell ref="A97:A98"/>
    <mergeCell ref="B1:H1"/>
    <mergeCell ref="B3:H3"/>
    <mergeCell ref="C88:D88"/>
    <mergeCell ref="E88:F88"/>
    <mergeCell ref="G88:H88"/>
    <mergeCell ref="A95:A96"/>
    <mergeCell ref="A43:A44"/>
    <mergeCell ref="A45:A46"/>
    <mergeCell ref="A73:A74"/>
    <mergeCell ref="E30:F30"/>
    <mergeCell ref="G30:H30"/>
    <mergeCell ref="A37:A38"/>
    <mergeCell ref="E5:F5"/>
    <mergeCell ref="A12:A13"/>
    <mergeCell ref="A18:A19"/>
    <mergeCell ref="A20:A21"/>
    <mergeCell ref="A9:A11"/>
    <mergeCell ref="A34:A36"/>
    <mergeCell ref="A190:A191"/>
    <mergeCell ref="A192:A193"/>
    <mergeCell ref="C5:D5"/>
    <mergeCell ref="C30:D30"/>
    <mergeCell ref="C58:D58"/>
    <mergeCell ref="A65:A66"/>
    <mergeCell ref="A183:A184"/>
    <mergeCell ref="A185:A186"/>
    <mergeCell ref="A71:A72"/>
    <mergeCell ref="A67:A68"/>
    <mergeCell ref="A2:H2"/>
    <mergeCell ref="A161:A162"/>
    <mergeCell ref="A125:A126"/>
    <mergeCell ref="A131:A132"/>
    <mergeCell ref="A133:A134"/>
    <mergeCell ref="A101:A102"/>
    <mergeCell ref="A103:A104"/>
    <mergeCell ref="C148:D148"/>
    <mergeCell ref="C118:D118"/>
    <mergeCell ref="G5:H5"/>
    <mergeCell ref="A163:A164"/>
    <mergeCell ref="E148:F148"/>
    <mergeCell ref="G148:H148"/>
    <mergeCell ref="A155:A156"/>
    <mergeCell ref="E118:F118"/>
    <mergeCell ref="G118:H118"/>
    <mergeCell ref="A127:A128"/>
    <mergeCell ref="A157:A158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52">
      <selection activeCell="B70" sqref="B70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0.57421875" style="0" customWidth="1"/>
    <col min="4" max="4" width="10.140625" style="0" customWidth="1"/>
    <col min="6" max="6" width="12.00390625" style="0" bestFit="1" customWidth="1"/>
  </cols>
  <sheetData>
    <row r="1" spans="1:4" ht="15.75">
      <c r="A1" s="567" t="s">
        <v>243</v>
      </c>
      <c r="B1" s="567"/>
      <c r="C1" s="567"/>
      <c r="D1" s="567"/>
    </row>
    <row r="2" spans="1:4" ht="12.75">
      <c r="A2" s="545" t="s">
        <v>536</v>
      </c>
      <c r="B2" s="545"/>
      <c r="C2" s="545"/>
      <c r="D2" s="545"/>
    </row>
    <row r="3" spans="1:4" ht="16.5" thickBot="1">
      <c r="A3" s="568" t="s">
        <v>537</v>
      </c>
      <c r="B3" s="568"/>
      <c r="C3" s="568"/>
      <c r="D3" s="568"/>
    </row>
    <row r="4" spans="1:4" ht="17.25" thickBot="1" thickTop="1">
      <c r="A4" s="52"/>
      <c r="B4" s="52"/>
      <c r="C4" s="52"/>
      <c r="D4" s="52"/>
    </row>
    <row r="5" spans="1:4" ht="31.5" customHeight="1" thickTop="1">
      <c r="A5" s="371" t="s">
        <v>121</v>
      </c>
      <c r="B5" s="569" t="s">
        <v>1</v>
      </c>
      <c r="C5" s="569" t="s">
        <v>544</v>
      </c>
      <c r="D5" s="569" t="s">
        <v>545</v>
      </c>
    </row>
    <row r="6" spans="1:4" ht="36.75" customHeight="1" thickBot="1">
      <c r="A6" s="372" t="s">
        <v>122</v>
      </c>
      <c r="B6" s="570"/>
      <c r="C6" s="570"/>
      <c r="D6" s="570"/>
    </row>
    <row r="7" spans="1:6" ht="15" customHeight="1">
      <c r="A7" s="43" t="s">
        <v>123</v>
      </c>
      <c r="B7" s="44" t="s">
        <v>124</v>
      </c>
      <c r="C7" s="274">
        <v>276500</v>
      </c>
      <c r="D7" s="274">
        <v>276500</v>
      </c>
      <c r="E7" s="280"/>
      <c r="F7" s="280"/>
    </row>
    <row r="8" spans="1:6" ht="15" customHeight="1">
      <c r="A8" s="45" t="s">
        <v>125</v>
      </c>
      <c r="B8" s="46" t="s">
        <v>126</v>
      </c>
      <c r="C8" s="72">
        <v>76500</v>
      </c>
      <c r="D8" s="72">
        <v>76500</v>
      </c>
      <c r="E8" s="280"/>
      <c r="F8" s="280"/>
    </row>
    <row r="9" spans="1:6" ht="15" customHeight="1">
      <c r="A9" s="45" t="s">
        <v>22</v>
      </c>
      <c r="B9" s="46" t="s">
        <v>127</v>
      </c>
      <c r="C9" s="72">
        <f>SUM(C11:C49)-C25</f>
        <v>640198</v>
      </c>
      <c r="D9" s="72">
        <f>SUM(D11:D49)-D25</f>
        <v>640198</v>
      </c>
      <c r="E9" s="280"/>
      <c r="F9" s="280"/>
    </row>
    <row r="10" spans="1:5" ht="15" customHeight="1">
      <c r="A10" s="571"/>
      <c r="B10" s="47" t="s">
        <v>128</v>
      </c>
      <c r="C10" s="74"/>
      <c r="D10" s="74"/>
      <c r="E10" s="280"/>
    </row>
    <row r="11" spans="1:4" ht="15" customHeight="1">
      <c r="A11" s="572"/>
      <c r="B11" s="48" t="s">
        <v>129</v>
      </c>
      <c r="C11" s="74">
        <v>100</v>
      </c>
      <c r="D11" s="74">
        <v>100</v>
      </c>
    </row>
    <row r="12" spans="1:4" ht="15" customHeight="1">
      <c r="A12" s="572"/>
      <c r="B12" s="48" t="s">
        <v>130</v>
      </c>
      <c r="C12" s="74">
        <v>5500</v>
      </c>
      <c r="D12" s="74">
        <v>5500</v>
      </c>
    </row>
    <row r="13" spans="1:4" ht="15" customHeight="1">
      <c r="A13" s="572"/>
      <c r="B13" s="48" t="s">
        <v>437</v>
      </c>
      <c r="C13" s="74">
        <v>300</v>
      </c>
      <c r="D13" s="74">
        <v>300</v>
      </c>
    </row>
    <row r="14" spans="1:5" ht="15" customHeight="1">
      <c r="A14" s="572"/>
      <c r="B14" s="48" t="s">
        <v>438</v>
      </c>
      <c r="C14" s="74">
        <v>1500</v>
      </c>
      <c r="D14" s="74">
        <v>1500</v>
      </c>
      <c r="E14" s="280"/>
    </row>
    <row r="15" spans="1:5" ht="15" customHeight="1">
      <c r="A15" s="572"/>
      <c r="B15" s="48" t="s">
        <v>439</v>
      </c>
      <c r="C15" s="74">
        <v>800</v>
      </c>
      <c r="D15" s="74">
        <v>800</v>
      </c>
      <c r="E15" s="280"/>
    </row>
    <row r="16" spans="1:5" ht="15" customHeight="1">
      <c r="A16" s="572"/>
      <c r="B16" s="48" t="s">
        <v>131</v>
      </c>
      <c r="C16" s="74">
        <v>4000</v>
      </c>
      <c r="D16" s="74">
        <v>4000</v>
      </c>
      <c r="E16" s="280"/>
    </row>
    <row r="17" spans="1:4" ht="15" customHeight="1">
      <c r="A17" s="572"/>
      <c r="B17" s="48" t="s">
        <v>132</v>
      </c>
      <c r="C17" s="74">
        <v>3000</v>
      </c>
      <c r="D17" s="74">
        <v>3000</v>
      </c>
    </row>
    <row r="18" spans="1:4" ht="15" customHeight="1">
      <c r="A18" s="572"/>
      <c r="B18" s="48" t="s">
        <v>133</v>
      </c>
      <c r="C18" s="74">
        <v>450</v>
      </c>
      <c r="D18" s="74">
        <v>450</v>
      </c>
    </row>
    <row r="19" spans="1:5" ht="15" customHeight="1">
      <c r="A19" s="572"/>
      <c r="B19" s="48" t="s">
        <v>134</v>
      </c>
      <c r="C19" s="74">
        <v>2000</v>
      </c>
      <c r="D19" s="74">
        <v>2000</v>
      </c>
      <c r="E19" s="284"/>
    </row>
    <row r="20" spans="1:4" ht="15" customHeight="1">
      <c r="A20" s="572"/>
      <c r="B20" s="48" t="s">
        <v>440</v>
      </c>
      <c r="C20" s="74">
        <v>4600</v>
      </c>
      <c r="D20" s="74">
        <v>4600</v>
      </c>
    </row>
    <row r="21" spans="1:7" ht="15" customHeight="1">
      <c r="A21" s="572"/>
      <c r="B21" s="48" t="s">
        <v>441</v>
      </c>
      <c r="C21" s="74">
        <v>800</v>
      </c>
      <c r="D21" s="74">
        <v>800</v>
      </c>
      <c r="E21" s="280"/>
      <c r="F21" s="280"/>
      <c r="G21" s="280"/>
    </row>
    <row r="22" spans="1:4" ht="15" customHeight="1">
      <c r="A22" s="572"/>
      <c r="B22" s="48" t="s">
        <v>135</v>
      </c>
      <c r="C22" s="74">
        <v>50000</v>
      </c>
      <c r="D22" s="74">
        <v>50000</v>
      </c>
    </row>
    <row r="23" spans="1:4" ht="15" customHeight="1">
      <c r="A23" s="572"/>
      <c r="B23" s="48" t="s">
        <v>136</v>
      </c>
      <c r="C23" s="74">
        <v>43000</v>
      </c>
      <c r="D23" s="74">
        <v>43000</v>
      </c>
    </row>
    <row r="24" spans="1:4" ht="15" customHeight="1">
      <c r="A24" s="572"/>
      <c r="B24" s="48" t="s">
        <v>137</v>
      </c>
      <c r="C24" s="74">
        <v>6000</v>
      </c>
      <c r="D24" s="74">
        <v>6000</v>
      </c>
    </row>
    <row r="25" spans="1:4" ht="15" customHeight="1">
      <c r="A25" s="572"/>
      <c r="B25" s="275" t="s">
        <v>443</v>
      </c>
      <c r="C25" s="74">
        <v>1200</v>
      </c>
      <c r="D25" s="74">
        <v>1200</v>
      </c>
    </row>
    <row r="26" spans="1:4" ht="15" customHeight="1">
      <c r="A26" s="572"/>
      <c r="B26" s="48" t="s">
        <v>138</v>
      </c>
      <c r="C26" s="74">
        <v>3600</v>
      </c>
      <c r="D26" s="74">
        <v>3600</v>
      </c>
    </row>
    <row r="27" spans="1:4" ht="15" customHeight="1">
      <c r="A27" s="572"/>
      <c r="B27" s="48" t="s">
        <v>139</v>
      </c>
      <c r="C27" s="74">
        <v>21000</v>
      </c>
      <c r="D27" s="74">
        <v>21000</v>
      </c>
    </row>
    <row r="28" spans="1:4" ht="26.25" customHeight="1">
      <c r="A28" s="572"/>
      <c r="B28" s="48" t="s">
        <v>463</v>
      </c>
      <c r="C28" s="74">
        <v>33000</v>
      </c>
      <c r="D28" s="74">
        <v>33000</v>
      </c>
    </row>
    <row r="29" spans="1:4" ht="15" customHeight="1">
      <c r="A29" s="572"/>
      <c r="B29" s="48" t="s">
        <v>140</v>
      </c>
      <c r="C29" s="74">
        <v>600</v>
      </c>
      <c r="D29" s="74">
        <v>600</v>
      </c>
    </row>
    <row r="30" spans="1:4" ht="15" customHeight="1">
      <c r="A30" s="572"/>
      <c r="B30" s="48" t="s">
        <v>141</v>
      </c>
      <c r="C30" s="74">
        <v>4500</v>
      </c>
      <c r="D30" s="74">
        <v>4500</v>
      </c>
    </row>
    <row r="31" spans="1:4" ht="42" customHeight="1">
      <c r="A31" s="572"/>
      <c r="B31" s="48" t="s">
        <v>447</v>
      </c>
      <c r="C31" s="74">
        <v>85000</v>
      </c>
      <c r="D31" s="74">
        <v>85000</v>
      </c>
    </row>
    <row r="32" spans="1:4" ht="15" customHeight="1">
      <c r="A32" s="572"/>
      <c r="B32" s="48" t="s">
        <v>143</v>
      </c>
      <c r="C32" s="74">
        <v>3600</v>
      </c>
      <c r="D32" s="74">
        <v>3600</v>
      </c>
    </row>
    <row r="33" spans="1:4" ht="15" customHeight="1">
      <c r="A33" s="572"/>
      <c r="B33" s="48" t="s">
        <v>144</v>
      </c>
      <c r="C33" s="74">
        <v>700</v>
      </c>
      <c r="D33" s="74">
        <v>700</v>
      </c>
    </row>
    <row r="34" spans="1:4" ht="15" customHeight="1">
      <c r="A34" s="572"/>
      <c r="B34" s="48" t="s">
        <v>145</v>
      </c>
      <c r="C34" s="74">
        <v>4000</v>
      </c>
      <c r="D34" s="74">
        <v>4000</v>
      </c>
    </row>
    <row r="35" spans="1:4" ht="15" customHeight="1">
      <c r="A35" s="572"/>
      <c r="B35" s="48" t="s">
        <v>146</v>
      </c>
      <c r="C35" s="74">
        <v>1000</v>
      </c>
      <c r="D35" s="74">
        <v>1000</v>
      </c>
    </row>
    <row r="36" spans="1:4" ht="15" customHeight="1">
      <c r="A36" s="572"/>
      <c r="B36" s="48" t="s">
        <v>147</v>
      </c>
      <c r="C36" s="74">
        <v>53950</v>
      </c>
      <c r="D36" s="74">
        <v>53950</v>
      </c>
    </row>
    <row r="37" spans="1:4" ht="27" customHeight="1">
      <c r="A37" s="572"/>
      <c r="B37" s="48" t="s">
        <v>450</v>
      </c>
      <c r="C37" s="74">
        <v>2000</v>
      </c>
      <c r="D37" s="74">
        <v>2000</v>
      </c>
    </row>
    <row r="38" spans="1:4" ht="27.75" customHeight="1">
      <c r="A38" s="572"/>
      <c r="B38" s="48" t="s">
        <v>442</v>
      </c>
      <c r="C38" s="74">
        <v>174448</v>
      </c>
      <c r="D38" s="74">
        <v>174448</v>
      </c>
    </row>
    <row r="39" spans="1:4" ht="15" customHeight="1">
      <c r="A39" s="572"/>
      <c r="B39" s="48" t="s">
        <v>148</v>
      </c>
      <c r="C39" s="74">
        <v>75000</v>
      </c>
      <c r="D39" s="74">
        <v>75000</v>
      </c>
    </row>
    <row r="40" spans="1:4" ht="15" customHeight="1">
      <c r="A40" s="572"/>
      <c r="B40" s="48" t="s">
        <v>149</v>
      </c>
      <c r="C40" s="74">
        <v>11000</v>
      </c>
      <c r="D40" s="74">
        <v>11000</v>
      </c>
    </row>
    <row r="41" spans="1:4" ht="15" customHeight="1">
      <c r="A41" s="572"/>
      <c r="B41" s="48" t="s">
        <v>448</v>
      </c>
      <c r="C41" s="74">
        <v>10000</v>
      </c>
      <c r="D41" s="74">
        <v>10000</v>
      </c>
    </row>
    <row r="42" spans="1:4" ht="15" customHeight="1">
      <c r="A42" s="572"/>
      <c r="B42" s="48" t="s">
        <v>449</v>
      </c>
      <c r="C42" s="74">
        <v>650</v>
      </c>
      <c r="D42" s="74">
        <v>650</v>
      </c>
    </row>
    <row r="43" spans="1:4" ht="15" customHeight="1">
      <c r="A43" s="572"/>
      <c r="B43" s="48" t="s">
        <v>150</v>
      </c>
      <c r="C43" s="74">
        <v>1400</v>
      </c>
      <c r="D43" s="74">
        <v>1400</v>
      </c>
    </row>
    <row r="44" spans="1:4" ht="15" customHeight="1">
      <c r="A44" s="572"/>
      <c r="B44" s="48" t="s">
        <v>151</v>
      </c>
      <c r="C44" s="74">
        <v>400</v>
      </c>
      <c r="D44" s="74">
        <v>400</v>
      </c>
    </row>
    <row r="45" spans="1:4" ht="15" customHeight="1">
      <c r="A45" s="572"/>
      <c r="B45" s="48" t="s">
        <v>152</v>
      </c>
      <c r="C45" s="74">
        <v>3300</v>
      </c>
      <c r="D45" s="74">
        <v>3300</v>
      </c>
    </row>
    <row r="46" spans="1:4" ht="15" customHeight="1">
      <c r="A46" s="572"/>
      <c r="B46" s="48" t="s">
        <v>153</v>
      </c>
      <c r="C46" s="74"/>
      <c r="D46" s="74"/>
    </row>
    <row r="47" spans="1:4" ht="15" customHeight="1">
      <c r="A47" s="572"/>
      <c r="B47" s="48" t="s">
        <v>154</v>
      </c>
      <c r="C47" s="74">
        <v>500</v>
      </c>
      <c r="D47" s="74">
        <v>500</v>
      </c>
    </row>
    <row r="48" spans="1:4" ht="27" customHeight="1">
      <c r="A48" s="572"/>
      <c r="B48" s="48" t="s">
        <v>513</v>
      </c>
      <c r="C48" s="74">
        <v>28000</v>
      </c>
      <c r="D48" s="74">
        <v>28000</v>
      </c>
    </row>
    <row r="49" spans="1:4" ht="15" customHeight="1">
      <c r="A49" s="572"/>
      <c r="B49" s="48" t="s">
        <v>155</v>
      </c>
      <c r="C49" s="74">
        <v>500</v>
      </c>
      <c r="D49" s="74">
        <v>500</v>
      </c>
    </row>
    <row r="50" spans="1:4" ht="15" customHeight="1">
      <c r="A50" s="577"/>
      <c r="B50" s="48"/>
      <c r="C50" s="74"/>
      <c r="D50" s="74"/>
    </row>
    <row r="51" spans="1:4" ht="15" customHeight="1">
      <c r="A51" s="45" t="s">
        <v>26</v>
      </c>
      <c r="B51" s="49" t="s">
        <v>156</v>
      </c>
      <c r="C51" s="72">
        <f>C54+C60+C61+C62+C63+C64+C65+C66+C68+C88+C89</f>
        <v>77840</v>
      </c>
      <c r="D51" s="72">
        <f>D54+D60+D61+D62+D63+D64+D65+D66+D68+D88</f>
        <v>78054</v>
      </c>
    </row>
    <row r="52" spans="1:4" ht="15" customHeight="1">
      <c r="A52" s="573"/>
      <c r="B52" s="50" t="s">
        <v>157</v>
      </c>
      <c r="C52" s="74"/>
      <c r="D52" s="74"/>
    </row>
    <row r="53" spans="1:4" ht="15" customHeight="1">
      <c r="A53" s="574"/>
      <c r="B53" s="47"/>
      <c r="C53" s="74"/>
      <c r="D53" s="74"/>
    </row>
    <row r="54" spans="1:4" ht="15" customHeight="1">
      <c r="A54" s="574"/>
      <c r="B54" s="51" t="s">
        <v>158</v>
      </c>
      <c r="C54" s="75">
        <v>4000</v>
      </c>
      <c r="D54" s="75">
        <v>4000</v>
      </c>
    </row>
    <row r="55" spans="1:4" ht="15" customHeight="1">
      <c r="A55" s="574"/>
      <c r="B55" s="48" t="s">
        <v>159</v>
      </c>
      <c r="C55" s="74">
        <v>200</v>
      </c>
      <c r="D55" s="74">
        <v>200</v>
      </c>
    </row>
    <row r="56" spans="1:4" ht="15" customHeight="1">
      <c r="A56" s="574"/>
      <c r="B56" s="48" t="s">
        <v>538</v>
      </c>
      <c r="C56" s="74">
        <v>2000</v>
      </c>
      <c r="D56" s="74">
        <v>2000</v>
      </c>
    </row>
    <row r="57" spans="1:4" ht="15" customHeight="1">
      <c r="A57" s="574"/>
      <c r="B57" s="48" t="s">
        <v>539</v>
      </c>
      <c r="C57" s="74">
        <v>1600</v>
      </c>
      <c r="D57" s="74">
        <v>1600</v>
      </c>
    </row>
    <row r="58" spans="1:4" ht="15" customHeight="1">
      <c r="A58" s="574"/>
      <c r="B58" s="48" t="s">
        <v>464</v>
      </c>
      <c r="C58" s="74">
        <v>200</v>
      </c>
      <c r="D58" s="74">
        <v>200</v>
      </c>
    </row>
    <row r="59" spans="1:4" ht="15" customHeight="1">
      <c r="A59" s="574"/>
      <c r="B59" s="48"/>
      <c r="C59" s="74"/>
      <c r="D59" s="74"/>
    </row>
    <row r="60" spans="1:4" ht="15" customHeight="1">
      <c r="A60" s="574"/>
      <c r="B60" s="48" t="s">
        <v>160</v>
      </c>
      <c r="C60" s="74">
        <v>1170</v>
      </c>
      <c r="D60" s="74">
        <v>1170</v>
      </c>
    </row>
    <row r="61" spans="1:4" ht="15" customHeight="1">
      <c r="A61" s="574"/>
      <c r="B61" s="48" t="s">
        <v>161</v>
      </c>
      <c r="C61" s="74">
        <v>2940</v>
      </c>
      <c r="D61" s="74">
        <v>2940</v>
      </c>
    </row>
    <row r="62" spans="1:4" ht="15" customHeight="1">
      <c r="A62" s="574"/>
      <c r="B62" s="48" t="s">
        <v>162</v>
      </c>
      <c r="C62" s="74">
        <v>290</v>
      </c>
      <c r="D62" s="74">
        <v>290</v>
      </c>
    </row>
    <row r="63" spans="1:4" ht="15" customHeight="1">
      <c r="A63" s="574"/>
      <c r="B63" s="48" t="s">
        <v>163</v>
      </c>
      <c r="C63" s="74">
        <v>170</v>
      </c>
      <c r="D63" s="74">
        <v>170</v>
      </c>
    </row>
    <row r="64" spans="1:4" ht="15" customHeight="1">
      <c r="A64" s="574"/>
      <c r="B64" s="48" t="s">
        <v>164</v>
      </c>
      <c r="C64" s="74">
        <v>2940</v>
      </c>
      <c r="D64" s="74">
        <v>2940</v>
      </c>
    </row>
    <row r="65" spans="1:4" ht="15" customHeight="1">
      <c r="A65" s="574"/>
      <c r="B65" s="48" t="s">
        <v>165</v>
      </c>
      <c r="C65" s="74">
        <v>22900</v>
      </c>
      <c r="D65" s="74">
        <v>23114</v>
      </c>
    </row>
    <row r="66" spans="1:4" ht="15" customHeight="1">
      <c r="A66" s="574"/>
      <c r="B66" s="48" t="s">
        <v>166</v>
      </c>
      <c r="C66" s="74">
        <v>1270</v>
      </c>
      <c r="D66" s="74">
        <v>1270</v>
      </c>
    </row>
    <row r="67" spans="1:4" ht="15" customHeight="1">
      <c r="A67" s="574"/>
      <c r="B67" s="48"/>
      <c r="C67" s="74"/>
      <c r="D67" s="74"/>
    </row>
    <row r="68" spans="1:4" ht="15" customHeight="1">
      <c r="A68" s="574"/>
      <c r="B68" s="51" t="s">
        <v>167</v>
      </c>
      <c r="C68" s="75">
        <f>SUM(C69:C86)</f>
        <v>38160</v>
      </c>
      <c r="D68" s="75">
        <f>SUM(D69:D86)</f>
        <v>38160</v>
      </c>
    </row>
    <row r="69" spans="1:4" ht="15" customHeight="1">
      <c r="A69" s="574"/>
      <c r="B69" s="47" t="s">
        <v>168</v>
      </c>
      <c r="C69" s="74">
        <v>11000</v>
      </c>
      <c r="D69" s="74">
        <v>11000</v>
      </c>
    </row>
    <row r="70" spans="1:4" ht="15" customHeight="1">
      <c r="A70" s="574"/>
      <c r="B70" s="47" t="s">
        <v>635</v>
      </c>
      <c r="C70" s="74">
        <v>4020</v>
      </c>
      <c r="D70" s="74">
        <v>4020</v>
      </c>
    </row>
    <row r="71" spans="1:4" ht="15" customHeight="1">
      <c r="A71" s="574"/>
      <c r="B71" s="47" t="s">
        <v>169</v>
      </c>
      <c r="C71" s="74"/>
      <c r="D71" s="74"/>
    </row>
    <row r="72" spans="1:4" ht="15" customHeight="1">
      <c r="A72" s="574"/>
      <c r="B72" s="48" t="s">
        <v>187</v>
      </c>
      <c r="C72" s="74">
        <v>3180</v>
      </c>
      <c r="D72" s="74">
        <v>3180</v>
      </c>
    </row>
    <row r="73" spans="1:4" ht="15" customHeight="1">
      <c r="A73" s="574"/>
      <c r="B73" s="48" t="s">
        <v>188</v>
      </c>
      <c r="C73" s="74">
        <v>13000</v>
      </c>
      <c r="D73" s="74">
        <v>13000</v>
      </c>
    </row>
    <row r="74" spans="1:4" ht="15" customHeight="1">
      <c r="A74" s="574"/>
      <c r="B74" s="48" t="s">
        <v>189</v>
      </c>
      <c r="C74" s="74">
        <v>3430</v>
      </c>
      <c r="D74" s="74">
        <v>3430</v>
      </c>
    </row>
    <row r="75" spans="1:4" ht="15" customHeight="1">
      <c r="A75" s="574"/>
      <c r="B75" s="48" t="s">
        <v>190</v>
      </c>
      <c r="C75" s="74">
        <v>420</v>
      </c>
      <c r="D75" s="74">
        <v>420</v>
      </c>
    </row>
    <row r="76" spans="1:4" ht="15" customHeight="1">
      <c r="A76" s="574"/>
      <c r="B76" s="48"/>
      <c r="C76" s="74"/>
      <c r="D76" s="74"/>
    </row>
    <row r="77" spans="1:4" ht="15" customHeight="1">
      <c r="A77" s="574"/>
      <c r="B77" s="48" t="s">
        <v>191</v>
      </c>
      <c r="C77" s="74">
        <v>600</v>
      </c>
      <c r="D77" s="74">
        <v>600</v>
      </c>
    </row>
    <row r="78" spans="1:4" ht="15" customHeight="1">
      <c r="A78" s="574"/>
      <c r="B78" s="47" t="s">
        <v>192</v>
      </c>
      <c r="C78" s="74">
        <v>100</v>
      </c>
      <c r="D78" s="74">
        <v>100</v>
      </c>
    </row>
    <row r="79" spans="1:4" ht="15" customHeight="1">
      <c r="A79" s="574"/>
      <c r="B79" s="47" t="s">
        <v>193</v>
      </c>
      <c r="C79" s="74">
        <v>150</v>
      </c>
      <c r="D79" s="74">
        <v>150</v>
      </c>
    </row>
    <row r="80" spans="1:4" ht="15" customHeight="1">
      <c r="A80" s="574"/>
      <c r="B80" s="48" t="s">
        <v>194</v>
      </c>
      <c r="C80" s="74">
        <v>250</v>
      </c>
      <c r="D80" s="74">
        <v>250</v>
      </c>
    </row>
    <row r="81" spans="1:4" ht="15" customHeight="1">
      <c r="A81" s="574"/>
      <c r="B81" s="47" t="s">
        <v>195</v>
      </c>
      <c r="C81" s="74">
        <v>520</v>
      </c>
      <c r="D81" s="74">
        <v>520</v>
      </c>
    </row>
    <row r="82" spans="1:4" ht="15" customHeight="1">
      <c r="A82" s="574"/>
      <c r="B82" s="47" t="s">
        <v>196</v>
      </c>
      <c r="C82" s="74">
        <v>200</v>
      </c>
      <c r="D82" s="74">
        <v>200</v>
      </c>
    </row>
    <row r="83" spans="1:4" ht="15" customHeight="1">
      <c r="A83" s="574"/>
      <c r="B83" s="47" t="s">
        <v>197</v>
      </c>
      <c r="C83" s="74">
        <v>90</v>
      </c>
      <c r="D83" s="74">
        <v>90</v>
      </c>
    </row>
    <row r="84" spans="1:4" ht="15" customHeight="1">
      <c r="A84" s="574"/>
      <c r="B84" s="47" t="s">
        <v>198</v>
      </c>
      <c r="C84" s="74">
        <v>720</v>
      </c>
      <c r="D84" s="74">
        <v>720</v>
      </c>
    </row>
    <row r="85" spans="1:4" ht="15" customHeight="1">
      <c r="A85" s="574"/>
      <c r="B85" s="47" t="s">
        <v>540</v>
      </c>
      <c r="C85" s="74">
        <v>80</v>
      </c>
      <c r="D85" s="74">
        <v>80</v>
      </c>
    </row>
    <row r="86" spans="1:4" ht="15" customHeight="1">
      <c r="A86" s="574"/>
      <c r="B86" s="47" t="s">
        <v>199</v>
      </c>
      <c r="C86" s="74">
        <v>400</v>
      </c>
      <c r="D86" s="74">
        <v>400</v>
      </c>
    </row>
    <row r="87" spans="1:4" ht="15" customHeight="1">
      <c r="A87" s="574"/>
      <c r="B87" s="47"/>
      <c r="C87" s="74"/>
      <c r="D87" s="74"/>
    </row>
    <row r="88" spans="1:5" ht="15" customHeight="1">
      <c r="A88" s="574"/>
      <c r="B88" s="535" t="s">
        <v>170</v>
      </c>
      <c r="C88" s="536">
        <v>4000</v>
      </c>
      <c r="D88" s="536">
        <v>4000</v>
      </c>
      <c r="E88" s="280"/>
    </row>
    <row r="89" spans="1:4" ht="15" customHeight="1">
      <c r="A89" s="575"/>
      <c r="B89" s="446"/>
      <c r="C89" s="418"/>
      <c r="D89" s="418"/>
    </row>
    <row r="90" spans="1:4" ht="15" customHeight="1">
      <c r="A90" s="575"/>
      <c r="B90" s="446"/>
      <c r="C90" s="418"/>
      <c r="D90" s="418"/>
    </row>
    <row r="91" spans="1:4" ht="15" customHeight="1" thickBot="1">
      <c r="A91" s="576"/>
      <c r="B91" s="446"/>
      <c r="C91" s="418"/>
      <c r="D91" s="418"/>
    </row>
    <row r="92" spans="1:4" ht="15" customHeight="1">
      <c r="A92" s="45" t="s">
        <v>34</v>
      </c>
      <c r="B92" s="534" t="s">
        <v>171</v>
      </c>
      <c r="C92" s="274">
        <f>SUM(C93:C110)</f>
        <v>112802</v>
      </c>
      <c r="D92" s="274">
        <f>SUM(D93:D110)</f>
        <v>112802</v>
      </c>
    </row>
    <row r="93" spans="1:4" ht="15" customHeight="1">
      <c r="A93" s="571"/>
      <c r="B93" s="47" t="s">
        <v>172</v>
      </c>
      <c r="C93" s="74">
        <v>1000</v>
      </c>
      <c r="D93" s="74">
        <v>1000</v>
      </c>
    </row>
    <row r="94" spans="1:4" ht="15" customHeight="1">
      <c r="A94" s="572"/>
      <c r="B94" s="48" t="s">
        <v>173</v>
      </c>
      <c r="C94" s="74">
        <v>43200</v>
      </c>
      <c r="D94" s="74">
        <v>43200</v>
      </c>
    </row>
    <row r="95" spans="1:4" ht="15" customHeight="1">
      <c r="A95" s="572"/>
      <c r="B95" s="48" t="s">
        <v>174</v>
      </c>
      <c r="C95" s="74">
        <v>14015</v>
      </c>
      <c r="D95" s="74">
        <v>14015</v>
      </c>
    </row>
    <row r="96" spans="1:4" ht="15" customHeight="1">
      <c r="A96" s="572"/>
      <c r="B96" s="48" t="s">
        <v>175</v>
      </c>
      <c r="C96" s="74"/>
      <c r="D96" s="74"/>
    </row>
    <row r="97" spans="1:4" ht="15" customHeight="1">
      <c r="A97" s="572"/>
      <c r="B97" s="48" t="s">
        <v>176</v>
      </c>
      <c r="C97" s="74">
        <v>837</v>
      </c>
      <c r="D97" s="74">
        <v>837</v>
      </c>
    </row>
    <row r="98" spans="1:4" ht="15" customHeight="1">
      <c r="A98" s="572"/>
      <c r="B98" s="48" t="s">
        <v>177</v>
      </c>
      <c r="C98" s="74">
        <v>1000</v>
      </c>
      <c r="D98" s="74">
        <v>1000</v>
      </c>
    </row>
    <row r="99" spans="1:4" ht="15" customHeight="1">
      <c r="A99" s="572"/>
      <c r="B99" s="48" t="s">
        <v>178</v>
      </c>
      <c r="C99" s="74">
        <v>4000</v>
      </c>
      <c r="D99" s="74">
        <v>4000</v>
      </c>
    </row>
    <row r="100" spans="1:4" ht="15" customHeight="1">
      <c r="A100" s="572"/>
      <c r="B100" s="48" t="s">
        <v>179</v>
      </c>
      <c r="C100" s="74">
        <v>3000</v>
      </c>
      <c r="D100" s="74">
        <v>3000</v>
      </c>
    </row>
    <row r="101" spans="1:4" ht="15" customHeight="1">
      <c r="A101" s="572"/>
      <c r="B101" s="48" t="s">
        <v>180</v>
      </c>
      <c r="C101" s="74">
        <v>1800</v>
      </c>
      <c r="D101" s="74">
        <v>1800</v>
      </c>
    </row>
    <row r="102" spans="1:4" ht="15" customHeight="1">
      <c r="A102" s="572"/>
      <c r="B102" s="48" t="s">
        <v>181</v>
      </c>
      <c r="C102" s="74">
        <v>2200</v>
      </c>
      <c r="D102" s="74">
        <v>2200</v>
      </c>
    </row>
    <row r="103" spans="1:4" ht="15" customHeight="1">
      <c r="A103" s="572"/>
      <c r="B103" s="48" t="s">
        <v>182</v>
      </c>
      <c r="C103" s="74">
        <v>12900</v>
      </c>
      <c r="D103" s="74">
        <v>12900</v>
      </c>
    </row>
    <row r="104" spans="1:4" ht="15" customHeight="1">
      <c r="A104" s="572"/>
      <c r="B104" s="48" t="s">
        <v>183</v>
      </c>
      <c r="C104" s="74">
        <v>10000</v>
      </c>
      <c r="D104" s="74">
        <v>10000</v>
      </c>
    </row>
    <row r="105" spans="1:4" ht="15" customHeight="1">
      <c r="A105" s="572"/>
      <c r="B105" s="48" t="s">
        <v>184</v>
      </c>
      <c r="C105" s="419">
        <v>14000</v>
      </c>
      <c r="D105" s="419">
        <v>14000</v>
      </c>
    </row>
    <row r="106" spans="1:4" ht="15" customHeight="1">
      <c r="A106" s="572"/>
      <c r="B106" s="48" t="s">
        <v>185</v>
      </c>
      <c r="C106" s="74">
        <v>1800</v>
      </c>
      <c r="D106" s="74">
        <v>1800</v>
      </c>
    </row>
    <row r="107" spans="1:4" ht="15" customHeight="1">
      <c r="A107" s="572"/>
      <c r="B107" s="48" t="s">
        <v>541</v>
      </c>
      <c r="C107" s="74">
        <v>2000</v>
      </c>
      <c r="D107" s="74">
        <v>2000</v>
      </c>
    </row>
    <row r="108" spans="1:4" ht="15" customHeight="1">
      <c r="A108" s="572"/>
      <c r="B108" s="48" t="s">
        <v>543</v>
      </c>
      <c r="C108" s="74">
        <v>50</v>
      </c>
      <c r="D108" s="74">
        <v>50</v>
      </c>
    </row>
    <row r="109" spans="1:4" ht="15" customHeight="1">
      <c r="A109" s="572"/>
      <c r="B109" s="48" t="s">
        <v>542</v>
      </c>
      <c r="C109" s="74">
        <v>500</v>
      </c>
      <c r="D109" s="74">
        <v>500</v>
      </c>
    </row>
    <row r="110" spans="1:4" ht="15" customHeight="1">
      <c r="A110" s="572"/>
      <c r="B110" s="48" t="s">
        <v>186</v>
      </c>
      <c r="C110" s="74">
        <v>500</v>
      </c>
      <c r="D110" s="74">
        <v>500</v>
      </c>
    </row>
    <row r="111" spans="1:4" ht="15" customHeight="1">
      <c r="A111" s="4"/>
      <c r="B111" s="5"/>
      <c r="C111" s="5"/>
      <c r="D111" s="5"/>
    </row>
    <row r="112" spans="1:5" ht="15" customHeight="1">
      <c r="A112" s="4"/>
      <c r="B112" s="5"/>
      <c r="C112" s="54"/>
      <c r="D112" s="54"/>
      <c r="E112" s="14"/>
    </row>
    <row r="113" spans="1:4" ht="15" customHeight="1">
      <c r="A113" s="4"/>
      <c r="B113" s="5"/>
      <c r="C113" s="5"/>
      <c r="D113" s="5"/>
    </row>
    <row r="114" spans="1:4" ht="15" customHeight="1">
      <c r="A114" s="4"/>
      <c r="B114" s="5"/>
      <c r="C114" s="5"/>
      <c r="D114" s="5"/>
    </row>
    <row r="115" spans="1:4" ht="15" customHeight="1">
      <c r="A115" s="4"/>
      <c r="B115" s="5"/>
      <c r="C115" s="5"/>
      <c r="D115" s="5"/>
    </row>
    <row r="116" spans="1:4" ht="15" customHeight="1">
      <c r="A116" s="4"/>
      <c r="B116" s="5"/>
      <c r="C116" s="5"/>
      <c r="D116" s="5"/>
    </row>
    <row r="117" spans="1:4" ht="15" customHeight="1">
      <c r="A117" s="4"/>
      <c r="B117" s="5"/>
      <c r="C117" s="5"/>
      <c r="D117" s="5"/>
    </row>
  </sheetData>
  <sheetProtection/>
  <mergeCells count="9">
    <mergeCell ref="A1:D1"/>
    <mergeCell ref="A3:D3"/>
    <mergeCell ref="C5:C6"/>
    <mergeCell ref="D5:D6"/>
    <mergeCell ref="A2:D2"/>
    <mergeCell ref="A93:A110"/>
    <mergeCell ref="A52:A91"/>
    <mergeCell ref="A10:A50"/>
    <mergeCell ref="B5:B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61">
      <selection activeCell="A62" sqref="A62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541" t="s">
        <v>244</v>
      </c>
      <c r="B1" s="541"/>
      <c r="C1" s="541"/>
      <c r="D1" s="541"/>
    </row>
    <row r="2" spans="1:4" ht="12.75">
      <c r="A2" s="545" t="s">
        <v>526</v>
      </c>
      <c r="B2" s="545"/>
      <c r="C2" s="545"/>
      <c r="D2" s="545"/>
    </row>
    <row r="3" spans="1:4" ht="12.75">
      <c r="A3" s="545" t="s">
        <v>562</v>
      </c>
      <c r="B3" s="545"/>
      <c r="C3" s="545"/>
      <c r="D3" s="545"/>
    </row>
    <row r="4" spans="1:4" ht="13.5" thickBot="1">
      <c r="A4" s="542" t="s">
        <v>245</v>
      </c>
      <c r="B4" s="542"/>
      <c r="C4" s="542"/>
      <c r="D4" s="542"/>
    </row>
    <row r="5" spans="1:4" ht="38.25" customHeight="1" thickBot="1" thickTop="1">
      <c r="A5" s="289" t="s">
        <v>200</v>
      </c>
      <c r="B5" s="290" t="s">
        <v>201</v>
      </c>
      <c r="C5" s="291" t="s">
        <v>528</v>
      </c>
      <c r="D5" s="291" t="s">
        <v>563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288" t="s">
        <v>3</v>
      </c>
      <c r="B7" s="579" t="s">
        <v>202</v>
      </c>
      <c r="C7" s="580"/>
      <c r="D7" s="580"/>
    </row>
    <row r="8" spans="1:4" ht="15" customHeight="1" thickBot="1">
      <c r="A8" s="6"/>
      <c r="B8" s="1"/>
      <c r="C8" s="1"/>
      <c r="D8" s="1"/>
    </row>
    <row r="9" spans="1:4" ht="15" customHeight="1">
      <c r="A9" s="452" t="s">
        <v>5</v>
      </c>
      <c r="B9" s="453" t="s">
        <v>203</v>
      </c>
      <c r="C9" s="454">
        <v>495</v>
      </c>
      <c r="D9" s="454">
        <v>495</v>
      </c>
    </row>
    <row r="10" spans="1:4" ht="15" customHeight="1">
      <c r="A10" s="455" t="s">
        <v>9</v>
      </c>
      <c r="B10" s="31" t="s">
        <v>556</v>
      </c>
      <c r="C10" s="456">
        <v>350</v>
      </c>
      <c r="D10" s="456">
        <v>350</v>
      </c>
    </row>
    <row r="11" spans="1:4" ht="15" customHeight="1">
      <c r="A11" s="455" t="s">
        <v>82</v>
      </c>
      <c r="B11" s="31" t="s">
        <v>557</v>
      </c>
      <c r="C11" s="456">
        <v>11500</v>
      </c>
      <c r="D11" s="456">
        <v>11500</v>
      </c>
    </row>
    <row r="12" spans="1:4" ht="15" customHeight="1">
      <c r="A12" s="455" t="s">
        <v>85</v>
      </c>
      <c r="B12" s="457" t="s">
        <v>451</v>
      </c>
      <c r="C12" s="456">
        <v>250</v>
      </c>
      <c r="D12" s="456">
        <v>250</v>
      </c>
    </row>
    <row r="13" spans="1:4" ht="15" customHeight="1">
      <c r="A13" s="455" t="s">
        <v>87</v>
      </c>
      <c r="B13" s="31" t="s">
        <v>558</v>
      </c>
      <c r="C13" s="456">
        <v>130</v>
      </c>
      <c r="D13" s="456">
        <v>130</v>
      </c>
    </row>
    <row r="14" spans="1:4" ht="15" customHeight="1">
      <c r="A14" s="455" t="s">
        <v>89</v>
      </c>
      <c r="B14" s="31" t="s">
        <v>559</v>
      </c>
      <c r="C14" s="456">
        <v>330</v>
      </c>
      <c r="D14" s="456">
        <v>330</v>
      </c>
    </row>
    <row r="15" spans="1:4" ht="15" customHeight="1">
      <c r="A15" s="455" t="s">
        <v>91</v>
      </c>
      <c r="B15" s="31" t="s">
        <v>452</v>
      </c>
      <c r="C15" s="456">
        <v>300</v>
      </c>
      <c r="D15" s="456">
        <v>300</v>
      </c>
    </row>
    <row r="16" spans="1:4" ht="15" customHeight="1">
      <c r="A16" s="455" t="s">
        <v>93</v>
      </c>
      <c r="B16" s="457" t="s">
        <v>560</v>
      </c>
      <c r="C16" s="436">
        <v>47000</v>
      </c>
      <c r="D16" s="436">
        <v>47000</v>
      </c>
    </row>
    <row r="17" spans="1:4" ht="15" customHeight="1">
      <c r="A17" s="455" t="s">
        <v>96</v>
      </c>
      <c r="B17" s="457" t="s">
        <v>561</v>
      </c>
      <c r="C17" s="436">
        <v>1400</v>
      </c>
      <c r="D17" s="436">
        <v>1400</v>
      </c>
    </row>
    <row r="18" spans="1:4" ht="18.75" customHeight="1" thickBot="1">
      <c r="A18" s="458"/>
      <c r="B18" s="459" t="s">
        <v>104</v>
      </c>
      <c r="C18" s="460">
        <f>SUM(C9:C17)</f>
        <v>61755</v>
      </c>
      <c r="D18" s="460">
        <f>SUM(D9:D17)</f>
        <v>61755</v>
      </c>
    </row>
    <row r="19" spans="1:4" ht="18" customHeight="1">
      <c r="A19" s="468"/>
      <c r="B19" s="469"/>
      <c r="C19" s="470"/>
      <c r="D19" s="470"/>
    </row>
    <row r="20" spans="1:4" ht="13.5" customHeight="1" thickBot="1">
      <c r="A20" s="314"/>
      <c r="B20" s="315"/>
      <c r="C20" s="316"/>
      <c r="D20" s="316"/>
    </row>
    <row r="21" spans="1:4" ht="42" customHeight="1" thickBot="1">
      <c r="A21" s="289" t="s">
        <v>200</v>
      </c>
      <c r="B21" s="290" t="s">
        <v>201</v>
      </c>
      <c r="C21" s="291" t="s">
        <v>528</v>
      </c>
      <c r="D21" s="291" t="s">
        <v>563</v>
      </c>
    </row>
    <row r="22" spans="1:4" ht="13.5" customHeight="1" thickBot="1">
      <c r="A22" s="6"/>
      <c r="B22" s="1"/>
      <c r="C22" s="1"/>
      <c r="D22" s="1"/>
    </row>
    <row r="23" spans="1:4" ht="16.5" customHeight="1" thickBot="1">
      <c r="A23" s="288" t="s">
        <v>3</v>
      </c>
      <c r="B23" s="579" t="s">
        <v>204</v>
      </c>
      <c r="C23" s="580"/>
      <c r="D23" s="580"/>
    </row>
    <row r="24" spans="1:4" ht="13.5" customHeight="1">
      <c r="A24" s="455" t="s">
        <v>5</v>
      </c>
      <c r="B24" s="461" t="s">
        <v>257</v>
      </c>
      <c r="C24" s="456">
        <v>16653</v>
      </c>
      <c r="D24" s="456">
        <v>16653</v>
      </c>
    </row>
    <row r="25" spans="1:4" ht="13.5" customHeight="1">
      <c r="A25" s="462" t="s">
        <v>9</v>
      </c>
      <c r="B25" s="31" t="s">
        <v>564</v>
      </c>
      <c r="C25" s="463">
        <v>4179</v>
      </c>
      <c r="D25" s="463">
        <v>4179</v>
      </c>
    </row>
    <row r="26" spans="1:4" ht="13.5" customHeight="1">
      <c r="A26" s="462" t="s">
        <v>82</v>
      </c>
      <c r="B26" s="31" t="s">
        <v>565</v>
      </c>
      <c r="C26" s="463">
        <v>18774</v>
      </c>
      <c r="D26" s="463">
        <v>18774</v>
      </c>
    </row>
    <row r="27" spans="1:4" ht="13.5" customHeight="1">
      <c r="A27" s="455" t="s">
        <v>85</v>
      </c>
      <c r="B27" s="461" t="s">
        <v>566</v>
      </c>
      <c r="C27" s="456">
        <v>5280</v>
      </c>
      <c r="D27" s="456">
        <v>5280</v>
      </c>
    </row>
    <row r="28" spans="1:4" ht="13.5" customHeight="1">
      <c r="A28" s="455" t="s">
        <v>87</v>
      </c>
      <c r="B28" s="461" t="s">
        <v>567</v>
      </c>
      <c r="C28" s="456">
        <v>25</v>
      </c>
      <c r="D28" s="456">
        <v>25</v>
      </c>
    </row>
    <row r="29" spans="1:4" ht="13.5" customHeight="1">
      <c r="A29" s="455" t="s">
        <v>89</v>
      </c>
      <c r="B29" s="461" t="s">
        <v>568</v>
      </c>
      <c r="C29" s="436">
        <v>3100</v>
      </c>
      <c r="D29" s="436">
        <v>3100</v>
      </c>
    </row>
    <row r="30" spans="1:4" ht="13.5" customHeight="1" thickBot="1">
      <c r="A30" s="455" t="s">
        <v>91</v>
      </c>
      <c r="B30" s="464" t="s">
        <v>569</v>
      </c>
      <c r="C30" s="465">
        <v>295932</v>
      </c>
      <c r="D30" s="465">
        <v>295932</v>
      </c>
    </row>
    <row r="31" spans="1:4" ht="13.5" customHeight="1" thickBot="1">
      <c r="A31" s="466"/>
      <c r="B31" s="297" t="s">
        <v>104</v>
      </c>
      <c r="C31" s="467">
        <f>SUM(C24:C30)</f>
        <v>343943</v>
      </c>
      <c r="D31" s="467">
        <f>SUM(D24:D30)</f>
        <v>343943</v>
      </c>
    </row>
    <row r="32" spans="1:4" ht="13.5" customHeight="1">
      <c r="A32" s="314"/>
      <c r="B32" s="315"/>
      <c r="C32" s="316"/>
      <c r="D32" s="316"/>
    </row>
    <row r="33" spans="1:4" ht="13.5" customHeight="1">
      <c r="A33" s="314"/>
      <c r="B33" s="315"/>
      <c r="C33" s="316"/>
      <c r="D33" s="316"/>
    </row>
    <row r="34" spans="1:4" ht="13.5" customHeight="1">
      <c r="A34" s="314"/>
      <c r="B34" s="315"/>
      <c r="C34" s="316"/>
      <c r="D34" s="316"/>
    </row>
    <row r="35" spans="1:4" ht="15" customHeight="1">
      <c r="A35" s="314"/>
      <c r="C35" s="316"/>
      <c r="D35" s="316"/>
    </row>
    <row r="36" spans="1:4" ht="15" customHeight="1" thickBot="1">
      <c r="A36" s="59"/>
      <c r="B36" s="312"/>
      <c r="C36" s="313"/>
      <c r="D36" s="313"/>
    </row>
    <row r="37" spans="1:4" ht="39" thickBot="1">
      <c r="A37" s="294" t="s">
        <v>200</v>
      </c>
      <c r="B37" s="295" t="s">
        <v>201</v>
      </c>
      <c r="C37" s="291" t="s">
        <v>528</v>
      </c>
      <c r="D37" s="291" t="s">
        <v>574</v>
      </c>
    </row>
    <row r="38" spans="1:4" ht="19.5" customHeight="1" thickBot="1">
      <c r="A38" s="6"/>
      <c r="B38" s="1"/>
      <c r="C38" s="1"/>
      <c r="D38" s="1"/>
    </row>
    <row r="39" spans="1:4" ht="15" customHeight="1">
      <c r="A39" s="581" t="s">
        <v>462</v>
      </c>
      <c r="B39" s="583" t="s">
        <v>237</v>
      </c>
      <c r="C39" s="584"/>
      <c r="D39" s="584"/>
    </row>
    <row r="40" spans="1:4" ht="15" customHeight="1" thickBot="1">
      <c r="A40" s="582"/>
      <c r="B40" s="585"/>
      <c r="C40" s="586"/>
      <c r="D40" s="586"/>
    </row>
    <row r="41" spans="1:6" ht="32.25" customHeight="1">
      <c r="A41" s="452" t="s">
        <v>5</v>
      </c>
      <c r="B41" s="471" t="s">
        <v>570</v>
      </c>
      <c r="C41" s="472">
        <v>3028</v>
      </c>
      <c r="D41" s="472">
        <v>3028</v>
      </c>
      <c r="E41" s="475"/>
      <c r="F41" s="476"/>
    </row>
    <row r="42" spans="1:6" ht="27.75" customHeight="1">
      <c r="A42" s="455" t="s">
        <v>9</v>
      </c>
      <c r="B42" s="473" t="s">
        <v>571</v>
      </c>
      <c r="C42" s="474">
        <v>1249</v>
      </c>
      <c r="D42" s="474">
        <v>1249</v>
      </c>
      <c r="E42" s="475"/>
      <c r="F42" s="476"/>
    </row>
    <row r="43" spans="1:6" ht="28.5" customHeight="1">
      <c r="A43" s="455" t="s">
        <v>82</v>
      </c>
      <c r="B43" s="31" t="s">
        <v>572</v>
      </c>
      <c r="C43" s="456">
        <v>2125</v>
      </c>
      <c r="D43" s="474">
        <v>2125</v>
      </c>
      <c r="E43" s="475"/>
      <c r="F43" s="476"/>
    </row>
    <row r="44" spans="1:6" ht="31.5" customHeight="1">
      <c r="A44" s="455" t="s">
        <v>85</v>
      </c>
      <c r="B44" s="461" t="s">
        <v>573</v>
      </c>
      <c r="C44" s="456">
        <v>400</v>
      </c>
      <c r="D44" s="474">
        <v>400</v>
      </c>
      <c r="E44" s="475"/>
      <c r="F44" s="476"/>
    </row>
    <row r="45" spans="1:6" ht="30" customHeight="1" thickBot="1">
      <c r="A45" s="299"/>
      <c r="B45" s="300" t="s">
        <v>104</v>
      </c>
      <c r="C45" s="301">
        <f>SUM(C41:C44)</f>
        <v>6802</v>
      </c>
      <c r="D45" s="301">
        <f>SUM(D41:D44)</f>
        <v>6802</v>
      </c>
      <c r="E45" s="7"/>
      <c r="F45" s="7"/>
    </row>
    <row r="46" spans="1:4" ht="15" customHeight="1">
      <c r="A46" s="7"/>
      <c r="B46" s="293"/>
      <c r="C46" s="311"/>
      <c r="D46" s="311"/>
    </row>
    <row r="47" spans="1:4" ht="15" customHeight="1">
      <c r="A47" s="7"/>
      <c r="C47" s="311"/>
      <c r="D47" s="311"/>
    </row>
    <row r="48" spans="1:4" ht="15" customHeight="1">
      <c r="A48" s="7"/>
      <c r="B48" s="293"/>
      <c r="C48" s="311"/>
      <c r="D48" s="311"/>
    </row>
    <row r="49" spans="1:4" ht="15" customHeight="1">
      <c r="A49" s="7"/>
      <c r="B49" s="293"/>
      <c r="C49" s="311"/>
      <c r="D49" s="311"/>
    </row>
    <row r="50" spans="1:4" ht="15" customHeight="1">
      <c r="A50" s="7"/>
      <c r="B50" s="293"/>
      <c r="C50" s="311"/>
      <c r="D50" s="311"/>
    </row>
    <row r="51" spans="1:4" ht="15" customHeight="1">
      <c r="A51" s="7"/>
      <c r="B51" s="293"/>
      <c r="C51" s="311"/>
      <c r="D51" s="311"/>
    </row>
    <row r="52" spans="1:4" ht="15" customHeight="1">
      <c r="A52" s="7"/>
      <c r="B52" s="7"/>
      <c r="C52" s="7"/>
      <c r="D52" s="7"/>
    </row>
    <row r="53" spans="1:4" ht="15" customHeight="1" thickBot="1">
      <c r="A53" s="7"/>
      <c r="B53" s="7"/>
      <c r="C53" s="7"/>
      <c r="D53" s="7"/>
    </row>
    <row r="54" spans="1:4" ht="40.5" customHeight="1" thickBot="1">
      <c r="A54" s="294" t="s">
        <v>200</v>
      </c>
      <c r="B54" s="295" t="s">
        <v>201</v>
      </c>
      <c r="C54" s="291" t="s">
        <v>528</v>
      </c>
      <c r="D54" s="291" t="s">
        <v>574</v>
      </c>
    </row>
    <row r="55" spans="1:4" ht="15" customHeight="1" thickBot="1">
      <c r="A55" s="332"/>
      <c r="B55" s="98"/>
      <c r="C55" s="99"/>
      <c r="D55" s="100"/>
    </row>
    <row r="56" spans="1:4" ht="15" customHeight="1" thickBot="1">
      <c r="A56" s="288" t="s">
        <v>26</v>
      </c>
      <c r="B56" s="579" t="s">
        <v>208</v>
      </c>
      <c r="C56" s="580"/>
      <c r="D56" s="580"/>
    </row>
    <row r="57" spans="1:4" ht="30" customHeight="1" thickBot="1">
      <c r="A57" s="333"/>
      <c r="B57" s="298"/>
      <c r="C57" s="298"/>
      <c r="D57" s="298"/>
    </row>
    <row r="58" spans="1:4" ht="30" customHeight="1">
      <c r="A58" s="455" t="s">
        <v>5</v>
      </c>
      <c r="B58" s="473" t="s">
        <v>627</v>
      </c>
      <c r="C58" s="436">
        <v>19725</v>
      </c>
      <c r="D58" s="436">
        <v>19725</v>
      </c>
    </row>
    <row r="59" spans="1:4" ht="30" customHeight="1">
      <c r="A59" s="455" t="s">
        <v>9</v>
      </c>
      <c r="B59" s="31" t="s">
        <v>628</v>
      </c>
      <c r="C59" s="436">
        <v>15000</v>
      </c>
      <c r="D59" s="436">
        <v>15000</v>
      </c>
    </row>
    <row r="60" spans="1:4" ht="30" customHeight="1">
      <c r="A60" s="529" t="s">
        <v>82</v>
      </c>
      <c r="B60" s="477" t="s">
        <v>629</v>
      </c>
      <c r="C60" s="437"/>
      <c r="D60" s="437"/>
    </row>
    <row r="61" spans="1:4" ht="30" customHeight="1">
      <c r="A61" s="528"/>
      <c r="B61" s="526" t="s">
        <v>630</v>
      </c>
      <c r="C61" s="527">
        <v>7143</v>
      </c>
      <c r="D61" s="527">
        <v>7143</v>
      </c>
    </row>
    <row r="62" spans="1:4" ht="15" customHeight="1">
      <c r="A62" s="530" t="s">
        <v>85</v>
      </c>
      <c r="B62" s="31" t="s">
        <v>519</v>
      </c>
      <c r="C62" s="436">
        <v>2880</v>
      </c>
      <c r="D62" s="436">
        <v>2880</v>
      </c>
    </row>
    <row r="63" spans="1:4" ht="15" customHeight="1">
      <c r="A63" s="455" t="s">
        <v>87</v>
      </c>
      <c r="B63" s="31" t="s">
        <v>575</v>
      </c>
      <c r="C63" s="436">
        <v>25000</v>
      </c>
      <c r="D63" s="436">
        <v>25000</v>
      </c>
    </row>
    <row r="64" spans="1:4" ht="15" customHeight="1">
      <c r="A64" s="578" t="s">
        <v>89</v>
      </c>
      <c r="B64" s="477" t="s">
        <v>218</v>
      </c>
      <c r="C64" s="437"/>
      <c r="D64" s="437"/>
    </row>
    <row r="65" spans="1:4" ht="15" customHeight="1">
      <c r="A65" s="578"/>
      <c r="B65" s="478" t="s">
        <v>576</v>
      </c>
      <c r="C65" s="479">
        <v>11000</v>
      </c>
      <c r="D65" s="479">
        <v>11000</v>
      </c>
    </row>
    <row r="66" spans="1:4" ht="15" customHeight="1">
      <c r="A66" s="578"/>
      <c r="B66" s="480" t="s">
        <v>577</v>
      </c>
      <c r="C66" s="481">
        <v>10000</v>
      </c>
      <c r="D66" s="481">
        <v>10000</v>
      </c>
    </row>
    <row r="67" spans="1:4" ht="13.5" customHeight="1">
      <c r="A67" s="455" t="s">
        <v>91</v>
      </c>
      <c r="B67" s="31" t="s">
        <v>578</v>
      </c>
      <c r="C67" s="436">
        <v>4200</v>
      </c>
      <c r="D67" s="436">
        <v>4200</v>
      </c>
    </row>
    <row r="68" spans="1:4" ht="15" customHeight="1">
      <c r="A68" s="455" t="s">
        <v>93</v>
      </c>
      <c r="B68" s="482" t="s">
        <v>210</v>
      </c>
      <c r="C68" s="456">
        <v>74563</v>
      </c>
      <c r="D68" s="456">
        <v>74563</v>
      </c>
    </row>
    <row r="69" spans="1:4" ht="15" customHeight="1">
      <c r="A69" s="455" t="s">
        <v>96</v>
      </c>
      <c r="B69" s="31" t="s">
        <v>579</v>
      </c>
      <c r="C69" s="436">
        <v>10000</v>
      </c>
      <c r="D69" s="436">
        <v>10000</v>
      </c>
    </row>
    <row r="70" spans="1:4" ht="15" customHeight="1">
      <c r="A70" s="455" t="s">
        <v>99</v>
      </c>
      <c r="B70" s="31" t="s">
        <v>465</v>
      </c>
      <c r="C70" s="436">
        <v>1000</v>
      </c>
      <c r="D70" s="436">
        <v>1000</v>
      </c>
    </row>
    <row r="71" spans="1:4" ht="15" customHeight="1">
      <c r="A71" s="455" t="s">
        <v>101</v>
      </c>
      <c r="B71" s="31" t="s">
        <v>580</v>
      </c>
      <c r="C71" s="436">
        <v>780</v>
      </c>
      <c r="D71" s="436">
        <v>780</v>
      </c>
    </row>
    <row r="72" spans="1:4" ht="15" customHeight="1">
      <c r="A72" s="455" t="s">
        <v>102</v>
      </c>
      <c r="B72" s="31" t="s">
        <v>581</v>
      </c>
      <c r="C72" s="436">
        <v>4000</v>
      </c>
      <c r="D72" s="436">
        <v>4000</v>
      </c>
    </row>
    <row r="73" spans="1:4" ht="15" customHeight="1">
      <c r="A73" s="455" t="s">
        <v>105</v>
      </c>
      <c r="B73" s="31" t="s">
        <v>582</v>
      </c>
      <c r="C73" s="436">
        <v>540</v>
      </c>
      <c r="D73" s="436">
        <v>540</v>
      </c>
    </row>
    <row r="74" spans="1:4" ht="15" customHeight="1">
      <c r="A74" s="455" t="s">
        <v>205</v>
      </c>
      <c r="B74" s="473" t="s">
        <v>583</v>
      </c>
      <c r="C74" s="456">
        <v>3000</v>
      </c>
      <c r="D74" s="456">
        <v>3000</v>
      </c>
    </row>
    <row r="75" spans="1:4" ht="18.75" customHeight="1" thickBot="1">
      <c r="A75" s="455" t="s">
        <v>206</v>
      </c>
      <c r="B75" s="483" t="s">
        <v>584</v>
      </c>
      <c r="C75" s="465">
        <v>8000</v>
      </c>
      <c r="D75" s="465">
        <v>8000</v>
      </c>
    </row>
    <row r="76" spans="1:4" ht="15" customHeight="1" thickBot="1">
      <c r="A76" s="455" t="s">
        <v>207</v>
      </c>
      <c r="B76" s="483" t="s">
        <v>585</v>
      </c>
      <c r="C76" s="465">
        <v>3829</v>
      </c>
      <c r="D76" s="465">
        <v>3829</v>
      </c>
    </row>
    <row r="77" spans="1:4" ht="15" customHeight="1" thickBot="1">
      <c r="A77" s="484"/>
      <c r="B77" s="305"/>
      <c r="C77" s="467">
        <f>SUM(C53:C76)</f>
        <v>200660</v>
      </c>
      <c r="D77" s="467">
        <f>SUM(D53:D76)</f>
        <v>200660</v>
      </c>
    </row>
    <row r="78" ht="30" customHeight="1"/>
    <row r="79" spans="3:4" ht="15" customHeight="1">
      <c r="C79" s="280"/>
      <c r="D79" s="280"/>
    </row>
    <row r="80" ht="15" customHeight="1"/>
    <row r="81" ht="20.25" customHeight="1">
      <c r="D81" s="280"/>
    </row>
    <row r="82" ht="15" customHeight="1"/>
    <row r="83" ht="15.75" customHeight="1"/>
    <row r="84" ht="23.25" customHeight="1"/>
    <row r="85" ht="15.75" customHeight="1"/>
    <row r="86" ht="15" customHeight="1"/>
    <row r="87" ht="21.75" customHeight="1"/>
    <row r="88" ht="25.5" customHeight="1"/>
    <row r="89" ht="15" customHeight="1"/>
    <row r="90" ht="20.25" customHeight="1"/>
    <row r="91" ht="15" customHeight="1"/>
    <row r="92" ht="15" customHeight="1"/>
    <row r="93" ht="15" customHeight="1"/>
    <row r="94" ht="17.25" customHeight="1">
      <c r="E94" s="102"/>
    </row>
    <row r="95" ht="17.25" customHeight="1">
      <c r="E95" s="102"/>
    </row>
    <row r="96" ht="30" customHeight="1">
      <c r="E96" s="102"/>
    </row>
    <row r="97" ht="15" customHeight="1">
      <c r="E97" s="102"/>
    </row>
    <row r="98" ht="15" customHeight="1">
      <c r="E98" s="102"/>
    </row>
    <row r="99" ht="15" customHeight="1">
      <c r="E99" s="102"/>
    </row>
    <row r="100" ht="15" customHeight="1">
      <c r="E100" s="102"/>
    </row>
    <row r="101" ht="15" customHeight="1">
      <c r="E101" s="102"/>
    </row>
    <row r="102" ht="15" customHeight="1">
      <c r="E102" s="102"/>
    </row>
    <row r="103" ht="15" customHeight="1"/>
    <row r="104" ht="26.25" customHeight="1"/>
    <row r="105" ht="27.75" customHeight="1"/>
    <row r="106" ht="15" customHeight="1"/>
    <row r="107" ht="15" customHeight="1"/>
    <row r="108" ht="24.75" customHeight="1"/>
    <row r="109" ht="15" customHeight="1"/>
    <row r="110" ht="15" customHeight="1"/>
    <row r="111" ht="40.5" customHeight="1"/>
    <row r="112" ht="15" customHeight="1"/>
    <row r="113" ht="41.2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21" customHeight="1"/>
    <row r="121" ht="15" customHeight="1"/>
    <row r="122" ht="13.5" customHeight="1"/>
    <row r="123" ht="12.75" customHeight="1"/>
    <row r="124" ht="15.75" customHeight="1"/>
    <row r="125" ht="40.5" customHeight="1"/>
    <row r="126" ht="15" customHeight="1"/>
    <row r="127" ht="41.2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30" customHeight="1"/>
    <row r="144" ht="30" customHeight="1"/>
    <row r="145" ht="30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10">
    <mergeCell ref="A64:A66"/>
    <mergeCell ref="A1:D1"/>
    <mergeCell ref="A3:D3"/>
    <mergeCell ref="A4:D4"/>
    <mergeCell ref="B56:D56"/>
    <mergeCell ref="A39:A40"/>
    <mergeCell ref="B39:D40"/>
    <mergeCell ref="B23:D23"/>
    <mergeCell ref="A2:D2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35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541" t="s">
        <v>246</v>
      </c>
      <c r="B1" s="541"/>
      <c r="C1" s="541"/>
      <c r="D1" s="541"/>
    </row>
    <row r="2" spans="1:4" ht="12" customHeight="1">
      <c r="A2" s="545" t="s">
        <v>526</v>
      </c>
      <c r="B2" s="545"/>
      <c r="C2" s="545"/>
      <c r="D2" s="545"/>
    </row>
    <row r="3" spans="1:4" ht="12" customHeight="1">
      <c r="A3" s="545" t="s">
        <v>562</v>
      </c>
      <c r="B3" s="545"/>
      <c r="C3" s="545"/>
      <c r="D3" s="545"/>
    </row>
    <row r="4" spans="1:4" ht="12" customHeight="1" thickBot="1">
      <c r="A4" s="542" t="s">
        <v>247</v>
      </c>
      <c r="B4" s="542"/>
      <c r="C4" s="542"/>
      <c r="D4" s="542"/>
    </row>
    <row r="5" spans="1:4" ht="55.5" customHeight="1" thickBot="1" thickTop="1">
      <c r="A5" s="94" t="s">
        <v>200</v>
      </c>
      <c r="B5" s="95" t="s">
        <v>201</v>
      </c>
      <c r="C5" s="93" t="s">
        <v>528</v>
      </c>
      <c r="D5" s="291" t="s">
        <v>574</v>
      </c>
    </row>
    <row r="6" spans="1:4" ht="12" customHeight="1" thickBot="1">
      <c r="A6" s="302"/>
      <c r="B6" s="298"/>
      <c r="C6" s="298"/>
      <c r="D6" s="298"/>
    </row>
    <row r="7" spans="1:4" ht="21.75" customHeight="1" thickBot="1">
      <c r="A7" s="306" t="s">
        <v>215</v>
      </c>
      <c r="B7" s="587" t="s">
        <v>216</v>
      </c>
      <c r="C7" s="588"/>
      <c r="D7" s="588"/>
    </row>
    <row r="8" spans="1:4" ht="29.25" customHeight="1">
      <c r="A8" s="452">
        <v>1</v>
      </c>
      <c r="B8" s="453" t="s">
        <v>217</v>
      </c>
      <c r="C8" s="454">
        <v>700</v>
      </c>
      <c r="D8" s="454">
        <v>700</v>
      </c>
    </row>
    <row r="9" spans="1:4" ht="12" customHeight="1">
      <c r="A9" s="455" t="s">
        <v>9</v>
      </c>
      <c r="B9" s="473" t="s">
        <v>586</v>
      </c>
      <c r="C9" s="436">
        <v>7804</v>
      </c>
      <c r="D9" s="436">
        <v>7804</v>
      </c>
    </row>
    <row r="10" spans="1:4" ht="19.5" customHeight="1">
      <c r="A10" s="455" t="s">
        <v>82</v>
      </c>
      <c r="B10" s="473" t="s">
        <v>587</v>
      </c>
      <c r="C10" s="436">
        <v>13258</v>
      </c>
      <c r="D10" s="436">
        <v>13258</v>
      </c>
    </row>
    <row r="11" spans="1:4" ht="12" customHeight="1">
      <c r="A11" s="455" t="s">
        <v>85</v>
      </c>
      <c r="B11" s="473" t="s">
        <v>588</v>
      </c>
      <c r="C11" s="436">
        <v>21</v>
      </c>
      <c r="D11" s="436">
        <v>21</v>
      </c>
    </row>
    <row r="12" spans="1:4" ht="18" customHeight="1">
      <c r="A12" s="455" t="s">
        <v>87</v>
      </c>
      <c r="B12" s="473" t="s">
        <v>457</v>
      </c>
      <c r="C12" s="436">
        <v>35</v>
      </c>
      <c r="D12" s="436">
        <v>35</v>
      </c>
    </row>
    <row r="13" spans="1:4" ht="27.75" customHeight="1">
      <c r="A13" s="455" t="s">
        <v>89</v>
      </c>
      <c r="B13" s="31" t="s">
        <v>589</v>
      </c>
      <c r="C13" s="456">
        <v>20370</v>
      </c>
      <c r="D13" s="456">
        <v>20370</v>
      </c>
    </row>
    <row r="14" spans="1:4" ht="15.75" customHeight="1">
      <c r="A14" s="455" t="s">
        <v>91</v>
      </c>
      <c r="B14" s="461" t="s">
        <v>590</v>
      </c>
      <c r="C14" s="436">
        <v>17500</v>
      </c>
      <c r="D14" s="436">
        <v>17500</v>
      </c>
    </row>
    <row r="15" spans="1:4" ht="17.25" customHeight="1">
      <c r="A15" s="455" t="s">
        <v>93</v>
      </c>
      <c r="B15" s="461" t="s">
        <v>591</v>
      </c>
      <c r="C15" s="436">
        <v>5500</v>
      </c>
      <c r="D15" s="436">
        <v>5500</v>
      </c>
    </row>
    <row r="16" spans="1:4" ht="29.25" customHeight="1">
      <c r="A16" s="455" t="s">
        <v>96</v>
      </c>
      <c r="B16" s="461" t="s">
        <v>592</v>
      </c>
      <c r="C16" s="436">
        <v>10600</v>
      </c>
      <c r="D16" s="436">
        <v>10600</v>
      </c>
    </row>
    <row r="17" spans="1:4" ht="15.75" customHeight="1">
      <c r="A17" s="455" t="s">
        <v>99</v>
      </c>
      <c r="B17" s="31" t="s">
        <v>593</v>
      </c>
      <c r="C17" s="436">
        <v>1000</v>
      </c>
      <c r="D17" s="436">
        <v>1000</v>
      </c>
    </row>
    <row r="18" spans="1:4" ht="12" customHeight="1">
      <c r="A18" s="455" t="s">
        <v>101</v>
      </c>
      <c r="B18" s="31" t="s">
        <v>264</v>
      </c>
      <c r="C18" s="436">
        <v>52000</v>
      </c>
      <c r="D18" s="436">
        <v>52000</v>
      </c>
    </row>
    <row r="19" spans="1:4" ht="15.75" customHeight="1">
      <c r="A19" s="455" t="s">
        <v>102</v>
      </c>
      <c r="B19" s="473" t="s">
        <v>594</v>
      </c>
      <c r="C19" s="436">
        <v>2000</v>
      </c>
      <c r="D19" s="436">
        <v>2000</v>
      </c>
    </row>
    <row r="20" spans="1:4" ht="12" customHeight="1">
      <c r="A20" s="455" t="s">
        <v>105</v>
      </c>
      <c r="B20" s="473" t="s">
        <v>595</v>
      </c>
      <c r="C20" s="436">
        <v>2400</v>
      </c>
      <c r="D20" s="436">
        <v>2400</v>
      </c>
    </row>
    <row r="21" spans="1:4" ht="19.5" customHeight="1">
      <c r="A21" s="455" t="s">
        <v>205</v>
      </c>
      <c r="B21" s="31" t="s">
        <v>596</v>
      </c>
      <c r="C21" s="436">
        <v>41414</v>
      </c>
      <c r="D21" s="436">
        <v>41414</v>
      </c>
    </row>
    <row r="22" spans="1:4" ht="19.5" customHeight="1">
      <c r="A22" s="455" t="s">
        <v>206</v>
      </c>
      <c r="B22" s="31" t="s">
        <v>597</v>
      </c>
      <c r="C22" s="456">
        <v>1850</v>
      </c>
      <c r="D22" s="456">
        <v>1850</v>
      </c>
    </row>
    <row r="23" spans="1:4" ht="19.5" customHeight="1">
      <c r="A23" s="455" t="s">
        <v>207</v>
      </c>
      <c r="B23" s="31" t="s">
        <v>598</v>
      </c>
      <c r="C23" s="456">
        <v>1600</v>
      </c>
      <c r="D23" s="456">
        <v>1600</v>
      </c>
    </row>
    <row r="24" spans="1:4" ht="19.5" customHeight="1">
      <c r="A24" s="455" t="s">
        <v>211</v>
      </c>
      <c r="B24" s="31" t="s">
        <v>599</v>
      </c>
      <c r="C24" s="456">
        <v>500</v>
      </c>
      <c r="D24" s="456">
        <v>500</v>
      </c>
    </row>
    <row r="25" spans="1:4" ht="19.5" customHeight="1">
      <c r="A25" s="455" t="s">
        <v>212</v>
      </c>
      <c r="B25" s="31" t="s">
        <v>600</v>
      </c>
      <c r="C25" s="436">
        <v>4800</v>
      </c>
      <c r="D25" s="436">
        <v>4800</v>
      </c>
    </row>
    <row r="26" spans="1:4" ht="19.5" customHeight="1">
      <c r="A26" s="455" t="s">
        <v>213</v>
      </c>
      <c r="B26" s="473" t="s">
        <v>601</v>
      </c>
      <c r="C26" s="436">
        <v>1100</v>
      </c>
      <c r="D26" s="436">
        <v>1100</v>
      </c>
    </row>
    <row r="27" spans="1:4" ht="19.5" customHeight="1" thickBot="1">
      <c r="A27" s="485"/>
      <c r="B27" s="486" t="s">
        <v>104</v>
      </c>
      <c r="C27" s="460">
        <f>SUM(C8:C26)</f>
        <v>184452</v>
      </c>
      <c r="D27" s="460">
        <f>SUM(D8:D26)</f>
        <v>184452</v>
      </c>
    </row>
    <row r="28" ht="12" customHeight="1"/>
    <row r="29" ht="12" customHeight="1"/>
  </sheetData>
  <sheetProtection/>
  <mergeCells count="5">
    <mergeCell ref="A1:D1"/>
    <mergeCell ref="B7:D7"/>
    <mergeCell ref="A2:D2"/>
    <mergeCell ref="A4:D4"/>
    <mergeCell ref="A3:D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2">
      <selection activeCell="A2" sqref="A2:D2"/>
    </sheetView>
  </sheetViews>
  <sheetFormatPr defaultColWidth="9.140625" defaultRowHeight="12.75"/>
  <cols>
    <col min="2" max="2" width="41.8515625" style="0" customWidth="1"/>
    <col min="3" max="3" width="9.8515625" style="0" customWidth="1"/>
    <col min="4" max="4" width="10.421875" style="0" customWidth="1"/>
  </cols>
  <sheetData>
    <row r="1" spans="1:4" ht="12.75">
      <c r="A1" s="541" t="s">
        <v>266</v>
      </c>
      <c r="B1" s="541"/>
      <c r="C1" s="541"/>
      <c r="D1" s="541"/>
    </row>
    <row r="2" spans="1:4" ht="12.75">
      <c r="A2" s="545" t="s">
        <v>516</v>
      </c>
      <c r="B2" s="545"/>
      <c r="C2" s="545"/>
      <c r="D2" s="545"/>
    </row>
    <row r="3" spans="1:4" ht="12.75">
      <c r="A3" s="545" t="s">
        <v>263</v>
      </c>
      <c r="B3" s="545"/>
      <c r="C3" s="545"/>
      <c r="D3" s="545"/>
    </row>
    <row r="4" spans="1:4" ht="13.5" thickBot="1">
      <c r="A4" s="542" t="s">
        <v>514</v>
      </c>
      <c r="B4" s="542"/>
      <c r="C4" s="542"/>
      <c r="D4" s="542"/>
    </row>
    <row r="5" spans="1:4" ht="39.75" thickBot="1" thickTop="1">
      <c r="A5" s="94" t="s">
        <v>200</v>
      </c>
      <c r="B5" s="95" t="s">
        <v>201</v>
      </c>
      <c r="C5" s="93" t="s">
        <v>256</v>
      </c>
      <c r="D5" s="93" t="s">
        <v>453</v>
      </c>
    </row>
    <row r="6" spans="1:4" ht="19.5" thickBot="1">
      <c r="A6" s="302"/>
      <c r="B6" s="298"/>
      <c r="C6" s="298"/>
      <c r="D6" s="298"/>
    </row>
    <row r="7" spans="1:4" ht="19.5" thickBot="1">
      <c r="A7" s="337"/>
      <c r="B7" s="587" t="s">
        <v>515</v>
      </c>
      <c r="C7" s="588"/>
      <c r="D7" s="588"/>
    </row>
    <row r="8" spans="1:4" ht="13.5" thickBot="1">
      <c r="A8" s="420" t="s">
        <v>5</v>
      </c>
      <c r="B8" s="309" t="s">
        <v>459</v>
      </c>
      <c r="C8" s="287">
        <v>600</v>
      </c>
      <c r="D8" s="287">
        <v>600</v>
      </c>
    </row>
    <row r="9" spans="1:4" ht="27.75" customHeight="1" thickBot="1">
      <c r="A9" s="421" t="s">
        <v>9</v>
      </c>
      <c r="B9" s="310" t="s">
        <v>460</v>
      </c>
      <c r="C9" s="286">
        <v>23862</v>
      </c>
      <c r="D9" s="286">
        <v>11931</v>
      </c>
    </row>
    <row r="10" spans="1:4" ht="26.25" thickBot="1">
      <c r="A10" s="336" t="s">
        <v>82</v>
      </c>
      <c r="B10" s="285" t="s">
        <v>461</v>
      </c>
      <c r="C10" s="286">
        <v>1485</v>
      </c>
      <c r="D10" s="80">
        <v>446</v>
      </c>
    </row>
    <row r="11" spans="1:4" ht="13.5" thickBot="1">
      <c r="A11" s="336" t="s">
        <v>85</v>
      </c>
      <c r="B11" s="10" t="s">
        <v>258</v>
      </c>
      <c r="C11" s="296">
        <v>55065</v>
      </c>
      <c r="D11" s="78">
        <v>16519</v>
      </c>
    </row>
    <row r="12" spans="1:4" ht="13.5" thickBot="1">
      <c r="A12" s="589" t="s">
        <v>87</v>
      </c>
      <c r="B12" s="101" t="s">
        <v>260</v>
      </c>
      <c r="C12" s="79"/>
      <c r="D12" s="79"/>
    </row>
    <row r="13" spans="1:4" ht="13.5" thickBot="1">
      <c r="A13" s="589"/>
      <c r="B13" s="9" t="s">
        <v>261</v>
      </c>
      <c r="C13" s="79">
        <v>39800</v>
      </c>
      <c r="D13" s="79">
        <v>3980</v>
      </c>
    </row>
    <row r="14" spans="1:4" ht="13.5" thickBot="1">
      <c r="A14" s="589"/>
      <c r="B14" s="303" t="s">
        <v>455</v>
      </c>
      <c r="C14" s="304">
        <v>150000</v>
      </c>
      <c r="D14" s="304">
        <v>15000</v>
      </c>
    </row>
    <row r="15" spans="1:4" ht="13.5" thickBot="1">
      <c r="A15" s="589"/>
      <c r="B15" s="9" t="s">
        <v>262</v>
      </c>
      <c r="C15" s="79">
        <v>14500</v>
      </c>
      <c r="D15" s="79">
        <v>1450</v>
      </c>
    </row>
    <row r="16" spans="1:4" ht="13.5" thickBot="1">
      <c r="A16" s="336" t="s">
        <v>89</v>
      </c>
      <c r="B16" s="11" t="s">
        <v>264</v>
      </c>
      <c r="C16" s="60">
        <v>48000</v>
      </c>
      <c r="D16" s="60">
        <v>14400</v>
      </c>
    </row>
    <row r="17" spans="1:4" ht="26.25" thickBot="1">
      <c r="A17" s="336" t="s">
        <v>91</v>
      </c>
      <c r="B17" s="285" t="s">
        <v>456</v>
      </c>
      <c r="C17" s="286">
        <v>1198</v>
      </c>
      <c r="D17" s="80">
        <v>1198</v>
      </c>
    </row>
    <row r="18" spans="1:4" ht="13.5" thickBot="1">
      <c r="A18" s="104" t="s">
        <v>93</v>
      </c>
      <c r="B18" s="15" t="s">
        <v>458</v>
      </c>
      <c r="C18" s="63">
        <v>8422</v>
      </c>
      <c r="D18" s="63">
        <v>2527</v>
      </c>
    </row>
    <row r="19" spans="1:4" ht="13.5" thickBot="1">
      <c r="A19" s="336" t="s">
        <v>96</v>
      </c>
      <c r="B19" s="11" t="s">
        <v>265</v>
      </c>
      <c r="C19" s="60">
        <v>120000</v>
      </c>
      <c r="D19" s="60">
        <v>12000</v>
      </c>
    </row>
    <row r="20" spans="1:4" ht="13.5" customHeight="1" thickBot="1">
      <c r="A20" s="589" t="s">
        <v>99</v>
      </c>
      <c r="B20" s="590" t="s">
        <v>259</v>
      </c>
      <c r="C20" s="593">
        <v>12500</v>
      </c>
      <c r="D20" s="593">
        <v>3750</v>
      </c>
    </row>
    <row r="21" spans="1:4" ht="13.5" thickBot="1">
      <c r="A21" s="589"/>
      <c r="B21" s="591"/>
      <c r="C21" s="593"/>
      <c r="D21" s="593"/>
    </row>
    <row r="22" spans="1:4" ht="24.75" customHeight="1" thickBot="1">
      <c r="A22" s="589"/>
      <c r="B22" s="592"/>
      <c r="C22" s="593"/>
      <c r="D22" s="593"/>
    </row>
    <row r="23" spans="1:4" ht="24.75" customHeight="1" thickBot="1">
      <c r="A23" s="292" t="s">
        <v>101</v>
      </c>
      <c r="B23" s="81" t="s">
        <v>257</v>
      </c>
      <c r="C23" s="103">
        <v>16653</v>
      </c>
      <c r="D23" s="79">
        <v>8653</v>
      </c>
    </row>
    <row r="24" spans="1:4" ht="24.75" customHeight="1" thickBot="1">
      <c r="A24" s="96">
        <v>12</v>
      </c>
      <c r="B24" s="97" t="s">
        <v>454</v>
      </c>
      <c r="C24" s="287">
        <v>1680</v>
      </c>
      <c r="D24" s="60">
        <v>840</v>
      </c>
    </row>
    <row r="25" spans="1:4" ht="16.5" thickBot="1">
      <c r="A25" s="338"/>
      <c r="B25" s="307" t="s">
        <v>104</v>
      </c>
      <c r="C25" s="308">
        <f>SUM(C8:C24)</f>
        <v>493765</v>
      </c>
      <c r="D25" s="308">
        <f>SUM(D8:D24)</f>
        <v>93294</v>
      </c>
    </row>
    <row r="26" ht="16.5" customHeight="1" thickTop="1"/>
    <row r="64" ht="12.75" customHeight="1"/>
    <row r="67" ht="40.5" customHeight="1"/>
    <row r="68" ht="30.75" customHeight="1"/>
    <row r="69" ht="13.5" customHeight="1"/>
    <row r="79" ht="13.5" customHeight="1"/>
    <row r="83" ht="12" customHeight="1"/>
    <row r="84" ht="13.5" customHeight="1" hidden="1" thickBot="1"/>
    <row r="85" ht="13.5" customHeight="1" hidden="1" thickBot="1"/>
    <row r="88" ht="4.5" customHeight="1"/>
    <row r="89" ht="13.5" customHeight="1" hidden="1" thickBot="1"/>
    <row r="90" ht="13.5" customHeight="1" hidden="1" thickBot="1"/>
  </sheetData>
  <sheetProtection/>
  <mergeCells count="10">
    <mergeCell ref="A1:D1"/>
    <mergeCell ref="A2:D2"/>
    <mergeCell ref="A3:D3"/>
    <mergeCell ref="A4:D4"/>
    <mergeCell ref="A20:A22"/>
    <mergeCell ref="B20:B22"/>
    <mergeCell ref="C20:C22"/>
    <mergeCell ref="D20:D22"/>
    <mergeCell ref="A12:A15"/>
    <mergeCell ref="B7:D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User</cp:lastModifiedBy>
  <cp:lastPrinted>2007-07-02T08:46:34Z</cp:lastPrinted>
  <dcterms:created xsi:type="dcterms:W3CDTF">2005-07-21T07:39:34Z</dcterms:created>
  <dcterms:modified xsi:type="dcterms:W3CDTF">2010-09-06T07:09:01Z</dcterms:modified>
  <cp:category/>
  <cp:version/>
  <cp:contentType/>
  <cp:contentStatus/>
</cp:coreProperties>
</file>