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KoltsegvetesekBeszamolok\2026. költségvetés\Marcali RM\"/>
    </mc:Choice>
  </mc:AlternateContent>
  <xr:revisionPtr revIDLastSave="0" documentId="8_{7C02416E-9929-4E61-B34C-0978C039F833}" xr6:coauthVersionLast="47" xr6:coauthVersionMax="47" xr10:uidLastSave="{00000000-0000-0000-0000-000000000000}"/>
  <bookViews>
    <workbookView xWindow="-120" yWindow="-120" windowWidth="29040" windowHeight="15720" firstSheet="6" activeTab="6" xr2:uid="{00000000-000D-0000-FFFF-FFFF00000000}"/>
  </bookViews>
  <sheets>
    <sheet name="1. ÖSSZES bevétel (2)" sheetId="40" r:id="rId1"/>
    <sheet name="2. ÖSSZES kiadások" sheetId="39" r:id="rId2"/>
    <sheet name="3.Intézményi bevételek (2)" sheetId="66" r:id="rId3"/>
    <sheet name="4.Intézményi kiadások (2)" sheetId="67" r:id="rId4"/>
    <sheet name="5. Önkormányzat bevétele (2)" sheetId="64" r:id="rId5"/>
    <sheet name="6. Önkormányzat kiadása (3)" sheetId="65" r:id="rId6"/>
    <sheet name="11.mell működés mérleg" sheetId="42" r:id="rId7"/>
    <sheet name="12.mell felhalm mérleg" sheetId="43" r:id="rId8"/>
    <sheet name="13. összevont kv-i mérleg" sheetId="44" r:id="rId9"/>
    <sheet name="14. melléklet ált. és cé (2)" sheetId="106" r:id="rId10"/>
    <sheet name="16. sz.melléklet ütemterv (3)" sheetId="100" r:id="rId11"/>
    <sheet name="Munka2" sheetId="87" r:id="rId12"/>
  </sheets>
  <definedNames>
    <definedName name="_xlnm.Print_Titles" localSheetId="4">'5. Önkormányzat bevétele (2)'!$3:$5</definedName>
    <definedName name="_xlnm.Print_Titles" localSheetId="5">'6. Önkormányzat kiadása (3)'!$3:$5</definedName>
    <definedName name="_xlnm.Print_Area" localSheetId="0">'1. ÖSSZES bevétel (2)'!$A$1:$F$39</definedName>
    <definedName name="_xlnm.Print_Area" localSheetId="6">'11.mell működés mérleg'!$A$1:$H$25</definedName>
    <definedName name="_xlnm.Print_Area" localSheetId="7">'12.mell felhalm mérleg'!$A$1:$G$23</definedName>
    <definedName name="_xlnm.Print_Area" localSheetId="8">'13. összevont kv-i mérleg'!$A$1:$J$15</definedName>
    <definedName name="_xlnm.Print_Area" localSheetId="10">'16. sz.melléklet ütemterv (3)'!$A$1:$P$27</definedName>
    <definedName name="_xlnm.Print_Area" localSheetId="1">'2. ÖSSZES kiadások'!$A$1:$F$45</definedName>
    <definedName name="_xlnm.Print_Area" localSheetId="2">'3.Intézményi bevételek (2)'!$A$1:$O$34</definedName>
    <definedName name="_xlnm.Print_Area" localSheetId="3">'4.Intézményi kiadások (2)'!$A$1:$O$25</definedName>
    <definedName name="_xlnm.Print_Area" localSheetId="4">'5. Önkormányzat bevétele (2)'!$A$1:$G$51</definedName>
    <definedName name="_xlnm.Print_Area" localSheetId="5">'6. Önkormányzat kiadása (3)'!$A$1:$F$100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06" l="1"/>
  <c r="H14" i="44"/>
  <c r="H13" i="44"/>
  <c r="G14" i="44"/>
  <c r="G13" i="44"/>
  <c r="I13" i="44"/>
  <c r="H12" i="44"/>
  <c r="E7" i="39"/>
  <c r="C90" i="65"/>
  <c r="C89" i="65"/>
  <c r="C85" i="65"/>
  <c r="C96" i="65"/>
  <c r="C29" i="65"/>
  <c r="C24" i="65"/>
  <c r="C21" i="65"/>
  <c r="C13" i="65"/>
  <c r="C10" i="65"/>
  <c r="E41" i="64"/>
  <c r="E13" i="64"/>
  <c r="C47" i="64"/>
  <c r="C48" i="64" s="1"/>
  <c r="C34" i="64"/>
  <c r="C23" i="64"/>
  <c r="C25" i="64" s="1"/>
  <c r="C18" i="64"/>
  <c r="C16" i="64"/>
  <c r="C7" i="40"/>
  <c r="B29" i="66"/>
  <c r="B30" i="66"/>
  <c r="B31" i="66"/>
  <c r="B32" i="66"/>
  <c r="B28" i="66"/>
  <c r="B33" i="66"/>
  <c r="L20" i="67"/>
  <c r="L21" i="67"/>
  <c r="L22" i="67"/>
  <c r="L23" i="67"/>
  <c r="L24" i="67"/>
  <c r="L19" i="67"/>
  <c r="E22" i="67"/>
  <c r="E24" i="67" s="1"/>
  <c r="B22" i="67"/>
  <c r="B24" i="67" s="1"/>
  <c r="I11" i="67"/>
  <c r="I13" i="67" s="1"/>
  <c r="E11" i="67"/>
  <c r="E13" i="67" s="1"/>
  <c r="B11" i="67"/>
  <c r="B13" i="67" s="1"/>
  <c r="L21" i="66"/>
  <c r="L23" i="66" s="1"/>
  <c r="I21" i="66"/>
  <c r="I23" i="66" s="1"/>
  <c r="E21" i="66"/>
  <c r="E23" i="66" s="1"/>
  <c r="B21" i="66"/>
  <c r="B23" i="66" s="1"/>
  <c r="L11" i="66"/>
  <c r="L13" i="66" s="1"/>
  <c r="I11" i="66"/>
  <c r="I13" i="66" s="1"/>
  <c r="E11" i="66"/>
  <c r="E13" i="66" s="1"/>
  <c r="B11" i="66"/>
  <c r="B13" i="66" s="1"/>
  <c r="E10" i="40"/>
  <c r="E11" i="40"/>
  <c r="E12" i="40"/>
  <c r="E13" i="40"/>
  <c r="E14" i="40"/>
  <c r="E15" i="40"/>
  <c r="E16" i="40"/>
  <c r="E17" i="40"/>
  <c r="E96" i="65"/>
  <c r="E29" i="65"/>
  <c r="D29" i="65"/>
  <c r="C11" i="67"/>
  <c r="C13" i="67" s="1"/>
  <c r="C22" i="67"/>
  <c r="C24" i="67" s="1"/>
  <c r="C11" i="66"/>
  <c r="C13" i="66" s="1"/>
  <c r="C21" i="66"/>
  <c r="C23" i="66" s="1"/>
  <c r="C28" i="66"/>
  <c r="C29" i="66"/>
  <c r="C30" i="66"/>
  <c r="C32" i="66"/>
  <c r="E85" i="65"/>
  <c r="E12" i="39" s="1"/>
  <c r="E37" i="39" s="1"/>
  <c r="F12" i="42"/>
  <c r="D22" i="39"/>
  <c r="E22" i="39"/>
  <c r="E42" i="39"/>
  <c r="E23" i="39"/>
  <c r="E21" i="39"/>
  <c r="E18" i="39"/>
  <c r="E44" i="39" s="1"/>
  <c r="E16" i="39"/>
  <c r="E41" i="39" s="1"/>
  <c r="E15" i="39"/>
  <c r="E14" i="39"/>
  <c r="E13" i="39"/>
  <c r="E38" i="39" s="1"/>
  <c r="E9" i="39"/>
  <c r="E8" i="39"/>
  <c r="E22" i="40"/>
  <c r="E20" i="40"/>
  <c r="E19" i="40"/>
  <c r="E18" i="40" s="1"/>
  <c r="H22" i="67"/>
  <c r="H24" i="67" s="1"/>
  <c r="D22" i="67"/>
  <c r="K11" i="67"/>
  <c r="H11" i="67"/>
  <c r="H13" i="67" s="1"/>
  <c r="D11" i="67"/>
  <c r="D13" i="67" s="1"/>
  <c r="N21" i="66"/>
  <c r="N23" i="66" s="1"/>
  <c r="N11" i="66"/>
  <c r="N13" i="66" s="1"/>
  <c r="H11" i="66"/>
  <c r="H13" i="66" s="1"/>
  <c r="D11" i="66"/>
  <c r="D13" i="66" s="1"/>
  <c r="E47" i="64"/>
  <c r="E40" i="64"/>
  <c r="E38" i="64"/>
  <c r="E36" i="64"/>
  <c r="E34" i="64"/>
  <c r="E23" i="64"/>
  <c r="E25" i="64" s="1"/>
  <c r="E18" i="64"/>
  <c r="E16" i="64"/>
  <c r="E89" i="65"/>
  <c r="E41" i="65"/>
  <c r="E11" i="39" s="1"/>
  <c r="E36" i="39" s="1"/>
  <c r="F10" i="42" s="1"/>
  <c r="E24" i="65"/>
  <c r="E21" i="65"/>
  <c r="E13" i="65"/>
  <c r="E10" i="65"/>
  <c r="D22" i="40"/>
  <c r="C30" i="65" l="1"/>
  <c r="C97" i="65" s="1"/>
  <c r="E30" i="65"/>
  <c r="E10" i="39" s="1"/>
  <c r="E37" i="40"/>
  <c r="C9" i="43" s="1"/>
  <c r="E35" i="40"/>
  <c r="C8" i="43" s="1"/>
  <c r="E33" i="40"/>
  <c r="C9" i="42" s="1"/>
  <c r="E31" i="40"/>
  <c r="C8" i="42" s="1"/>
  <c r="E38" i="40"/>
  <c r="E36" i="40"/>
  <c r="C11" i="42" s="1"/>
  <c r="E32" i="40"/>
  <c r="C7" i="43" s="1"/>
  <c r="C21" i="43" s="1"/>
  <c r="E34" i="40"/>
  <c r="C10" i="42" s="1"/>
  <c r="E20" i="39"/>
  <c r="D24" i="67"/>
  <c r="E30" i="39"/>
  <c r="E39" i="39" s="1"/>
  <c r="F8" i="43" s="1"/>
  <c r="K13" i="67"/>
  <c r="E29" i="39"/>
  <c r="E31" i="39"/>
  <c r="E40" i="39" s="1"/>
  <c r="F9" i="43" s="1"/>
  <c r="F11" i="42"/>
  <c r="F7" i="43"/>
  <c r="E28" i="39"/>
  <c r="E34" i="39" s="1"/>
  <c r="F8" i="42" s="1"/>
  <c r="E27" i="39"/>
  <c r="E33" i="39" s="1"/>
  <c r="F7" i="42" s="1"/>
  <c r="E35" i="39" l="1"/>
  <c r="F9" i="42" s="1"/>
  <c r="F21" i="42" s="1"/>
  <c r="E90" i="65"/>
  <c r="E97" i="65" s="1"/>
  <c r="F21" i="43"/>
  <c r="F22" i="43" s="1"/>
  <c r="E26" i="39"/>
  <c r="D85" i="65"/>
  <c r="D40" i="64"/>
  <c r="D16" i="40" s="1"/>
  <c r="D36" i="64"/>
  <c r="D14" i="40" s="1"/>
  <c r="E32" i="39" l="1"/>
  <c r="C22" i="43"/>
  <c r="D41" i="65"/>
  <c r="D21" i="65"/>
  <c r="D13" i="64"/>
  <c r="D16" i="64"/>
  <c r="D10" i="40" s="1"/>
  <c r="D8" i="40" l="1"/>
  <c r="D29" i="40" s="1"/>
  <c r="O18" i="100"/>
  <c r="D23" i="64" l="1"/>
  <c r="D25" i="64" s="1"/>
  <c r="D12" i="40" s="1"/>
  <c r="D47" i="64"/>
  <c r="D17" i="40" s="1"/>
  <c r="D38" i="64"/>
  <c r="D15" i="40" s="1"/>
  <c r="D23" i="39" l="1"/>
  <c r="D14" i="39" l="1"/>
  <c r="D18" i="39"/>
  <c r="D44" i="39" s="1"/>
  <c r="D15" i="39"/>
  <c r="D13" i="39"/>
  <c r="D38" i="39" s="1"/>
  <c r="D96" i="65"/>
  <c r="D89" i="65"/>
  <c r="F11" i="67" l="1"/>
  <c r="N26" i="100" l="1"/>
  <c r="M26" i="100"/>
  <c r="L26" i="100"/>
  <c r="K26" i="100"/>
  <c r="J26" i="100"/>
  <c r="I26" i="100"/>
  <c r="H26" i="100"/>
  <c r="G26" i="100"/>
  <c r="F26" i="100"/>
  <c r="E26" i="100"/>
  <c r="D26" i="100"/>
  <c r="C26" i="100"/>
  <c r="O25" i="100"/>
  <c r="O24" i="100"/>
  <c r="O23" i="100"/>
  <c r="O22" i="100"/>
  <c r="O21" i="100"/>
  <c r="O20" i="100"/>
  <c r="O19" i="100"/>
  <c r="N16" i="100"/>
  <c r="M16" i="100"/>
  <c r="L16" i="100"/>
  <c r="K16" i="100"/>
  <c r="J16" i="100"/>
  <c r="I16" i="100"/>
  <c r="H16" i="100"/>
  <c r="G16" i="100"/>
  <c r="F16" i="100"/>
  <c r="E16" i="100"/>
  <c r="D16" i="100"/>
  <c r="C16" i="100"/>
  <c r="O15" i="100"/>
  <c r="O14" i="100"/>
  <c r="O13" i="100"/>
  <c r="O12" i="100"/>
  <c r="O11" i="100"/>
  <c r="O10" i="100"/>
  <c r="O9" i="100"/>
  <c r="O8" i="100"/>
  <c r="O7" i="100"/>
  <c r="O6" i="100"/>
  <c r="O16" i="100" l="1"/>
  <c r="O26" i="100"/>
  <c r="D20" i="40"/>
  <c r="D19" i="40"/>
  <c r="M11" i="66"/>
  <c r="D21" i="66"/>
  <c r="D23" i="66" s="1"/>
  <c r="F21" i="66"/>
  <c r="G21" i="66"/>
  <c r="G23" i="66" s="1"/>
  <c r="H21" i="66"/>
  <c r="H23" i="66" s="1"/>
  <c r="J21" i="66"/>
  <c r="J23" i="66" s="1"/>
  <c r="K21" i="66"/>
  <c r="K23" i="66" s="1"/>
  <c r="M21" i="66"/>
  <c r="D10" i="65"/>
  <c r="D18" i="64"/>
  <c r="D11" i="40" l="1"/>
  <c r="D18" i="40"/>
  <c r="M23" i="66"/>
  <c r="F23" i="66"/>
  <c r="D42" i="39"/>
  <c r="N21" i="67"/>
  <c r="M21" i="67"/>
  <c r="E7" i="43" l="1"/>
  <c r="D16" i="39"/>
  <c r="D41" i="39" s="1"/>
  <c r="M19" i="67" l="1"/>
  <c r="D24" i="65" l="1"/>
  <c r="D13" i="65"/>
  <c r="D34" i="64"/>
  <c r="D41" i="64" s="1"/>
  <c r="D13" i="40" l="1"/>
  <c r="D7" i="40" s="1"/>
  <c r="D48" i="64"/>
  <c r="D30" i="65"/>
  <c r="D90" i="65" s="1"/>
  <c r="D97" i="65" s="1"/>
  <c r="D12" i="39" l="1"/>
  <c r="D37" i="39" s="1"/>
  <c r="E11" i="42" l="1"/>
  <c r="G12" i="44" l="1"/>
  <c r="H9" i="44"/>
  <c r="E12" i="42"/>
  <c r="D21" i="39"/>
  <c r="D20" i="39" s="1"/>
  <c r="D30" i="66" l="1"/>
  <c r="M23" i="67" l="1"/>
  <c r="F11" i="66"/>
  <c r="D38" i="40"/>
  <c r="D31" i="40"/>
  <c r="B8" i="42" s="1"/>
  <c r="B7" i="42"/>
  <c r="F13" i="66" l="1"/>
  <c r="M13" i="66"/>
  <c r="D35" i="40"/>
  <c r="B8" i="43" s="1"/>
  <c r="N23" i="67" l="1"/>
  <c r="M20" i="67"/>
  <c r="D33" i="40" l="1"/>
  <c r="B9" i="42" s="1"/>
  <c r="D32" i="40" l="1"/>
  <c r="B7" i="43" s="1"/>
  <c r="D8" i="39" l="1"/>
  <c r="D9" i="39"/>
  <c r="N20" i="67" l="1"/>
  <c r="F13" i="67" l="1"/>
  <c r="D10" i="39"/>
  <c r="D27" i="39"/>
  <c r="D33" i="39" s="1"/>
  <c r="D11" i="39"/>
  <c r="D36" i="39" s="1"/>
  <c r="D28" i="39"/>
  <c r="D34" i="39" s="1"/>
  <c r="D7" i="39" l="1"/>
  <c r="D34" i="40"/>
  <c r="B10" i="42" s="1"/>
  <c r="D32" i="66"/>
  <c r="F22" i="67" l="1"/>
  <c r="D31" i="39" s="1"/>
  <c r="D40" i="39" s="1"/>
  <c r="E9" i="43" s="1"/>
  <c r="G22" i="67"/>
  <c r="G24" i="67" s="1"/>
  <c r="G11" i="67"/>
  <c r="G13" i="67" s="1"/>
  <c r="J11" i="67"/>
  <c r="D30" i="39"/>
  <c r="D39" i="39" s="1"/>
  <c r="E10" i="42"/>
  <c r="K22" i="67"/>
  <c r="K24" i="67" s="1"/>
  <c r="J22" i="67"/>
  <c r="J24" i="67" s="1"/>
  <c r="N19" i="67"/>
  <c r="N11" i="67"/>
  <c r="N13" i="67" s="1"/>
  <c r="M11" i="67"/>
  <c r="M13" i="67" s="1"/>
  <c r="D29" i="66"/>
  <c r="D28" i="66"/>
  <c r="K11" i="66"/>
  <c r="D31" i="66" s="1"/>
  <c r="J11" i="66"/>
  <c r="C31" i="66" s="1"/>
  <c r="G11" i="66"/>
  <c r="G13" i="66" s="1"/>
  <c r="I10" i="44"/>
  <c r="I11" i="44"/>
  <c r="I12" i="44"/>
  <c r="E8" i="43" l="1"/>
  <c r="E21" i="43" s="1"/>
  <c r="K13" i="66"/>
  <c r="G9" i="44"/>
  <c r="I9" i="44" s="1"/>
  <c r="F24" i="67"/>
  <c r="N22" i="67"/>
  <c r="M22" i="67"/>
  <c r="J13" i="66"/>
  <c r="C33" i="66" s="1"/>
  <c r="N24" i="67"/>
  <c r="D37" i="40"/>
  <c r="B9" i="43" s="1"/>
  <c r="B21" i="43" s="1"/>
  <c r="D29" i="39"/>
  <c r="J13" i="67"/>
  <c r="E8" i="42"/>
  <c r="E7" i="42"/>
  <c r="B22" i="43" l="1"/>
  <c r="M24" i="67"/>
  <c r="D35" i="39"/>
  <c r="E9" i="42" s="1"/>
  <c r="D26" i="39"/>
  <c r="D32" i="39" s="1"/>
  <c r="D33" i="66"/>
  <c r="D36" i="40"/>
  <c r="B11" i="42" s="1"/>
  <c r="B21" i="42" s="1"/>
  <c r="D28" i="40"/>
  <c r="E21" i="42" l="1"/>
  <c r="B22" i="42" s="1"/>
  <c r="E22" i="42" l="1"/>
  <c r="H8" i="44"/>
  <c r="E22" i="43"/>
  <c r="I7" i="44" l="1"/>
  <c r="C13" i="64" l="1"/>
  <c r="E48" i="64" l="1"/>
  <c r="E8" i="40"/>
  <c r="C21" i="42" s="1"/>
  <c r="E7" i="40" l="1"/>
  <c r="E28" i="40" s="1"/>
  <c r="E29" i="40"/>
  <c r="C22" i="42"/>
  <c r="F22" i="42"/>
  <c r="G8" i="44" l="1"/>
  <c r="I14" i="44"/>
  <c r="I6" i="44"/>
  <c r="I8" i="44" l="1"/>
</calcChain>
</file>

<file path=xl/sharedStrings.xml><?xml version="1.0" encoding="utf-8"?>
<sst xmlns="http://schemas.openxmlformats.org/spreadsheetml/2006/main" count="530" uniqueCount="322">
  <si>
    <t>Közhatalmi bevételek</t>
  </si>
  <si>
    <t>Tárgyévi bevételek összesen</t>
  </si>
  <si>
    <t xml:space="preserve">Marcali Közös Önkormányzati Hivatal </t>
  </si>
  <si>
    <t>Készletbeszerzés (3+4)</t>
  </si>
  <si>
    <t>S.sz</t>
  </si>
  <si>
    <t>Kiadások</t>
  </si>
  <si>
    <t>Marcali Város Önkormányzata</t>
  </si>
  <si>
    <t>Ebből: Személyi juttatás</t>
  </si>
  <si>
    <t xml:space="preserve">            Munkaadókat terhelő járulék</t>
  </si>
  <si>
    <t xml:space="preserve">             Dologi kiadás</t>
  </si>
  <si>
    <t>Ebből:  Személyi juttatások</t>
  </si>
  <si>
    <t xml:space="preserve">             Munkaadókat terhelő járulék</t>
  </si>
  <si>
    <t xml:space="preserve">             Dologi kiadások</t>
  </si>
  <si>
    <t>Marcali Város Önkormányzata irányítása alá tartozó kv.szervek</t>
  </si>
  <si>
    <t xml:space="preserve">                 </t>
  </si>
  <si>
    <t xml:space="preserve">             Ellátottak pénzbeli juttatásai</t>
  </si>
  <si>
    <t>Kiadások összesen:  /1+2+3/</t>
  </si>
  <si>
    <t xml:space="preserve">             Egyéb működési célú kiadás</t>
  </si>
  <si>
    <t xml:space="preserve">             Beruházás   </t>
  </si>
  <si>
    <t>Bevételek</t>
  </si>
  <si>
    <t>Ebből: Önkormányzatok működési támogatása</t>
  </si>
  <si>
    <t xml:space="preserve">            Közhatalmi bevételek</t>
  </si>
  <si>
    <t xml:space="preserve">            Működési bevételek</t>
  </si>
  <si>
    <t xml:space="preserve">            Felhalmozási bevételek</t>
  </si>
  <si>
    <t xml:space="preserve">            Működési célú átvett pénzeszközök</t>
  </si>
  <si>
    <t xml:space="preserve">            Felhalmozási célú átvett pénzeszközök</t>
  </si>
  <si>
    <t>Ebből:  Működési bevétel</t>
  </si>
  <si>
    <t>Bevételek összesen:  /1+2+3/</t>
  </si>
  <si>
    <t>Munkaadókat terhelő járulék</t>
  </si>
  <si>
    <t>ÖSSZESEN:</t>
  </si>
  <si>
    <t>Hiány:</t>
  </si>
  <si>
    <t>Többlet:</t>
  </si>
  <si>
    <t>Működési célú</t>
  </si>
  <si>
    <t>Felhalmozási célú</t>
  </si>
  <si>
    <t>Tárgyévi kiadások összesen</t>
  </si>
  <si>
    <t>Költségvetési hiány (-)/többlet (+)</t>
  </si>
  <si>
    <t>Előző évek pénzmaradványának igénybevétele</t>
  </si>
  <si>
    <t>Finanszírozási célú pénzügyi műveletek bevételei</t>
  </si>
  <si>
    <t>Finanszírozási célú pénzügyi műveletek kiadásai</t>
  </si>
  <si>
    <t>Finanszírozási célú pénzügyi műveletek egyenlege</t>
  </si>
  <si>
    <t xml:space="preserve">                MVSZSE:</t>
  </si>
  <si>
    <t xml:space="preserve"> Felhalmozási bevételek</t>
  </si>
  <si>
    <t>Elözö évi költségvetési maradvány igénybevétele</t>
  </si>
  <si>
    <t>Önkormányzatok működési támogatása</t>
  </si>
  <si>
    <t xml:space="preserve"> Közhatalmi bevételek</t>
  </si>
  <si>
    <t xml:space="preserve"> Működési célú átvett pénzeszközök</t>
  </si>
  <si>
    <t xml:space="preserve">Beruházás   </t>
  </si>
  <si>
    <t>Ellátottak pénzbeli juttatásai</t>
  </si>
  <si>
    <t>Egyéb működési célú kiadás</t>
  </si>
  <si>
    <t xml:space="preserve">Munkaadókat terhelő járulékok és szociális hozzájárulási adó                                                                            </t>
  </si>
  <si>
    <t>Kiküldetések kiadásai</t>
  </si>
  <si>
    <t>Reklám- és propagandakiadások</t>
  </si>
  <si>
    <t>Működési célú előzetesen felszámított általános forgalmi adó</t>
  </si>
  <si>
    <t xml:space="preserve">Fizetendő általános forgalmi adó </t>
  </si>
  <si>
    <t>Egyéb működési célú támogatások államháztartáson kívülre</t>
  </si>
  <si>
    <t>Tartalékok</t>
  </si>
  <si>
    <t>4.</t>
  </si>
  <si>
    <t>1.</t>
  </si>
  <si>
    <t>2.</t>
  </si>
  <si>
    <t>3.</t>
  </si>
  <si>
    <t>Megnevezés</t>
  </si>
  <si>
    <t>Helyi önkormányzatok működésének általános támogatása</t>
  </si>
  <si>
    <t>Települési önkormányzatok egyes köznevelési feladatainak támogatása</t>
  </si>
  <si>
    <t>Helyi önkormányzatok kiegészítő támogatásai</t>
  </si>
  <si>
    <t>Egyéb működési célú támogatások bevételei államháztartáson belülről</t>
  </si>
  <si>
    <t xml:space="preserve">Értékesítési és forgalmi adók </t>
  </si>
  <si>
    <t xml:space="preserve">Egyéb áruhasználati és szolgáltatási adók </t>
  </si>
  <si>
    <t xml:space="preserve">Egyéb közhatalmi bevételek </t>
  </si>
  <si>
    <t>Készletértékesítés ellenértéke</t>
  </si>
  <si>
    <t>Szolgáltatások ellenértéke</t>
  </si>
  <si>
    <t>Közvetített szolgáltatások ellenértéke</t>
  </si>
  <si>
    <t>Kiszámlázott általános forgalmi adó</t>
  </si>
  <si>
    <t>Kamatbevételek</t>
  </si>
  <si>
    <t>Egyéb működési bevételek</t>
  </si>
  <si>
    <t>Ingatlanok értékesítése</t>
  </si>
  <si>
    <t>Működési célú visszatérítendő támogatások, kölcsönök visszatérülése államháztartáson kívülről</t>
  </si>
  <si>
    <t>Felhalmozási célú visszatérítendő támogatások, kölcsönök visszatérülése államháztartáson kívülről</t>
  </si>
  <si>
    <t>Előző év költségvetési maradványának igénybevétele</t>
  </si>
  <si>
    <t>Sor-szám</t>
  </si>
  <si>
    <t>5.</t>
  </si>
  <si>
    <t>6.</t>
  </si>
  <si>
    <t>7.</t>
  </si>
  <si>
    <t>8.</t>
  </si>
  <si>
    <t>9.</t>
  </si>
  <si>
    <t>10.</t>
  </si>
  <si>
    <t>11.</t>
  </si>
  <si>
    <t>12.</t>
  </si>
  <si>
    <t>Összesen</t>
  </si>
  <si>
    <t>Kiadások mindösszesen</t>
  </si>
  <si>
    <t>Beruházások</t>
  </si>
  <si>
    <t xml:space="preserve">Személyi juttatások </t>
  </si>
  <si>
    <t>Egyéb működési célú kiadások</t>
  </si>
  <si>
    <t>e Ft</t>
  </si>
  <si>
    <t>M e g n e v e z é s</t>
  </si>
  <si>
    <t>Sport támogatás</t>
  </si>
  <si>
    <t xml:space="preserve">                MVFC Labdarúgás </t>
  </si>
  <si>
    <t xml:space="preserve">               - Kosárlabda</t>
  </si>
  <si>
    <t xml:space="preserve">               - Kézilabda</t>
  </si>
  <si>
    <t xml:space="preserve">               - Sakk</t>
  </si>
  <si>
    <t xml:space="preserve">                -Küzdő sport</t>
  </si>
  <si>
    <t xml:space="preserve">                -Tenisz</t>
  </si>
  <si>
    <t>Köztemetés</t>
  </si>
  <si>
    <t>Lakbértámogatás</t>
  </si>
  <si>
    <t>Összesen:</t>
  </si>
  <si>
    <t>13.</t>
  </si>
  <si>
    <t>14.</t>
  </si>
  <si>
    <t>Működési célú támogatások államháztartáson belülről</t>
  </si>
  <si>
    <t>Felhalmozási célú támogatások államháztartáson belülről</t>
  </si>
  <si>
    <t>Bevételek mindösszesen</t>
  </si>
  <si>
    <t>Intézmény</t>
  </si>
  <si>
    <t>Működési bevételek</t>
  </si>
  <si>
    <t>Finanszírozási bevétel</t>
  </si>
  <si>
    <t xml:space="preserve"> Felhalmozási  bevétel</t>
  </si>
  <si>
    <t xml:space="preserve">GAMESZ  </t>
  </si>
  <si>
    <t xml:space="preserve">Múzeum </t>
  </si>
  <si>
    <t>Marcali Közös Önkormányzati Hivatal</t>
  </si>
  <si>
    <t>Mindösszesen</t>
  </si>
  <si>
    <t>Működési célú átvett pénzeszköz</t>
  </si>
  <si>
    <t>Felhalmozási célú átvett pénzeszköz</t>
  </si>
  <si>
    <t>Maradvány igénybevétele</t>
  </si>
  <si>
    <t>Bevételek összesen</t>
  </si>
  <si>
    <t>Személyi juttatások</t>
  </si>
  <si>
    <t>Munkaadókat terhelő járulékok és szociális h.j. adó</t>
  </si>
  <si>
    <t>Dologi kiadások</t>
  </si>
  <si>
    <t>Felújítások</t>
  </si>
  <si>
    <t>Kiadások összesen</t>
  </si>
  <si>
    <t>Január</t>
  </si>
  <si>
    <t>Február</t>
  </si>
  <si>
    <t>Március</t>
  </si>
  <si>
    <t>Április</t>
  </si>
  <si>
    <t>Május</t>
  </si>
  <si>
    <t>Június</t>
  </si>
  <si>
    <t>Július</t>
  </si>
  <si>
    <t>Bevételi előirányzatok</t>
  </si>
  <si>
    <t>Bevételi előir. összesen:</t>
  </si>
  <si>
    <t>15.</t>
  </si>
  <si>
    <t>16.</t>
  </si>
  <si>
    <t>17.</t>
  </si>
  <si>
    <t>18.</t>
  </si>
  <si>
    <t>19.</t>
  </si>
  <si>
    <t>20.</t>
  </si>
  <si>
    <t>21.</t>
  </si>
  <si>
    <t>Kiadási előir. összesen:</t>
  </si>
  <si>
    <t>Felhalmozási bevételek</t>
  </si>
  <si>
    <t>Működési célú átvett pénzeszközök</t>
  </si>
  <si>
    <t>Felhalmozási célú átvett pénzeszközök</t>
  </si>
  <si>
    <t>Müködési célú kölcsön nyújtása államháztartáson kivülre</t>
  </si>
  <si>
    <t>Szakmai anyagok beszerzése</t>
  </si>
  <si>
    <t>Üzemeltetési anyagok beszerzése</t>
  </si>
  <si>
    <t xml:space="preserve">Informatikai szolgáltatások igénybevétele </t>
  </si>
  <si>
    <t xml:space="preserve">Közüzemi díjak </t>
  </si>
  <si>
    <t xml:space="preserve">Bérleti és lízing díjak </t>
  </si>
  <si>
    <t xml:space="preserve">Karbantartási, kisjavítási szolgáltatások </t>
  </si>
  <si>
    <t xml:space="preserve">Közvetített szolgáltatások </t>
  </si>
  <si>
    <t>Szakmai tev. segítő szolg.</t>
  </si>
  <si>
    <t xml:space="preserve">Egyéb szolgáltatások </t>
  </si>
  <si>
    <t xml:space="preserve">Egyéb dologi kiadások </t>
  </si>
  <si>
    <t xml:space="preserve">Egyéb működési célú támogatások államháztartáson belülre </t>
  </si>
  <si>
    <t xml:space="preserve">Tulajdonosi bevételek </t>
  </si>
  <si>
    <t xml:space="preserve">Általános forgalmi adó visszatérítése </t>
  </si>
  <si>
    <t xml:space="preserve">Vagyoni típusú adók </t>
  </si>
  <si>
    <t>Államháztartáson belüli megelőlegezés visszafizetése</t>
  </si>
  <si>
    <t>Központi, irányító szervi támogatások folyósítása</t>
  </si>
  <si>
    <t xml:space="preserve">            Finanszírozási bevétel</t>
  </si>
  <si>
    <t>Finanszírozási kiadás</t>
  </si>
  <si>
    <t>Kiadási előirányzatok</t>
  </si>
  <si>
    <t xml:space="preserve">               - Marcali Kerékpáros Sport Egyesület</t>
  </si>
  <si>
    <t xml:space="preserve">               - Boronkai Hagyományőrző és Íjász Egyesület</t>
  </si>
  <si>
    <t xml:space="preserve">               - Lovas Szakosztály</t>
  </si>
  <si>
    <t>Települési támogatás / rendszeres/</t>
  </si>
  <si>
    <t>TLT lakhatási kiadások viseléséhez</t>
  </si>
  <si>
    <t xml:space="preserve">TTÁ  A 18 életévét betöltött tartósan beteg hozzátartozójának az ápolását, gondozását végző személy részére </t>
  </si>
  <si>
    <t>TGYT gyógyszerkiadások viseléséhez  nyújtott támogatás</t>
  </si>
  <si>
    <t>Települési támogatás / rendkívüli/</t>
  </si>
  <si>
    <t>Települési támogatás természetbeni ellátás</t>
  </si>
  <si>
    <t>Települési támogatás pénzbeli ellátás</t>
  </si>
  <si>
    <t>Rendkívüli települési támogatás temetési költségek viseléséhez</t>
  </si>
  <si>
    <t xml:space="preserve">             Egyéb felhalmozási célú kiadás</t>
  </si>
  <si>
    <t>Egyéb felhalmozási célú kiadások</t>
  </si>
  <si>
    <t>Települési önkormányzatok kultúrális feladatainak támogatása</t>
  </si>
  <si>
    <t>Egyéb kommunikációs szolgáltatás</t>
  </si>
  <si>
    <t>Megelőlegezés visszafizetése</t>
  </si>
  <si>
    <t>Egyéb felhalmozási célú kiadás</t>
  </si>
  <si>
    <t>Likvid hitel felvétele</t>
  </si>
  <si>
    <t>Likvid hitel törlesztése</t>
  </si>
  <si>
    <t>Likvid hitel felvétel</t>
  </si>
  <si>
    <t>Likvid hitel törlesztés</t>
  </si>
  <si>
    <t xml:space="preserve">            Felhalmozási célú támogatások áht. belülről</t>
  </si>
  <si>
    <t>Fejlesztési hitel</t>
  </si>
  <si>
    <t>Kommunikációs szolgáltatások ( 6+7 )</t>
  </si>
  <si>
    <t xml:space="preserve">            Működési célú támogatások áht. belülről</t>
  </si>
  <si>
    <t xml:space="preserve">Marcali Múzeum </t>
  </si>
  <si>
    <t xml:space="preserve">GAMESZSZ  </t>
  </si>
  <si>
    <t xml:space="preserve">GAMESZSZ </t>
  </si>
  <si>
    <t xml:space="preserve">Berzsenyi Dániel Városi Könyvtár </t>
  </si>
  <si>
    <t>Általános polgármesteri alap</t>
  </si>
  <si>
    <t>Közművelődési érdekeltségnövelő támogatás</t>
  </si>
  <si>
    <t xml:space="preserve">               - Kölökparádé</t>
  </si>
  <si>
    <t xml:space="preserve">             Áh.belüli megelőlegezés visszafizetése</t>
  </si>
  <si>
    <t xml:space="preserve">             Likvid hitel törlesztés</t>
  </si>
  <si>
    <t>Települési önkormányzatok szociális gyermekjóléti  feladatainak támogatása</t>
  </si>
  <si>
    <t>Települési önkormányzatok gyermekétkeztetési feladatainak támogatása</t>
  </si>
  <si>
    <t>Fejlesztési hitel törlesztés</t>
  </si>
  <si>
    <t xml:space="preserve">             Fejlesztési hitel törlesztés</t>
  </si>
  <si>
    <t xml:space="preserve">Beruházás, felújítás   </t>
  </si>
  <si>
    <t>S.sz.</t>
  </si>
  <si>
    <t>A helyi önkormányzatok törvényi előíráson alapuló befizetései</t>
  </si>
  <si>
    <t>Vásárolt élelmezés</t>
  </si>
  <si>
    <t>Szolgáltatási kiadások ( 9+…+ 15 )</t>
  </si>
  <si>
    <t>Kiküldetések, reklám- és propagandakiadások ( 17+18 )</t>
  </si>
  <si>
    <t>Különféle befizetések és egyéb dologi kiadások (20+.. +23)</t>
  </si>
  <si>
    <t>Dologi kiadások összesen ( 5+8+16+19+24 )</t>
  </si>
  <si>
    <t>Ellátottak pénzbeli juttatásai  ( 26+..35 )</t>
  </si>
  <si>
    <t xml:space="preserve">             Felújítás</t>
  </si>
  <si>
    <t xml:space="preserve">             Beruházás</t>
  </si>
  <si>
    <t>Marcali Római Katolikus Egyházközség</t>
  </si>
  <si>
    <t>Marcali Református Egyházközség</t>
  </si>
  <si>
    <t>Felhalmozási célú kölcsönök nyújtása államháztartáson kívülre, egyéb felhalmozási kiadások</t>
  </si>
  <si>
    <t xml:space="preserve">             Beruházás  </t>
  </si>
  <si>
    <t>Felújítás</t>
  </si>
  <si>
    <t xml:space="preserve">               - NivoMed Egyesület</t>
  </si>
  <si>
    <t xml:space="preserve">               - Marcali Shinkyokushin Karate Klub</t>
  </si>
  <si>
    <t xml:space="preserve"> </t>
  </si>
  <si>
    <t>Előző évi elszámolások</t>
  </si>
  <si>
    <t>Felhalmozási célú  támogatás</t>
  </si>
  <si>
    <t>Magánszemélyek jövedelem adója</t>
  </si>
  <si>
    <t>Áh. belüli  megelőlegezés</t>
  </si>
  <si>
    <t xml:space="preserve">Lekötött betét </t>
  </si>
  <si>
    <t>Lekötött betét</t>
  </si>
  <si>
    <t>Áh. Belüli megelőlegezés</t>
  </si>
  <si>
    <t>Október</t>
  </si>
  <si>
    <t>November</t>
  </si>
  <si>
    <t>December</t>
  </si>
  <si>
    <t>Augusztus</t>
  </si>
  <si>
    <t>Szeptember</t>
  </si>
  <si>
    <t>Civil egyesületek támogatása</t>
  </si>
  <si>
    <t>2026. évi  előirányzat</t>
  </si>
  <si>
    <t>2026. évi előirányzat</t>
  </si>
  <si>
    <t xml:space="preserve">Kft finanszírozása   </t>
  </si>
  <si>
    <t>Baglas</t>
  </si>
  <si>
    <t>M&amp;K Fúvószenekar</t>
  </si>
  <si>
    <t>Marcato Ütőegyüttes</t>
  </si>
  <si>
    <t>Calypso Kórus</t>
  </si>
  <si>
    <t>Honvéd Nyugállományúak Klubja</t>
  </si>
  <si>
    <t>Bajtársi Egyesület</t>
  </si>
  <si>
    <t>Bajtársi Egyesület Dalárdája</t>
  </si>
  <si>
    <t>Marcali Város Polgárőr Egyesülete</t>
  </si>
  <si>
    <t>Mozgáskorlátozottak SME Marcali Körzeti Csoportja</t>
  </si>
  <si>
    <t>Szivárvány Városi Nyugdíjas Egyesület</t>
  </si>
  <si>
    <t>Marcali Mentők Közalapítvány</t>
  </si>
  <si>
    <t>Nyugdíjasok Boronkai Egyesülete</t>
  </si>
  <si>
    <t>Vakok és Gyengénlátók Egyesülete</t>
  </si>
  <si>
    <t>Veszprém-Balaton Régió Kulturájáért Közalapítvány</t>
  </si>
  <si>
    <t>2026. évi módosított előirányzat</t>
  </si>
  <si>
    <t>Egyéb működési célú pénzeszköz átadás</t>
  </si>
  <si>
    <t>Egyéb működési célú kiadások ( 37+..   +43)</t>
  </si>
  <si>
    <t>Felhalmozási célú kiadások (45+46 +47)</t>
  </si>
  <si>
    <t>Költségvetési kiadások összesen (1+2+25+36+44+48)</t>
  </si>
  <si>
    <t xml:space="preserve">Marcali Város Önkormányzata 2026. évi általános és céltartalék előirányzata                      </t>
  </si>
  <si>
    <t>Sorszám</t>
  </si>
  <si>
    <t>Célja</t>
  </si>
  <si>
    <t>Összege</t>
  </si>
  <si>
    <t>Általános tartalék</t>
  </si>
  <si>
    <t>Év során előre nem látható események fedezetére</t>
  </si>
  <si>
    <t>Céltartalék</t>
  </si>
  <si>
    <t>IPA többletbevétel miatti fizetési kötelezettség fedezetére</t>
  </si>
  <si>
    <t>Összesen (1+2):</t>
  </si>
  <si>
    <t>Kamatkiadások, egyéb pü.műveletek</t>
  </si>
  <si>
    <t>2025. évi teljesítés</t>
  </si>
  <si>
    <t xml:space="preserve"> 3. melléklet a  2/2026.(II.20.) önkormányzati rendelethez</t>
  </si>
  <si>
    <t>Működési célú támogatások államháztartáson belülről (10)</t>
  </si>
  <si>
    <t xml:space="preserve">Felhalmozási célú támogatások államháztartáson belülről (12) </t>
  </si>
  <si>
    <t>Termékek és szolgáltatások adói (16+17)</t>
  </si>
  <si>
    <t>Közhatalmi bevételek (14+15+18+19)</t>
  </si>
  <si>
    <t>Működési bevételek (21+..28)</t>
  </si>
  <si>
    <t>Felhalmozási bevételek (30)</t>
  </si>
  <si>
    <t>Működési célú átvett pénzeszközök (32)</t>
  </si>
  <si>
    <t>Felhalmozási célú átvett pénzeszközök ( 34 )</t>
  </si>
  <si>
    <t xml:space="preserve">Finanszírozási bevétel (37+38+39+40+41) </t>
  </si>
  <si>
    <t>Bevételek mindösszesen(36+42)</t>
  </si>
  <si>
    <t>Önkormányzatok működési támogatásai (1+…7)</t>
  </si>
  <si>
    <t>Költségvetési bevételek (8+9+11+13+20+29+31+33+35)</t>
  </si>
  <si>
    <t>Pénzeszközök betétként elhelyezése</t>
  </si>
  <si>
    <t>IPA elvonás</t>
  </si>
  <si>
    <t>Múzeum Alapítvány</t>
  </si>
  <si>
    <t>Finanszírozási kiadások  ( 50+.. + 54 )</t>
  </si>
  <si>
    <t>Kiadások mindösszesen( 49+55)</t>
  </si>
  <si>
    <t xml:space="preserve">             Pénzeszközök betétként elhelyezése</t>
  </si>
  <si>
    <t>Elvonások és befizetések bevételei</t>
  </si>
  <si>
    <t xml:space="preserve">            Elvonások és befizetések bevételei</t>
  </si>
  <si>
    <t>1. melléklet a ../2026/(IX....) önkormányzati rendelethez</t>
  </si>
  <si>
    <t xml:space="preserve">"1. melléklet a 2/2026.(II.20.) önkormányzati rendelethez </t>
  </si>
  <si>
    <t>"</t>
  </si>
  <si>
    <t>11. melléklet a ../2026/(IX....) önkormányzati rendelethez</t>
  </si>
  <si>
    <t>"16.melléklet a 2/2026.(II.20.) önkormányzati rendelethez</t>
  </si>
  <si>
    <t>10. melléklet a ../2026/(IX....) önkormányzati rendelethez</t>
  </si>
  <si>
    <t>"14. melléklet a 2/2026.(II.20.) önkormányzati rendelethez</t>
  </si>
  <si>
    <t>"13. melléklet a 2/2026.(II.20.) önkormányzati rendelethez</t>
  </si>
  <si>
    <t>9. melléklet a ../2026/(IX....) önkormányzati rendelethez</t>
  </si>
  <si>
    <t>8. melléklet a ../2026/(IX....) önkormányzati rendelethez</t>
  </si>
  <si>
    <t>"12.melléklet a  2/2026.(II.20.) önkormányzati rendelethez</t>
  </si>
  <si>
    <t>7. melléklet a ../2026/(IX....) önkormányzati rendelethez</t>
  </si>
  <si>
    <t>"11. melléklet a 2/2026.(II.20.) önkormányzati rendelethez</t>
  </si>
  <si>
    <t>6. melléklet a ../2026/(IX....) önkormányzati rendelethez</t>
  </si>
  <si>
    <t>"6. melléklet a 2/2026.(II.20.) önkormányzati rendelethez</t>
  </si>
  <si>
    <t>5. melléklet a ../2026/(IX....) önkormányzati rendelethez</t>
  </si>
  <si>
    <t xml:space="preserve">"5. melléklet a 2/2026.(II.20.) önkormányzati rendelethez </t>
  </si>
  <si>
    <t>4 melléklet a ../2026/(IX....) önkormányzati rendelethez</t>
  </si>
  <si>
    <t xml:space="preserve">                                                                                                                                  "4. melléklet a  2/2026.(II.20.) önkormányzati rendelethez</t>
  </si>
  <si>
    <t>3. melléklet a ../2026/(IX....) önkormányzati rendelethez</t>
  </si>
  <si>
    <t xml:space="preserve">Marcali Város Önkormányzata, és irányítása alá tartozó költségvetési szervek 2026.évi  bevételi     előirányzatai                                                    </t>
  </si>
  <si>
    <t xml:space="preserve">Marcali Város Önkormányzata, és irányítása alá tartozó költségvetési szervek 2026.évi                                                                    kiadási előirányzatai                                                           </t>
  </si>
  <si>
    <t xml:space="preserve">"2. melléklet a 2/2026.(II.20.) önkormányzati rendelethez </t>
  </si>
  <si>
    <t>2. melléklet a ../2026/(IX....) önkormányzati rendelethez</t>
  </si>
  <si>
    <t xml:space="preserve">Marcali Város Önkormányzata   irányítása alá tartozó költségvetési szervek 2026. évi bevételi előirányzatai                                        </t>
  </si>
  <si>
    <t xml:space="preserve">Marcali Város Önkormányzata   irányítása alá tartozó költségvetési szervek 2026. évi kiadási előirányzatai                                         </t>
  </si>
  <si>
    <t>Marcali Város Önkormányzatának 2026. évi kiadási előirányzatai</t>
  </si>
  <si>
    <t>Marcali Város Önkormányzatának 2026. évi bevételi előirányzatai</t>
  </si>
  <si>
    <t>Marcali Város Önkormányzata, és irányítása alá tartozó költségvetési szervek 2026. évi működési célú bevételei és  kiadásai</t>
  </si>
  <si>
    <t>Marcali Város Önkormányzata, és irányítása alá tartozó költségvetési szervek 2026. évi felhalmozási célú bevételei és  kiadásai</t>
  </si>
  <si>
    <t>Marcali Város Önkormányzata, és irányítása alá tartozó költségvetési szervek 2026. évi összevont költségvetési mérlege</t>
  </si>
  <si>
    <t xml:space="preserve">Marcali Város Önkormányzata, és irányítása alá tartozó költségvetési szervek  előirányzati ütemterve 2026.évre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</si>
</sst>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_"/>
    <numFmt numFmtId="165" formatCode="00"/>
    <numFmt numFmtId="166" formatCode="#,###"/>
  </numFmts>
  <fonts count="60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Arial"/>
      <family val="2"/>
      <charset val="238"/>
    </font>
    <font>
      <sz val="10"/>
      <name val="Times New Roman CE"/>
      <family val="1"/>
      <charset val="238"/>
    </font>
    <font>
      <b/>
      <sz val="11"/>
      <name val="Times New Roman"/>
      <family val="1"/>
      <charset val="238"/>
    </font>
    <font>
      <sz val="11"/>
      <name val="Arial"/>
      <family val="2"/>
      <charset val="238"/>
    </font>
    <font>
      <sz val="10"/>
      <name val="Times New Roman CE"/>
      <charset val="238"/>
    </font>
    <font>
      <sz val="12"/>
      <name val="Times New Roman"/>
      <family val="1"/>
      <charset val="238"/>
    </font>
    <font>
      <sz val="9"/>
      <name val="Arial"/>
      <family val="2"/>
      <charset val="238"/>
    </font>
    <font>
      <i/>
      <sz val="12"/>
      <name val="Times New Roman"/>
      <family val="1"/>
      <charset val="238"/>
    </font>
    <font>
      <b/>
      <i/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sz val="10"/>
      <color indexed="8"/>
      <name val="Times New Roman"/>
      <family val="2"/>
      <charset val="238"/>
    </font>
    <font>
      <sz val="12"/>
      <color indexed="8"/>
      <name val="Times New Roman"/>
      <family val="1"/>
      <charset val="238"/>
    </font>
    <font>
      <b/>
      <sz val="10"/>
      <name val="Times New Roman CE"/>
      <charset val="238"/>
    </font>
    <font>
      <sz val="12"/>
      <name val="Times New Roman CE"/>
      <charset val="238"/>
    </font>
    <font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CE"/>
      <charset val="238"/>
    </font>
    <font>
      <b/>
      <u/>
      <sz val="12"/>
      <name val="Times New Roman"/>
      <family val="1"/>
      <charset val="238"/>
    </font>
    <font>
      <b/>
      <sz val="12"/>
      <name val="Times New Roman CE"/>
      <charset val="238"/>
    </font>
    <font>
      <sz val="12"/>
      <name val="Times New Roman CE"/>
      <family val="1"/>
      <charset val="238"/>
    </font>
    <font>
      <b/>
      <sz val="12"/>
      <color indexed="8"/>
      <name val="Times New Roman"/>
      <family val="1"/>
      <charset val="238"/>
    </font>
    <font>
      <b/>
      <i/>
      <sz val="12"/>
      <color indexed="8"/>
      <name val="Times New Roman"/>
      <family val="1"/>
      <charset val="238"/>
    </font>
    <font>
      <i/>
      <u/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i/>
      <sz val="12"/>
      <name val="Arial"/>
      <family val="2"/>
      <charset val="238"/>
    </font>
    <font>
      <b/>
      <sz val="10"/>
      <name val="Arial CE"/>
      <charset val="238"/>
    </font>
    <font>
      <i/>
      <sz val="10"/>
      <color indexed="8"/>
      <name val="Arial"/>
      <family val="2"/>
      <charset val="238"/>
    </font>
    <font>
      <b/>
      <i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lightGray">
        <fgColor indexed="22"/>
        <bgColor theme="0" tint="-0.24994659260841701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</borders>
  <cellStyleXfs count="67">
    <xf numFmtId="0" fontId="0" fillId="0" borderId="0"/>
    <xf numFmtId="0" fontId="45" fillId="0" borderId="0"/>
    <xf numFmtId="0" fontId="23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20" fillId="0" borderId="0"/>
    <xf numFmtId="0" fontId="20" fillId="0" borderId="0"/>
    <xf numFmtId="0" fontId="20" fillId="0" borderId="0"/>
    <xf numFmtId="0" fontId="23" fillId="0" borderId="0"/>
    <xf numFmtId="0" fontId="45" fillId="0" borderId="0"/>
    <xf numFmtId="0" fontId="43" fillId="0" borderId="0"/>
    <xf numFmtId="0" fontId="20" fillId="0" borderId="0"/>
    <xf numFmtId="0" fontId="45" fillId="0" borderId="0"/>
    <xf numFmtId="0" fontId="45" fillId="0" borderId="0"/>
    <xf numFmtId="0" fontId="45" fillId="0" borderId="0"/>
    <xf numFmtId="0" fontId="32" fillId="0" borderId="0"/>
    <xf numFmtId="0" fontId="32" fillId="0" borderId="0"/>
    <xf numFmtId="0" fontId="24" fillId="0" borderId="0"/>
    <xf numFmtId="0" fontId="20" fillId="0" borderId="0"/>
    <xf numFmtId="0" fontId="17" fillId="0" borderId="0"/>
    <xf numFmtId="0" fontId="42" fillId="0" borderId="0"/>
    <xf numFmtId="0" fontId="16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</cellStyleXfs>
  <cellXfs count="423">
    <xf numFmtId="0" fontId="0" fillId="0" borderId="0" xfId="0"/>
    <xf numFmtId="0" fontId="20" fillId="0" borderId="0" xfId="9"/>
    <xf numFmtId="0" fontId="31" fillId="0" borderId="0" xfId="9" applyFont="1"/>
    <xf numFmtId="0" fontId="34" fillId="0" borderId="0" xfId="19" applyFont="1"/>
    <xf numFmtId="0" fontId="24" fillId="0" borderId="0" xfId="19"/>
    <xf numFmtId="3" fontId="24" fillId="0" borderId="0" xfId="19" applyNumberFormat="1"/>
    <xf numFmtId="166" fontId="35" fillId="0" borderId="0" xfId="17" applyNumberFormat="1" applyFont="1" applyAlignment="1">
      <alignment vertical="center" wrapText="1"/>
    </xf>
    <xf numFmtId="166" fontId="32" fillId="0" borderId="0" xfId="17" applyNumberFormat="1" applyAlignment="1">
      <alignment vertical="center" wrapText="1"/>
    </xf>
    <xf numFmtId="166" fontId="36" fillId="0" borderId="0" xfId="17" applyNumberFormat="1" applyFont="1" applyAlignment="1">
      <alignment horizontal="right" vertical="center"/>
    </xf>
    <xf numFmtId="166" fontId="26" fillId="2" borderId="9" xfId="17" applyNumberFormat="1" applyFont="1" applyFill="1" applyBorder="1" applyAlignment="1">
      <alignment horizontal="center" vertical="center" wrapText="1"/>
    </xf>
    <xf numFmtId="166" fontId="26" fillId="2" borderId="4" xfId="17" applyNumberFormat="1" applyFont="1" applyFill="1" applyBorder="1" applyAlignment="1">
      <alignment horizontal="center" vertical="center" wrapText="1"/>
    </xf>
    <xf numFmtId="166" fontId="37" fillId="0" borderId="0" xfId="17" applyNumberFormat="1" applyFont="1" applyAlignment="1">
      <alignment horizontal="center" vertical="center" wrapText="1"/>
    </xf>
    <xf numFmtId="166" fontId="32" fillId="0" borderId="0" xfId="17" applyNumberFormat="1" applyAlignment="1">
      <alignment horizontal="center" vertical="center" wrapText="1"/>
    </xf>
    <xf numFmtId="166" fontId="32" fillId="0" borderId="0" xfId="18" applyNumberFormat="1" applyAlignment="1">
      <alignment vertical="center" wrapText="1"/>
    </xf>
    <xf numFmtId="166" fontId="36" fillId="0" borderId="0" xfId="18" applyNumberFormat="1" applyFont="1" applyAlignment="1">
      <alignment horizontal="right" vertical="center"/>
    </xf>
    <xf numFmtId="166" fontId="26" fillId="2" borderId="9" xfId="18" applyNumberFormat="1" applyFont="1" applyFill="1" applyBorder="1" applyAlignment="1">
      <alignment horizontal="center" vertical="center" wrapText="1"/>
    </xf>
    <xf numFmtId="166" fontId="26" fillId="2" borderId="4" xfId="18" applyNumberFormat="1" applyFont="1" applyFill="1" applyBorder="1" applyAlignment="1">
      <alignment horizontal="center" vertical="center" wrapText="1"/>
    </xf>
    <xf numFmtId="166" fontId="37" fillId="0" borderId="0" xfId="18" applyNumberFormat="1" applyFont="1" applyAlignment="1">
      <alignment horizontal="center" vertical="center" wrapText="1"/>
    </xf>
    <xf numFmtId="166" fontId="32" fillId="0" borderId="0" xfId="18" applyNumberFormat="1" applyAlignment="1">
      <alignment horizontal="center" vertical="center" wrapText="1"/>
    </xf>
    <xf numFmtId="0" fontId="40" fillId="0" borderId="0" xfId="2" applyFont="1"/>
    <xf numFmtId="0" fontId="40" fillId="0" borderId="0" xfId="2" applyFont="1" applyAlignment="1">
      <alignment horizontal="right"/>
    </xf>
    <xf numFmtId="49" fontId="40" fillId="0" borderId="0" xfId="2" applyNumberFormat="1" applyFont="1"/>
    <xf numFmtId="3" fontId="40" fillId="0" borderId="4" xfId="2" applyNumberFormat="1" applyFont="1" applyBorder="1"/>
    <xf numFmtId="3" fontId="40" fillId="0" borderId="3" xfId="2" applyNumberFormat="1" applyFont="1" applyBorder="1"/>
    <xf numFmtId="0" fontId="40" fillId="0" borderId="0" xfId="2" applyFont="1" applyAlignment="1">
      <alignment vertical="center"/>
    </xf>
    <xf numFmtId="3" fontId="40" fillId="0" borderId="13" xfId="2" applyNumberFormat="1" applyFont="1" applyBorder="1"/>
    <xf numFmtId="3" fontId="40" fillId="0" borderId="11" xfId="2" applyNumberFormat="1" applyFont="1" applyBorder="1"/>
    <xf numFmtId="0" fontId="40" fillId="4" borderId="8" xfId="2" applyFont="1" applyFill="1" applyBorder="1" applyAlignment="1">
      <alignment horizontal="center"/>
    </xf>
    <xf numFmtId="0" fontId="40" fillId="4" borderId="10" xfId="2" applyFont="1" applyFill="1" applyBorder="1" applyAlignment="1">
      <alignment horizontal="center"/>
    </xf>
    <xf numFmtId="3" fontId="40" fillId="0" borderId="4" xfId="2" applyNumberFormat="1" applyFont="1" applyBorder="1" applyAlignment="1">
      <alignment vertical="center"/>
    </xf>
    <xf numFmtId="0" fontId="42" fillId="0" borderId="0" xfId="22" applyProtection="1">
      <protection locked="0"/>
    </xf>
    <xf numFmtId="0" fontId="41" fillId="4" borderId="18" xfId="22" applyFont="1" applyFill="1" applyBorder="1" applyAlignment="1">
      <alignment horizontal="center" vertical="center"/>
    </xf>
    <xf numFmtId="0" fontId="41" fillId="4" borderId="19" xfId="22" applyFont="1" applyFill="1" applyBorder="1" applyAlignment="1">
      <alignment horizontal="center" vertical="center"/>
    </xf>
    <xf numFmtId="0" fontId="42" fillId="0" borderId="0" xfId="22"/>
    <xf numFmtId="0" fontId="42" fillId="0" borderId="0" xfId="22" applyAlignment="1">
      <alignment vertical="center"/>
    </xf>
    <xf numFmtId="3" fontId="42" fillId="0" borderId="0" xfId="22" applyNumberFormat="1" applyAlignment="1" applyProtection="1">
      <alignment vertical="center"/>
      <protection locked="0"/>
    </xf>
    <xf numFmtId="0" fontId="42" fillId="0" borderId="0" xfId="22" applyAlignment="1" applyProtection="1">
      <alignment vertical="center"/>
      <protection locked="0"/>
    </xf>
    <xf numFmtId="3" fontId="42" fillId="0" borderId="0" xfId="22" applyNumberFormat="1" applyAlignment="1">
      <alignment vertical="center"/>
    </xf>
    <xf numFmtId="166" fontId="42" fillId="0" borderId="0" xfId="22" applyNumberFormat="1" applyAlignment="1">
      <alignment vertical="center"/>
    </xf>
    <xf numFmtId="0" fontId="29" fillId="0" borderId="0" xfId="22" applyFont="1" applyProtection="1">
      <protection locked="0"/>
    </xf>
    <xf numFmtId="0" fontId="18" fillId="0" borderId="0" xfId="5" applyFont="1"/>
    <xf numFmtId="165" fontId="22" fillId="0" borderId="0" xfId="5" applyNumberFormat="1" applyFont="1" applyAlignment="1">
      <alignment horizontal="center" vertical="center"/>
    </xf>
    <xf numFmtId="0" fontId="18" fillId="0" borderId="0" xfId="5" applyFont="1" applyAlignment="1">
      <alignment vertical="center" wrapText="1"/>
    </xf>
    <xf numFmtId="0" fontId="19" fillId="0" borderId="0" xfId="5" applyFont="1"/>
    <xf numFmtId="0" fontId="18" fillId="0" borderId="0" xfId="5" applyFont="1" applyAlignment="1">
      <alignment vertical="center"/>
    </xf>
    <xf numFmtId="3" fontId="26" fillId="0" borderId="4" xfId="5" applyNumberFormat="1" applyFont="1" applyBorder="1" applyAlignment="1">
      <alignment horizontal="right" vertical="center"/>
    </xf>
    <xf numFmtId="0" fontId="26" fillId="0" borderId="9" xfId="19" applyFont="1" applyBorder="1" applyAlignment="1">
      <alignment horizontal="center" vertical="top" wrapText="1"/>
    </xf>
    <xf numFmtId="0" fontId="47" fillId="0" borderId="4" xfId="19" applyFont="1" applyBorder="1" applyAlignment="1">
      <alignment vertical="top" wrapText="1"/>
    </xf>
    <xf numFmtId="0" fontId="33" fillId="0" borderId="4" xfId="19" applyFont="1" applyBorder="1" applyAlignment="1">
      <alignment vertical="top" wrapText="1"/>
    </xf>
    <xf numFmtId="0" fontId="33" fillId="0" borderId="9" xfId="19" applyFont="1" applyBorder="1" applyAlignment="1">
      <alignment horizontal="center" vertical="top" wrapText="1"/>
    </xf>
    <xf numFmtId="0" fontId="33" fillId="3" borderId="4" xfId="19" applyFont="1" applyFill="1" applyBorder="1" applyAlignment="1">
      <alignment vertical="top" wrapText="1"/>
    </xf>
    <xf numFmtId="0" fontId="26" fillId="2" borderId="9" xfId="19" applyFont="1" applyFill="1" applyBorder="1" applyAlignment="1">
      <alignment horizontal="center" vertical="top" wrapText="1"/>
    </xf>
    <xf numFmtId="0" fontId="26" fillId="2" borderId="4" xfId="19" applyFont="1" applyFill="1" applyBorder="1" applyAlignment="1">
      <alignment vertical="top" wrapText="1"/>
    </xf>
    <xf numFmtId="0" fontId="44" fillId="0" borderId="0" xfId="5" applyFont="1"/>
    <xf numFmtId="0" fontId="25" fillId="0" borderId="0" xfId="19" applyFont="1"/>
    <xf numFmtId="0" fontId="48" fillId="4" borderId="17" xfId="22" applyFont="1" applyFill="1" applyBorder="1" applyAlignment="1">
      <alignment horizontal="center" vertical="center" wrapText="1"/>
    </xf>
    <xf numFmtId="0" fontId="48" fillId="4" borderId="18" xfId="22" applyFont="1" applyFill="1" applyBorder="1" applyAlignment="1">
      <alignment horizontal="center" vertical="center"/>
    </xf>
    <xf numFmtId="0" fontId="42" fillId="0" borderId="20" xfId="22" applyBorder="1" applyAlignment="1">
      <alignment horizontal="left" vertical="center"/>
    </xf>
    <xf numFmtId="0" fontId="49" fillId="0" borderId="0" xfId="22" applyFont="1"/>
    <xf numFmtId="0" fontId="49" fillId="0" borderId="0" xfId="22" applyFont="1" applyProtection="1">
      <protection locked="0"/>
    </xf>
    <xf numFmtId="0" fontId="46" fillId="0" borderId="0" xfId="0" applyFont="1"/>
    <xf numFmtId="0" fontId="33" fillId="0" borderId="9" xfId="19" applyFont="1" applyBorder="1" applyAlignment="1">
      <alignment horizontal="left" vertical="top" wrapText="1"/>
    </xf>
    <xf numFmtId="3" fontId="33" fillId="0" borderId="4" xfId="19" applyNumberFormat="1" applyFont="1" applyBorder="1" applyAlignment="1">
      <alignment horizontal="right" vertical="top" wrapText="1"/>
    </xf>
    <xf numFmtId="0" fontId="33" fillId="0" borderId="9" xfId="19" applyFont="1" applyBorder="1" applyAlignment="1">
      <alignment vertical="top" wrapText="1"/>
    </xf>
    <xf numFmtId="0" fontId="33" fillId="3" borderId="9" xfId="19" applyFont="1" applyFill="1" applyBorder="1" applyAlignment="1">
      <alignment vertical="top" wrapText="1" shrinkToFit="1"/>
    </xf>
    <xf numFmtId="0" fontId="33" fillId="3" borderId="4" xfId="19" applyFont="1" applyFill="1" applyBorder="1" applyAlignment="1">
      <alignment vertical="top" wrapText="1" shrinkToFit="1"/>
    </xf>
    <xf numFmtId="166" fontId="33" fillId="0" borderId="9" xfId="18" applyNumberFormat="1" applyFont="1" applyBorder="1" applyAlignment="1">
      <alignment horizontal="left" vertical="center" wrapText="1"/>
    </xf>
    <xf numFmtId="166" fontId="33" fillId="0" borderId="4" xfId="18" applyNumberFormat="1" applyFont="1" applyBorder="1" applyAlignment="1" applyProtection="1">
      <alignment horizontal="right" vertical="center" wrapText="1"/>
      <protection locked="0"/>
    </xf>
    <xf numFmtId="166" fontId="33" fillId="0" borderId="4" xfId="18" applyNumberFormat="1" applyFont="1" applyBorder="1" applyAlignment="1">
      <alignment vertical="center" wrapText="1"/>
    </xf>
    <xf numFmtId="166" fontId="33" fillId="0" borderId="4" xfId="18" applyNumberFormat="1" applyFont="1" applyBorder="1" applyAlignment="1" applyProtection="1">
      <alignment vertical="center" wrapText="1"/>
      <protection locked="0"/>
    </xf>
    <xf numFmtId="166" fontId="33" fillId="0" borderId="9" xfId="18" applyNumberFormat="1" applyFont="1" applyBorder="1" applyAlignment="1" applyProtection="1">
      <alignment horizontal="left" vertical="center" wrapText="1"/>
      <protection locked="0"/>
    </xf>
    <xf numFmtId="166" fontId="33" fillId="0" borderId="4" xfId="18" applyNumberFormat="1" applyFont="1" applyBorder="1" applyAlignment="1" applyProtection="1">
      <alignment horizontal="center" vertical="center" wrapText="1"/>
      <protection locked="0"/>
    </xf>
    <xf numFmtId="166" fontId="26" fillId="0" borderId="9" xfId="18" applyNumberFormat="1" applyFont="1" applyBorder="1" applyAlignment="1">
      <alignment horizontal="left" vertical="center" wrapText="1"/>
    </xf>
    <xf numFmtId="1" fontId="26" fillId="0" borderId="4" xfId="18" applyNumberFormat="1" applyFont="1" applyBorder="1" applyAlignment="1">
      <alignment horizontal="right" vertical="center" wrapText="1"/>
    </xf>
    <xf numFmtId="166" fontId="26" fillId="0" borderId="4" xfId="18" applyNumberFormat="1" applyFont="1" applyBorder="1" applyAlignment="1">
      <alignment vertical="center" wrapText="1"/>
    </xf>
    <xf numFmtId="166" fontId="26" fillId="0" borderId="12" xfId="18" applyNumberFormat="1" applyFont="1" applyBorder="1" applyAlignment="1">
      <alignment horizontal="left" vertical="center" wrapText="1"/>
    </xf>
    <xf numFmtId="166" fontId="33" fillId="0" borderId="13" xfId="18" applyNumberFormat="1" applyFont="1" applyBorder="1" applyAlignment="1">
      <alignment horizontal="center" vertical="center" wrapText="1"/>
    </xf>
    <xf numFmtId="166" fontId="26" fillId="0" borderId="13" xfId="18" applyNumberFormat="1" applyFont="1" applyBorder="1" applyAlignment="1">
      <alignment vertical="center" wrapText="1"/>
    </xf>
    <xf numFmtId="166" fontId="42" fillId="0" borderId="0" xfId="18" applyNumberFormat="1" applyFont="1" applyAlignment="1">
      <alignment horizontal="center" vertical="center" wrapText="1"/>
    </xf>
    <xf numFmtId="166" fontId="42" fillId="0" borderId="0" xfId="18" applyNumberFormat="1" applyFont="1" applyAlignment="1">
      <alignment vertical="center" wrapText="1"/>
    </xf>
    <xf numFmtId="3" fontId="33" fillId="0" borderId="4" xfId="19" applyNumberFormat="1" applyFont="1" applyBorder="1" applyAlignment="1">
      <alignment horizontal="right" vertical="center"/>
    </xf>
    <xf numFmtId="3" fontId="33" fillId="0" borderId="4" xfId="19" applyNumberFormat="1" applyFont="1" applyBorder="1" applyAlignment="1">
      <alignment horizontal="right" vertical="center" wrapText="1"/>
    </xf>
    <xf numFmtId="166" fontId="33" fillId="0" borderId="4" xfId="17" applyNumberFormat="1" applyFont="1" applyBorder="1" applyAlignment="1" applyProtection="1">
      <alignment horizontal="right" vertical="center" wrapText="1"/>
      <protection locked="0"/>
    </xf>
    <xf numFmtId="166" fontId="33" fillId="0" borderId="4" xfId="17" applyNumberFormat="1" applyFont="1" applyBorder="1" applyAlignment="1">
      <alignment vertical="center" wrapText="1"/>
    </xf>
    <xf numFmtId="166" fontId="42" fillId="0" borderId="0" xfId="17" applyNumberFormat="1" applyFont="1" applyAlignment="1">
      <alignment vertical="center" wrapText="1"/>
    </xf>
    <xf numFmtId="166" fontId="33" fillId="0" borderId="9" xfId="17" applyNumberFormat="1" applyFont="1" applyBorder="1" applyAlignment="1" applyProtection="1">
      <alignment horizontal="left" vertical="center" wrapText="1"/>
      <protection locked="0"/>
    </xf>
    <xf numFmtId="166" fontId="33" fillId="0" borderId="4" xfId="17" applyNumberFormat="1" applyFont="1" applyBorder="1" applyAlignment="1" applyProtection="1">
      <alignment horizontal="center" vertical="center" wrapText="1"/>
      <protection locked="0"/>
    </xf>
    <xf numFmtId="166" fontId="33" fillId="0" borderId="4" xfId="17" applyNumberFormat="1" applyFont="1" applyBorder="1" applyAlignment="1" applyProtection="1">
      <alignment vertical="center" wrapText="1"/>
      <protection locked="0"/>
    </xf>
    <xf numFmtId="166" fontId="26" fillId="0" borderId="9" xfId="17" applyNumberFormat="1" applyFont="1" applyBorder="1" applyAlignment="1">
      <alignment horizontal="left" vertical="center" wrapText="1"/>
    </xf>
    <xf numFmtId="166" fontId="26" fillId="0" borderId="4" xfId="17" applyNumberFormat="1" applyFont="1" applyBorder="1" applyAlignment="1">
      <alignment horizontal="right" vertical="center" wrapText="1"/>
    </xf>
    <xf numFmtId="166" fontId="26" fillId="0" borderId="4" xfId="17" applyNumberFormat="1" applyFont="1" applyBorder="1" applyAlignment="1">
      <alignment vertical="center" wrapText="1"/>
    </xf>
    <xf numFmtId="166" fontId="26" fillId="0" borderId="12" xfId="17" applyNumberFormat="1" applyFont="1" applyBorder="1" applyAlignment="1">
      <alignment horizontal="left" vertical="center" wrapText="1"/>
    </xf>
    <xf numFmtId="166" fontId="33" fillId="0" borderId="13" xfId="17" applyNumberFormat="1" applyFont="1" applyBorder="1" applyAlignment="1">
      <alignment horizontal="right" vertical="center" wrapText="1"/>
    </xf>
    <xf numFmtId="166" fontId="26" fillId="0" borderId="13" xfId="17" applyNumberFormat="1" applyFont="1" applyBorder="1" applyAlignment="1">
      <alignment vertical="center" wrapText="1"/>
    </xf>
    <xf numFmtId="166" fontId="42" fillId="0" borderId="0" xfId="17" applyNumberFormat="1" applyFont="1" applyAlignment="1">
      <alignment horizontal="center" vertical="center" wrapText="1"/>
    </xf>
    <xf numFmtId="0" fontId="25" fillId="0" borderId="0" xfId="9" applyFont="1"/>
    <xf numFmtId="0" fontId="25" fillId="0" borderId="0" xfId="5" applyFont="1" applyAlignment="1">
      <alignment horizontal="right"/>
    </xf>
    <xf numFmtId="0" fontId="26" fillId="0" borderId="0" xfId="9" applyFont="1" applyAlignment="1">
      <alignment vertical="top" wrapText="1"/>
    </xf>
    <xf numFmtId="3" fontId="26" fillId="0" borderId="0" xfId="9" applyNumberFormat="1" applyFont="1" applyAlignment="1">
      <alignment horizontal="right" wrapText="1"/>
    </xf>
    <xf numFmtId="3" fontId="33" fillId="0" borderId="4" xfId="9" applyNumberFormat="1" applyFont="1" applyBorder="1" applyAlignment="1">
      <alignment horizontal="right" vertical="center" wrapText="1"/>
    </xf>
    <xf numFmtId="3" fontId="33" fillId="0" borderId="6" xfId="9" applyNumberFormat="1" applyFont="1" applyBorder="1" applyAlignment="1">
      <alignment horizontal="right" vertical="center" wrapText="1"/>
    </xf>
    <xf numFmtId="0" fontId="47" fillId="0" borderId="4" xfId="19" applyFont="1" applyBorder="1" applyAlignment="1">
      <alignment horizontal="center" vertical="top" wrapText="1"/>
    </xf>
    <xf numFmtId="0" fontId="33" fillId="3" borderId="13" xfId="19" applyFont="1" applyFill="1" applyBorder="1" applyAlignment="1">
      <alignment vertical="top" wrapText="1" shrinkToFit="1"/>
    </xf>
    <xf numFmtId="3" fontId="33" fillId="0" borderId="0" xfId="19" applyNumberFormat="1" applyFont="1"/>
    <xf numFmtId="0" fontId="25" fillId="0" borderId="0" xfId="19" applyFont="1" applyAlignment="1">
      <alignment horizontal="center" vertical="center" wrapText="1"/>
    </xf>
    <xf numFmtId="0" fontId="50" fillId="0" borderId="4" xfId="5" applyFont="1" applyBorder="1" applyAlignment="1">
      <alignment horizontal="center" vertical="center"/>
    </xf>
    <xf numFmtId="0" fontId="40" fillId="0" borderId="4" xfId="5" applyFont="1" applyBorder="1" applyAlignment="1">
      <alignment vertical="center" wrapText="1"/>
    </xf>
    <xf numFmtId="3" fontId="40" fillId="0" borderId="4" xfId="5" applyNumberFormat="1" applyFont="1" applyBorder="1" applyAlignment="1">
      <alignment vertical="center" wrapText="1"/>
    </xf>
    <xf numFmtId="0" fontId="40" fillId="0" borderId="4" xfId="5" applyFont="1" applyBorder="1" applyAlignment="1">
      <alignment horizontal="left" vertical="center" wrapText="1"/>
    </xf>
    <xf numFmtId="3" fontId="40" fillId="0" borderId="4" xfId="5" applyNumberFormat="1" applyFont="1" applyBorder="1" applyAlignment="1">
      <alignment horizontal="right" vertical="center" wrapText="1"/>
    </xf>
    <xf numFmtId="0" fontId="50" fillId="0" borderId="4" xfId="5" applyFont="1" applyBorder="1" applyAlignment="1">
      <alignment horizontal="left" vertical="center" wrapText="1"/>
    </xf>
    <xf numFmtId="3" fontId="50" fillId="0" borderId="4" xfId="5" applyNumberFormat="1" applyFont="1" applyBorder="1" applyAlignment="1">
      <alignment horizontal="right" vertical="center" wrapText="1"/>
    </xf>
    <xf numFmtId="3" fontId="50" fillId="0" borderId="4" xfId="5" applyNumberFormat="1" applyFont="1" applyBorder="1" applyAlignment="1">
      <alignment vertical="center" wrapText="1"/>
    </xf>
    <xf numFmtId="0" fontId="33" fillId="0" borderId="4" xfId="5" applyFont="1" applyBorder="1" applyAlignment="1">
      <alignment horizontal="left" vertical="center" wrapText="1"/>
    </xf>
    <xf numFmtId="0" fontId="26" fillId="0" borderId="4" xfId="5" applyFont="1" applyBorder="1" applyAlignment="1">
      <alignment horizontal="left" vertical="center" wrapText="1"/>
    </xf>
    <xf numFmtId="3" fontId="26" fillId="0" borderId="4" xfId="5" applyNumberFormat="1" applyFont="1" applyBorder="1" applyAlignment="1">
      <alignment horizontal="right" vertical="center" wrapText="1"/>
    </xf>
    <xf numFmtId="0" fontId="40" fillId="0" borderId="4" xfId="0" applyFont="1" applyBorder="1" applyAlignment="1">
      <alignment horizontal="left" vertical="center" wrapText="1"/>
    </xf>
    <xf numFmtId="0" fontId="50" fillId="0" borderId="4" xfId="0" applyFont="1" applyBorder="1" applyAlignment="1">
      <alignment horizontal="left" vertical="center" wrapText="1"/>
    </xf>
    <xf numFmtId="0" fontId="51" fillId="0" borderId="4" xfId="5" applyFont="1" applyBorder="1" applyAlignment="1">
      <alignment horizontal="left" vertical="center"/>
    </xf>
    <xf numFmtId="166" fontId="33" fillId="0" borderId="0" xfId="17" applyNumberFormat="1" applyFont="1" applyAlignment="1">
      <alignment vertical="center" wrapText="1"/>
    </xf>
    <xf numFmtId="166" fontId="33" fillId="0" borderId="9" xfId="17" applyNumberFormat="1" applyFont="1" applyBorder="1" applyAlignment="1">
      <alignment horizontal="left" vertical="center" wrapText="1"/>
    </xf>
    <xf numFmtId="3" fontId="33" fillId="0" borderId="3" xfId="19" applyNumberFormat="1" applyFont="1" applyBorder="1" applyAlignment="1">
      <alignment horizontal="right" vertical="center" wrapText="1"/>
    </xf>
    <xf numFmtId="166" fontId="33" fillId="0" borderId="3" xfId="17" applyNumberFormat="1" applyFont="1" applyBorder="1" applyAlignment="1" applyProtection="1">
      <alignment horizontal="right" vertical="center" wrapText="1"/>
      <protection locked="0"/>
    </xf>
    <xf numFmtId="166" fontId="26" fillId="0" borderId="3" xfId="17" applyNumberFormat="1" applyFont="1" applyBorder="1" applyAlignment="1">
      <alignment vertical="center" wrapText="1"/>
    </xf>
    <xf numFmtId="166" fontId="33" fillId="0" borderId="11" xfId="17" applyNumberFormat="1" applyFont="1" applyBorder="1" applyAlignment="1">
      <alignment horizontal="center" vertical="center" wrapText="1"/>
    </xf>
    <xf numFmtId="166" fontId="33" fillId="0" borderId="3" xfId="18" applyNumberFormat="1" applyFont="1" applyBorder="1" applyAlignment="1" applyProtection="1">
      <alignment horizontal="right" vertical="center" wrapText="1"/>
      <protection locked="0"/>
    </xf>
    <xf numFmtId="1" fontId="26" fillId="0" borderId="3" xfId="18" applyNumberFormat="1" applyFont="1" applyBorder="1" applyAlignment="1">
      <alignment vertical="center" wrapText="1"/>
    </xf>
    <xf numFmtId="166" fontId="33" fillId="0" borderId="11" xfId="18" applyNumberFormat="1" applyFont="1" applyBorder="1" applyAlignment="1">
      <alignment horizontal="right" vertical="center" wrapText="1"/>
    </xf>
    <xf numFmtId="0" fontId="53" fillId="0" borderId="4" xfId="22" applyFont="1" applyBorder="1" applyAlignment="1">
      <alignment vertical="center"/>
    </xf>
    <xf numFmtId="166" fontId="33" fillId="0" borderId="4" xfId="22" applyNumberFormat="1" applyFont="1" applyBorder="1" applyAlignment="1">
      <alignment vertical="center"/>
    </xf>
    <xf numFmtId="166" fontId="33" fillId="0" borderId="4" xfId="22" applyNumberFormat="1" applyFont="1" applyBorder="1" applyAlignment="1" applyProtection="1">
      <alignment vertical="center"/>
      <protection locked="0"/>
    </xf>
    <xf numFmtId="0" fontId="33" fillId="0" borderId="4" xfId="22" applyFont="1" applyBorder="1" applyAlignment="1" applyProtection="1">
      <alignment vertical="center"/>
      <protection locked="0"/>
    </xf>
    <xf numFmtId="0" fontId="26" fillId="0" borderId="22" xfId="22" applyFont="1" applyBorder="1" applyAlignment="1">
      <alignment vertical="center"/>
    </xf>
    <xf numFmtId="166" fontId="26" fillId="0" borderId="22" xfId="22" applyNumberFormat="1" applyFont="1" applyBorder="1" applyAlignment="1">
      <alignment vertical="center"/>
    </xf>
    <xf numFmtId="166" fontId="33" fillId="0" borderId="29" xfId="22" applyNumberFormat="1" applyFont="1" applyBorder="1" applyAlignment="1" applyProtection="1">
      <alignment vertical="center"/>
      <protection locked="0"/>
    </xf>
    <xf numFmtId="0" fontId="26" fillId="0" borderId="27" xfId="22" applyFont="1" applyBorder="1" applyAlignment="1">
      <alignment vertical="center"/>
    </xf>
    <xf numFmtId="166" fontId="26" fillId="0" borderId="27" xfId="22" applyNumberFormat="1" applyFont="1" applyBorder="1" applyAlignment="1">
      <alignment vertical="center"/>
    </xf>
    <xf numFmtId="166" fontId="33" fillId="0" borderId="21" xfId="22" applyNumberFormat="1" applyFont="1" applyBorder="1" applyAlignment="1">
      <alignment vertical="center"/>
    </xf>
    <xf numFmtId="166" fontId="26" fillId="0" borderId="23" xfId="22" applyNumberFormat="1" applyFont="1" applyBorder="1" applyAlignment="1">
      <alignment vertical="center"/>
    </xf>
    <xf numFmtId="166" fontId="26" fillId="0" borderId="28" xfId="22" applyNumberFormat="1" applyFont="1" applyBorder="1" applyAlignment="1">
      <alignment vertical="center"/>
    </xf>
    <xf numFmtId="3" fontId="50" fillId="0" borderId="4" xfId="0" applyNumberFormat="1" applyFont="1" applyBorder="1" applyAlignment="1">
      <alignment horizontal="right" vertical="center"/>
    </xf>
    <xf numFmtId="0" fontId="19" fillId="0" borderId="0" xfId="5" applyFont="1" applyAlignment="1">
      <alignment vertical="center"/>
    </xf>
    <xf numFmtId="165" fontId="22" fillId="0" borderId="0" xfId="5" applyNumberFormat="1" applyFont="1" applyAlignment="1">
      <alignment vertical="center"/>
    </xf>
    <xf numFmtId="0" fontId="20" fillId="0" borderId="0" xfId="5" applyFont="1"/>
    <xf numFmtId="0" fontId="21" fillId="0" borderId="0" xfId="5" applyFont="1" applyAlignment="1">
      <alignment vertical="center"/>
    </xf>
    <xf numFmtId="0" fontId="19" fillId="0" borderId="0" xfId="5" applyFont="1" applyAlignment="1">
      <alignment vertical="center" wrapText="1"/>
    </xf>
    <xf numFmtId="0" fontId="20" fillId="0" borderId="0" xfId="5" applyFont="1" applyAlignment="1">
      <alignment vertical="center" wrapText="1"/>
    </xf>
    <xf numFmtId="0" fontId="28" fillId="0" borderId="0" xfId="5" applyFont="1" applyAlignment="1">
      <alignment vertical="center" wrapText="1"/>
    </xf>
    <xf numFmtId="0" fontId="28" fillId="3" borderId="0" xfId="5" applyFont="1" applyFill="1" applyAlignment="1">
      <alignment vertical="center" wrapText="1"/>
    </xf>
    <xf numFmtId="0" fontId="21" fillId="0" borderId="0" xfId="5" applyFont="1" applyAlignment="1">
      <alignment vertical="center" wrapText="1"/>
    </xf>
    <xf numFmtId="0" fontId="17" fillId="0" borderId="0" xfId="5" applyAlignment="1">
      <alignment vertical="center" wrapText="1"/>
    </xf>
    <xf numFmtId="164" fontId="18" fillId="0" borderId="0" xfId="5" applyNumberFormat="1" applyFont="1" applyAlignment="1">
      <alignment vertical="center"/>
    </xf>
    <xf numFmtId="0" fontId="17" fillId="0" borderId="0" xfId="5" applyAlignment="1">
      <alignment vertical="center"/>
    </xf>
    <xf numFmtId="3" fontId="18" fillId="0" borderId="0" xfId="5" applyNumberFormat="1" applyFont="1" applyAlignment="1">
      <alignment vertical="center"/>
    </xf>
    <xf numFmtId="0" fontId="25" fillId="0" borderId="24" xfId="5" applyFont="1" applyBorder="1"/>
    <xf numFmtId="0" fontId="50" fillId="0" borderId="4" xfId="5" applyFont="1" applyBorder="1" applyAlignment="1">
      <alignment vertical="center" wrapText="1"/>
    </xf>
    <xf numFmtId="0" fontId="40" fillId="3" borderId="4" xfId="5" applyFont="1" applyFill="1" applyBorder="1" applyAlignment="1">
      <alignment vertical="center" wrapText="1"/>
    </xf>
    <xf numFmtId="0" fontId="40" fillId="0" borderId="4" xfId="5" applyFont="1" applyBorder="1" applyAlignment="1">
      <alignment vertical="center"/>
    </xf>
    <xf numFmtId="3" fontId="40" fillId="0" borderId="4" xfId="5" applyNumberFormat="1" applyFont="1" applyBorder="1" applyAlignment="1">
      <alignment vertical="center"/>
    </xf>
    <xf numFmtId="0" fontId="40" fillId="0" borderId="4" xfId="5" applyFont="1" applyBorder="1"/>
    <xf numFmtId="0" fontId="52" fillId="0" borderId="4" xfId="0" applyFont="1" applyBorder="1" applyAlignment="1">
      <alignment vertical="center" wrapText="1"/>
    </xf>
    <xf numFmtId="0" fontId="33" fillId="0" borderId="4" xfId="0" applyFont="1" applyBorder="1" applyAlignment="1">
      <alignment vertical="center" wrapText="1"/>
    </xf>
    <xf numFmtId="0" fontId="33" fillId="3" borderId="4" xfId="0" applyFont="1" applyFill="1" applyBorder="1" applyAlignment="1">
      <alignment vertical="center" wrapText="1"/>
    </xf>
    <xf numFmtId="3" fontId="33" fillId="3" borderId="4" xfId="5" applyNumberFormat="1" applyFont="1" applyFill="1" applyBorder="1" applyAlignment="1">
      <alignment vertical="center" wrapText="1"/>
    </xf>
    <xf numFmtId="3" fontId="33" fillId="0" borderId="4" xfId="5" applyNumberFormat="1" applyFont="1" applyBorder="1" applyAlignment="1">
      <alignment vertical="center" wrapText="1"/>
    </xf>
    <xf numFmtId="0" fontId="26" fillId="0" borderId="4" xfId="5" applyFont="1" applyBorder="1" applyAlignment="1">
      <alignment vertical="center" wrapText="1"/>
    </xf>
    <xf numFmtId="3" fontId="26" fillId="0" borderId="4" xfId="5" applyNumberFormat="1" applyFont="1" applyBorder="1" applyAlignment="1">
      <alignment vertical="center" wrapText="1"/>
    </xf>
    <xf numFmtId="0" fontId="33" fillId="0" borderId="4" xfId="5" applyFont="1" applyBorder="1" applyAlignment="1">
      <alignment vertical="center" wrapText="1"/>
    </xf>
    <xf numFmtId="0" fontId="35" fillId="0" borderId="4" xfId="5" applyFont="1" applyBorder="1" applyAlignment="1">
      <alignment vertical="center" wrapText="1"/>
    </xf>
    <xf numFmtId="3" fontId="35" fillId="0" borderId="4" xfId="5" applyNumberFormat="1" applyFont="1" applyBorder="1" applyAlignment="1">
      <alignment vertical="center" wrapText="1"/>
    </xf>
    <xf numFmtId="164" fontId="40" fillId="0" borderId="4" xfId="5" applyNumberFormat="1" applyFont="1" applyBorder="1" applyAlignment="1">
      <alignment vertical="center"/>
    </xf>
    <xf numFmtId="0" fontId="50" fillId="0" borderId="4" xfId="5" applyFont="1" applyBorder="1" applyAlignment="1">
      <alignment vertical="center"/>
    </xf>
    <xf numFmtId="3" fontId="50" fillId="0" borderId="4" xfId="5" applyNumberFormat="1" applyFont="1" applyBorder="1" applyAlignment="1">
      <alignment horizontal="right" vertical="center"/>
    </xf>
    <xf numFmtId="0" fontId="40" fillId="0" borderId="4" xfId="0" applyFont="1" applyBorder="1" applyAlignment="1">
      <alignment vertical="center"/>
    </xf>
    <xf numFmtId="3" fontId="50" fillId="0" borderId="4" xfId="0" applyNumberFormat="1" applyFont="1" applyBorder="1" applyAlignment="1">
      <alignment vertical="center"/>
    </xf>
    <xf numFmtId="0" fontId="33" fillId="0" borderId="4" xfId="0" applyFont="1" applyBorder="1" applyAlignment="1">
      <alignment vertical="center"/>
    </xf>
    <xf numFmtId="0" fontId="50" fillId="0" borderId="4" xfId="0" applyFont="1" applyBorder="1" applyAlignment="1">
      <alignment vertical="center"/>
    </xf>
    <xf numFmtId="0" fontId="51" fillId="0" borderId="4" xfId="5" applyFont="1" applyBorder="1" applyAlignment="1">
      <alignment vertical="center"/>
    </xf>
    <xf numFmtId="0" fontId="33" fillId="0" borderId="5" xfId="20" applyFont="1" applyBorder="1" applyAlignment="1">
      <alignment vertical="top" wrapText="1"/>
    </xf>
    <xf numFmtId="0" fontId="33" fillId="0" borderId="5" xfId="20" applyFont="1" applyBorder="1" applyAlignment="1">
      <alignment horizontal="left" vertical="top" wrapText="1"/>
    </xf>
    <xf numFmtId="0" fontId="33" fillId="0" borderId="6" xfId="20" applyFont="1" applyBorder="1" applyAlignment="1">
      <alignment vertical="top" wrapText="1"/>
    </xf>
    <xf numFmtId="0" fontId="33" fillId="0" borderId="4" xfId="20" applyFont="1" applyBorder="1" applyAlignment="1">
      <alignment vertical="top" wrapText="1"/>
    </xf>
    <xf numFmtId="0" fontId="33" fillId="0" borderId="4" xfId="20" applyFont="1" applyBorder="1" applyAlignment="1">
      <alignment horizontal="left" vertical="top" wrapText="1"/>
    </xf>
    <xf numFmtId="0" fontId="33" fillId="0" borderId="29" xfId="20" applyFont="1" applyBorder="1" applyAlignment="1">
      <alignment horizontal="left" vertical="top" wrapText="1"/>
    </xf>
    <xf numFmtId="3" fontId="18" fillId="0" borderId="0" xfId="5" applyNumberFormat="1" applyFont="1"/>
    <xf numFmtId="0" fontId="25" fillId="0" borderId="0" xfId="9" applyFont="1" applyAlignment="1">
      <alignment horizontal="center" vertical="center" wrapText="1"/>
    </xf>
    <xf numFmtId="0" fontId="44" fillId="0" borderId="0" xfId="5" applyFont="1" applyAlignment="1">
      <alignment vertical="center"/>
    </xf>
    <xf numFmtId="0" fontId="33" fillId="0" borderId="13" xfId="0" applyFont="1" applyBorder="1" applyAlignment="1">
      <alignment vertical="center"/>
    </xf>
    <xf numFmtId="0" fontId="33" fillId="0" borderId="0" xfId="9" applyFont="1" applyAlignment="1">
      <alignment horizontal="center"/>
    </xf>
    <xf numFmtId="0" fontId="25" fillId="0" borderId="0" xfId="9" applyFont="1" applyAlignment="1">
      <alignment horizontal="center"/>
    </xf>
    <xf numFmtId="166" fontId="33" fillId="0" borderId="0" xfId="17" applyNumberFormat="1" applyFont="1" applyAlignment="1">
      <alignment horizontal="center" vertical="center" wrapText="1"/>
    </xf>
    <xf numFmtId="0" fontId="33" fillId="0" borderId="0" xfId="0" applyFont="1"/>
    <xf numFmtId="0" fontId="33" fillId="0" borderId="0" xfId="19" applyFont="1" applyAlignment="1">
      <alignment horizontal="center" vertical="center" wrapText="1"/>
    </xf>
    <xf numFmtId="0" fontId="40" fillId="0" borderId="0" xfId="5" applyFont="1"/>
    <xf numFmtId="0" fontId="40" fillId="0" borderId="0" xfId="5" applyFont="1" applyAlignment="1">
      <alignment horizontal="center" vertical="center"/>
    </xf>
    <xf numFmtId="0" fontId="33" fillId="0" borderId="24" xfId="5" applyFont="1" applyBorder="1" applyAlignment="1">
      <alignment horizontal="right"/>
    </xf>
    <xf numFmtId="0" fontId="33" fillId="0" borderId="0" xfId="19" applyFont="1" applyAlignment="1">
      <alignment horizontal="right" vertical="center" wrapText="1"/>
    </xf>
    <xf numFmtId="0" fontId="33" fillId="0" borderId="0" xfId="9" applyFont="1" applyAlignment="1">
      <alignment horizontal="right"/>
    </xf>
    <xf numFmtId="3" fontId="33" fillId="0" borderId="4" xfId="9" applyNumberFormat="1" applyFont="1" applyBorder="1" applyAlignment="1">
      <alignment horizontal="right" vertical="top" wrapText="1"/>
    </xf>
    <xf numFmtId="3" fontId="33" fillId="0" borderId="4" xfId="9" applyNumberFormat="1" applyFont="1" applyBorder="1" applyAlignment="1">
      <alignment horizontal="right" wrapText="1"/>
    </xf>
    <xf numFmtId="0" fontId="25" fillId="0" borderId="4" xfId="9" applyFont="1" applyBorder="1"/>
    <xf numFmtId="0" fontId="26" fillId="0" borderId="0" xfId="9" applyFont="1" applyAlignment="1">
      <alignment horizontal="center" vertical="top" wrapText="1"/>
    </xf>
    <xf numFmtId="0" fontId="26" fillId="0" borderId="0" xfId="9" applyFont="1" applyAlignment="1">
      <alignment horizontal="center" wrapText="1"/>
    </xf>
    <xf numFmtId="3" fontId="33" fillId="0" borderId="0" xfId="9" applyNumberFormat="1" applyFont="1" applyAlignment="1">
      <alignment horizontal="right" vertical="center" wrapText="1"/>
    </xf>
    <xf numFmtId="3" fontId="33" fillId="0" borderId="0" xfId="9" applyNumberFormat="1" applyFont="1" applyAlignment="1">
      <alignment horizontal="right" vertical="top" wrapText="1"/>
    </xf>
    <xf numFmtId="3" fontId="33" fillId="0" borderId="0" xfId="9" applyNumberFormat="1" applyFont="1" applyAlignment="1">
      <alignment horizontal="right" wrapText="1"/>
    </xf>
    <xf numFmtId="0" fontId="26" fillId="0" borderId="0" xfId="5" applyFont="1"/>
    <xf numFmtId="3" fontId="25" fillId="0" borderId="0" xfId="19" applyNumberFormat="1" applyFont="1"/>
    <xf numFmtId="0" fontId="44" fillId="0" borderId="0" xfId="5" applyFont="1" applyAlignment="1">
      <alignment vertical="center" wrapText="1"/>
    </xf>
    <xf numFmtId="0" fontId="22" fillId="0" borderId="0" xfId="5" applyFont="1" applyAlignment="1">
      <alignment vertical="center" wrapText="1"/>
    </xf>
    <xf numFmtId="0" fontId="54" fillId="3" borderId="0" xfId="5" applyFont="1" applyFill="1" applyAlignment="1">
      <alignment vertical="center" wrapText="1"/>
    </xf>
    <xf numFmtId="0" fontId="25" fillId="0" borderId="0" xfId="5" applyFont="1" applyAlignment="1">
      <alignment vertical="center" wrapText="1"/>
    </xf>
    <xf numFmtId="0" fontId="54" fillId="0" borderId="0" xfId="5" applyFont="1" applyAlignment="1">
      <alignment vertical="center" wrapText="1"/>
    </xf>
    <xf numFmtId="0" fontId="22" fillId="0" borderId="0" xfId="5" applyFont="1"/>
    <xf numFmtId="0" fontId="33" fillId="0" borderId="0" xfId="19" applyFont="1"/>
    <xf numFmtId="3" fontId="33" fillId="0" borderId="3" xfId="2" applyNumberFormat="1" applyFont="1" applyBorder="1"/>
    <xf numFmtId="166" fontId="33" fillId="0" borderId="0" xfId="18" applyNumberFormat="1" applyFont="1" applyAlignment="1">
      <alignment vertical="center" wrapText="1"/>
    </xf>
    <xf numFmtId="0" fontId="33" fillId="0" borderId="0" xfId="5" applyFont="1" applyAlignment="1">
      <alignment vertical="center" wrapText="1"/>
    </xf>
    <xf numFmtId="0" fontId="42" fillId="0" borderId="16" xfId="22" applyBorder="1" applyAlignment="1">
      <alignment horizontal="center" vertical="center" wrapText="1"/>
    </xf>
    <xf numFmtId="0" fontId="42" fillId="0" borderId="16" xfId="22" applyBorder="1" applyAlignment="1">
      <alignment horizontal="right" vertical="center" wrapText="1"/>
    </xf>
    <xf numFmtId="0" fontId="42" fillId="0" borderId="26" xfId="22" applyBorder="1" applyAlignment="1">
      <alignment horizontal="left" vertical="center"/>
    </xf>
    <xf numFmtId="3" fontId="33" fillId="0" borderId="3" xfId="9" applyNumberFormat="1" applyFont="1" applyBorder="1" applyAlignment="1">
      <alignment horizontal="right" vertical="center" wrapText="1"/>
    </xf>
    <xf numFmtId="0" fontId="25" fillId="0" borderId="3" xfId="9" applyFont="1" applyBorder="1"/>
    <xf numFmtId="0" fontId="26" fillId="2" borderId="7" xfId="9" applyFont="1" applyFill="1" applyBorder="1" applyAlignment="1">
      <alignment horizontal="center" vertical="center" wrapText="1"/>
    </xf>
    <xf numFmtId="0" fontId="26" fillId="2" borderId="9" xfId="9" applyFont="1" applyFill="1" applyBorder="1" applyAlignment="1">
      <alignment horizontal="center" wrapText="1"/>
    </xf>
    <xf numFmtId="49" fontId="33" fillId="0" borderId="9" xfId="9" applyNumberFormat="1" applyFont="1" applyBorder="1" applyAlignment="1">
      <alignment vertical="top" wrapText="1"/>
    </xf>
    <xf numFmtId="0" fontId="26" fillId="0" borderId="30" xfId="9" applyFont="1" applyBorder="1" applyAlignment="1">
      <alignment vertical="top" wrapText="1"/>
    </xf>
    <xf numFmtId="3" fontId="33" fillId="0" borderId="25" xfId="9" applyNumberFormat="1" applyFont="1" applyBorder="1" applyAlignment="1">
      <alignment horizontal="right" vertical="center" wrapText="1"/>
    </xf>
    <xf numFmtId="0" fontId="26" fillId="0" borderId="31" xfId="9" applyFont="1" applyBorder="1" applyAlignment="1">
      <alignment vertical="top" wrapText="1"/>
    </xf>
    <xf numFmtId="3" fontId="33" fillId="0" borderId="32" xfId="9" applyNumberFormat="1" applyFont="1" applyBorder="1" applyAlignment="1">
      <alignment horizontal="right" vertical="center" wrapText="1"/>
    </xf>
    <xf numFmtId="3" fontId="33" fillId="0" borderId="33" xfId="9" applyNumberFormat="1" applyFont="1" applyBorder="1" applyAlignment="1">
      <alignment horizontal="right" vertical="center" wrapText="1"/>
    </xf>
    <xf numFmtId="0" fontId="26" fillId="0" borderId="2" xfId="9" applyFont="1" applyBorder="1" applyAlignment="1">
      <alignment vertical="top" wrapText="1"/>
    </xf>
    <xf numFmtId="3" fontId="33" fillId="0" borderId="1" xfId="9" applyNumberFormat="1" applyFont="1" applyBorder="1" applyAlignment="1">
      <alignment horizontal="right" vertical="center" wrapText="1"/>
    </xf>
    <xf numFmtId="3" fontId="33" fillId="0" borderId="14" xfId="9" applyNumberFormat="1" applyFont="1" applyBorder="1" applyAlignment="1">
      <alignment horizontal="right" vertical="center" wrapText="1"/>
    </xf>
    <xf numFmtId="3" fontId="26" fillId="0" borderId="32" xfId="9" applyNumberFormat="1" applyFont="1" applyBorder="1" applyAlignment="1">
      <alignment horizontal="right" wrapText="1"/>
    </xf>
    <xf numFmtId="3" fontId="26" fillId="0" borderId="33" xfId="9" applyNumberFormat="1" applyFont="1" applyBorder="1" applyAlignment="1">
      <alignment horizontal="right" wrapText="1"/>
    </xf>
    <xf numFmtId="3" fontId="26" fillId="0" borderId="1" xfId="9" applyNumberFormat="1" applyFont="1" applyBorder="1" applyAlignment="1">
      <alignment horizontal="right" wrapText="1"/>
    </xf>
    <xf numFmtId="3" fontId="26" fillId="0" borderId="14" xfId="9" applyNumberFormat="1" applyFont="1" applyBorder="1" applyAlignment="1">
      <alignment horizontal="right" wrapText="1"/>
    </xf>
    <xf numFmtId="3" fontId="26" fillId="0" borderId="6" xfId="9" applyNumberFormat="1" applyFont="1" applyBorder="1" applyAlignment="1">
      <alignment horizontal="right" vertical="top" wrapText="1"/>
    </xf>
    <xf numFmtId="3" fontId="26" fillId="0" borderId="25" xfId="9" applyNumberFormat="1" applyFont="1" applyBorder="1" applyAlignment="1">
      <alignment horizontal="right" vertical="top" wrapText="1"/>
    </xf>
    <xf numFmtId="166" fontId="33" fillId="0" borderId="4" xfId="18" applyNumberFormat="1" applyFont="1" applyBorder="1" applyAlignment="1">
      <alignment horizontal="left" vertical="center" wrapText="1"/>
    </xf>
    <xf numFmtId="166" fontId="42" fillId="0" borderId="4" xfId="18" applyNumberFormat="1" applyFont="1" applyBorder="1" applyAlignment="1">
      <alignment vertical="center" wrapText="1"/>
    </xf>
    <xf numFmtId="3" fontId="33" fillId="0" borderId="4" xfId="5" applyNumberFormat="1" applyFont="1" applyBorder="1" applyAlignment="1">
      <alignment horizontal="right" vertical="center" wrapText="1"/>
    </xf>
    <xf numFmtId="0" fontId="22" fillId="0" borderId="24" xfId="5" applyFont="1" applyBorder="1"/>
    <xf numFmtId="0" fontId="55" fillId="0" borderId="0" xfId="0" applyFont="1"/>
    <xf numFmtId="0" fontId="46" fillId="0" borderId="9" xfId="0" applyFont="1" applyBorder="1" applyAlignment="1">
      <alignment horizontal="center" vertical="top" wrapText="1"/>
    </xf>
    <xf numFmtId="0" fontId="26" fillId="0" borderId="4" xfId="5" applyFont="1" applyBorder="1" applyAlignment="1">
      <alignment horizontal="center" vertical="center" wrapText="1"/>
    </xf>
    <xf numFmtId="0" fontId="21" fillId="0" borderId="4" xfId="5" applyFont="1" applyBorder="1" applyAlignment="1">
      <alignment horizontal="center" vertical="center" wrapText="1"/>
    </xf>
    <xf numFmtId="0" fontId="44" fillId="0" borderId="4" xfId="5" applyFont="1" applyBorder="1" applyAlignment="1">
      <alignment horizontal="right" vertical="center" wrapText="1"/>
    </xf>
    <xf numFmtId="0" fontId="21" fillId="5" borderId="4" xfId="5" applyFont="1" applyFill="1" applyBorder="1" applyAlignment="1">
      <alignment horizontal="center" vertical="center" wrapText="1"/>
    </xf>
    <xf numFmtId="0" fontId="26" fillId="5" borderId="7" xfId="19" applyFont="1" applyFill="1" applyBorder="1" applyAlignment="1">
      <alignment horizontal="center" vertical="center" wrapText="1"/>
    </xf>
    <xf numFmtId="0" fontId="26" fillId="5" borderId="8" xfId="19" applyFont="1" applyFill="1" applyBorder="1" applyAlignment="1">
      <alignment horizontal="center" vertical="center" wrapText="1"/>
    </xf>
    <xf numFmtId="3" fontId="47" fillId="0" borderId="4" xfId="19" applyNumberFormat="1" applyFont="1" applyBorder="1" applyAlignment="1">
      <alignment horizontal="center" vertical="top" wrapText="1"/>
    </xf>
    <xf numFmtId="0" fontId="24" fillId="0" borderId="3" xfId="19" applyBorder="1"/>
    <xf numFmtId="3" fontId="26" fillId="0" borderId="4" xfId="19" applyNumberFormat="1" applyFont="1" applyBorder="1" applyAlignment="1">
      <alignment horizontal="right" vertical="top" wrapText="1"/>
    </xf>
    <xf numFmtId="3" fontId="33" fillId="0" borderId="4" xfId="19" applyNumberFormat="1" applyFont="1" applyBorder="1"/>
    <xf numFmtId="3" fontId="26" fillId="0" borderId="4" xfId="19" applyNumberFormat="1" applyFont="1" applyBorder="1" applyAlignment="1">
      <alignment horizontal="right" wrapText="1"/>
    </xf>
    <xf numFmtId="3" fontId="26" fillId="0" borderId="4" xfId="19" applyNumberFormat="1" applyFont="1" applyBorder="1"/>
    <xf numFmtId="3" fontId="26" fillId="2" borderId="4" xfId="19" applyNumberFormat="1" applyFont="1" applyFill="1" applyBorder="1" applyAlignment="1">
      <alignment horizontal="right" wrapText="1"/>
    </xf>
    <xf numFmtId="0" fontId="25" fillId="0" borderId="12" xfId="19" applyFont="1" applyBorder="1"/>
    <xf numFmtId="3" fontId="33" fillId="0" borderId="13" xfId="19" applyNumberFormat="1" applyFont="1" applyBorder="1"/>
    <xf numFmtId="0" fontId="30" fillId="5" borderId="7" xfId="19" applyFont="1" applyFill="1" applyBorder="1" applyAlignment="1">
      <alignment horizontal="center" vertical="center" wrapText="1"/>
    </xf>
    <xf numFmtId="0" fontId="30" fillId="5" borderId="8" xfId="19" applyFont="1" applyFill="1" applyBorder="1" applyAlignment="1">
      <alignment horizontal="center" vertical="center" wrapText="1"/>
    </xf>
    <xf numFmtId="3" fontId="33" fillId="0" borderId="13" xfId="19" applyNumberFormat="1" applyFont="1" applyBorder="1" applyAlignment="1">
      <alignment horizontal="right" vertical="top" wrapText="1"/>
    </xf>
    <xf numFmtId="0" fontId="21" fillId="5" borderId="3" xfId="5" applyFont="1" applyFill="1" applyBorder="1" applyAlignment="1">
      <alignment horizontal="center" vertical="center" wrapText="1"/>
    </xf>
    <xf numFmtId="0" fontId="26" fillId="2" borderId="9" xfId="9" applyFont="1" applyFill="1" applyBorder="1" applyAlignment="1">
      <alignment horizontal="center" vertical="center" wrapText="1"/>
    </xf>
    <xf numFmtId="0" fontId="26" fillId="0" borderId="15" xfId="9" applyFont="1" applyBorder="1" applyAlignment="1">
      <alignment vertical="top" wrapText="1"/>
    </xf>
    <xf numFmtId="3" fontId="31" fillId="0" borderId="0" xfId="9" applyNumberFormat="1" applyFont="1"/>
    <xf numFmtId="0" fontId="30" fillId="6" borderId="4" xfId="19" applyFont="1" applyFill="1" applyBorder="1" applyAlignment="1">
      <alignment horizontal="center" vertical="center" wrapText="1"/>
    </xf>
    <xf numFmtId="166" fontId="42" fillId="0" borderId="3" xfId="17" applyNumberFormat="1" applyFont="1" applyBorder="1" applyAlignment="1">
      <alignment vertical="center" wrapText="1"/>
    </xf>
    <xf numFmtId="166" fontId="33" fillId="0" borderId="13" xfId="17" applyNumberFormat="1" applyFont="1" applyBorder="1" applyAlignment="1">
      <alignment horizontal="center" vertical="center" wrapText="1"/>
    </xf>
    <xf numFmtId="166" fontId="42" fillId="0" borderId="3" xfId="18" applyNumberFormat="1" applyFont="1" applyBorder="1" applyAlignment="1">
      <alignment vertical="center" wrapText="1"/>
    </xf>
    <xf numFmtId="166" fontId="38" fillId="0" borderId="3" xfId="18" applyNumberFormat="1" applyFont="1" applyBorder="1" applyAlignment="1">
      <alignment horizontal="centerContinuous" vertical="center" wrapText="1"/>
    </xf>
    <xf numFmtId="1" fontId="26" fillId="0" borderId="4" xfId="18" applyNumberFormat="1" applyFont="1" applyBorder="1" applyAlignment="1">
      <alignment vertical="center" wrapText="1"/>
    </xf>
    <xf numFmtId="166" fontId="33" fillId="0" borderId="13" xfId="18" applyNumberFormat="1" applyFont="1" applyBorder="1" applyAlignment="1">
      <alignment horizontal="right" vertical="center" wrapText="1"/>
    </xf>
    <xf numFmtId="166" fontId="29" fillId="0" borderId="0" xfId="22" applyNumberFormat="1" applyFont="1"/>
    <xf numFmtId="0" fontId="56" fillId="0" borderId="0" xfId="5" applyFont="1"/>
    <xf numFmtId="3" fontId="40" fillId="0" borderId="4" xfId="5" applyNumberFormat="1" applyFont="1" applyBorder="1"/>
    <xf numFmtId="0" fontId="26" fillId="0" borderId="12" xfId="9" applyFont="1" applyBorder="1" applyAlignment="1">
      <alignment vertical="top" wrapText="1"/>
    </xf>
    <xf numFmtId="3" fontId="26" fillId="0" borderId="13" xfId="9" applyNumberFormat="1" applyFont="1" applyBorder="1" applyAlignment="1">
      <alignment horizontal="right" vertical="top" wrapText="1"/>
    </xf>
    <xf numFmtId="3" fontId="33" fillId="0" borderId="13" xfId="9" applyNumberFormat="1" applyFont="1" applyBorder="1" applyAlignment="1">
      <alignment horizontal="right" vertical="center" wrapText="1"/>
    </xf>
    <xf numFmtId="3" fontId="33" fillId="0" borderId="11" xfId="9" applyNumberFormat="1" applyFont="1" applyBorder="1" applyAlignment="1">
      <alignment horizontal="right" vertical="center" wrapText="1"/>
    </xf>
    <xf numFmtId="3" fontId="26" fillId="0" borderId="3" xfId="19" applyNumberFormat="1" applyFont="1" applyBorder="1" applyAlignment="1">
      <alignment horizontal="right" vertical="top" wrapText="1"/>
    </xf>
    <xf numFmtId="3" fontId="33" fillId="0" borderId="3" xfId="19" applyNumberFormat="1" applyFont="1" applyBorder="1"/>
    <xf numFmtId="3" fontId="33" fillId="0" borderId="3" xfId="19" applyNumberFormat="1" applyFont="1" applyBorder="1" applyAlignment="1">
      <alignment horizontal="right" vertical="top" wrapText="1"/>
    </xf>
    <xf numFmtId="3" fontId="26" fillId="0" borderId="3" xfId="19" applyNumberFormat="1" applyFont="1" applyBorder="1" applyAlignment="1">
      <alignment horizontal="right" wrapText="1"/>
    </xf>
    <xf numFmtId="3" fontId="26" fillId="0" borderId="3" xfId="19" applyNumberFormat="1" applyFont="1" applyBorder="1"/>
    <xf numFmtId="3" fontId="26" fillId="2" borderId="3" xfId="19" applyNumberFormat="1" applyFont="1" applyFill="1" applyBorder="1" applyAlignment="1">
      <alignment horizontal="right" wrapText="1"/>
    </xf>
    <xf numFmtId="3" fontId="33" fillId="0" borderId="11" xfId="19" applyNumberFormat="1" applyFont="1" applyBorder="1" applyAlignment="1">
      <alignment horizontal="right" vertical="top" wrapText="1"/>
    </xf>
    <xf numFmtId="3" fontId="33" fillId="0" borderId="11" xfId="19" applyNumberFormat="1" applyFont="1" applyBorder="1"/>
    <xf numFmtId="3" fontId="17" fillId="0" borderId="0" xfId="5" applyNumberFormat="1" applyAlignment="1">
      <alignment vertical="center"/>
    </xf>
    <xf numFmtId="3" fontId="26" fillId="0" borderId="0" xfId="9" applyNumberFormat="1" applyFont="1" applyAlignment="1">
      <alignment horizontal="left" wrapText="1"/>
    </xf>
    <xf numFmtId="0" fontId="20" fillId="0" borderId="0" xfId="20"/>
    <xf numFmtId="3" fontId="27" fillId="0" borderId="0" xfId="20" applyNumberFormat="1" applyFont="1"/>
    <xf numFmtId="0" fontId="26" fillId="2" borderId="4" xfId="9" applyFont="1" applyFill="1" applyBorder="1" applyAlignment="1">
      <alignment horizontal="center" vertical="center" wrapText="1"/>
    </xf>
    <xf numFmtId="3" fontId="33" fillId="0" borderId="4" xfId="9" applyNumberFormat="1" applyFont="1" applyBorder="1" applyAlignment="1">
      <alignment horizontal="right" vertical="center"/>
    </xf>
    <xf numFmtId="3" fontId="33" fillId="0" borderId="0" xfId="20" applyNumberFormat="1" applyFont="1" applyAlignment="1">
      <alignment horizontal="right" vertical="top" wrapText="1"/>
    </xf>
    <xf numFmtId="0" fontId="33" fillId="0" borderId="0" xfId="20" applyFont="1"/>
    <xf numFmtId="0" fontId="33" fillId="0" borderId="0" xfId="65" applyFont="1" applyAlignment="1">
      <alignment horizontal="center" vertical="center" wrapText="1"/>
    </xf>
    <xf numFmtId="0" fontId="33" fillId="0" borderId="0" xfId="22" applyFont="1" applyAlignment="1">
      <alignment horizontal="center" vertical="center" wrapText="1"/>
    </xf>
    <xf numFmtId="0" fontId="32" fillId="0" borderId="0" xfId="22" applyFont="1" applyAlignment="1">
      <alignment horizontal="center" vertical="center" wrapText="1"/>
    </xf>
    <xf numFmtId="0" fontId="33" fillId="0" borderId="0" xfId="65" applyFont="1" applyAlignment="1">
      <alignment horizontal="right" vertical="center" wrapText="1"/>
    </xf>
    <xf numFmtId="0" fontId="25" fillId="0" borderId="0" xfId="20" applyFont="1"/>
    <xf numFmtId="0" fontId="26" fillId="0" borderId="43" xfId="20" applyFont="1" applyBorder="1" applyAlignment="1">
      <alignment vertical="center"/>
    </xf>
    <xf numFmtId="0" fontId="26" fillId="0" borderId="4" xfId="20" applyFont="1" applyBorder="1" applyAlignment="1">
      <alignment vertical="center"/>
    </xf>
    <xf numFmtId="0" fontId="26" fillId="0" borderId="4" xfId="20" applyFont="1" applyBorder="1" applyAlignment="1">
      <alignment vertical="center" wrapText="1"/>
    </xf>
    <xf numFmtId="3" fontId="26" fillId="0" borderId="5" xfId="20" applyNumberFormat="1" applyFont="1" applyBorder="1"/>
    <xf numFmtId="3" fontId="26" fillId="0" borderId="45" xfId="20" applyNumberFormat="1" applyFont="1" applyBorder="1"/>
    <xf numFmtId="3" fontId="25" fillId="0" borderId="0" xfId="20" applyNumberFormat="1" applyFont="1"/>
    <xf numFmtId="0" fontId="26" fillId="0" borderId="46" xfId="20" applyFont="1" applyBorder="1"/>
    <xf numFmtId="0" fontId="26" fillId="0" borderId="47" xfId="20" applyFont="1" applyBorder="1"/>
    <xf numFmtId="0" fontId="57" fillId="0" borderId="0" xfId="20" applyFont="1"/>
    <xf numFmtId="0" fontId="33" fillId="0" borderId="50" xfId="20" applyFont="1" applyBorder="1" applyAlignment="1">
      <alignment horizontal="left" vertical="top" wrapText="1"/>
    </xf>
    <xf numFmtId="0" fontId="33" fillId="0" borderId="0" xfId="20" applyFont="1" applyAlignment="1">
      <alignment horizontal="left" vertical="top" wrapText="1"/>
    </xf>
    <xf numFmtId="0" fontId="33" fillId="0" borderId="38" xfId="19" applyFont="1" applyBorder="1" applyAlignment="1">
      <alignment horizontal="center" vertical="top" wrapText="1"/>
    </xf>
    <xf numFmtId="0" fontId="33" fillId="0" borderId="39" xfId="19" applyFont="1" applyBorder="1" applyAlignment="1">
      <alignment horizontal="center" vertical="top" wrapText="1"/>
    </xf>
    <xf numFmtId="0" fontId="31" fillId="2" borderId="8" xfId="9" applyFont="1" applyFill="1" applyBorder="1" applyAlignment="1">
      <alignment horizontal="center" vertical="center" wrapText="1"/>
    </xf>
    <xf numFmtId="165" fontId="40" fillId="0" borderId="0" xfId="5" applyNumberFormat="1" applyFont="1" applyAlignment="1">
      <alignment horizontal="center" vertical="center"/>
    </xf>
    <xf numFmtId="0" fontId="40" fillId="0" borderId="4" xfId="5" applyFont="1" applyBorder="1" applyAlignment="1">
      <alignment horizontal="right" vertical="center" wrapText="1"/>
    </xf>
    <xf numFmtId="0" fontId="26" fillId="0" borderId="0" xfId="9" applyFont="1" applyAlignment="1">
      <alignment horizontal="center" vertical="center" wrapText="1"/>
    </xf>
    <xf numFmtId="3" fontId="26" fillId="0" borderId="4" xfId="20" applyNumberFormat="1" applyFont="1" applyBorder="1" applyAlignment="1">
      <alignment horizontal="right" vertical="top" wrapText="1"/>
    </xf>
    <xf numFmtId="3" fontId="33" fillId="0" borderId="4" xfId="20" applyNumberFormat="1" applyFont="1" applyBorder="1"/>
    <xf numFmtId="3" fontId="33" fillId="0" borderId="4" xfId="20" applyNumberFormat="1" applyFont="1" applyBorder="1" applyAlignment="1">
      <alignment horizontal="right" vertical="top" wrapText="1"/>
    </xf>
    <xf numFmtId="3" fontId="26" fillId="0" borderId="4" xfId="9" applyNumberFormat="1" applyFont="1" applyBorder="1" applyAlignment="1">
      <alignment horizontal="right" vertical="center" wrapText="1"/>
    </xf>
    <xf numFmtId="3" fontId="26" fillId="0" borderId="13" xfId="9" applyNumberFormat="1" applyFont="1" applyBorder="1" applyAlignment="1">
      <alignment horizontal="right" vertical="center" wrapText="1"/>
    </xf>
    <xf numFmtId="0" fontId="25" fillId="0" borderId="4" xfId="9" applyFont="1" applyBorder="1" applyAlignment="1">
      <alignment horizontal="right" vertical="center"/>
    </xf>
    <xf numFmtId="3" fontId="26" fillId="0" borderId="4" xfId="9" applyNumberFormat="1" applyFont="1" applyBorder="1" applyAlignment="1">
      <alignment horizontal="right" vertical="center"/>
    </xf>
    <xf numFmtId="3" fontId="26" fillId="0" borderId="13" xfId="9" applyNumberFormat="1" applyFont="1" applyBorder="1" applyAlignment="1">
      <alignment horizontal="right" vertical="center"/>
    </xf>
    <xf numFmtId="0" fontId="50" fillId="5" borderId="4" xfId="5" applyFont="1" applyFill="1" applyBorder="1" applyAlignment="1">
      <alignment horizontal="center" vertical="center" wrapText="1"/>
    </xf>
    <xf numFmtId="0" fontId="26" fillId="5" borderId="4" xfId="5" applyFont="1" applyFill="1" applyBorder="1" applyAlignment="1">
      <alignment horizontal="center" vertical="center" wrapText="1"/>
    </xf>
    <xf numFmtId="0" fontId="21" fillId="0" borderId="0" xfId="5" applyFont="1" applyAlignment="1">
      <alignment horizontal="center" vertical="center" wrapText="1"/>
    </xf>
    <xf numFmtId="0" fontId="25" fillId="0" borderId="0" xfId="9" applyFont="1" applyAlignment="1">
      <alignment horizontal="center" vertical="center"/>
    </xf>
    <xf numFmtId="0" fontId="25" fillId="0" borderId="0" xfId="5" applyFont="1"/>
    <xf numFmtId="3" fontId="40" fillId="0" borderId="4" xfId="5" applyNumberFormat="1" applyFont="1" applyBorder="1" applyAlignment="1">
      <alignment horizontal="right" vertical="center"/>
    </xf>
    <xf numFmtId="0" fontId="50" fillId="0" borderId="4" xfId="5" applyFont="1" applyBorder="1" applyAlignment="1">
      <alignment horizontal="center" vertical="center" wrapText="1"/>
    </xf>
    <xf numFmtId="3" fontId="33" fillId="3" borderId="4" xfId="5" applyNumberFormat="1" applyFont="1" applyFill="1" applyBorder="1" applyAlignment="1">
      <alignment horizontal="right" vertical="center" wrapText="1"/>
    </xf>
    <xf numFmtId="3" fontId="35" fillId="0" borderId="4" xfId="5" applyNumberFormat="1" applyFont="1" applyBorder="1" applyAlignment="1">
      <alignment horizontal="right" vertical="center" wrapText="1"/>
    </xf>
    <xf numFmtId="3" fontId="26" fillId="0" borderId="13" xfId="5" applyNumberFormat="1" applyFont="1" applyBorder="1" applyAlignment="1">
      <alignment horizontal="right" vertical="center"/>
    </xf>
    <xf numFmtId="0" fontId="33" fillId="0" borderId="4" xfId="5" applyFont="1" applyBorder="1" applyAlignment="1">
      <alignment vertical="center"/>
    </xf>
    <xf numFmtId="3" fontId="26" fillId="0" borderId="4" xfId="19" applyNumberFormat="1" applyFont="1" applyBorder="1" applyAlignment="1">
      <alignment vertical="top" wrapText="1"/>
    </xf>
    <xf numFmtId="3" fontId="33" fillId="0" borderId="4" xfId="19" applyNumberFormat="1" applyFont="1" applyBorder="1" applyAlignment="1">
      <alignment vertical="top" wrapText="1"/>
    </xf>
    <xf numFmtId="3" fontId="33" fillId="3" borderId="4" xfId="19" applyNumberFormat="1" applyFont="1" applyFill="1" applyBorder="1" applyAlignment="1">
      <alignment vertical="top" wrapText="1" shrinkToFit="1"/>
    </xf>
    <xf numFmtId="3" fontId="26" fillId="2" borderId="4" xfId="19" applyNumberFormat="1" applyFont="1" applyFill="1" applyBorder="1" applyAlignment="1">
      <alignment vertical="top" wrapText="1"/>
    </xf>
    <xf numFmtId="3" fontId="33" fillId="3" borderId="13" xfId="19" applyNumberFormat="1" applyFont="1" applyFill="1" applyBorder="1" applyAlignment="1">
      <alignment vertical="top" wrapText="1" shrinkToFit="1"/>
    </xf>
    <xf numFmtId="3" fontId="33" fillId="0" borderId="6" xfId="19" applyNumberFormat="1" applyFont="1" applyBorder="1" applyAlignment="1">
      <alignment horizontal="right" vertical="top" wrapText="1"/>
    </xf>
    <xf numFmtId="3" fontId="33" fillId="0" borderId="25" xfId="19" applyNumberFormat="1" applyFont="1" applyBorder="1" applyAlignment="1">
      <alignment horizontal="right" vertical="top" wrapText="1"/>
    </xf>
    <xf numFmtId="0" fontId="26" fillId="0" borderId="30" xfId="19" applyFont="1" applyBorder="1" applyAlignment="1">
      <alignment horizontal="center" vertical="top" wrapText="1"/>
    </xf>
    <xf numFmtId="3" fontId="33" fillId="3" borderId="4" xfId="19" applyNumberFormat="1" applyFont="1" applyFill="1" applyBorder="1" applyAlignment="1">
      <alignment vertical="top" wrapText="1"/>
    </xf>
    <xf numFmtId="3" fontId="33" fillId="0" borderId="4" xfId="0" applyNumberFormat="1" applyFont="1" applyBorder="1" applyAlignment="1">
      <alignment vertical="center"/>
    </xf>
    <xf numFmtId="3" fontId="33" fillId="3" borderId="6" xfId="19" applyNumberFormat="1" applyFont="1" applyFill="1" applyBorder="1" applyAlignment="1">
      <alignment vertical="top" wrapText="1"/>
    </xf>
    <xf numFmtId="3" fontId="33" fillId="0" borderId="13" xfId="0" applyNumberFormat="1" applyFont="1" applyBorder="1" applyAlignment="1">
      <alignment vertical="center"/>
    </xf>
    <xf numFmtId="0" fontId="26" fillId="0" borderId="54" xfId="20" applyFont="1" applyBorder="1" applyAlignment="1">
      <alignment vertical="center"/>
    </xf>
    <xf numFmtId="0" fontId="26" fillId="0" borderId="55" xfId="20" applyFont="1" applyBorder="1" applyAlignment="1">
      <alignment vertical="center"/>
    </xf>
    <xf numFmtId="0" fontId="26" fillId="0" borderId="55" xfId="20" applyFont="1" applyBorder="1" applyAlignment="1">
      <alignment vertical="center" wrapText="1"/>
    </xf>
    <xf numFmtId="3" fontId="26" fillId="0" borderId="56" xfId="20" applyNumberFormat="1" applyFont="1" applyBorder="1"/>
    <xf numFmtId="3" fontId="26" fillId="0" borderId="57" xfId="20" applyNumberFormat="1" applyFont="1" applyBorder="1"/>
    <xf numFmtId="0" fontId="33" fillId="0" borderId="0" xfId="19" applyFont="1" applyAlignment="1">
      <alignment horizontal="center" vertical="center" wrapText="1"/>
    </xf>
    <xf numFmtId="0" fontId="33" fillId="0" borderId="30" xfId="19" applyFont="1" applyBorder="1" applyAlignment="1">
      <alignment horizontal="center" vertical="top" wrapText="1"/>
    </xf>
    <xf numFmtId="0" fontId="33" fillId="0" borderId="38" xfId="19" applyFont="1" applyBorder="1" applyAlignment="1">
      <alignment horizontal="center" vertical="top" wrapText="1"/>
    </xf>
    <xf numFmtId="0" fontId="33" fillId="0" borderId="31" xfId="19" applyFont="1" applyBorder="1" applyAlignment="1">
      <alignment horizontal="center" vertical="top" wrapText="1"/>
    </xf>
    <xf numFmtId="0" fontId="33" fillId="0" borderId="39" xfId="19" applyFont="1" applyBorder="1" applyAlignment="1">
      <alignment horizontal="center" vertical="top" wrapText="1"/>
    </xf>
    <xf numFmtId="0" fontId="26" fillId="2" borderId="5" xfId="9" applyFont="1" applyFill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26" fillId="0" borderId="0" xfId="9" applyFont="1" applyAlignment="1">
      <alignment horizontal="center" vertical="center" wrapText="1"/>
    </xf>
    <xf numFmtId="0" fontId="25" fillId="0" borderId="0" xfId="9" applyFont="1" applyAlignment="1">
      <alignment horizontal="center" vertical="center" wrapText="1"/>
    </xf>
    <xf numFmtId="0" fontId="26" fillId="2" borderId="34" xfId="9" applyFont="1" applyFill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27" fillId="0" borderId="0" xfId="9" applyFont="1" applyAlignment="1">
      <alignment horizontal="center"/>
    </xf>
    <xf numFmtId="0" fontId="20" fillId="0" borderId="0" xfId="9" applyAlignment="1">
      <alignment horizontal="center"/>
    </xf>
    <xf numFmtId="0" fontId="33" fillId="0" borderId="0" xfId="9" applyFont="1" applyAlignment="1">
      <alignment horizontal="center" vertical="center" wrapText="1"/>
    </xf>
    <xf numFmtId="0" fontId="33" fillId="0" borderId="0" xfId="9" applyFont="1" applyAlignment="1">
      <alignment horizontal="center" vertical="center"/>
    </xf>
    <xf numFmtId="0" fontId="25" fillId="0" borderId="0" xfId="9" applyFont="1" applyAlignment="1">
      <alignment horizontal="center" vertical="center"/>
    </xf>
    <xf numFmtId="0" fontId="30" fillId="2" borderId="8" xfId="9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30" fillId="2" borderId="34" xfId="9" applyFont="1" applyFill="1" applyBorder="1" applyAlignment="1">
      <alignment horizontal="center" vertical="center" wrapText="1"/>
    </xf>
    <xf numFmtId="0" fontId="59" fillId="7" borderId="5" xfId="9" applyFont="1" applyFill="1" applyBorder="1" applyAlignment="1">
      <alignment horizontal="center" vertical="center" wrapText="1"/>
    </xf>
    <xf numFmtId="0" fontId="55" fillId="7" borderId="52" xfId="0" applyFont="1" applyFill="1" applyBorder="1" applyAlignment="1">
      <alignment horizontal="center" vertical="center" wrapText="1"/>
    </xf>
    <xf numFmtId="0" fontId="55" fillId="7" borderId="53" xfId="0" applyFont="1" applyFill="1" applyBorder="1" applyAlignment="1">
      <alignment horizontal="center" vertical="center" wrapText="1"/>
    </xf>
    <xf numFmtId="0" fontId="33" fillId="0" borderId="0" xfId="9" applyFont="1" applyAlignment="1">
      <alignment horizontal="center"/>
    </xf>
    <xf numFmtId="0" fontId="25" fillId="0" borderId="0" xfId="9" applyFont="1" applyAlignment="1">
      <alignment horizontal="center"/>
    </xf>
    <xf numFmtId="0" fontId="33" fillId="0" borderId="0" xfId="9" applyFont="1" applyAlignment="1">
      <alignment vertical="center" wrapText="1"/>
    </xf>
    <xf numFmtId="0" fontId="58" fillId="2" borderId="34" xfId="9" applyFont="1" applyFill="1" applyBorder="1" applyAlignment="1">
      <alignment horizontal="center" vertical="center" wrapText="1"/>
    </xf>
    <xf numFmtId="0" fontId="55" fillId="0" borderId="51" xfId="0" applyFont="1" applyBorder="1" applyAlignment="1">
      <alignment horizontal="center" vertical="center" wrapText="1"/>
    </xf>
    <xf numFmtId="0" fontId="55" fillId="0" borderId="37" xfId="0" applyFont="1" applyBorder="1" applyAlignment="1">
      <alignment horizontal="center" vertical="center" wrapText="1"/>
    </xf>
    <xf numFmtId="165" fontId="40" fillId="0" borderId="0" xfId="5" applyNumberFormat="1" applyFont="1" applyAlignment="1">
      <alignment horizontal="center" vertical="center"/>
    </xf>
    <xf numFmtId="0" fontId="40" fillId="0" borderId="0" xfId="5" applyFont="1" applyAlignment="1">
      <alignment horizontal="center" vertical="center"/>
    </xf>
    <xf numFmtId="3" fontId="19" fillId="0" borderId="0" xfId="5" applyNumberFormat="1" applyFont="1" applyAlignment="1">
      <alignment horizontal="right" vertical="center"/>
    </xf>
    <xf numFmtId="166" fontId="33" fillId="0" borderId="0" xfId="17" applyNumberFormat="1" applyFont="1" applyAlignment="1">
      <alignment horizontal="center" vertical="center" wrapText="1"/>
    </xf>
    <xf numFmtId="0" fontId="25" fillId="0" borderId="0" xfId="19" applyFont="1" applyAlignment="1">
      <alignment horizontal="center" vertical="center" wrapText="1"/>
    </xf>
    <xf numFmtId="166" fontId="26" fillId="0" borderId="8" xfId="17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6" fontId="26" fillId="0" borderId="7" xfId="17" applyNumberFormat="1" applyFont="1" applyBorder="1" applyAlignment="1">
      <alignment horizontal="center" vertical="center" wrapText="1"/>
    </xf>
    <xf numFmtId="166" fontId="26" fillId="0" borderId="8" xfId="17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6" fontId="26" fillId="0" borderId="7" xfId="18" applyNumberFormat="1" applyFont="1" applyBorder="1" applyAlignment="1">
      <alignment horizontal="center" vertical="center" wrapText="1"/>
    </xf>
    <xf numFmtId="166" fontId="26" fillId="0" borderId="8" xfId="18" applyNumberFormat="1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40" fillId="0" borderId="0" xfId="2" applyFont="1" applyAlignment="1">
      <alignment horizontal="center" vertical="center" wrapText="1"/>
    </xf>
    <xf numFmtId="0" fontId="40" fillId="0" borderId="9" xfId="2" applyFont="1" applyBorder="1" applyAlignment="1">
      <alignment horizontal="left"/>
    </xf>
    <xf numFmtId="0" fontId="40" fillId="0" borderId="4" xfId="2" applyFont="1" applyBorder="1" applyAlignment="1">
      <alignment horizontal="left"/>
    </xf>
    <xf numFmtId="0" fontId="40" fillId="0" borderId="12" xfId="2" applyFont="1" applyBorder="1" applyAlignment="1">
      <alignment horizontal="left"/>
    </xf>
    <xf numFmtId="0" fontId="40" fillId="0" borderId="13" xfId="2" applyFont="1" applyBorder="1" applyAlignment="1">
      <alignment horizontal="left"/>
    </xf>
    <xf numFmtId="0" fontId="40" fillId="4" borderId="7" xfId="2" applyFont="1" applyFill="1" applyBorder="1" applyAlignment="1">
      <alignment horizontal="center"/>
    </xf>
    <xf numFmtId="0" fontId="40" fillId="4" borderId="8" xfId="2" applyFont="1" applyFill="1" applyBorder="1" applyAlignment="1">
      <alignment horizontal="center"/>
    </xf>
    <xf numFmtId="0" fontId="40" fillId="0" borderId="9" xfId="2" applyFont="1" applyBorder="1" applyAlignment="1">
      <alignment horizontal="left" vertical="center"/>
    </xf>
    <xf numFmtId="0" fontId="40" fillId="0" borderId="4" xfId="2" applyFont="1" applyBorder="1" applyAlignment="1">
      <alignment horizontal="left" vertical="center"/>
    </xf>
    <xf numFmtId="3" fontId="26" fillId="0" borderId="48" xfId="20" applyNumberFormat="1" applyFont="1" applyBorder="1" applyAlignment="1">
      <alignment horizontal="right"/>
    </xf>
    <xf numFmtId="3" fontId="26" fillId="0" borderId="49" xfId="20" applyNumberFormat="1" applyFont="1" applyBorder="1" applyAlignment="1">
      <alignment horizontal="right"/>
    </xf>
    <xf numFmtId="0" fontId="33" fillId="0" borderId="0" xfId="20" applyFont="1" applyAlignment="1">
      <alignment horizontal="center"/>
    </xf>
    <xf numFmtId="0" fontId="33" fillId="0" borderId="0" xfId="65" applyFont="1" applyAlignment="1">
      <alignment horizontal="center" vertical="center" wrapText="1"/>
    </xf>
    <xf numFmtId="0" fontId="33" fillId="0" borderId="0" xfId="22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26" fillId="2" borderId="40" xfId="20" applyFont="1" applyFill="1" applyBorder="1" applyAlignment="1">
      <alignment horizontal="center" vertical="center"/>
    </xf>
    <xf numFmtId="0" fontId="26" fillId="2" borderId="43" xfId="20" applyFont="1" applyFill="1" applyBorder="1" applyAlignment="1">
      <alignment horizontal="center" vertical="center"/>
    </xf>
    <xf numFmtId="0" fontId="26" fillId="2" borderId="41" xfId="20" applyFont="1" applyFill="1" applyBorder="1" applyAlignment="1">
      <alignment horizontal="center" vertical="center"/>
    </xf>
    <xf numFmtId="0" fontId="26" fillId="2" borderId="4" xfId="20" applyFont="1" applyFill="1" applyBorder="1" applyAlignment="1">
      <alignment horizontal="center" vertical="center"/>
    </xf>
    <xf numFmtId="0" fontId="26" fillId="2" borderId="42" xfId="20" applyFont="1" applyFill="1" applyBorder="1" applyAlignment="1">
      <alignment horizontal="center" vertical="center"/>
    </xf>
    <xf numFmtId="0" fontId="26" fillId="2" borderId="44" xfId="20" applyFont="1" applyFill="1" applyBorder="1" applyAlignment="1">
      <alignment horizontal="center" vertical="center"/>
    </xf>
    <xf numFmtId="0" fontId="33" fillId="0" borderId="0" xfId="8" applyFont="1" applyAlignment="1">
      <alignment horizontal="center" vertical="center" wrapText="1"/>
    </xf>
    <xf numFmtId="0" fontId="42" fillId="0" borderId="0" xfId="22" applyAlignment="1">
      <alignment horizontal="center" vertical="center" wrapText="1"/>
    </xf>
  </cellXfs>
  <cellStyles count="67">
    <cellStyle name="Normál" xfId="0" builtinId="0"/>
    <cellStyle name="Normál 10" xfId="1" xr:uid="{00000000-0005-0000-0000-000001000000}"/>
    <cellStyle name="Normál 10 2" xfId="25" xr:uid="{00000000-0005-0000-0000-000002000000}"/>
    <cellStyle name="Normál 11" xfId="23" xr:uid="{00000000-0005-0000-0000-000003000000}"/>
    <cellStyle name="Normál 11 2" xfId="30" xr:uid="{00000000-0005-0000-0000-000004000000}"/>
    <cellStyle name="Normál 11 3" xfId="35" xr:uid="{00000000-0005-0000-0000-000005000000}"/>
    <cellStyle name="Normál 11 4" xfId="43" xr:uid="{43930728-A3F8-46D9-99E0-6ADEDD0FA449}"/>
    <cellStyle name="Normál 11 5" xfId="47" xr:uid="{61C3471C-A4F2-4444-9212-F234A41E3E0B}"/>
    <cellStyle name="Normál 11 6" xfId="55" xr:uid="{CAEDC281-16B6-42E6-A9B2-1DE70647FE50}"/>
    <cellStyle name="Normál 11 6 2" xfId="57" xr:uid="{6DCFD670-6B42-403C-A420-BA4C4B0F4851}"/>
    <cellStyle name="Normál 11 6 2 2" xfId="63" xr:uid="{EC442F1A-4848-47CA-8160-7FB712FC78BB}"/>
    <cellStyle name="Normál 12" xfId="36" xr:uid="{00000000-0005-0000-0000-000006000000}"/>
    <cellStyle name="Normál 12 2" xfId="39" xr:uid="{00000000-0005-0000-0000-000007000000}"/>
    <cellStyle name="Normál 12 2 2" xfId="44" xr:uid="{6E2F1806-25EA-47A1-9584-4FB03CC37BD8}"/>
    <cellStyle name="Normál 12 2 3" xfId="48" xr:uid="{9239C674-83E0-4398-B4EF-CB86C96B5A5C}"/>
    <cellStyle name="Normál 12 2 4" xfId="52" xr:uid="{28A0F9DC-5EAC-40A5-877A-04399329BF5A}"/>
    <cellStyle name="Normál 12 2 4 2" xfId="58" xr:uid="{BCB951BF-9C2A-4A6D-964B-A11B86C44B12}"/>
    <cellStyle name="Normál 12 2 4 2 2" xfId="60" xr:uid="{108F7F46-7C3E-4978-B730-C6E0CCD34214}"/>
    <cellStyle name="Normál 13" xfId="50" xr:uid="{A3C73DE2-1CB7-416E-9F4D-872E2F04C083}"/>
    <cellStyle name="Normál 13 2" xfId="51" xr:uid="{EF7CAA51-F5FB-464F-81A9-627957FA5917}"/>
    <cellStyle name="Normál 13 2 2" xfId="66" xr:uid="{F584122F-7C04-43ED-B7D6-7A87F92A2F30}"/>
    <cellStyle name="Normál 15" xfId="2" xr:uid="{00000000-0005-0000-0000-000008000000}"/>
    <cellStyle name="Normál 16" xfId="3" xr:uid="{00000000-0005-0000-0000-000009000000}"/>
    <cellStyle name="Normál 2" xfId="4" xr:uid="{00000000-0005-0000-0000-00000A000000}"/>
    <cellStyle name="Normál 2 2" xfId="5" xr:uid="{00000000-0005-0000-0000-00000B000000}"/>
    <cellStyle name="Normál 2 2 2" xfId="6" xr:uid="{00000000-0005-0000-0000-00000C000000}"/>
    <cellStyle name="Normál 2 3" xfId="7" xr:uid="{00000000-0005-0000-0000-00000D000000}"/>
    <cellStyle name="Normál 2_2013. mellékletek-1" xfId="8" xr:uid="{00000000-0005-0000-0000-00000E000000}"/>
    <cellStyle name="Normál 3" xfId="9" xr:uid="{00000000-0005-0000-0000-00000F000000}"/>
    <cellStyle name="Normál 4" xfId="10" xr:uid="{00000000-0005-0000-0000-000010000000}"/>
    <cellStyle name="Normál 5" xfId="11" xr:uid="{00000000-0005-0000-0000-000011000000}"/>
    <cellStyle name="Normál 5 2" xfId="24" xr:uid="{00000000-0005-0000-0000-000012000000}"/>
    <cellStyle name="Normál 5 2 2" xfId="31" xr:uid="{00000000-0005-0000-0000-000013000000}"/>
    <cellStyle name="Normál 5 2 3" xfId="32" xr:uid="{00000000-0005-0000-0000-000014000000}"/>
    <cellStyle name="Normál 5 2 3 2" xfId="33" xr:uid="{00000000-0005-0000-0000-000015000000}"/>
    <cellStyle name="Normál 5 2 3 2 2" xfId="34" xr:uid="{00000000-0005-0000-0000-000016000000}"/>
    <cellStyle name="Normál 5 2 3 2 2 2" xfId="41" xr:uid="{00000000-0005-0000-0000-000017000000}"/>
    <cellStyle name="Normál 5 2 3 2 2 2 2" xfId="45" xr:uid="{4F975FF8-DCAB-473A-8D89-6CE03662DAEC}"/>
    <cellStyle name="Normál 5 2 3 2 2 2 3" xfId="49" xr:uid="{0C2EBB5B-CD9E-46AA-A31D-40B4535AACF2}"/>
    <cellStyle name="Normál 5 2 3 2 2 2 4" xfId="53" xr:uid="{3F5FAB96-9779-4FDD-A23A-AF4B58B7BB7C}"/>
    <cellStyle name="Normál 5 2 3 2 2 2 4 2" xfId="59" xr:uid="{C9678AB5-4D3E-4A25-963B-9DA6CB2F9DAB}"/>
    <cellStyle name="Normál 5 2 3 2 2 2 4 2 2" xfId="61" xr:uid="{71259D0C-DAC1-430E-9E00-9F4CAFD54CB6}"/>
    <cellStyle name="Normál 5 2 3 2 3" xfId="37" xr:uid="{00000000-0005-0000-0000-000018000000}"/>
    <cellStyle name="Normál 5 2 3 2 3 2" xfId="38" xr:uid="{00000000-0005-0000-0000-000019000000}"/>
    <cellStyle name="Normál 5 2 3 2 3 2 2" xfId="40" xr:uid="{00000000-0005-0000-0000-00001A000000}"/>
    <cellStyle name="Normál 5 2 3 2 3 2 2 2" xfId="64" xr:uid="{170B3C1F-ED3D-4D99-A5B1-F36EC964058E}"/>
    <cellStyle name="Normál 5 2 3 2 3 2 3" xfId="42" xr:uid="{C300D88F-D88C-4899-B774-75D61B0D4E19}"/>
    <cellStyle name="Normál 5 2 3 2 3 2 4" xfId="46" xr:uid="{C060B487-D711-458B-90E1-7A2D3F7ECEA1}"/>
    <cellStyle name="Normál 5 2 3 2 3 2 5" xfId="54" xr:uid="{4B651EBA-9E72-45A0-8A92-375AF3E9FEEA}"/>
    <cellStyle name="Normál 5 2 3 2 3 2 5 2" xfId="56" xr:uid="{D8762BDA-5C72-4B43-9192-C57016A01D07}"/>
    <cellStyle name="Normál 5 2 3 2 3 2 5 2 2" xfId="62" xr:uid="{72A3E48E-2336-4DF3-A2D4-0C12F76602FF}"/>
    <cellStyle name="Normál 5 3" xfId="26" xr:uid="{00000000-0005-0000-0000-00001B000000}"/>
    <cellStyle name="Normál 6" xfId="12" xr:uid="{00000000-0005-0000-0000-00001C000000}"/>
    <cellStyle name="Normál 6 2" xfId="13" xr:uid="{00000000-0005-0000-0000-00001D000000}"/>
    <cellStyle name="Normál 7" xfId="14" xr:uid="{00000000-0005-0000-0000-00001E000000}"/>
    <cellStyle name="Normál 7 2" xfId="27" xr:uid="{00000000-0005-0000-0000-00001F000000}"/>
    <cellStyle name="Normál 8" xfId="15" xr:uid="{00000000-0005-0000-0000-000020000000}"/>
    <cellStyle name="Normál 8 2" xfId="28" xr:uid="{00000000-0005-0000-0000-000021000000}"/>
    <cellStyle name="Normál 9" xfId="16" xr:uid="{00000000-0005-0000-0000-000022000000}"/>
    <cellStyle name="Normál 9 2" xfId="29" xr:uid="{00000000-0005-0000-0000-000023000000}"/>
    <cellStyle name="Normál_1.a melléklet 7-2005 (II.18) rendelet" xfId="17" xr:uid="{00000000-0005-0000-0000-000024000000}"/>
    <cellStyle name="Normál_1.b melléklet 7-2005 (II.18) rendelet" xfId="18" xr:uid="{00000000-0005-0000-0000-000025000000}"/>
    <cellStyle name="Normál_13. sz. melléklet Adott támogatás 7-2005 (II.18.) rendelet" xfId="65" xr:uid="{4047F149-9ADA-453E-8562-C9AC595A86D6}"/>
    <cellStyle name="Normál_2013. mellékletek-1" xfId="19" xr:uid="{00000000-0005-0000-0000-000029000000}"/>
    <cellStyle name="Normál_2013. mellékletek-1 2" xfId="20" xr:uid="{00000000-0005-0000-0000-00002A000000}"/>
    <cellStyle name="Normal_KARSZJ3" xfId="21" xr:uid="{00000000-0005-0000-0000-00002C000000}"/>
    <cellStyle name="Normál_SEGEDLETEK" xfId="22" xr:uid="{00000000-0005-0000-0000-00002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0"/>
  </sheetPr>
  <dimension ref="A1:K45"/>
  <sheetViews>
    <sheetView tabSelected="1" view="pageBreakPreview" zoomScaleNormal="100" zoomScaleSheetLayoutView="100" workbookViewId="0">
      <selection activeCell="G3" sqref="G3"/>
    </sheetView>
  </sheetViews>
  <sheetFormatPr defaultRowHeight="12.75" x14ac:dyDescent="0.2"/>
  <cols>
    <col min="1" max="1" width="6.28515625" style="4" customWidth="1"/>
    <col min="2" max="2" width="60.140625" style="4" customWidth="1"/>
    <col min="3" max="3" width="19.5703125" style="4" customWidth="1"/>
    <col min="4" max="4" width="22" style="4" customWidth="1"/>
    <col min="5" max="5" width="26" style="4" customWidth="1"/>
    <col min="6" max="6" width="13.5703125" style="4" customWidth="1"/>
    <col min="7" max="16384" width="9.140625" style="4"/>
  </cols>
  <sheetData>
    <row r="1" spans="1:11" x14ac:dyDescent="0.2">
      <c r="D1" s="276" t="s">
        <v>290</v>
      </c>
      <c r="E1" s="276"/>
      <c r="F1" s="276"/>
    </row>
    <row r="2" spans="1:11" ht="15.75" x14ac:dyDescent="0.2">
      <c r="A2" s="3"/>
      <c r="B2" s="356" t="s">
        <v>291</v>
      </c>
      <c r="C2" s="356"/>
      <c r="D2" s="356"/>
    </row>
    <row r="3" spans="1:11" ht="40.5" customHeight="1" x14ac:dyDescent="0.2">
      <c r="A3" s="3"/>
      <c r="B3" s="356" t="s">
        <v>310</v>
      </c>
      <c r="C3" s="356"/>
      <c r="D3" s="356"/>
    </row>
    <row r="4" spans="1:11" ht="15.75" customHeight="1" thickBot="1" x14ac:dyDescent="0.25">
      <c r="A4" s="3"/>
      <c r="B4" s="192"/>
      <c r="C4" s="192"/>
      <c r="E4" s="196" t="s">
        <v>92</v>
      </c>
    </row>
    <row r="5" spans="1:11" ht="41.25" customHeight="1" x14ac:dyDescent="0.2">
      <c r="A5" s="261" t="s">
        <v>4</v>
      </c>
      <c r="B5" s="262" t="s">
        <v>93</v>
      </c>
      <c r="C5" s="328" t="s">
        <v>268</v>
      </c>
      <c r="D5" s="294" t="s">
        <v>236</v>
      </c>
      <c r="E5" s="329" t="s">
        <v>253</v>
      </c>
    </row>
    <row r="6" spans="1:11" ht="17.25" customHeight="1" x14ac:dyDescent="0.2">
      <c r="A6" s="49"/>
      <c r="B6" s="101" t="s">
        <v>19</v>
      </c>
      <c r="C6" s="101"/>
      <c r="D6" s="252"/>
      <c r="E6" s="253"/>
    </row>
    <row r="7" spans="1:11" ht="17.25" customHeight="1" x14ac:dyDescent="0.2">
      <c r="A7" s="46" t="s">
        <v>57</v>
      </c>
      <c r="B7" s="47" t="s">
        <v>6</v>
      </c>
      <c r="C7" s="320">
        <f>SUM(C8:C17)</f>
        <v>5311459</v>
      </c>
      <c r="D7" s="254">
        <f>SUM(D8:D17)</f>
        <v>6522419</v>
      </c>
      <c r="E7" s="282">
        <f>SUM(E8:E17)</f>
        <v>6995583</v>
      </c>
    </row>
    <row r="8" spans="1:11" ht="17.25" customHeight="1" x14ac:dyDescent="0.25">
      <c r="A8" s="46"/>
      <c r="B8" s="48" t="s">
        <v>20</v>
      </c>
      <c r="C8" s="321">
        <v>1814161</v>
      </c>
      <c r="D8" s="255">
        <f>'5. Önkormányzat bevétele (2)'!D13</f>
        <v>1946191</v>
      </c>
      <c r="E8" s="283">
        <f>'5. Önkormányzat bevétele (2)'!E13</f>
        <v>1912931</v>
      </c>
      <c r="F8" s="54"/>
      <c r="G8" s="54"/>
      <c r="H8" s="54"/>
      <c r="I8" s="54"/>
      <c r="J8" s="54"/>
      <c r="K8" s="54"/>
    </row>
    <row r="9" spans="1:11" ht="17.25" customHeight="1" x14ac:dyDescent="0.25">
      <c r="A9" s="346"/>
      <c r="B9" s="108" t="s">
        <v>289</v>
      </c>
      <c r="C9" s="321"/>
      <c r="D9" s="255"/>
      <c r="E9" s="283">
        <v>38609</v>
      </c>
      <c r="F9" s="54"/>
      <c r="G9" s="54"/>
      <c r="H9" s="54"/>
      <c r="I9" s="54"/>
      <c r="J9" s="54"/>
      <c r="K9" s="54"/>
    </row>
    <row r="10" spans="1:11" ht="15.75" customHeight="1" x14ac:dyDescent="0.25">
      <c r="A10" s="357"/>
      <c r="B10" s="48" t="s">
        <v>190</v>
      </c>
      <c r="C10" s="322">
        <v>250165</v>
      </c>
      <c r="D10" s="62">
        <f>'5. Önkormányzat bevétele (2)'!D16</f>
        <v>160700</v>
      </c>
      <c r="E10" s="284">
        <f>'5. Önkormányzat bevétele (2)'!E16</f>
        <v>185515</v>
      </c>
      <c r="F10" s="54"/>
      <c r="G10" s="54"/>
      <c r="H10" s="54"/>
      <c r="I10" s="54"/>
      <c r="J10" s="214"/>
      <c r="K10" s="54"/>
    </row>
    <row r="11" spans="1:11" ht="16.5" customHeight="1" x14ac:dyDescent="0.2">
      <c r="A11" s="358"/>
      <c r="B11" s="48" t="s">
        <v>187</v>
      </c>
      <c r="C11" s="322">
        <v>350247</v>
      </c>
      <c r="D11" s="62">
        <f>'5. Önkormányzat bevétele (2)'!D18</f>
        <v>1109958</v>
      </c>
      <c r="E11" s="284">
        <f>'5. Önkormányzat bevétele (2)'!E18</f>
        <v>1109958</v>
      </c>
      <c r="F11" s="54"/>
      <c r="G11" s="54"/>
      <c r="H11" s="54"/>
      <c r="I11" s="54"/>
      <c r="J11" s="54"/>
      <c r="K11" s="54"/>
    </row>
    <row r="12" spans="1:11" ht="15.75" customHeight="1" x14ac:dyDescent="0.2">
      <c r="A12" s="358"/>
      <c r="B12" s="48" t="s">
        <v>21</v>
      </c>
      <c r="C12" s="322">
        <v>1267375</v>
      </c>
      <c r="D12" s="62">
        <f>'5. Önkormányzat bevétele (2)'!D25</f>
        <v>1268010</v>
      </c>
      <c r="E12" s="284">
        <f>'5. Önkormányzat bevétele (2)'!E25</f>
        <v>1268010</v>
      </c>
      <c r="F12" s="54"/>
      <c r="G12" s="54"/>
      <c r="H12" s="54"/>
      <c r="I12" s="54"/>
      <c r="J12" s="54"/>
      <c r="K12" s="54"/>
    </row>
    <row r="13" spans="1:11" ht="15.75" customHeight="1" x14ac:dyDescent="0.2">
      <c r="A13" s="358"/>
      <c r="B13" s="48" t="s">
        <v>22</v>
      </c>
      <c r="C13" s="322">
        <v>313675</v>
      </c>
      <c r="D13" s="62">
        <f>'5. Önkormányzat bevétele (2)'!D34</f>
        <v>747003</v>
      </c>
      <c r="E13" s="284">
        <f>'5. Önkormányzat bevétele (2)'!E34</f>
        <v>790003</v>
      </c>
      <c r="F13" s="54"/>
      <c r="G13" s="54"/>
      <c r="H13" s="54"/>
      <c r="I13" s="54"/>
      <c r="J13" s="54"/>
      <c r="K13" s="54"/>
    </row>
    <row r="14" spans="1:11" ht="16.5" customHeight="1" x14ac:dyDescent="0.2">
      <c r="A14" s="358"/>
      <c r="B14" s="48" t="s">
        <v>23</v>
      </c>
      <c r="C14" s="322">
        <v>78988</v>
      </c>
      <c r="D14" s="62">
        <f>'5. Önkormányzat bevétele (2)'!D36</f>
        <v>50000</v>
      </c>
      <c r="E14" s="284">
        <f>'5. Önkormányzat bevétele (2)'!E36</f>
        <v>50000</v>
      </c>
      <c r="F14" s="54"/>
      <c r="G14" s="54"/>
      <c r="H14" s="54"/>
      <c r="I14" s="54"/>
      <c r="J14" s="54"/>
      <c r="K14" s="54"/>
    </row>
    <row r="15" spans="1:11" ht="15" customHeight="1" x14ac:dyDescent="0.2">
      <c r="A15" s="358"/>
      <c r="B15" s="48" t="s">
        <v>24</v>
      </c>
      <c r="C15" s="322">
        <v>2800</v>
      </c>
      <c r="D15" s="62">
        <f>'5. Önkormányzat bevétele (2)'!D38</f>
        <v>3800</v>
      </c>
      <c r="E15" s="284">
        <f>'5. Önkormányzat bevétele (2)'!E38</f>
        <v>3800</v>
      </c>
      <c r="F15" s="54"/>
      <c r="G15" s="54"/>
      <c r="H15" s="54"/>
      <c r="I15" s="54"/>
      <c r="J15" s="54"/>
      <c r="K15" s="54"/>
    </row>
    <row r="16" spans="1:11" ht="15.75" customHeight="1" x14ac:dyDescent="0.2">
      <c r="A16" s="358"/>
      <c r="B16" s="48" t="s">
        <v>25</v>
      </c>
      <c r="C16" s="322">
        <v>1416</v>
      </c>
      <c r="D16" s="62">
        <f>'5. Önkormányzat bevétele (2)'!D40</f>
        <v>800</v>
      </c>
      <c r="E16" s="284">
        <f>'5. Önkormányzat bevétele (2)'!E40</f>
        <v>800</v>
      </c>
      <c r="F16" s="54"/>
      <c r="G16" s="54"/>
      <c r="H16" s="54"/>
      <c r="I16" s="54"/>
      <c r="J16" s="54"/>
      <c r="K16" s="54"/>
    </row>
    <row r="17" spans="1:11" ht="15" customHeight="1" x14ac:dyDescent="0.2">
      <c r="A17" s="360"/>
      <c r="B17" s="65" t="s">
        <v>163</v>
      </c>
      <c r="C17" s="322">
        <v>1232632</v>
      </c>
      <c r="D17" s="62">
        <f>'5. Önkormányzat bevétele (2)'!D47</f>
        <v>1235957</v>
      </c>
      <c r="E17" s="284">
        <f>'5. Önkormányzat bevétele (2)'!E47</f>
        <v>1635957</v>
      </c>
      <c r="F17" s="54"/>
      <c r="G17" s="54"/>
      <c r="H17" s="54"/>
      <c r="I17" s="54"/>
      <c r="J17" s="54"/>
      <c r="K17" s="54"/>
    </row>
    <row r="18" spans="1:11" ht="18.75" customHeight="1" x14ac:dyDescent="0.25">
      <c r="A18" s="46" t="s">
        <v>58</v>
      </c>
      <c r="B18" s="47" t="s">
        <v>115</v>
      </c>
      <c r="C18" s="339">
        <v>5004</v>
      </c>
      <c r="D18" s="256">
        <f>D19+D20+D21</f>
        <v>20739</v>
      </c>
      <c r="E18" s="285">
        <f>E19+E20+E21</f>
        <v>25450</v>
      </c>
      <c r="F18" s="54"/>
      <c r="G18" s="54"/>
      <c r="H18" s="54"/>
      <c r="I18" s="54"/>
      <c r="J18" s="54"/>
      <c r="K18" s="54"/>
    </row>
    <row r="19" spans="1:11" ht="16.5" customHeight="1" x14ac:dyDescent="0.25">
      <c r="A19" s="357"/>
      <c r="B19" s="48" t="s">
        <v>26</v>
      </c>
      <c r="C19" s="340">
        <v>2430</v>
      </c>
      <c r="D19" s="255">
        <f>'3.Intézményi bevételek (2)'!C12</f>
        <v>2500</v>
      </c>
      <c r="E19" s="283">
        <f>'3.Intézményi bevételek (2)'!D12</f>
        <v>2500</v>
      </c>
      <c r="F19" s="54"/>
      <c r="G19" s="54"/>
      <c r="H19" s="54"/>
      <c r="I19" s="54"/>
      <c r="J19" s="54"/>
      <c r="K19" s="54"/>
    </row>
    <row r="20" spans="1:11" ht="16.5" customHeight="1" x14ac:dyDescent="0.25">
      <c r="A20" s="360"/>
      <c r="B20" s="65" t="s">
        <v>163</v>
      </c>
      <c r="C20" s="341">
        <v>2574</v>
      </c>
      <c r="D20" s="255">
        <f>'3.Intézményi bevételek (2)'!M22</f>
        <v>3239</v>
      </c>
      <c r="E20" s="283">
        <f>'3.Intézményi bevételek (2)'!N22</f>
        <v>3239</v>
      </c>
      <c r="F20" s="54"/>
      <c r="G20" s="54"/>
      <c r="H20" s="54"/>
      <c r="I20" s="54"/>
      <c r="J20" s="54"/>
      <c r="K20" s="54"/>
    </row>
    <row r="21" spans="1:11" ht="16.5" customHeight="1" x14ac:dyDescent="0.25">
      <c r="A21" s="245"/>
      <c r="B21" s="48" t="s">
        <v>190</v>
      </c>
      <c r="C21" s="340"/>
      <c r="D21" s="255">
        <v>15000</v>
      </c>
      <c r="E21" s="283">
        <v>19711</v>
      </c>
      <c r="F21" s="54"/>
      <c r="G21" s="54"/>
      <c r="H21" s="54"/>
      <c r="I21" s="54"/>
      <c r="J21" s="54"/>
      <c r="K21" s="54"/>
    </row>
    <row r="22" spans="1:11" ht="15.75" customHeight="1" x14ac:dyDescent="0.25">
      <c r="A22" s="46" t="s">
        <v>59</v>
      </c>
      <c r="B22" s="47" t="s">
        <v>13</v>
      </c>
      <c r="C22" s="339">
        <v>169541</v>
      </c>
      <c r="D22" s="257">
        <f>D23+D24</f>
        <v>165413</v>
      </c>
      <c r="E22" s="286">
        <f>E23+E24</f>
        <v>165413</v>
      </c>
      <c r="F22" s="54"/>
      <c r="G22" s="54"/>
      <c r="H22" s="54"/>
      <c r="I22" s="54"/>
      <c r="J22" s="54"/>
      <c r="K22" s="54"/>
    </row>
    <row r="23" spans="1:11" ht="15" customHeight="1" x14ac:dyDescent="0.25">
      <c r="A23" s="357" t="s">
        <v>14</v>
      </c>
      <c r="B23" s="48" t="s">
        <v>26</v>
      </c>
      <c r="C23" s="340">
        <v>158562</v>
      </c>
      <c r="D23" s="255">
        <v>156935</v>
      </c>
      <c r="E23" s="283">
        <v>156935</v>
      </c>
      <c r="F23" s="54"/>
      <c r="G23" s="54"/>
      <c r="H23" s="54"/>
      <c r="I23" s="54"/>
      <c r="J23" s="54"/>
      <c r="K23" s="54"/>
    </row>
    <row r="24" spans="1:11" ht="16.5" customHeight="1" x14ac:dyDescent="0.25">
      <c r="A24" s="360"/>
      <c r="B24" s="65" t="s">
        <v>163</v>
      </c>
      <c r="C24" s="341">
        <v>9065</v>
      </c>
      <c r="D24" s="255">
        <v>8478</v>
      </c>
      <c r="E24" s="283">
        <v>8478</v>
      </c>
      <c r="F24" s="54"/>
      <c r="G24" s="54"/>
      <c r="H24" s="54"/>
      <c r="I24" s="54"/>
      <c r="J24" s="54"/>
      <c r="K24" s="54"/>
    </row>
    <row r="25" spans="1:11" ht="16.5" customHeight="1" x14ac:dyDescent="0.25">
      <c r="A25" s="315"/>
      <c r="B25" s="48" t="s">
        <v>190</v>
      </c>
      <c r="C25" s="341">
        <v>1274</v>
      </c>
      <c r="D25" s="255"/>
      <c r="E25" s="283"/>
      <c r="F25" s="54"/>
      <c r="G25" s="54"/>
      <c r="H25" s="54"/>
      <c r="I25" s="54"/>
      <c r="J25" s="54"/>
      <c r="K25" s="54"/>
    </row>
    <row r="26" spans="1:11" ht="16.5" customHeight="1" x14ac:dyDescent="0.25">
      <c r="A26" s="315"/>
      <c r="B26" s="48" t="s">
        <v>187</v>
      </c>
      <c r="C26" s="341">
        <v>600</v>
      </c>
      <c r="D26" s="255"/>
      <c r="E26" s="283"/>
      <c r="F26" s="54"/>
      <c r="G26" s="54"/>
      <c r="H26" s="54"/>
      <c r="I26" s="54"/>
      <c r="J26" s="54"/>
      <c r="K26" s="54"/>
    </row>
    <row r="27" spans="1:11" ht="16.5" customHeight="1" x14ac:dyDescent="0.25">
      <c r="A27" s="315"/>
      <c r="B27" s="48" t="s">
        <v>23</v>
      </c>
      <c r="C27" s="341">
        <v>40</v>
      </c>
      <c r="D27" s="255"/>
      <c r="E27" s="283"/>
      <c r="F27" s="54"/>
      <c r="G27" s="54"/>
      <c r="H27" s="54"/>
      <c r="I27" s="54"/>
      <c r="J27" s="54"/>
      <c r="K27" s="54"/>
    </row>
    <row r="28" spans="1:11" ht="17.25" customHeight="1" x14ac:dyDescent="0.25">
      <c r="A28" s="51"/>
      <c r="B28" s="52" t="s">
        <v>27</v>
      </c>
      <c r="C28" s="342">
        <v>5486004</v>
      </c>
      <c r="D28" s="258">
        <f>D22+D18+D7</f>
        <v>6708571</v>
      </c>
      <c r="E28" s="287">
        <f>E22+E18+E7</f>
        <v>7186446</v>
      </c>
      <c r="F28" s="207"/>
      <c r="G28" s="54"/>
      <c r="H28" s="54"/>
      <c r="I28" s="54"/>
      <c r="J28" s="54"/>
      <c r="K28" s="54"/>
    </row>
    <row r="29" spans="1:11" ht="15.75" customHeight="1" x14ac:dyDescent="0.2">
      <c r="A29" s="357"/>
      <c r="B29" s="48" t="s">
        <v>20</v>
      </c>
      <c r="C29" s="340">
        <v>1814161</v>
      </c>
      <c r="D29" s="62">
        <f>D8</f>
        <v>1946191</v>
      </c>
      <c r="E29" s="284">
        <f>E8</f>
        <v>1912931</v>
      </c>
      <c r="F29" s="54"/>
      <c r="G29" s="54"/>
      <c r="H29" s="54"/>
      <c r="I29" s="54"/>
      <c r="J29" s="54"/>
      <c r="K29" s="54"/>
    </row>
    <row r="30" spans="1:11" ht="15.75" customHeight="1" x14ac:dyDescent="0.25">
      <c r="A30" s="358"/>
      <c r="B30" s="108" t="s">
        <v>289</v>
      </c>
      <c r="C30" s="321"/>
      <c r="D30" s="255"/>
      <c r="E30" s="283">
        <v>38609</v>
      </c>
      <c r="F30" s="54"/>
      <c r="G30" s="54"/>
      <c r="H30" s="54"/>
      <c r="I30" s="54"/>
      <c r="J30" s="54"/>
      <c r="K30" s="54"/>
    </row>
    <row r="31" spans="1:11" ht="15" customHeight="1" x14ac:dyDescent="0.2">
      <c r="A31" s="358"/>
      <c r="B31" s="48" t="s">
        <v>190</v>
      </c>
      <c r="C31" s="340">
        <v>251439</v>
      </c>
      <c r="D31" s="62">
        <f>D10+D21</f>
        <v>175700</v>
      </c>
      <c r="E31" s="284">
        <f>E10+E21</f>
        <v>205226</v>
      </c>
      <c r="F31" s="207"/>
      <c r="G31" s="54"/>
      <c r="H31" s="54"/>
      <c r="I31" s="54"/>
      <c r="J31" s="54"/>
      <c r="K31" s="54"/>
    </row>
    <row r="32" spans="1:11" ht="17.25" customHeight="1" x14ac:dyDescent="0.2">
      <c r="A32" s="358"/>
      <c r="B32" s="48" t="s">
        <v>187</v>
      </c>
      <c r="C32" s="340">
        <v>350847</v>
      </c>
      <c r="D32" s="62">
        <f>D11</f>
        <v>1109958</v>
      </c>
      <c r="E32" s="284">
        <f>E11</f>
        <v>1109958</v>
      </c>
      <c r="F32" s="207"/>
      <c r="G32" s="54"/>
      <c r="H32" s="54"/>
      <c r="I32" s="54"/>
      <c r="J32" s="54"/>
      <c r="K32" s="54"/>
    </row>
    <row r="33" spans="1:11" ht="15.75" customHeight="1" x14ac:dyDescent="0.2">
      <c r="A33" s="358"/>
      <c r="B33" s="48" t="s">
        <v>21</v>
      </c>
      <c r="C33" s="340">
        <v>1267375</v>
      </c>
      <c r="D33" s="62">
        <f>D12</f>
        <v>1268010</v>
      </c>
      <c r="E33" s="284">
        <f>E12</f>
        <v>1268010</v>
      </c>
      <c r="F33" s="207"/>
      <c r="G33" s="54"/>
      <c r="H33" s="54"/>
      <c r="I33" s="54"/>
      <c r="J33" s="54"/>
      <c r="K33" s="54"/>
    </row>
    <row r="34" spans="1:11" ht="17.25" customHeight="1" x14ac:dyDescent="0.2">
      <c r="A34" s="358"/>
      <c r="B34" s="48" t="s">
        <v>22</v>
      </c>
      <c r="C34" s="340">
        <v>474667</v>
      </c>
      <c r="D34" s="62">
        <f>D13+D19+D23</f>
        <v>906438</v>
      </c>
      <c r="E34" s="284">
        <f>E13+E19+E23</f>
        <v>949438</v>
      </c>
      <c r="F34" s="207"/>
      <c r="G34" s="54"/>
      <c r="H34" s="54"/>
      <c r="I34" s="54"/>
      <c r="J34" s="54"/>
      <c r="K34" s="54"/>
    </row>
    <row r="35" spans="1:11" ht="16.5" customHeight="1" x14ac:dyDescent="0.2">
      <c r="A35" s="358"/>
      <c r="B35" s="48" t="s">
        <v>23</v>
      </c>
      <c r="C35" s="340">
        <v>79028</v>
      </c>
      <c r="D35" s="62">
        <f t="shared" ref="D35:E37" si="0">D14</f>
        <v>50000</v>
      </c>
      <c r="E35" s="284">
        <f t="shared" si="0"/>
        <v>50000</v>
      </c>
      <c r="F35" s="207"/>
      <c r="G35" s="54"/>
      <c r="H35" s="54"/>
      <c r="I35" s="54"/>
      <c r="J35" s="54"/>
      <c r="K35" s="54"/>
    </row>
    <row r="36" spans="1:11" ht="15" customHeight="1" x14ac:dyDescent="0.2">
      <c r="A36" s="358"/>
      <c r="B36" s="48" t="s">
        <v>24</v>
      </c>
      <c r="C36" s="340">
        <v>2800</v>
      </c>
      <c r="D36" s="62">
        <f t="shared" si="0"/>
        <v>3800</v>
      </c>
      <c r="E36" s="284">
        <f t="shared" si="0"/>
        <v>3800</v>
      </c>
      <c r="F36" s="207"/>
      <c r="G36" s="54"/>
      <c r="H36" s="54"/>
      <c r="I36" s="54"/>
      <c r="J36" s="54"/>
      <c r="K36" s="54"/>
    </row>
    <row r="37" spans="1:11" ht="15" customHeight="1" x14ac:dyDescent="0.2">
      <c r="A37" s="358"/>
      <c r="B37" s="48" t="s">
        <v>25</v>
      </c>
      <c r="C37" s="340">
        <v>1416</v>
      </c>
      <c r="D37" s="62">
        <f t="shared" si="0"/>
        <v>800</v>
      </c>
      <c r="E37" s="284">
        <f t="shared" si="0"/>
        <v>800</v>
      </c>
      <c r="F37" s="207"/>
      <c r="G37" s="54"/>
      <c r="H37" s="54"/>
      <c r="I37" s="54"/>
      <c r="J37" s="54"/>
      <c r="K37" s="54"/>
    </row>
    <row r="38" spans="1:11" ht="18.75" customHeight="1" thickBot="1" x14ac:dyDescent="0.25">
      <c r="A38" s="359"/>
      <c r="B38" s="102" t="s">
        <v>163</v>
      </c>
      <c r="C38" s="343">
        <v>1244271</v>
      </c>
      <c r="D38" s="263">
        <f>D17+D24+D20</f>
        <v>1247674</v>
      </c>
      <c r="E38" s="288">
        <f>E17+E24+E20</f>
        <v>1647674</v>
      </c>
      <c r="F38" s="207"/>
      <c r="G38" s="54"/>
      <c r="H38" s="54"/>
      <c r="I38" s="54"/>
      <c r="J38" s="54"/>
      <c r="K38" s="54"/>
    </row>
    <row r="39" spans="1:11" ht="18.75" customHeight="1" x14ac:dyDescent="0.2">
      <c r="A39" s="292"/>
      <c r="B39" s="292"/>
      <c r="C39" s="292"/>
      <c r="D39" s="292"/>
      <c r="E39" s="293"/>
      <c r="F39" s="207" t="s">
        <v>292</v>
      </c>
      <c r="G39" s="54"/>
      <c r="H39" s="54"/>
      <c r="I39" s="54"/>
      <c r="J39" s="54"/>
      <c r="K39" s="54"/>
    </row>
    <row r="40" spans="1:11" ht="15.75" x14ac:dyDescent="0.25">
      <c r="A40" s="54"/>
      <c r="B40" s="54"/>
      <c r="C40" s="54"/>
      <c r="D40" s="103"/>
      <c r="E40" s="54"/>
      <c r="F40" s="54"/>
      <c r="G40" s="54"/>
      <c r="H40" s="54"/>
      <c r="I40" s="54"/>
      <c r="J40" s="54"/>
      <c r="K40" s="54"/>
    </row>
    <row r="41" spans="1:11" ht="15.75" x14ac:dyDescent="0.25">
      <c r="A41" s="54"/>
      <c r="B41" s="54"/>
      <c r="C41" s="54"/>
      <c r="D41" s="103"/>
      <c r="E41" s="54"/>
      <c r="F41" s="54"/>
      <c r="G41" s="54"/>
      <c r="H41" s="54"/>
      <c r="I41" s="54"/>
      <c r="J41" s="54"/>
      <c r="K41" s="54"/>
    </row>
    <row r="42" spans="1:11" ht="15.75" x14ac:dyDescent="0.25">
      <c r="A42" s="54"/>
      <c r="B42" s="54"/>
      <c r="C42" s="54"/>
      <c r="D42" s="103"/>
      <c r="E42" s="54"/>
      <c r="F42" s="54"/>
      <c r="G42" s="54"/>
      <c r="H42" s="54"/>
      <c r="I42" s="54"/>
      <c r="J42" s="54"/>
      <c r="K42" s="54"/>
    </row>
    <row r="43" spans="1:11" ht="15.75" x14ac:dyDescent="0.25">
      <c r="A43" s="54"/>
      <c r="B43" s="54"/>
      <c r="C43" s="54"/>
      <c r="D43" s="103"/>
      <c r="E43" s="54"/>
      <c r="F43" s="54"/>
      <c r="G43" s="54"/>
      <c r="H43" s="54"/>
      <c r="I43" s="54"/>
      <c r="J43" s="54"/>
      <c r="K43" s="54"/>
    </row>
    <row r="44" spans="1:11" ht="24" customHeight="1" x14ac:dyDescent="0.2">
      <c r="D44" s="5"/>
    </row>
    <row r="45" spans="1:11" x14ac:dyDescent="0.2">
      <c r="D45" s="5"/>
    </row>
  </sheetData>
  <mergeCells count="6">
    <mergeCell ref="B3:D3"/>
    <mergeCell ref="B2:D2"/>
    <mergeCell ref="A29:A38"/>
    <mergeCell ref="A23:A24"/>
    <mergeCell ref="A10:A17"/>
    <mergeCell ref="A19:A20"/>
  </mergeCells>
  <phoneticPr fontId="24" type="noConversion"/>
  <printOptions horizontalCentered="1"/>
  <pageMargins left="0.19685039370078741" right="0.19685039370078741" top="0.59055118110236227" bottom="0.59055118110236227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I49"/>
  <sheetViews>
    <sheetView tabSelected="1" view="pageBreakPreview" zoomScaleNormal="100" zoomScaleSheetLayoutView="100" workbookViewId="0">
      <selection activeCell="G3" sqref="G3"/>
    </sheetView>
  </sheetViews>
  <sheetFormatPr defaultRowHeight="12.75" x14ac:dyDescent="0.2"/>
  <cols>
    <col min="1" max="1" width="6.42578125" style="4" customWidth="1"/>
    <col min="2" max="2" width="53.42578125" style="4" customWidth="1"/>
    <col min="3" max="3" width="21" style="4" customWidth="1"/>
    <col min="4" max="4" width="23.7109375" style="4" customWidth="1"/>
    <col min="5" max="5" width="18.7109375" style="4" customWidth="1"/>
    <col min="6" max="16384" width="9.140625" style="4"/>
  </cols>
  <sheetData>
    <row r="1" spans="1:9" x14ac:dyDescent="0.2">
      <c r="D1" s="276" t="s">
        <v>313</v>
      </c>
      <c r="E1" s="276"/>
    </row>
    <row r="2" spans="1:9" ht="15.75" x14ac:dyDescent="0.2">
      <c r="A2" s="3"/>
      <c r="B2" s="356" t="s">
        <v>312</v>
      </c>
      <c r="C2" s="356"/>
      <c r="D2" s="356"/>
    </row>
    <row r="3" spans="1:9" ht="39" customHeight="1" x14ac:dyDescent="0.2">
      <c r="A3" s="3"/>
      <c r="B3" s="356" t="s">
        <v>311</v>
      </c>
      <c r="C3" s="356"/>
      <c r="D3" s="356"/>
    </row>
    <row r="4" spans="1:9" ht="15.75" customHeight="1" thickBot="1" x14ac:dyDescent="0.25">
      <c r="A4" s="3"/>
      <c r="B4" s="192"/>
      <c r="C4" s="192"/>
      <c r="E4" s="196" t="s">
        <v>92</v>
      </c>
    </row>
    <row r="5" spans="1:9" ht="48" customHeight="1" x14ac:dyDescent="0.2">
      <c r="A5" s="250" t="s">
        <v>4</v>
      </c>
      <c r="B5" s="251" t="s">
        <v>93</v>
      </c>
      <c r="C5" s="328" t="s">
        <v>268</v>
      </c>
      <c r="D5" s="294" t="s">
        <v>236</v>
      </c>
      <c r="E5" s="329" t="s">
        <v>253</v>
      </c>
    </row>
    <row r="6" spans="1:9" ht="16.5" customHeight="1" x14ac:dyDescent="0.2">
      <c r="A6" s="49"/>
      <c r="B6" s="101" t="s">
        <v>5</v>
      </c>
      <c r="C6" s="101"/>
      <c r="D6" s="252"/>
      <c r="E6" s="253"/>
    </row>
    <row r="7" spans="1:9" ht="17.25" customHeight="1" x14ac:dyDescent="0.2">
      <c r="A7" s="46" t="s">
        <v>57</v>
      </c>
      <c r="B7" s="47" t="s">
        <v>6</v>
      </c>
      <c r="C7" s="339">
        <v>3567635</v>
      </c>
      <c r="D7" s="254">
        <f>D8+D9+D10+D11+D12+D13+D14+D16+D17+D18+D15</f>
        <v>5146352</v>
      </c>
      <c r="E7" s="282">
        <f>E8+E9+E10+E11+E12+E13+E14+E16+E17+E18+E15+E19</f>
        <v>5599981</v>
      </c>
    </row>
    <row r="8" spans="1:9" ht="17.25" customHeight="1" x14ac:dyDescent="0.25">
      <c r="A8" s="46"/>
      <c r="B8" s="48" t="s">
        <v>7</v>
      </c>
      <c r="C8" s="340">
        <v>122701</v>
      </c>
      <c r="D8" s="255">
        <f>'6. Önkormányzat kiadása (3)'!D6</f>
        <v>121334</v>
      </c>
      <c r="E8" s="283">
        <f>'6. Önkormányzat kiadása (3)'!E6</f>
        <v>122334</v>
      </c>
      <c r="F8" s="54"/>
      <c r="G8" s="54"/>
      <c r="H8" s="54"/>
      <c r="I8" s="54"/>
    </row>
    <row r="9" spans="1:9" ht="17.25" customHeight="1" x14ac:dyDescent="0.25">
      <c r="A9" s="357"/>
      <c r="B9" s="48" t="s">
        <v>8</v>
      </c>
      <c r="C9" s="340">
        <v>11928</v>
      </c>
      <c r="D9" s="255">
        <f>'6. Önkormányzat kiadása (3)'!D7</f>
        <v>18359</v>
      </c>
      <c r="E9" s="283">
        <f>'6. Önkormányzat kiadása (3)'!E7</f>
        <v>18639</v>
      </c>
      <c r="F9" s="54"/>
      <c r="G9" s="54"/>
      <c r="H9" s="214"/>
      <c r="I9" s="54"/>
    </row>
    <row r="10" spans="1:9" ht="15.75" customHeight="1" x14ac:dyDescent="0.2">
      <c r="A10" s="358"/>
      <c r="B10" s="48" t="s">
        <v>9</v>
      </c>
      <c r="C10" s="340">
        <v>400482</v>
      </c>
      <c r="D10" s="62">
        <f>'6. Önkormányzat kiadása (3)'!D30</f>
        <v>759700</v>
      </c>
      <c r="E10" s="284">
        <f>'6. Önkormányzat kiadása (3)'!E30</f>
        <v>794200</v>
      </c>
      <c r="F10" s="54"/>
      <c r="G10" s="54"/>
      <c r="H10" s="54"/>
      <c r="I10" s="54"/>
    </row>
    <row r="11" spans="1:9" ht="17.25" customHeight="1" x14ac:dyDescent="0.2">
      <c r="A11" s="358"/>
      <c r="B11" s="48" t="s">
        <v>15</v>
      </c>
      <c r="C11" s="340">
        <v>18342</v>
      </c>
      <c r="D11" s="62">
        <f>'6. Önkormányzat kiadása (3)'!D41</f>
        <v>21700</v>
      </c>
      <c r="E11" s="284">
        <f>'6. Önkormányzat kiadása (3)'!E41</f>
        <v>21700</v>
      </c>
      <c r="F11" s="54"/>
      <c r="G11" s="54"/>
      <c r="H11" s="54"/>
      <c r="I11" s="54"/>
    </row>
    <row r="12" spans="1:9" ht="15.75" customHeight="1" x14ac:dyDescent="0.2">
      <c r="A12" s="358"/>
      <c r="B12" s="48" t="s">
        <v>17</v>
      </c>
      <c r="C12" s="340">
        <v>1851692</v>
      </c>
      <c r="D12" s="62">
        <f>'6. Önkormányzat kiadása (3)'!D85</f>
        <v>1834877</v>
      </c>
      <c r="E12" s="284">
        <f>'6. Önkormányzat kiadása (3)'!E85</f>
        <v>1850226</v>
      </c>
      <c r="F12" s="54"/>
      <c r="G12" s="54"/>
      <c r="H12" s="54"/>
      <c r="I12" s="54"/>
    </row>
    <row r="13" spans="1:9" ht="17.25" customHeight="1" x14ac:dyDescent="0.2">
      <c r="A13" s="358"/>
      <c r="B13" s="48" t="s">
        <v>177</v>
      </c>
      <c r="C13" s="340">
        <v>8887</v>
      </c>
      <c r="D13" s="62">
        <f>'6. Önkormányzat kiadása (3)'!D88</f>
        <v>3000</v>
      </c>
      <c r="E13" s="284">
        <f>'6. Önkormányzat kiadása (3)'!E88</f>
        <v>8000</v>
      </c>
      <c r="F13" s="54"/>
      <c r="G13" s="54"/>
      <c r="H13" s="54"/>
      <c r="I13" s="54"/>
    </row>
    <row r="14" spans="1:9" ht="17.25" customHeight="1" x14ac:dyDescent="0.2">
      <c r="A14" s="360"/>
      <c r="B14" s="48" t="s">
        <v>218</v>
      </c>
      <c r="C14" s="340">
        <v>697011</v>
      </c>
      <c r="D14" s="62">
        <f>'6. Önkormányzat kiadása (3)'!D86</f>
        <v>1863521</v>
      </c>
      <c r="E14" s="284">
        <f>'6. Önkormányzat kiadása (3)'!E86</f>
        <v>1863521</v>
      </c>
      <c r="F14" s="54"/>
      <c r="G14" s="54"/>
      <c r="H14" s="54"/>
      <c r="I14" s="54"/>
    </row>
    <row r="15" spans="1:9" ht="17.25" customHeight="1" x14ac:dyDescent="0.2">
      <c r="A15" s="49"/>
      <c r="B15" s="48" t="s">
        <v>213</v>
      </c>
      <c r="C15" s="340">
        <v>49753</v>
      </c>
      <c r="D15" s="62">
        <f>'6. Önkormányzat kiadása (3)'!D87</f>
        <v>150000</v>
      </c>
      <c r="E15" s="284">
        <f>'6. Önkormányzat kiadása (3)'!E87</f>
        <v>147500</v>
      </c>
      <c r="F15" s="54"/>
      <c r="G15" s="54"/>
      <c r="H15" s="54"/>
      <c r="I15" s="54"/>
    </row>
    <row r="16" spans="1:9" ht="15.75" customHeight="1" x14ac:dyDescent="0.2">
      <c r="A16" s="49"/>
      <c r="B16" s="48" t="s">
        <v>198</v>
      </c>
      <c r="C16" s="340">
        <v>70171</v>
      </c>
      <c r="D16" s="62">
        <f>'6. Önkormányzat kiadása (3)'!D91</f>
        <v>84563</v>
      </c>
      <c r="E16" s="284">
        <f>'6. Önkormányzat kiadása (3)'!E91</f>
        <v>84563</v>
      </c>
      <c r="F16" s="54"/>
      <c r="G16" s="54"/>
      <c r="H16" s="54"/>
      <c r="I16" s="54"/>
    </row>
    <row r="17" spans="1:9" ht="16.5" customHeight="1" x14ac:dyDescent="0.2">
      <c r="A17" s="49"/>
      <c r="B17" s="50" t="s">
        <v>199</v>
      </c>
      <c r="C17" s="347"/>
      <c r="D17" s="62">
        <v>250000</v>
      </c>
      <c r="E17" s="284">
        <v>250000</v>
      </c>
      <c r="F17" s="54"/>
      <c r="G17" s="54"/>
      <c r="H17" s="54"/>
      <c r="I17" s="54"/>
    </row>
    <row r="18" spans="1:9" ht="16.5" customHeight="1" x14ac:dyDescent="0.2">
      <c r="A18" s="49"/>
      <c r="B18" s="175" t="s">
        <v>203</v>
      </c>
      <c r="C18" s="348">
        <v>36668</v>
      </c>
      <c r="D18" s="62">
        <f>'6. Önkormányzat kiadása (3)'!D94</f>
        <v>39298</v>
      </c>
      <c r="E18" s="284">
        <f>'6. Önkormányzat kiadása (3)'!E94</f>
        <v>39298</v>
      </c>
      <c r="F18" s="54"/>
      <c r="G18" s="54"/>
      <c r="H18" s="54"/>
      <c r="I18" s="54"/>
    </row>
    <row r="19" spans="1:9" ht="16.5" customHeight="1" x14ac:dyDescent="0.2">
      <c r="A19" s="49"/>
      <c r="B19" s="338" t="s">
        <v>287</v>
      </c>
      <c r="C19" s="348">
        <v>300000</v>
      </c>
      <c r="D19" s="62"/>
      <c r="E19" s="284">
        <v>400000</v>
      </c>
      <c r="F19" s="54"/>
      <c r="G19" s="54"/>
      <c r="H19" s="54"/>
      <c r="I19" s="54"/>
    </row>
    <row r="20" spans="1:9" ht="17.25" customHeight="1" x14ac:dyDescent="0.25">
      <c r="A20" s="46" t="s">
        <v>58</v>
      </c>
      <c r="B20" s="47" t="s">
        <v>115</v>
      </c>
      <c r="C20" s="339">
        <v>569709</v>
      </c>
      <c r="D20" s="256">
        <f>D21+D22+D23</f>
        <v>731330</v>
      </c>
      <c r="E20" s="285">
        <f>E21+E22+E23+E24+E25</f>
        <v>747042</v>
      </c>
      <c r="F20" s="54"/>
      <c r="G20" s="54"/>
      <c r="H20" s="54"/>
      <c r="I20" s="54"/>
    </row>
    <row r="21" spans="1:9" ht="15" customHeight="1" x14ac:dyDescent="0.25">
      <c r="A21" s="357"/>
      <c r="B21" s="48" t="s">
        <v>10</v>
      </c>
      <c r="C21" s="340">
        <v>444530</v>
      </c>
      <c r="D21" s="255">
        <f>'4.Intézményi kiadások (2)'!C12</f>
        <v>579748</v>
      </c>
      <c r="E21" s="283">
        <f>'4.Intézményi kiadások (2)'!D12</f>
        <v>590813</v>
      </c>
      <c r="F21" s="54"/>
      <c r="G21" s="54"/>
      <c r="H21" s="54"/>
      <c r="I21" s="54"/>
    </row>
    <row r="22" spans="1:9" ht="15.75" customHeight="1" x14ac:dyDescent="0.25">
      <c r="A22" s="358"/>
      <c r="B22" s="48" t="s">
        <v>11</v>
      </c>
      <c r="C22" s="340">
        <v>67767</v>
      </c>
      <c r="D22" s="255">
        <f>'4.Intézményi kiadások (2)'!F12</f>
        <v>88082</v>
      </c>
      <c r="E22" s="283">
        <f>'4.Intézményi kiadások (2)'!H12</f>
        <v>90869</v>
      </c>
      <c r="F22" s="54"/>
      <c r="G22" s="54"/>
      <c r="H22" s="54"/>
      <c r="I22" s="54"/>
    </row>
    <row r="23" spans="1:9" ht="14.25" customHeight="1" x14ac:dyDescent="0.25">
      <c r="A23" s="360"/>
      <c r="B23" s="48" t="s">
        <v>12</v>
      </c>
      <c r="C23" s="340">
        <v>57412</v>
      </c>
      <c r="D23" s="255">
        <f>'4.Intézményi kiadások (2)'!J12</f>
        <v>63500</v>
      </c>
      <c r="E23" s="283">
        <f>'4.Intézményi kiadások (2)'!K12</f>
        <v>64473</v>
      </c>
      <c r="F23" s="54"/>
      <c r="G23" s="54"/>
      <c r="H23" s="54"/>
      <c r="I23" s="54"/>
    </row>
    <row r="24" spans="1:9" ht="14.25" customHeight="1" x14ac:dyDescent="0.25">
      <c r="A24" s="49"/>
      <c r="B24" s="48" t="s">
        <v>214</v>
      </c>
      <c r="C24" s="340"/>
      <c r="D24" s="255"/>
      <c r="E24" s="283">
        <v>67</v>
      </c>
      <c r="F24" s="54"/>
      <c r="G24" s="54"/>
      <c r="H24" s="54"/>
      <c r="I24" s="54"/>
    </row>
    <row r="25" spans="1:9" ht="14.25" customHeight="1" x14ac:dyDescent="0.25">
      <c r="A25" s="49"/>
      <c r="B25" s="48" t="s">
        <v>17</v>
      </c>
      <c r="C25" s="340"/>
      <c r="D25" s="255"/>
      <c r="E25" s="283">
        <v>820</v>
      </c>
      <c r="F25" s="54"/>
      <c r="G25" s="54"/>
      <c r="H25" s="54"/>
      <c r="I25" s="54"/>
    </row>
    <row r="26" spans="1:9" ht="19.5" customHeight="1" x14ac:dyDescent="0.25">
      <c r="A26" s="46" t="s">
        <v>59</v>
      </c>
      <c r="B26" s="47" t="s">
        <v>13</v>
      </c>
      <c r="C26" s="339">
        <v>720986</v>
      </c>
      <c r="D26" s="257">
        <f>D27+D28+D29+D30+D31</f>
        <v>830889</v>
      </c>
      <c r="E26" s="286">
        <f>E27+E28+E29+E30+E31</f>
        <v>839423</v>
      </c>
      <c r="F26" s="54"/>
      <c r="G26" s="54"/>
      <c r="H26" s="54"/>
      <c r="I26" s="54"/>
    </row>
    <row r="27" spans="1:9" ht="16.5" customHeight="1" x14ac:dyDescent="0.25">
      <c r="A27" s="357" t="s">
        <v>14</v>
      </c>
      <c r="B27" s="48" t="s">
        <v>10</v>
      </c>
      <c r="C27" s="340">
        <v>310469</v>
      </c>
      <c r="D27" s="255">
        <f>'4.Intézményi kiadások (2)'!C11</f>
        <v>366465</v>
      </c>
      <c r="E27" s="283">
        <f>'4.Intézményi kiadások (2)'!D11</f>
        <v>373132</v>
      </c>
      <c r="F27" s="54"/>
      <c r="G27" s="54"/>
      <c r="H27" s="54"/>
      <c r="I27" s="54"/>
    </row>
    <row r="28" spans="1:9" ht="15.75" customHeight="1" x14ac:dyDescent="0.25">
      <c r="A28" s="358"/>
      <c r="B28" s="48" t="s">
        <v>11</v>
      </c>
      <c r="C28" s="340">
        <v>43496</v>
      </c>
      <c r="D28" s="255">
        <f>'4.Intézményi kiadások (2)'!F11</f>
        <v>54663</v>
      </c>
      <c r="E28" s="283">
        <f>'4.Intézményi kiadások (2)'!H11</f>
        <v>56530</v>
      </c>
      <c r="F28" s="54"/>
      <c r="G28" s="54"/>
      <c r="H28" s="54"/>
      <c r="I28" s="54"/>
    </row>
    <row r="29" spans="1:9" ht="14.25" customHeight="1" x14ac:dyDescent="0.25">
      <c r="A29" s="358"/>
      <c r="B29" s="48" t="s">
        <v>12</v>
      </c>
      <c r="C29" s="340">
        <v>321375</v>
      </c>
      <c r="D29" s="255">
        <f>'4.Intézményi kiadások (2)'!J11</f>
        <v>373276</v>
      </c>
      <c r="E29" s="283">
        <f>'4.Intézményi kiadások (2)'!K11</f>
        <v>372276</v>
      </c>
      <c r="F29" s="54"/>
      <c r="G29" s="54"/>
      <c r="H29" s="54"/>
      <c r="I29" s="54"/>
    </row>
    <row r="30" spans="1:9" ht="14.25" customHeight="1" x14ac:dyDescent="0.25">
      <c r="A30" s="360"/>
      <c r="B30" s="48" t="s">
        <v>214</v>
      </c>
      <c r="C30" s="340">
        <v>25196</v>
      </c>
      <c r="D30" s="255">
        <f>'4.Intézményi kiadások (2)'!C22</f>
        <v>16165</v>
      </c>
      <c r="E30" s="283">
        <f>'4.Intézményi kiadások (2)'!D22</f>
        <v>17165</v>
      </c>
      <c r="F30" s="54"/>
      <c r="G30" s="54"/>
      <c r="H30" s="54"/>
      <c r="I30" s="54"/>
    </row>
    <row r="31" spans="1:9" ht="14.25" customHeight="1" x14ac:dyDescent="0.25">
      <c r="A31" s="49"/>
      <c r="B31" s="48" t="s">
        <v>213</v>
      </c>
      <c r="C31" s="340">
        <v>20450</v>
      </c>
      <c r="D31" s="255">
        <f>'4.Intézményi kiadások (2)'!F22</f>
        <v>20320</v>
      </c>
      <c r="E31" s="283">
        <f>'4.Intézményi kiadások (2)'!H22</f>
        <v>20320</v>
      </c>
      <c r="F31" s="54"/>
      <c r="G31" s="54"/>
      <c r="H31" s="54"/>
      <c r="I31" s="54"/>
    </row>
    <row r="32" spans="1:9" ht="18" customHeight="1" x14ac:dyDescent="0.25">
      <c r="A32" s="51"/>
      <c r="B32" s="52" t="s">
        <v>16</v>
      </c>
      <c r="C32" s="342">
        <v>4858330</v>
      </c>
      <c r="D32" s="258">
        <f>D26+D20+D7</f>
        <v>6708571</v>
      </c>
      <c r="E32" s="287">
        <f>E26+E20+E7</f>
        <v>7186446</v>
      </c>
      <c r="F32" s="54"/>
      <c r="G32" s="54"/>
      <c r="H32" s="54"/>
      <c r="I32" s="54"/>
    </row>
    <row r="33" spans="1:9" ht="16.5" customHeight="1" x14ac:dyDescent="0.2">
      <c r="A33" s="357"/>
      <c r="B33" s="48" t="s">
        <v>10</v>
      </c>
      <c r="C33" s="340">
        <v>877700</v>
      </c>
      <c r="D33" s="62">
        <f t="shared" ref="D33:E35" si="0">D21+D27+D8</f>
        <v>1067547</v>
      </c>
      <c r="E33" s="284">
        <f t="shared" si="0"/>
        <v>1086279</v>
      </c>
      <c r="F33" s="54"/>
      <c r="G33" s="54"/>
      <c r="H33" s="54"/>
      <c r="I33" s="54"/>
    </row>
    <row r="34" spans="1:9" ht="15" customHeight="1" x14ac:dyDescent="0.2">
      <c r="A34" s="358"/>
      <c r="B34" s="48" t="s">
        <v>11</v>
      </c>
      <c r="C34" s="340">
        <v>123191</v>
      </c>
      <c r="D34" s="62">
        <f t="shared" si="0"/>
        <v>161104</v>
      </c>
      <c r="E34" s="284">
        <f t="shared" si="0"/>
        <v>166038</v>
      </c>
      <c r="F34" s="54"/>
      <c r="G34" s="54"/>
      <c r="H34" s="54"/>
      <c r="I34" s="54"/>
    </row>
    <row r="35" spans="1:9" ht="15.75" customHeight="1" x14ac:dyDescent="0.2">
      <c r="A35" s="358"/>
      <c r="B35" s="48" t="s">
        <v>12</v>
      </c>
      <c r="C35" s="340">
        <v>779269</v>
      </c>
      <c r="D35" s="62">
        <f t="shared" si="0"/>
        <v>1196476</v>
      </c>
      <c r="E35" s="284">
        <f t="shared" si="0"/>
        <v>1230949</v>
      </c>
      <c r="F35" s="54"/>
      <c r="G35" s="54"/>
      <c r="H35" s="54"/>
      <c r="I35" s="54"/>
    </row>
    <row r="36" spans="1:9" ht="15.75" customHeight="1" x14ac:dyDescent="0.2">
      <c r="A36" s="358"/>
      <c r="B36" s="48" t="s">
        <v>15</v>
      </c>
      <c r="C36" s="340">
        <v>18342</v>
      </c>
      <c r="D36" s="62">
        <f>D11</f>
        <v>21700</v>
      </c>
      <c r="E36" s="284">
        <f>E11</f>
        <v>21700</v>
      </c>
      <c r="F36" s="54"/>
      <c r="G36" s="54"/>
      <c r="H36" s="54"/>
      <c r="I36" s="54"/>
    </row>
    <row r="37" spans="1:9" ht="15.75" customHeight="1" x14ac:dyDescent="0.2">
      <c r="A37" s="358"/>
      <c r="B37" s="48" t="s">
        <v>17</v>
      </c>
      <c r="C37" s="340">
        <v>1851692</v>
      </c>
      <c r="D37" s="62">
        <f>D12</f>
        <v>1834877</v>
      </c>
      <c r="E37" s="284">
        <f>E12+E25</f>
        <v>1851046</v>
      </c>
      <c r="F37" s="54"/>
      <c r="G37" s="54"/>
      <c r="H37" s="54"/>
      <c r="I37" s="54"/>
    </row>
    <row r="38" spans="1:9" ht="15.75" customHeight="1" x14ac:dyDescent="0.2">
      <c r="A38" s="358"/>
      <c r="B38" s="48" t="s">
        <v>177</v>
      </c>
      <c r="C38" s="340">
        <v>8887</v>
      </c>
      <c r="D38" s="62">
        <f>D13</f>
        <v>3000</v>
      </c>
      <c r="E38" s="284">
        <f>E13</f>
        <v>8000</v>
      </c>
      <c r="F38" s="54"/>
      <c r="G38" s="54"/>
      <c r="H38" s="54"/>
      <c r="I38" s="54"/>
    </row>
    <row r="39" spans="1:9" ht="15.75" customHeight="1" x14ac:dyDescent="0.2">
      <c r="A39" s="358"/>
      <c r="B39" s="48" t="s">
        <v>18</v>
      </c>
      <c r="C39" s="340">
        <v>722207</v>
      </c>
      <c r="D39" s="62">
        <f>D14+D30</f>
        <v>1879686</v>
      </c>
      <c r="E39" s="284">
        <f>E14+E30+E24</f>
        <v>1880753</v>
      </c>
      <c r="F39" s="54"/>
      <c r="G39" s="54"/>
      <c r="H39" s="54"/>
      <c r="I39" s="54"/>
    </row>
    <row r="40" spans="1:9" ht="15.75" customHeight="1" x14ac:dyDescent="0.2">
      <c r="A40" s="358"/>
      <c r="B40" s="48" t="s">
        <v>213</v>
      </c>
      <c r="C40" s="340">
        <v>70203</v>
      </c>
      <c r="D40" s="62">
        <f>D15+D31</f>
        <v>170320</v>
      </c>
      <c r="E40" s="284">
        <f>E15+E31</f>
        <v>167820</v>
      </c>
      <c r="F40" s="54"/>
      <c r="G40" s="54"/>
      <c r="H40" s="54"/>
      <c r="I40" s="54"/>
    </row>
    <row r="41" spans="1:9" ht="14.25" customHeight="1" x14ac:dyDescent="0.2">
      <c r="A41" s="358"/>
      <c r="B41" s="48" t="s">
        <v>198</v>
      </c>
      <c r="C41" s="340">
        <v>70171</v>
      </c>
      <c r="D41" s="62">
        <f t="shared" ref="D41:E42" si="1">D16</f>
        <v>84563</v>
      </c>
      <c r="E41" s="284">
        <f t="shared" si="1"/>
        <v>84563</v>
      </c>
      <c r="F41" s="54"/>
      <c r="G41" s="54"/>
      <c r="H41" s="54"/>
      <c r="I41" s="54"/>
    </row>
    <row r="42" spans="1:9" ht="16.5" customHeight="1" x14ac:dyDescent="0.2">
      <c r="A42" s="360"/>
      <c r="B42" s="50" t="s">
        <v>199</v>
      </c>
      <c r="C42" s="347"/>
      <c r="D42" s="62">
        <f t="shared" si="1"/>
        <v>250000</v>
      </c>
      <c r="E42" s="284">
        <f t="shared" si="1"/>
        <v>250000</v>
      </c>
      <c r="F42" s="54"/>
      <c r="G42" s="54"/>
      <c r="H42" s="54"/>
      <c r="I42" s="54"/>
    </row>
    <row r="43" spans="1:9" ht="16.5" customHeight="1" x14ac:dyDescent="0.2">
      <c r="A43" s="314"/>
      <c r="B43" s="338" t="s">
        <v>287</v>
      </c>
      <c r="C43" s="349">
        <v>300000</v>
      </c>
      <c r="D43" s="344"/>
      <c r="E43" s="345">
        <v>400000</v>
      </c>
      <c r="F43" s="54"/>
      <c r="G43" s="54"/>
      <c r="H43" s="54"/>
      <c r="I43" s="54"/>
    </row>
    <row r="44" spans="1:9" ht="16.5" thickBot="1" x14ac:dyDescent="0.3">
      <c r="A44" s="259"/>
      <c r="B44" s="187" t="s">
        <v>203</v>
      </c>
      <c r="C44" s="350">
        <v>36668</v>
      </c>
      <c r="D44" s="260">
        <f>D18</f>
        <v>39298</v>
      </c>
      <c r="E44" s="289">
        <f>E18</f>
        <v>39298</v>
      </c>
      <c r="F44" s="54"/>
      <c r="G44" s="54"/>
      <c r="H44" s="54"/>
      <c r="I44" s="54"/>
    </row>
    <row r="45" spans="1:9" ht="15" x14ac:dyDescent="0.2">
      <c r="A45" s="54"/>
      <c r="B45" s="292"/>
      <c r="C45" s="292"/>
      <c r="D45" s="292"/>
      <c r="E45" s="293"/>
      <c r="F45" s="54" t="s">
        <v>292</v>
      </c>
      <c r="G45" s="54"/>
      <c r="H45" s="54"/>
      <c r="I45" s="54"/>
    </row>
    <row r="46" spans="1:9" ht="15.75" x14ac:dyDescent="0.25">
      <c r="A46" s="54"/>
      <c r="B46" s="54"/>
      <c r="C46" s="54"/>
      <c r="D46" s="103"/>
      <c r="E46" s="54"/>
      <c r="F46" s="54"/>
      <c r="G46" s="54"/>
      <c r="H46" s="54"/>
      <c r="I46" s="54"/>
    </row>
    <row r="47" spans="1:9" x14ac:dyDescent="0.2">
      <c r="D47" s="5"/>
    </row>
    <row r="49" spans="4:4" x14ac:dyDescent="0.2">
      <c r="D49" s="5"/>
    </row>
  </sheetData>
  <mergeCells count="6">
    <mergeCell ref="B3:D3"/>
    <mergeCell ref="B2:D2"/>
    <mergeCell ref="A33:A42"/>
    <mergeCell ref="A27:A30"/>
    <mergeCell ref="A9:A14"/>
    <mergeCell ref="A21:A23"/>
  </mergeCells>
  <phoneticPr fontId="24" type="noConversion"/>
  <printOptions horizontalCentered="1"/>
  <pageMargins left="0.19685039370078741" right="0.19685039370078741" top="0.59055118110236227" bottom="0.59055118110236227" header="0.51181102362204722" footer="0.5118110236220472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P34"/>
  <sheetViews>
    <sheetView tabSelected="1" view="pageBreakPreview" topLeftCell="A15" zoomScaleNormal="100" zoomScaleSheetLayoutView="100" workbookViewId="0">
      <selection activeCell="G3" sqref="G3"/>
    </sheetView>
  </sheetViews>
  <sheetFormatPr defaultRowHeight="12.75" x14ac:dyDescent="0.2"/>
  <cols>
    <col min="1" max="1" width="26.28515625" style="1" customWidth="1"/>
    <col min="2" max="2" width="14" style="1" customWidth="1"/>
    <col min="3" max="3" width="11.85546875" style="1" customWidth="1"/>
    <col min="4" max="4" width="17.5703125" style="1" customWidth="1"/>
    <col min="5" max="5" width="12.42578125" style="1" customWidth="1"/>
    <col min="6" max="6" width="11.42578125" style="1" customWidth="1"/>
    <col min="7" max="7" width="11.140625" style="1" hidden="1" customWidth="1"/>
    <col min="8" max="9" width="14.5703125" style="1" customWidth="1"/>
    <col min="10" max="10" width="11.85546875" style="1" customWidth="1"/>
    <col min="11" max="12" width="14" style="1" customWidth="1"/>
    <col min="13" max="13" width="15.7109375" style="1" customWidth="1"/>
    <col min="14" max="14" width="14.5703125" style="1" customWidth="1"/>
    <col min="15" max="16384" width="9.140625" style="1"/>
  </cols>
  <sheetData>
    <row r="1" spans="1:16" x14ac:dyDescent="0.2">
      <c r="J1" s="276"/>
      <c r="K1" s="276"/>
      <c r="L1" s="276" t="s">
        <v>309</v>
      </c>
      <c r="M1" s="276"/>
    </row>
    <row r="2" spans="1:16" ht="12.75" customHeight="1" x14ac:dyDescent="0.2">
      <c r="A2" s="370"/>
      <c r="B2" s="370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</row>
    <row r="3" spans="1:16" ht="17.25" customHeight="1" x14ac:dyDescent="0.2">
      <c r="A3" s="372" t="s">
        <v>269</v>
      </c>
      <c r="B3" s="372"/>
      <c r="C3" s="372"/>
      <c r="D3" s="372"/>
      <c r="E3" s="37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</row>
    <row r="4" spans="1:16" ht="19.5" customHeight="1" x14ac:dyDescent="0.2">
      <c r="A4" s="373" t="s">
        <v>314</v>
      </c>
      <c r="B4" s="373"/>
      <c r="C4" s="374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31"/>
    </row>
    <row r="5" spans="1:16" ht="19.5" customHeight="1" thickBot="1" x14ac:dyDescent="0.3">
      <c r="A5" s="188"/>
      <c r="B5" s="188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97" t="s">
        <v>92</v>
      </c>
      <c r="O5" s="189"/>
      <c r="P5" s="95"/>
    </row>
    <row r="6" spans="1:16" ht="53.25" customHeight="1" x14ac:dyDescent="0.2">
      <c r="A6" s="223" t="s">
        <v>109</v>
      </c>
      <c r="B6" s="366" t="s">
        <v>110</v>
      </c>
      <c r="C6" s="367"/>
      <c r="D6" s="376"/>
      <c r="E6" s="366" t="s">
        <v>111</v>
      </c>
      <c r="F6" s="367"/>
      <c r="G6" s="367"/>
      <c r="H6" s="376"/>
      <c r="I6" s="316"/>
      <c r="J6" s="375" t="s">
        <v>112</v>
      </c>
      <c r="K6" s="375"/>
      <c r="L6" s="377" t="s">
        <v>106</v>
      </c>
      <c r="M6" s="367"/>
      <c r="N6" s="368"/>
      <c r="O6" s="2"/>
      <c r="P6" s="2"/>
    </row>
    <row r="7" spans="1:16" ht="50.25" customHeight="1" x14ac:dyDescent="0.25">
      <c r="A7" s="224"/>
      <c r="B7" s="328" t="s">
        <v>268</v>
      </c>
      <c r="C7" s="294" t="s">
        <v>236</v>
      </c>
      <c r="D7" s="329" t="s">
        <v>253</v>
      </c>
      <c r="E7" s="328" t="s">
        <v>268</v>
      </c>
      <c r="F7" s="294" t="s">
        <v>236</v>
      </c>
      <c r="G7" s="329" t="s">
        <v>253</v>
      </c>
      <c r="H7" s="329" t="s">
        <v>253</v>
      </c>
      <c r="I7" s="328" t="s">
        <v>268</v>
      </c>
      <c r="J7" s="294" t="s">
        <v>236</v>
      </c>
      <c r="K7" s="329" t="s">
        <v>253</v>
      </c>
      <c r="L7" s="328" t="s">
        <v>268</v>
      </c>
      <c r="M7" s="294" t="s">
        <v>236</v>
      </c>
      <c r="N7" s="329" t="s">
        <v>253</v>
      </c>
      <c r="O7" s="2"/>
      <c r="P7" s="2"/>
    </row>
    <row r="8" spans="1:16" ht="20.25" customHeight="1" x14ac:dyDescent="0.2">
      <c r="A8" s="225" t="s">
        <v>193</v>
      </c>
      <c r="B8" s="99">
        <v>144837</v>
      </c>
      <c r="C8" s="99">
        <v>143345</v>
      </c>
      <c r="D8" s="99">
        <v>143345</v>
      </c>
      <c r="E8" s="99">
        <v>456207</v>
      </c>
      <c r="F8" s="99">
        <v>539035</v>
      </c>
      <c r="G8" s="198"/>
      <c r="H8" s="99">
        <v>541595</v>
      </c>
      <c r="I8" s="99"/>
      <c r="J8" s="99"/>
      <c r="K8" s="99"/>
      <c r="L8" s="99"/>
      <c r="M8" s="99"/>
      <c r="N8" s="221"/>
      <c r="O8" s="2"/>
      <c r="P8" s="2"/>
    </row>
    <row r="9" spans="1:16" ht="36.75" customHeight="1" x14ac:dyDescent="0.25">
      <c r="A9" s="225" t="s">
        <v>194</v>
      </c>
      <c r="B9" s="99">
        <v>12061</v>
      </c>
      <c r="C9" s="99">
        <v>10160</v>
      </c>
      <c r="D9" s="99">
        <v>10160</v>
      </c>
      <c r="E9" s="99">
        <v>47679</v>
      </c>
      <c r="F9" s="99">
        <v>61673</v>
      </c>
      <c r="G9" s="199"/>
      <c r="H9" s="99">
        <v>64233</v>
      </c>
      <c r="I9" s="99">
        <v>40</v>
      </c>
      <c r="J9" s="99"/>
      <c r="K9" s="99"/>
      <c r="L9" s="325">
        <v>500</v>
      </c>
      <c r="M9" s="200"/>
      <c r="N9" s="222"/>
      <c r="O9" s="2"/>
      <c r="P9" s="2"/>
    </row>
    <row r="10" spans="1:16" ht="15" customHeight="1" x14ac:dyDescent="0.2">
      <c r="A10" s="225" t="s">
        <v>191</v>
      </c>
      <c r="B10" s="99">
        <v>1664</v>
      </c>
      <c r="C10" s="99">
        <v>3430</v>
      </c>
      <c r="D10" s="99">
        <v>3430</v>
      </c>
      <c r="E10" s="99">
        <v>56036</v>
      </c>
      <c r="F10" s="99">
        <v>64768</v>
      </c>
      <c r="G10" s="198"/>
      <c r="H10" s="99">
        <v>68182</v>
      </c>
      <c r="I10" s="99"/>
      <c r="J10" s="99"/>
      <c r="K10" s="99"/>
      <c r="L10" s="325">
        <v>774</v>
      </c>
      <c r="M10" s="200"/>
      <c r="N10" s="222"/>
      <c r="O10" s="2"/>
      <c r="P10" s="2"/>
    </row>
    <row r="11" spans="1:16" ht="15" customHeight="1" thickBot="1" x14ac:dyDescent="0.25">
      <c r="A11" s="278" t="s">
        <v>103</v>
      </c>
      <c r="B11" s="323">
        <f t="shared" ref="B11" si="0">SUM(B8:B10)</f>
        <v>158562</v>
      </c>
      <c r="C11" s="279">
        <f t="shared" ref="C11:L11" si="1">SUM(C8:C10)</f>
        <v>156935</v>
      </c>
      <c r="D11" s="279">
        <f t="shared" ref="D11:E11" si="2">SUM(D8:D10)</f>
        <v>156935</v>
      </c>
      <c r="E11" s="323">
        <f t="shared" si="2"/>
        <v>559922</v>
      </c>
      <c r="F11" s="279">
        <f t="shared" si="1"/>
        <v>665476</v>
      </c>
      <c r="G11" s="279">
        <f t="shared" si="1"/>
        <v>0</v>
      </c>
      <c r="H11" s="279">
        <f t="shared" ref="H11:I11" si="3">SUM(H8:H10)</f>
        <v>674010</v>
      </c>
      <c r="I11" s="323">
        <f t="shared" si="3"/>
        <v>40</v>
      </c>
      <c r="J11" s="279">
        <f t="shared" si="1"/>
        <v>0</v>
      </c>
      <c r="K11" s="279">
        <f t="shared" si="1"/>
        <v>0</v>
      </c>
      <c r="L11" s="323">
        <f t="shared" si="1"/>
        <v>1274</v>
      </c>
      <c r="M11" s="280">
        <f>M8+M9+M10</f>
        <v>0</v>
      </c>
      <c r="N11" s="281">
        <f>N8+N9+N10</f>
        <v>0</v>
      </c>
      <c r="O11" s="2"/>
      <c r="P11" s="2"/>
    </row>
    <row r="12" spans="1:16" ht="33" customHeight="1" thickBot="1" x14ac:dyDescent="0.3">
      <c r="A12" s="231" t="s">
        <v>115</v>
      </c>
      <c r="B12" s="323">
        <v>2430</v>
      </c>
      <c r="C12" s="236">
        <v>2500</v>
      </c>
      <c r="D12" s="236">
        <v>2500</v>
      </c>
      <c r="E12" s="323">
        <v>567944</v>
      </c>
      <c r="F12" s="236">
        <v>710591</v>
      </c>
      <c r="G12" s="236"/>
      <c r="H12" s="236">
        <v>721592</v>
      </c>
      <c r="I12" s="323"/>
      <c r="J12" s="236"/>
      <c r="K12" s="236"/>
      <c r="L12" s="323"/>
      <c r="M12" s="236">
        <v>15000</v>
      </c>
      <c r="N12" s="237">
        <v>19711</v>
      </c>
      <c r="O12" s="2"/>
      <c r="P12" s="2"/>
    </row>
    <row r="13" spans="1:16" ht="16.5" thickBot="1" x14ac:dyDescent="0.3">
      <c r="A13" s="228" t="s">
        <v>116</v>
      </c>
      <c r="B13" s="324">
        <f t="shared" ref="B13" si="4">B12+B11</f>
        <v>160992</v>
      </c>
      <c r="C13" s="234">
        <f t="shared" ref="C13:M13" si="5">C12+C11</f>
        <v>159435</v>
      </c>
      <c r="D13" s="234">
        <f t="shared" ref="D13:E13" si="6">D12+D11</f>
        <v>159435</v>
      </c>
      <c r="E13" s="324">
        <f t="shared" si="6"/>
        <v>1127866</v>
      </c>
      <c r="F13" s="234">
        <f t="shared" si="5"/>
        <v>1376067</v>
      </c>
      <c r="G13" s="234">
        <f t="shared" si="5"/>
        <v>0</v>
      </c>
      <c r="H13" s="234">
        <f t="shared" ref="H13:I13" si="7">H12+H11</f>
        <v>1395602</v>
      </c>
      <c r="I13" s="324">
        <f t="shared" si="7"/>
        <v>40</v>
      </c>
      <c r="J13" s="234">
        <f t="shared" si="5"/>
        <v>0</v>
      </c>
      <c r="K13" s="234">
        <f t="shared" si="5"/>
        <v>0</v>
      </c>
      <c r="L13" s="324">
        <f t="shared" si="5"/>
        <v>1274</v>
      </c>
      <c r="M13" s="234">
        <f t="shared" si="5"/>
        <v>15000</v>
      </c>
      <c r="N13" s="235">
        <f t="shared" ref="N13" si="8">N12+N11</f>
        <v>19711</v>
      </c>
      <c r="O13" s="2"/>
      <c r="P13" s="2"/>
    </row>
    <row r="14" spans="1:16" ht="15.75" x14ac:dyDescent="0.25">
      <c r="A14" s="97"/>
      <c r="B14" s="97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2"/>
      <c r="P14" s="2"/>
    </row>
    <row r="15" spans="1:16" ht="15.75" x14ac:dyDescent="0.25">
      <c r="A15" s="97"/>
      <c r="B15" s="97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2"/>
      <c r="P15" s="2"/>
    </row>
    <row r="16" spans="1:16" ht="46.5" customHeight="1" x14ac:dyDescent="0.2">
      <c r="A16" s="265" t="s">
        <v>109</v>
      </c>
      <c r="B16" s="361" t="s">
        <v>107</v>
      </c>
      <c r="C16" s="362"/>
      <c r="D16" s="369"/>
      <c r="E16" s="361" t="s">
        <v>117</v>
      </c>
      <c r="F16" s="362"/>
      <c r="G16" s="362"/>
      <c r="H16" s="369"/>
      <c r="I16" s="361" t="s">
        <v>118</v>
      </c>
      <c r="J16" s="362"/>
      <c r="K16" s="369"/>
      <c r="L16" s="361" t="s">
        <v>119</v>
      </c>
      <c r="M16" s="362"/>
      <c r="N16" s="363"/>
      <c r="O16" s="2"/>
      <c r="P16" s="2"/>
    </row>
    <row r="17" spans="1:16" ht="49.5" customHeight="1" x14ac:dyDescent="0.25">
      <c r="A17" s="224"/>
      <c r="B17" s="328" t="s">
        <v>268</v>
      </c>
      <c r="C17" s="294" t="s">
        <v>236</v>
      </c>
      <c r="D17" s="329" t="s">
        <v>253</v>
      </c>
      <c r="E17" s="328" t="s">
        <v>268</v>
      </c>
      <c r="F17" s="294" t="s">
        <v>236</v>
      </c>
      <c r="G17" s="329" t="s">
        <v>253</v>
      </c>
      <c r="H17" s="329" t="s">
        <v>253</v>
      </c>
      <c r="I17" s="328" t="s">
        <v>268</v>
      </c>
      <c r="J17" s="294" t="s">
        <v>236</v>
      </c>
      <c r="K17" s="329" t="s">
        <v>253</v>
      </c>
      <c r="L17" s="328" t="s">
        <v>268</v>
      </c>
      <c r="M17" s="294" t="s">
        <v>236</v>
      </c>
      <c r="N17" s="329" t="s">
        <v>253</v>
      </c>
      <c r="O17" s="2"/>
      <c r="P17" s="2"/>
    </row>
    <row r="18" spans="1:16" ht="13.5" customHeight="1" x14ac:dyDescent="0.2">
      <c r="A18" s="225" t="s">
        <v>192</v>
      </c>
      <c r="B18" s="295"/>
      <c r="C18" s="99"/>
      <c r="D18" s="99"/>
      <c r="E18" s="295"/>
      <c r="F18" s="99"/>
      <c r="G18" s="99"/>
      <c r="H18" s="99"/>
      <c r="I18" s="295"/>
      <c r="J18" s="99"/>
      <c r="K18" s="99"/>
      <c r="L18" s="295">
        <v>3459</v>
      </c>
      <c r="M18" s="99">
        <v>4235</v>
      </c>
      <c r="N18" s="221">
        <v>4235</v>
      </c>
      <c r="O18" s="2"/>
      <c r="P18" s="2"/>
    </row>
    <row r="19" spans="1:16" ht="31.5" x14ac:dyDescent="0.2">
      <c r="A19" s="225" t="s">
        <v>194</v>
      </c>
      <c r="B19" s="295"/>
      <c r="C19" s="99"/>
      <c r="D19" s="99"/>
      <c r="E19" s="325"/>
      <c r="F19" s="200"/>
      <c r="G19" s="200"/>
      <c r="H19" s="200"/>
      <c r="I19" s="295"/>
      <c r="J19" s="99"/>
      <c r="K19" s="99"/>
      <c r="L19" s="295">
        <v>3269</v>
      </c>
      <c r="M19" s="99">
        <v>3916</v>
      </c>
      <c r="N19" s="221">
        <v>3916</v>
      </c>
      <c r="O19" s="2"/>
      <c r="P19" s="2"/>
    </row>
    <row r="20" spans="1:16" ht="15.75" x14ac:dyDescent="0.2">
      <c r="A20" s="225" t="s">
        <v>191</v>
      </c>
      <c r="B20" s="295">
        <v>600</v>
      </c>
      <c r="C20" s="99"/>
      <c r="D20" s="99"/>
      <c r="E20" s="325"/>
      <c r="F20" s="200"/>
      <c r="G20" s="200"/>
      <c r="H20" s="200"/>
      <c r="I20" s="295"/>
      <c r="J20" s="99"/>
      <c r="K20" s="99"/>
      <c r="L20" s="295">
        <v>2337</v>
      </c>
      <c r="M20" s="99">
        <v>327</v>
      </c>
      <c r="N20" s="221">
        <v>327</v>
      </c>
      <c r="O20" s="2"/>
      <c r="P20" s="2"/>
    </row>
    <row r="21" spans="1:16" ht="18.75" customHeight="1" thickBot="1" x14ac:dyDescent="0.25">
      <c r="A21" s="278" t="s">
        <v>103</v>
      </c>
      <c r="B21" s="326">
        <f t="shared" ref="B21" si="9">B18+B19+B20</f>
        <v>600</v>
      </c>
      <c r="C21" s="280">
        <f>C18+C19+C20</f>
        <v>0</v>
      </c>
      <c r="D21" s="280">
        <f t="shared" ref="D21:M21" si="10">D18+D19+D20</f>
        <v>0</v>
      </c>
      <c r="E21" s="326">
        <f t="shared" si="10"/>
        <v>0</v>
      </c>
      <c r="F21" s="280">
        <f t="shared" si="10"/>
        <v>0</v>
      </c>
      <c r="G21" s="280">
        <f t="shared" si="10"/>
        <v>0</v>
      </c>
      <c r="H21" s="280">
        <f t="shared" si="10"/>
        <v>0</v>
      </c>
      <c r="I21" s="326">
        <f t="shared" si="10"/>
        <v>0</v>
      </c>
      <c r="J21" s="280">
        <f t="shared" si="10"/>
        <v>0</v>
      </c>
      <c r="K21" s="280">
        <f t="shared" si="10"/>
        <v>0</v>
      </c>
      <c r="L21" s="326">
        <f t="shared" si="10"/>
        <v>9065</v>
      </c>
      <c r="M21" s="280">
        <f t="shared" si="10"/>
        <v>8478</v>
      </c>
      <c r="N21" s="281">
        <f t="shared" ref="N21" si="11">N18+N19+N20</f>
        <v>8478</v>
      </c>
      <c r="O21" s="2"/>
      <c r="P21" s="2"/>
    </row>
    <row r="22" spans="1:16" ht="32.25" thickBot="1" x14ac:dyDescent="0.3">
      <c r="A22" s="231" t="s">
        <v>2</v>
      </c>
      <c r="B22" s="326"/>
      <c r="C22" s="236"/>
      <c r="D22" s="236"/>
      <c r="E22" s="326"/>
      <c r="F22" s="236"/>
      <c r="G22" s="236"/>
      <c r="H22" s="236"/>
      <c r="I22" s="326"/>
      <c r="J22" s="236"/>
      <c r="K22" s="236"/>
      <c r="L22" s="326">
        <v>2574</v>
      </c>
      <c r="M22" s="236">
        <v>3239</v>
      </c>
      <c r="N22" s="237">
        <v>3239</v>
      </c>
      <c r="O22" s="2"/>
      <c r="P22" s="2"/>
    </row>
    <row r="23" spans="1:16" ht="16.5" thickBot="1" x14ac:dyDescent="0.3">
      <c r="A23" s="228" t="s">
        <v>116</v>
      </c>
      <c r="B23" s="327">
        <f t="shared" ref="B23" si="12">B21+B22</f>
        <v>600</v>
      </c>
      <c r="C23" s="234">
        <f>C21+C22</f>
        <v>0</v>
      </c>
      <c r="D23" s="234">
        <f t="shared" ref="D23:M23" si="13">D21+D22</f>
        <v>0</v>
      </c>
      <c r="E23" s="327">
        <f t="shared" si="13"/>
        <v>0</v>
      </c>
      <c r="F23" s="234">
        <f t="shared" si="13"/>
        <v>0</v>
      </c>
      <c r="G23" s="234">
        <f t="shared" si="13"/>
        <v>0</v>
      </c>
      <c r="H23" s="234">
        <f t="shared" si="13"/>
        <v>0</v>
      </c>
      <c r="I23" s="327">
        <f t="shared" si="13"/>
        <v>0</v>
      </c>
      <c r="J23" s="234">
        <f t="shared" si="13"/>
        <v>0</v>
      </c>
      <c r="K23" s="234">
        <f t="shared" si="13"/>
        <v>0</v>
      </c>
      <c r="L23" s="327">
        <f t="shared" ref="L23" si="14">SUM(L21:L22)</f>
        <v>11639</v>
      </c>
      <c r="M23" s="234">
        <f t="shared" si="13"/>
        <v>11717</v>
      </c>
      <c r="N23" s="235">
        <f t="shared" ref="N23" si="15">N21+N22</f>
        <v>11717</v>
      </c>
      <c r="O23" s="2"/>
      <c r="P23" s="2"/>
    </row>
    <row r="24" spans="1:16" ht="15.75" customHeight="1" x14ac:dyDescent="0.25">
      <c r="A24" s="97"/>
      <c r="B24" s="97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2"/>
      <c r="P24" s="2"/>
    </row>
    <row r="25" spans="1:16" ht="16.5" thickBot="1" x14ac:dyDescent="0.3">
      <c r="A25" s="97"/>
      <c r="B25" s="97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2"/>
      <c r="P25" s="2"/>
    </row>
    <row r="26" spans="1:16" ht="33" customHeight="1" x14ac:dyDescent="0.2">
      <c r="A26" s="223" t="s">
        <v>109</v>
      </c>
      <c r="B26" s="366" t="s">
        <v>120</v>
      </c>
      <c r="C26" s="367"/>
      <c r="D26" s="368"/>
      <c r="E26" s="319"/>
      <c r="F26" s="364"/>
      <c r="G26" s="365"/>
      <c r="H26" s="365"/>
      <c r="I26" s="185"/>
      <c r="J26" s="364"/>
      <c r="K26" s="365"/>
      <c r="L26" s="185"/>
      <c r="M26" s="185"/>
      <c r="N26" s="95"/>
      <c r="O26" s="2"/>
      <c r="P26" s="2"/>
    </row>
    <row r="27" spans="1:16" ht="49.5" customHeight="1" x14ac:dyDescent="0.25">
      <c r="A27" s="224"/>
      <c r="B27" s="328" t="s">
        <v>268</v>
      </c>
      <c r="C27" s="294" t="s">
        <v>236</v>
      </c>
      <c r="D27" s="329" t="s">
        <v>253</v>
      </c>
      <c r="E27" s="330"/>
      <c r="F27" s="201"/>
      <c r="G27" s="201"/>
      <c r="H27" s="201"/>
      <c r="I27" s="201"/>
      <c r="J27" s="201"/>
      <c r="K27" s="201"/>
      <c r="L27" s="201"/>
      <c r="M27" s="202"/>
      <c r="N27" s="202"/>
      <c r="O27" s="2"/>
      <c r="P27" s="2"/>
    </row>
    <row r="28" spans="1:16" ht="15.75" x14ac:dyDescent="0.2">
      <c r="A28" s="225" t="s">
        <v>192</v>
      </c>
      <c r="B28" s="295">
        <f>B8+E8+I8+L8+B18+E18+I18+L18</f>
        <v>604503</v>
      </c>
      <c r="C28" s="99">
        <f t="shared" ref="C28:C31" si="16">C8+F8+J8+M8+C18+F18+J18+M18</f>
        <v>686615</v>
      </c>
      <c r="D28" s="221">
        <f t="shared" ref="D28:D33" si="17">D8+H8+K8+N8+D18+H18+K18+N18</f>
        <v>689175</v>
      </c>
      <c r="E28" s="203"/>
      <c r="F28" s="203"/>
      <c r="G28" s="203"/>
      <c r="H28" s="203"/>
      <c r="I28" s="203"/>
      <c r="J28" s="203"/>
      <c r="K28" s="203"/>
      <c r="L28" s="203"/>
      <c r="M28" s="203"/>
      <c r="N28" s="95"/>
      <c r="O28" s="2"/>
      <c r="P28" s="2"/>
    </row>
    <row r="29" spans="1:16" ht="31.5" x14ac:dyDescent="0.2">
      <c r="A29" s="225" t="s">
        <v>194</v>
      </c>
      <c r="B29" s="295">
        <f t="shared" ref="B29:B32" si="18">B9+E9+I9+L9+B19+E19+I19+L19</f>
        <v>63549</v>
      </c>
      <c r="C29" s="99">
        <f t="shared" si="16"/>
        <v>75749</v>
      </c>
      <c r="D29" s="221">
        <f t="shared" si="17"/>
        <v>78309</v>
      </c>
      <c r="E29" s="203"/>
      <c r="F29" s="203"/>
      <c r="G29" s="204"/>
      <c r="H29" s="204"/>
      <c r="I29" s="204"/>
      <c r="J29" s="203"/>
      <c r="K29" s="203"/>
      <c r="L29" s="203"/>
      <c r="M29" s="203"/>
      <c r="N29" s="95"/>
      <c r="O29" s="2"/>
      <c r="P29" s="2"/>
    </row>
    <row r="30" spans="1:16" ht="15.75" x14ac:dyDescent="0.25">
      <c r="A30" s="225" t="s">
        <v>191</v>
      </c>
      <c r="B30" s="295">
        <f t="shared" si="18"/>
        <v>61411</v>
      </c>
      <c r="C30" s="99">
        <f t="shared" si="16"/>
        <v>68525</v>
      </c>
      <c r="D30" s="221">
        <f t="shared" si="17"/>
        <v>71939</v>
      </c>
      <c r="E30" s="203"/>
      <c r="F30" s="203"/>
      <c r="G30" s="205"/>
      <c r="H30" s="205"/>
      <c r="I30" s="205"/>
      <c r="J30" s="203"/>
      <c r="K30" s="203"/>
      <c r="L30" s="203"/>
      <c r="M30" s="203"/>
      <c r="N30" s="95"/>
      <c r="O30" s="2"/>
      <c r="P30" s="2"/>
    </row>
    <row r="31" spans="1:16" ht="16.5" thickBot="1" x14ac:dyDescent="0.25">
      <c r="A31" s="226" t="s">
        <v>103</v>
      </c>
      <c r="B31" s="295">
        <f t="shared" si="18"/>
        <v>729463</v>
      </c>
      <c r="C31" s="100">
        <f t="shared" si="16"/>
        <v>830889</v>
      </c>
      <c r="D31" s="227">
        <f t="shared" si="17"/>
        <v>839423</v>
      </c>
      <c r="E31" s="203"/>
      <c r="F31" s="203"/>
      <c r="G31" s="204"/>
      <c r="H31" s="204"/>
      <c r="I31" s="204"/>
      <c r="J31" s="203"/>
      <c r="K31" s="203"/>
      <c r="L31" s="203"/>
      <c r="M31" s="203"/>
      <c r="N31" s="95"/>
      <c r="O31" s="2"/>
      <c r="P31" s="2"/>
    </row>
    <row r="32" spans="1:16" ht="32.25" thickBot="1" x14ac:dyDescent="0.3">
      <c r="A32" s="231" t="s">
        <v>2</v>
      </c>
      <c r="B32" s="295">
        <f t="shared" si="18"/>
        <v>572948</v>
      </c>
      <c r="C32" s="232">
        <f>C12+F12+J12+M12+C22+F22+J22+M22</f>
        <v>731330</v>
      </c>
      <c r="D32" s="233">
        <f t="shared" si="17"/>
        <v>747042</v>
      </c>
      <c r="E32" s="203"/>
      <c r="F32" s="98"/>
      <c r="G32" s="98"/>
      <c r="H32" s="98"/>
      <c r="I32" s="98"/>
      <c r="J32" s="98"/>
      <c r="K32" s="98"/>
      <c r="L32" s="98"/>
      <c r="M32" s="98"/>
      <c r="N32" s="98"/>
      <c r="O32" s="2"/>
      <c r="P32" s="2"/>
    </row>
    <row r="33" spans="1:16" ht="16.5" thickBot="1" x14ac:dyDescent="0.3">
      <c r="A33" s="228" t="s">
        <v>116</v>
      </c>
      <c r="B33" s="295">
        <f t="shared" ref="B33" si="19">B13+E13+I13+L13+B23+E23+I23+L23</f>
        <v>1302411</v>
      </c>
      <c r="C33" s="229">
        <f>C13+F13+J13+M13+C23+F23+J23+M23</f>
        <v>1562219</v>
      </c>
      <c r="D33" s="230">
        <f t="shared" si="17"/>
        <v>1586465</v>
      </c>
      <c r="E33" s="203"/>
      <c r="F33" s="98"/>
      <c r="G33" s="98"/>
      <c r="H33" s="98"/>
      <c r="I33" s="98"/>
      <c r="J33" s="98"/>
      <c r="K33" s="98"/>
      <c r="L33" s="98"/>
      <c r="M33" s="98"/>
      <c r="N33" s="98"/>
      <c r="O33" s="2"/>
      <c r="P33" s="2"/>
    </row>
    <row r="34" spans="1:16" ht="15.75" x14ac:dyDescent="0.25">
      <c r="A34" s="292"/>
      <c r="B34" s="292"/>
      <c r="C34" s="292"/>
      <c r="D34" s="293"/>
      <c r="E34" s="293" t="s">
        <v>292</v>
      </c>
      <c r="F34" s="291"/>
      <c r="G34" s="98"/>
      <c r="H34" s="98"/>
      <c r="I34" s="98"/>
      <c r="J34" s="98"/>
      <c r="K34" s="98"/>
      <c r="L34" s="98"/>
      <c r="M34" s="98"/>
      <c r="N34" s="98"/>
      <c r="O34" s="2"/>
      <c r="P34" s="2"/>
    </row>
  </sheetData>
  <dataConsolidate/>
  <mergeCells count="14">
    <mergeCell ref="A2:O2"/>
    <mergeCell ref="A3:P3"/>
    <mergeCell ref="A4:O4"/>
    <mergeCell ref="J6:K6"/>
    <mergeCell ref="B6:D6"/>
    <mergeCell ref="E6:H6"/>
    <mergeCell ref="L6:N6"/>
    <mergeCell ref="L16:N16"/>
    <mergeCell ref="F26:H26"/>
    <mergeCell ref="J26:K26"/>
    <mergeCell ref="B26:D26"/>
    <mergeCell ref="B16:D16"/>
    <mergeCell ref="E16:H16"/>
    <mergeCell ref="I16:K16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paperSize="9" scale="5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</sheetPr>
  <dimension ref="A1:S36"/>
  <sheetViews>
    <sheetView tabSelected="1" view="pageBreakPreview" topLeftCell="A8" zoomScaleNormal="100" zoomScaleSheetLayoutView="100" workbookViewId="0">
      <selection activeCell="G3" sqref="G3"/>
    </sheetView>
  </sheetViews>
  <sheetFormatPr defaultRowHeight="12.75" x14ac:dyDescent="0.2"/>
  <cols>
    <col min="1" max="1" width="26.28515625" style="1" customWidth="1"/>
    <col min="2" max="2" width="13.28515625" style="1" customWidth="1"/>
    <col min="3" max="3" width="11.85546875" style="1" customWidth="1"/>
    <col min="4" max="5" width="16.28515625" style="1" customWidth="1"/>
    <col min="6" max="6" width="11.42578125" style="1" customWidth="1"/>
    <col min="7" max="7" width="11.140625" style="1" hidden="1" customWidth="1"/>
    <col min="8" max="9" width="14" style="1" customWidth="1"/>
    <col min="10" max="10" width="11.85546875" style="1" customWidth="1"/>
    <col min="11" max="12" width="14.42578125" style="1" customWidth="1"/>
    <col min="13" max="13" width="11.5703125" style="1" customWidth="1"/>
    <col min="14" max="14" width="14.85546875" style="1" customWidth="1"/>
    <col min="15" max="16384" width="9.140625" style="1"/>
  </cols>
  <sheetData>
    <row r="1" spans="1:16" x14ac:dyDescent="0.2">
      <c r="J1" s="276"/>
      <c r="K1" s="276"/>
      <c r="L1" s="276" t="s">
        <v>307</v>
      </c>
      <c r="M1" s="276"/>
    </row>
    <row r="2" spans="1:16" ht="12.75" customHeight="1" x14ac:dyDescent="0.25">
      <c r="A2" s="381"/>
      <c r="B2" s="381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95"/>
    </row>
    <row r="3" spans="1:16" ht="18" customHeight="1" x14ac:dyDescent="0.2">
      <c r="A3" s="383" t="s">
        <v>308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</row>
    <row r="4" spans="1:16" ht="21" customHeight="1" x14ac:dyDescent="0.25">
      <c r="A4" s="381" t="s">
        <v>315</v>
      </c>
      <c r="B4" s="381"/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95"/>
    </row>
    <row r="5" spans="1:16" ht="21" customHeight="1" thickBot="1" x14ac:dyDescent="0.3">
      <c r="A5" s="188"/>
      <c r="B5" s="188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97" t="s">
        <v>92</v>
      </c>
      <c r="O5" s="189"/>
      <c r="P5" s="95"/>
    </row>
    <row r="6" spans="1:16" ht="53.25" customHeight="1" x14ac:dyDescent="0.2">
      <c r="A6" s="223" t="s">
        <v>109</v>
      </c>
      <c r="B6" s="366" t="s">
        <v>121</v>
      </c>
      <c r="C6" s="367"/>
      <c r="D6" s="376"/>
      <c r="E6" s="366" t="s">
        <v>122</v>
      </c>
      <c r="F6" s="367"/>
      <c r="G6" s="367"/>
      <c r="H6" s="376"/>
      <c r="I6" s="384" t="s">
        <v>123</v>
      </c>
      <c r="J6" s="385"/>
      <c r="K6" s="386"/>
      <c r="L6" s="377" t="s">
        <v>91</v>
      </c>
      <c r="M6" s="367"/>
      <c r="N6" s="368"/>
      <c r="O6" s="2"/>
      <c r="P6" s="2"/>
    </row>
    <row r="7" spans="1:16" ht="48.75" customHeight="1" x14ac:dyDescent="0.25">
      <c r="A7" s="224"/>
      <c r="B7" s="328" t="s">
        <v>268</v>
      </c>
      <c r="C7" s="294" t="s">
        <v>236</v>
      </c>
      <c r="D7" s="329" t="s">
        <v>253</v>
      </c>
      <c r="E7" s="328" t="s">
        <v>268</v>
      </c>
      <c r="F7" s="294" t="s">
        <v>236</v>
      </c>
      <c r="G7" s="329" t="s">
        <v>253</v>
      </c>
      <c r="H7" s="329" t="s">
        <v>253</v>
      </c>
      <c r="I7" s="328" t="s">
        <v>268</v>
      </c>
      <c r="J7" s="294" t="s">
        <v>236</v>
      </c>
      <c r="K7" s="329" t="s">
        <v>253</v>
      </c>
      <c r="L7" s="328" t="s">
        <v>268</v>
      </c>
      <c r="M7" s="294" t="s">
        <v>236</v>
      </c>
      <c r="N7" s="329" t="s">
        <v>253</v>
      </c>
      <c r="O7" s="2"/>
      <c r="P7" s="2"/>
    </row>
    <row r="8" spans="1:16" ht="20.25" customHeight="1" x14ac:dyDescent="0.2">
      <c r="A8" s="225" t="s">
        <v>113</v>
      </c>
      <c r="B8" s="295">
        <v>224152</v>
      </c>
      <c r="C8" s="99">
        <v>264559</v>
      </c>
      <c r="D8" s="99">
        <v>266559</v>
      </c>
      <c r="E8" s="295">
        <v>33253</v>
      </c>
      <c r="F8" s="99">
        <v>41265</v>
      </c>
      <c r="G8" s="198"/>
      <c r="H8" s="99">
        <v>41825</v>
      </c>
      <c r="I8" s="295">
        <v>304715</v>
      </c>
      <c r="J8" s="99">
        <v>352216</v>
      </c>
      <c r="K8" s="99">
        <v>352216</v>
      </c>
      <c r="L8" s="99"/>
      <c r="M8" s="99"/>
      <c r="N8" s="221"/>
      <c r="O8" s="2"/>
      <c r="P8" s="2"/>
    </row>
    <row r="9" spans="1:16" ht="34.5" customHeight="1" x14ac:dyDescent="0.25">
      <c r="A9" s="225" t="s">
        <v>194</v>
      </c>
      <c r="B9" s="295">
        <v>42619</v>
      </c>
      <c r="C9" s="99">
        <v>52259</v>
      </c>
      <c r="D9" s="99">
        <v>54259</v>
      </c>
      <c r="E9" s="295">
        <v>4611</v>
      </c>
      <c r="F9" s="99">
        <v>6840</v>
      </c>
      <c r="G9" s="199">
        <v>1940344</v>
      </c>
      <c r="H9" s="99">
        <v>7400</v>
      </c>
      <c r="I9" s="295">
        <v>7883</v>
      </c>
      <c r="J9" s="99">
        <v>11150</v>
      </c>
      <c r="K9" s="99">
        <v>10150</v>
      </c>
      <c r="L9" s="99"/>
      <c r="M9" s="99"/>
      <c r="N9" s="221"/>
      <c r="O9" s="2"/>
      <c r="P9" s="2"/>
    </row>
    <row r="10" spans="1:16" ht="15" customHeight="1" x14ac:dyDescent="0.2">
      <c r="A10" s="225" t="s">
        <v>114</v>
      </c>
      <c r="B10" s="295">
        <v>43698</v>
      </c>
      <c r="C10" s="99">
        <v>49647</v>
      </c>
      <c r="D10" s="99">
        <v>52314</v>
      </c>
      <c r="E10" s="295">
        <v>5632</v>
      </c>
      <c r="F10" s="99">
        <v>6558</v>
      </c>
      <c r="G10" s="198"/>
      <c r="H10" s="99">
        <v>7305</v>
      </c>
      <c r="I10" s="295">
        <v>8777</v>
      </c>
      <c r="J10" s="99">
        <v>9910</v>
      </c>
      <c r="K10" s="99">
        <v>9910</v>
      </c>
      <c r="L10" s="99"/>
      <c r="M10" s="99"/>
      <c r="N10" s="221"/>
      <c r="O10" s="2"/>
      <c r="P10" s="2"/>
    </row>
    <row r="11" spans="1:16" ht="15" customHeight="1" thickBot="1" x14ac:dyDescent="0.25">
      <c r="A11" s="226" t="s">
        <v>103</v>
      </c>
      <c r="B11" s="326">
        <f>SUM(B8:B10)</f>
        <v>310469</v>
      </c>
      <c r="C11" s="238">
        <f t="shared" ref="C11:N11" si="0">SUM(C8:C10)</f>
        <v>366465</v>
      </c>
      <c r="D11" s="238">
        <f t="shared" ref="D11:E11" si="1">SUM(D8:D10)</f>
        <v>373132</v>
      </c>
      <c r="E11" s="326">
        <f t="shared" si="1"/>
        <v>43496</v>
      </c>
      <c r="F11" s="238">
        <f t="shared" si="0"/>
        <v>54663</v>
      </c>
      <c r="G11" s="238">
        <f t="shared" si="0"/>
        <v>1940344</v>
      </c>
      <c r="H11" s="238">
        <f t="shared" ref="H11:I11" si="2">SUM(H8:H10)</f>
        <v>56530</v>
      </c>
      <c r="I11" s="326">
        <f t="shared" si="2"/>
        <v>321375</v>
      </c>
      <c r="J11" s="238">
        <f t="shared" si="0"/>
        <v>373276</v>
      </c>
      <c r="K11" s="238">
        <f t="shared" ref="K11" si="3">SUM(K8:K10)</f>
        <v>372276</v>
      </c>
      <c r="L11" s="238"/>
      <c r="M11" s="238">
        <f t="shared" si="0"/>
        <v>0</v>
      </c>
      <c r="N11" s="239">
        <f t="shared" si="0"/>
        <v>0</v>
      </c>
      <c r="O11" s="2"/>
      <c r="P11" s="2"/>
    </row>
    <row r="12" spans="1:16" ht="34.5" customHeight="1" thickBot="1" x14ac:dyDescent="0.3">
      <c r="A12" s="231" t="s">
        <v>115</v>
      </c>
      <c r="B12" s="326">
        <v>444530</v>
      </c>
      <c r="C12" s="236">
        <v>579748</v>
      </c>
      <c r="D12" s="236">
        <v>590813</v>
      </c>
      <c r="E12" s="326">
        <v>67767</v>
      </c>
      <c r="F12" s="236">
        <v>88082</v>
      </c>
      <c r="G12" s="236"/>
      <c r="H12" s="236">
        <v>90869</v>
      </c>
      <c r="I12" s="326">
        <v>57412</v>
      </c>
      <c r="J12" s="236">
        <v>63500</v>
      </c>
      <c r="K12" s="236">
        <v>64473</v>
      </c>
      <c r="L12" s="236"/>
      <c r="M12" s="236"/>
      <c r="N12" s="237">
        <v>820</v>
      </c>
      <c r="O12" s="2"/>
      <c r="P12" s="2"/>
    </row>
    <row r="13" spans="1:16" ht="16.5" thickBot="1" x14ac:dyDescent="0.3">
      <c r="A13" s="228" t="s">
        <v>116</v>
      </c>
      <c r="B13" s="327">
        <f>B12+B11</f>
        <v>754999</v>
      </c>
      <c r="C13" s="234">
        <f>C12+C11</f>
        <v>946213</v>
      </c>
      <c r="D13" s="234">
        <f>D12+D11</f>
        <v>963945</v>
      </c>
      <c r="E13" s="327">
        <f t="shared" ref="E13" si="4">E12+E11</f>
        <v>111263</v>
      </c>
      <c r="F13" s="234">
        <f>F12+F11</f>
        <v>142745</v>
      </c>
      <c r="G13" s="234">
        <f t="shared" ref="G13:N13" si="5">G12+G11</f>
        <v>1940344</v>
      </c>
      <c r="H13" s="234">
        <f>H12+H11</f>
        <v>147399</v>
      </c>
      <c r="I13" s="327">
        <f t="shared" ref="I13" si="6">I12+I11</f>
        <v>378787</v>
      </c>
      <c r="J13" s="234">
        <f>J12+J11</f>
        <v>436776</v>
      </c>
      <c r="K13" s="234">
        <f>K12+K11</f>
        <v>436749</v>
      </c>
      <c r="L13" s="234"/>
      <c r="M13" s="234">
        <f t="shared" si="5"/>
        <v>0</v>
      </c>
      <c r="N13" s="235">
        <f t="shared" si="5"/>
        <v>820</v>
      </c>
      <c r="O13" s="2"/>
      <c r="P13" s="2"/>
    </row>
    <row r="14" spans="1:16" ht="14.25" customHeight="1" x14ac:dyDescent="0.25">
      <c r="A14" s="266"/>
      <c r="B14" s="97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2"/>
      <c r="P14" s="2"/>
    </row>
    <row r="15" spans="1:16" ht="15.75" x14ac:dyDescent="0.25">
      <c r="A15" s="97"/>
      <c r="B15" s="97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2"/>
      <c r="P15" s="2"/>
    </row>
    <row r="16" spans="1:16" ht="15.75" x14ac:dyDescent="0.25">
      <c r="A16" s="97"/>
      <c r="B16" s="97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2"/>
      <c r="P16" s="2"/>
    </row>
    <row r="17" spans="1:19" ht="46.5" customHeight="1" x14ac:dyDescent="0.2">
      <c r="A17" s="265" t="s">
        <v>109</v>
      </c>
      <c r="B17" s="361" t="s">
        <v>89</v>
      </c>
      <c r="C17" s="362"/>
      <c r="D17" s="369"/>
      <c r="E17" s="361" t="s">
        <v>124</v>
      </c>
      <c r="F17" s="362"/>
      <c r="G17" s="362"/>
      <c r="H17" s="369"/>
      <c r="I17" s="361" t="s">
        <v>178</v>
      </c>
      <c r="J17" s="362"/>
      <c r="K17" s="369"/>
      <c r="L17" s="378" t="s">
        <v>125</v>
      </c>
      <c r="M17" s="379"/>
      <c r="N17" s="380"/>
      <c r="O17" s="2"/>
      <c r="P17" s="2"/>
      <c r="S17" s="1" t="s">
        <v>222</v>
      </c>
    </row>
    <row r="18" spans="1:19" ht="48" customHeight="1" x14ac:dyDescent="0.25">
      <c r="A18" s="224"/>
      <c r="B18" s="328" t="s">
        <v>268</v>
      </c>
      <c r="C18" s="294" t="s">
        <v>236</v>
      </c>
      <c r="D18" s="329" t="s">
        <v>253</v>
      </c>
      <c r="E18" s="328" t="s">
        <v>268</v>
      </c>
      <c r="F18" s="294" t="s">
        <v>236</v>
      </c>
      <c r="G18" s="329" t="s">
        <v>253</v>
      </c>
      <c r="H18" s="329" t="s">
        <v>253</v>
      </c>
      <c r="I18" s="328" t="s">
        <v>268</v>
      </c>
      <c r="J18" s="294" t="s">
        <v>236</v>
      </c>
      <c r="K18" s="329" t="s">
        <v>253</v>
      </c>
      <c r="L18" s="328" t="s">
        <v>268</v>
      </c>
      <c r="M18" s="294" t="s">
        <v>236</v>
      </c>
      <c r="N18" s="329" t="s">
        <v>253</v>
      </c>
      <c r="O18" s="2"/>
      <c r="P18" s="2"/>
    </row>
    <row r="19" spans="1:19" ht="13.5" customHeight="1" x14ac:dyDescent="0.2">
      <c r="A19" s="225" t="s">
        <v>113</v>
      </c>
      <c r="B19" s="295">
        <v>17698</v>
      </c>
      <c r="C19" s="99">
        <v>8255</v>
      </c>
      <c r="D19" s="99">
        <v>8255</v>
      </c>
      <c r="E19" s="295">
        <v>20450</v>
      </c>
      <c r="F19" s="99">
        <v>20320</v>
      </c>
      <c r="G19" s="99"/>
      <c r="H19" s="99">
        <v>20320</v>
      </c>
      <c r="I19" s="99"/>
      <c r="J19" s="99"/>
      <c r="K19" s="99"/>
      <c r="L19" s="295">
        <f>B8+E8+I8+L8+B19+E19+I19</f>
        <v>600268</v>
      </c>
      <c r="M19" s="99">
        <f t="shared" ref="M19:M24" si="7">C8+F8+J8+M8+C19+F19+J19</f>
        <v>686615</v>
      </c>
      <c r="N19" s="221">
        <f t="shared" ref="N19:N24" si="8">D8+H8+K8+N8+D19+H19+K19</f>
        <v>689175</v>
      </c>
      <c r="O19" s="267"/>
      <c r="P19" s="2"/>
    </row>
    <row r="20" spans="1:19" ht="31.5" x14ac:dyDescent="0.2">
      <c r="A20" s="225" t="s">
        <v>194</v>
      </c>
      <c r="B20" s="295">
        <v>4520</v>
      </c>
      <c r="C20" s="99">
        <v>5500</v>
      </c>
      <c r="D20" s="99">
        <v>6500</v>
      </c>
      <c r="E20" s="325"/>
      <c r="F20" s="200"/>
      <c r="G20" s="200"/>
      <c r="H20" s="200"/>
      <c r="I20" s="200"/>
      <c r="J20" s="99"/>
      <c r="K20" s="99"/>
      <c r="L20" s="295">
        <f t="shared" ref="L20:L24" si="9">B9+E9+I9+L9+B20+E20+I20</f>
        <v>59633</v>
      </c>
      <c r="M20" s="99">
        <f t="shared" si="7"/>
        <v>75749</v>
      </c>
      <c r="N20" s="221">
        <f t="shared" si="8"/>
        <v>78309</v>
      </c>
      <c r="O20" s="267"/>
      <c r="P20" s="2"/>
    </row>
    <row r="21" spans="1:19" ht="15.75" x14ac:dyDescent="0.2">
      <c r="A21" s="225" t="s">
        <v>114</v>
      </c>
      <c r="B21" s="295">
        <v>2978</v>
      </c>
      <c r="C21" s="99">
        <v>2410</v>
      </c>
      <c r="D21" s="99">
        <v>2410</v>
      </c>
      <c r="E21" s="325"/>
      <c r="F21" s="200"/>
      <c r="G21" s="200"/>
      <c r="H21" s="200"/>
      <c r="I21" s="200"/>
      <c r="J21" s="99"/>
      <c r="K21" s="99"/>
      <c r="L21" s="295">
        <f t="shared" si="9"/>
        <v>61085</v>
      </c>
      <c r="M21" s="99">
        <f t="shared" si="7"/>
        <v>68525</v>
      </c>
      <c r="N21" s="221">
        <f t="shared" si="8"/>
        <v>71939</v>
      </c>
      <c r="O21" s="267"/>
      <c r="P21" s="2"/>
    </row>
    <row r="22" spans="1:19" ht="15.75" customHeight="1" thickBot="1" x14ac:dyDescent="0.25">
      <c r="A22" s="226" t="s">
        <v>103</v>
      </c>
      <c r="B22" s="326">
        <f t="shared" ref="B22" si="10">SUM(B19:B21)</f>
        <v>25196</v>
      </c>
      <c r="C22" s="100">
        <f t="shared" ref="C22:K22" si="11">SUM(C19:C21)</f>
        <v>16165</v>
      </c>
      <c r="D22" s="100">
        <f t="shared" ref="D22:E22" si="12">SUM(D19:D21)</f>
        <v>17165</v>
      </c>
      <c r="E22" s="326">
        <f t="shared" si="12"/>
        <v>20450</v>
      </c>
      <c r="F22" s="100">
        <f t="shared" si="11"/>
        <v>20320</v>
      </c>
      <c r="G22" s="100">
        <f t="shared" si="11"/>
        <v>0</v>
      </c>
      <c r="H22" s="100">
        <f t="shared" ref="H22" si="13">SUM(H19:H21)</f>
        <v>20320</v>
      </c>
      <c r="I22" s="100"/>
      <c r="J22" s="100">
        <f t="shared" si="11"/>
        <v>0</v>
      </c>
      <c r="K22" s="100">
        <f t="shared" si="11"/>
        <v>0</v>
      </c>
      <c r="L22" s="295">
        <f t="shared" si="9"/>
        <v>720986</v>
      </c>
      <c r="M22" s="100">
        <f t="shared" si="7"/>
        <v>830889</v>
      </c>
      <c r="N22" s="227">
        <f t="shared" si="8"/>
        <v>839423</v>
      </c>
      <c r="O22" s="267"/>
      <c r="P22" s="2"/>
    </row>
    <row r="23" spans="1:19" ht="32.25" thickBot="1" x14ac:dyDescent="0.3">
      <c r="A23" s="231" t="s">
        <v>115</v>
      </c>
      <c r="B23" s="326"/>
      <c r="C23" s="236"/>
      <c r="D23" s="236">
        <v>67</v>
      </c>
      <c r="E23" s="326"/>
      <c r="F23" s="236"/>
      <c r="G23" s="236"/>
      <c r="H23" s="236"/>
      <c r="I23" s="236"/>
      <c r="J23" s="236"/>
      <c r="K23" s="236"/>
      <c r="L23" s="295">
        <f t="shared" si="9"/>
        <v>569709</v>
      </c>
      <c r="M23" s="232">
        <f t="shared" si="7"/>
        <v>731330</v>
      </c>
      <c r="N23" s="233">
        <f t="shared" si="8"/>
        <v>747042</v>
      </c>
      <c r="O23" s="267"/>
      <c r="P23" s="2"/>
    </row>
    <row r="24" spans="1:19" ht="16.5" thickBot="1" x14ac:dyDescent="0.3">
      <c r="A24" s="228" t="s">
        <v>116</v>
      </c>
      <c r="B24" s="327">
        <f t="shared" ref="B24" si="14">SUM(B22:B23)</f>
        <v>25196</v>
      </c>
      <c r="C24" s="234">
        <f>C22+C23</f>
        <v>16165</v>
      </c>
      <c r="D24" s="234">
        <f>D22+D23</f>
        <v>17232</v>
      </c>
      <c r="E24" s="327">
        <f t="shared" ref="E24" si="15">SUM(E22:E23)</f>
        <v>20450</v>
      </c>
      <c r="F24" s="234">
        <f t="shared" ref="F24:K24" si="16">F22+F23</f>
        <v>20320</v>
      </c>
      <c r="G24" s="234">
        <f t="shared" si="16"/>
        <v>0</v>
      </c>
      <c r="H24" s="234">
        <f t="shared" ref="H24" si="17">H22+H23</f>
        <v>20320</v>
      </c>
      <c r="I24" s="234"/>
      <c r="J24" s="234">
        <f>J22+J23</f>
        <v>0</v>
      </c>
      <c r="K24" s="234">
        <f t="shared" si="16"/>
        <v>0</v>
      </c>
      <c r="L24" s="295">
        <f t="shared" si="9"/>
        <v>1290695</v>
      </c>
      <c r="M24" s="229">
        <f t="shared" si="7"/>
        <v>1562219</v>
      </c>
      <c r="N24" s="230">
        <f t="shared" si="8"/>
        <v>1586465</v>
      </c>
      <c r="O24" s="267"/>
      <c r="P24" s="2"/>
    </row>
    <row r="25" spans="1:19" ht="15.75" x14ac:dyDescent="0.25">
      <c r="A25" s="292"/>
      <c r="B25" s="292"/>
      <c r="C25" s="292"/>
      <c r="D25" s="293"/>
      <c r="E25" s="293"/>
      <c r="F25" s="98"/>
      <c r="G25" s="98"/>
      <c r="H25" s="98"/>
      <c r="I25" s="98"/>
      <c r="J25" s="98"/>
      <c r="K25" s="98"/>
      <c r="L25" s="98"/>
      <c r="M25" s="98"/>
      <c r="N25" s="98"/>
      <c r="O25" s="2" t="s">
        <v>292</v>
      </c>
      <c r="P25" s="2"/>
    </row>
    <row r="26" spans="1:19" ht="15" x14ac:dyDescent="0.2">
      <c r="A26" s="95"/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</row>
    <row r="27" spans="1:19" ht="15" x14ac:dyDescent="0.2">
      <c r="A27" s="95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</row>
    <row r="28" spans="1:19" ht="15" x14ac:dyDescent="0.2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</row>
    <row r="29" spans="1:19" ht="15" x14ac:dyDescent="0.2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</row>
    <row r="30" spans="1:19" ht="15" x14ac:dyDescent="0.2">
      <c r="A30" s="95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</row>
    <row r="31" spans="1:19" ht="15" x14ac:dyDescent="0.2">
      <c r="A31" s="95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</row>
    <row r="32" spans="1:19" ht="15" x14ac:dyDescent="0.2">
      <c r="A32" s="95"/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</row>
    <row r="33" spans="1:14" ht="15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</row>
    <row r="34" spans="1:14" ht="15" x14ac:dyDescent="0.2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</row>
    <row r="36" spans="1:14" ht="24" customHeight="1" x14ac:dyDescent="0.2"/>
  </sheetData>
  <dataConsolidate/>
  <mergeCells count="11">
    <mergeCell ref="E17:H17"/>
    <mergeCell ref="I17:K17"/>
    <mergeCell ref="L17:N17"/>
    <mergeCell ref="A2:O2"/>
    <mergeCell ref="A3:P3"/>
    <mergeCell ref="A4:O4"/>
    <mergeCell ref="B6:D6"/>
    <mergeCell ref="E6:H6"/>
    <mergeCell ref="I6:K6"/>
    <mergeCell ref="L6:N6"/>
    <mergeCell ref="B17:D17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paperSize="9" scale="7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50"/>
  <sheetViews>
    <sheetView tabSelected="1" view="pageBreakPreview" topLeftCell="A14" zoomScaleNormal="100" zoomScaleSheetLayoutView="100" workbookViewId="0">
      <selection activeCell="G3" sqref="G3"/>
    </sheetView>
  </sheetViews>
  <sheetFormatPr defaultRowHeight="12.75" x14ac:dyDescent="0.2"/>
  <cols>
    <col min="1" max="1" width="8.28515625" style="40" customWidth="1"/>
    <col min="2" max="2" width="77.5703125" style="40" customWidth="1"/>
    <col min="3" max="3" width="18" style="40" customWidth="1"/>
    <col min="4" max="4" width="17" style="40" customWidth="1"/>
    <col min="5" max="5" width="15.28515625" style="40" customWidth="1"/>
    <col min="6" max="6" width="11.5703125" style="40" bestFit="1" customWidth="1"/>
    <col min="7" max="16384" width="9.140625" style="40"/>
  </cols>
  <sheetData>
    <row r="1" spans="1:10" x14ac:dyDescent="0.2">
      <c r="D1" s="276" t="s">
        <v>305</v>
      </c>
      <c r="E1" s="276"/>
    </row>
    <row r="2" spans="1:10" ht="15.75" x14ac:dyDescent="0.25">
      <c r="A2" s="193"/>
      <c r="B2" s="194" t="s">
        <v>306</v>
      </c>
      <c r="C2" s="194"/>
    </row>
    <row r="3" spans="1:10" ht="19.5" customHeight="1" x14ac:dyDescent="0.2">
      <c r="A3" s="387" t="s">
        <v>317</v>
      </c>
      <c r="B3" s="387"/>
      <c r="C3" s="317"/>
      <c r="D3" s="41"/>
      <c r="E3" s="41"/>
    </row>
    <row r="4" spans="1:10" ht="15.95" customHeight="1" x14ac:dyDescent="0.2">
      <c r="A4" s="53"/>
      <c r="B4" s="96"/>
      <c r="C4" s="96"/>
      <c r="E4" s="96" t="s">
        <v>92</v>
      </c>
    </row>
    <row r="5" spans="1:10" ht="42" customHeight="1" x14ac:dyDescent="0.2">
      <c r="A5" s="105" t="s">
        <v>205</v>
      </c>
      <c r="B5" s="105" t="s">
        <v>60</v>
      </c>
      <c r="C5" s="334" t="s">
        <v>268</v>
      </c>
      <c r="D5" s="246" t="s">
        <v>237</v>
      </c>
      <c r="E5" s="247" t="s">
        <v>253</v>
      </c>
    </row>
    <row r="6" spans="1:10" s="43" customFormat="1" ht="20.25" customHeight="1" x14ac:dyDescent="0.2">
      <c r="A6" s="105">
        <v>1</v>
      </c>
      <c r="B6" s="106" t="s">
        <v>61</v>
      </c>
      <c r="C6" s="109">
        <v>382376</v>
      </c>
      <c r="D6" s="107">
        <v>440119</v>
      </c>
      <c r="E6" s="109">
        <v>453910</v>
      </c>
    </row>
    <row r="7" spans="1:10" s="43" customFormat="1" ht="20.25" customHeight="1" x14ac:dyDescent="0.2">
      <c r="A7" s="105">
        <v>2</v>
      </c>
      <c r="B7" s="108" t="s">
        <v>62</v>
      </c>
      <c r="C7" s="109">
        <v>557037</v>
      </c>
      <c r="D7" s="109">
        <v>480035</v>
      </c>
      <c r="E7" s="318">
        <v>493068</v>
      </c>
    </row>
    <row r="8" spans="1:10" s="43" customFormat="1" ht="22.5" customHeight="1" x14ac:dyDescent="0.25">
      <c r="A8" s="105">
        <v>3</v>
      </c>
      <c r="B8" s="108" t="s">
        <v>200</v>
      </c>
      <c r="C8" s="109">
        <v>565055</v>
      </c>
      <c r="D8" s="107">
        <v>554566</v>
      </c>
      <c r="E8" s="318">
        <v>635437</v>
      </c>
      <c r="H8" s="213"/>
      <c r="I8" s="213"/>
      <c r="J8" s="213"/>
    </row>
    <row r="9" spans="1:10" s="43" customFormat="1" ht="20.25" customHeight="1" x14ac:dyDescent="0.25">
      <c r="A9" s="105">
        <v>4</v>
      </c>
      <c r="B9" s="108" t="s">
        <v>201</v>
      </c>
      <c r="C9" s="109">
        <v>227426</v>
      </c>
      <c r="D9" s="107">
        <v>232093</v>
      </c>
      <c r="E9" s="109">
        <v>232083</v>
      </c>
      <c r="F9" s="213"/>
      <c r="G9" s="213"/>
      <c r="H9" s="213"/>
      <c r="I9" s="206"/>
      <c r="J9" s="213"/>
    </row>
    <row r="10" spans="1:10" ht="19.5" customHeight="1" x14ac:dyDescent="0.2">
      <c r="A10" s="105">
        <v>5</v>
      </c>
      <c r="B10" s="108" t="s">
        <v>179</v>
      </c>
      <c r="C10" s="109">
        <v>47885</v>
      </c>
      <c r="D10" s="107">
        <v>24569</v>
      </c>
      <c r="E10" s="109">
        <v>70627</v>
      </c>
      <c r="F10" s="53"/>
      <c r="G10" s="53"/>
      <c r="H10" s="53"/>
      <c r="I10" s="53"/>
      <c r="J10" s="53"/>
    </row>
    <row r="11" spans="1:10" ht="19.5" customHeight="1" x14ac:dyDescent="0.2">
      <c r="A11" s="105">
        <v>6</v>
      </c>
      <c r="B11" s="108" t="s">
        <v>63</v>
      </c>
      <c r="C11" s="109">
        <v>24223</v>
      </c>
      <c r="D11" s="107">
        <v>214809</v>
      </c>
      <c r="E11" s="109">
        <v>27424</v>
      </c>
      <c r="F11" s="53"/>
      <c r="G11" s="53"/>
      <c r="H11" s="53"/>
      <c r="I11" s="53"/>
      <c r="J11" s="53"/>
    </row>
    <row r="12" spans="1:10" ht="19.5" customHeight="1" x14ac:dyDescent="0.2">
      <c r="A12" s="105">
        <v>7</v>
      </c>
      <c r="B12" s="108" t="s">
        <v>223</v>
      </c>
      <c r="C12" s="109">
        <v>10159</v>
      </c>
      <c r="D12" s="107"/>
      <c r="E12" s="109">
        <v>382</v>
      </c>
      <c r="F12" s="53"/>
      <c r="G12" s="53"/>
      <c r="H12" s="53"/>
      <c r="I12" s="53"/>
      <c r="J12" s="53"/>
    </row>
    <row r="13" spans="1:10" ht="19.5" customHeight="1" x14ac:dyDescent="0.2">
      <c r="A13" s="105">
        <v>8</v>
      </c>
      <c r="B13" s="110" t="s">
        <v>280</v>
      </c>
      <c r="C13" s="111">
        <f>SUM(C6:C12)</f>
        <v>1814161</v>
      </c>
      <c r="D13" s="111">
        <f>SUM(D6:D11)</f>
        <v>1946191</v>
      </c>
      <c r="E13" s="111">
        <f>SUM(E6:E12)</f>
        <v>1912931</v>
      </c>
      <c r="F13" s="53"/>
      <c r="G13" s="53"/>
      <c r="H13" s="53"/>
      <c r="I13" s="53"/>
      <c r="J13" s="53"/>
    </row>
    <row r="14" spans="1:10" ht="19.5" customHeight="1" x14ac:dyDescent="0.2">
      <c r="A14" s="105">
        <v>9</v>
      </c>
      <c r="B14" s="110" t="s">
        <v>288</v>
      </c>
      <c r="C14" s="111"/>
      <c r="D14" s="111"/>
      <c r="E14" s="111">
        <v>38609</v>
      </c>
      <c r="F14" s="53"/>
      <c r="G14" s="53"/>
      <c r="H14" s="53"/>
      <c r="I14" s="53"/>
      <c r="J14" s="53"/>
    </row>
    <row r="15" spans="1:10" ht="25.5" customHeight="1" x14ac:dyDescent="0.2">
      <c r="A15" s="105">
        <v>10</v>
      </c>
      <c r="B15" s="108" t="s">
        <v>64</v>
      </c>
      <c r="C15" s="333">
        <v>250165</v>
      </c>
      <c r="D15" s="107">
        <v>160700</v>
      </c>
      <c r="E15" s="248">
        <v>185515</v>
      </c>
      <c r="F15" s="53"/>
      <c r="G15" s="53"/>
      <c r="H15" s="53"/>
      <c r="I15" s="53"/>
      <c r="J15" s="53"/>
    </row>
    <row r="16" spans="1:10" ht="19.5" customHeight="1" x14ac:dyDescent="0.2">
      <c r="A16" s="105">
        <v>11</v>
      </c>
      <c r="B16" s="110" t="s">
        <v>270</v>
      </c>
      <c r="C16" s="111">
        <f>SUM(C15)</f>
        <v>250165</v>
      </c>
      <c r="D16" s="112">
        <f>SUM(D15)</f>
        <v>160700</v>
      </c>
      <c r="E16" s="111">
        <f>SUM(E15)</f>
        <v>185515</v>
      </c>
      <c r="F16" s="53"/>
      <c r="G16" s="53"/>
      <c r="H16" s="53"/>
      <c r="I16" s="53"/>
      <c r="J16" s="53"/>
    </row>
    <row r="17" spans="1:10" ht="21.75" customHeight="1" x14ac:dyDescent="0.2">
      <c r="A17" s="105">
        <v>12</v>
      </c>
      <c r="B17" s="108" t="s">
        <v>224</v>
      </c>
      <c r="C17" s="333">
        <v>350247</v>
      </c>
      <c r="D17" s="107">
        <v>1109958</v>
      </c>
      <c r="E17" s="109">
        <v>1109958</v>
      </c>
      <c r="F17" s="53"/>
      <c r="G17" s="53"/>
      <c r="H17" s="53"/>
      <c r="I17" s="53"/>
      <c r="J17" s="53"/>
    </row>
    <row r="18" spans="1:10" ht="19.5" customHeight="1" x14ac:dyDescent="0.2">
      <c r="A18" s="105">
        <v>13</v>
      </c>
      <c r="B18" s="110" t="s">
        <v>271</v>
      </c>
      <c r="C18" s="111">
        <f>SUM(C17)</f>
        <v>350247</v>
      </c>
      <c r="D18" s="111">
        <f>SUM(D17)</f>
        <v>1109958</v>
      </c>
      <c r="E18" s="111">
        <f>SUM(E17)</f>
        <v>1109958</v>
      </c>
      <c r="F18" s="53"/>
      <c r="G18" s="53"/>
      <c r="H18" s="53"/>
      <c r="I18" s="53"/>
      <c r="J18" s="53"/>
    </row>
    <row r="19" spans="1:10" ht="19.5" customHeight="1" x14ac:dyDescent="0.2">
      <c r="A19" s="105">
        <v>14</v>
      </c>
      <c r="B19" s="110" t="s">
        <v>225</v>
      </c>
      <c r="C19" s="333">
        <v>3</v>
      </c>
      <c r="D19" s="111">
        <v>10</v>
      </c>
      <c r="E19" s="111">
        <v>10</v>
      </c>
      <c r="F19" s="53"/>
      <c r="G19" s="53"/>
      <c r="H19" s="53"/>
      <c r="I19" s="53"/>
      <c r="J19" s="53"/>
    </row>
    <row r="20" spans="1:10" ht="19.5" customHeight="1" x14ac:dyDescent="0.2">
      <c r="A20" s="105">
        <v>15</v>
      </c>
      <c r="B20" s="108" t="s">
        <v>160</v>
      </c>
      <c r="C20" s="333">
        <v>221571</v>
      </c>
      <c r="D20" s="107">
        <v>212000</v>
      </c>
      <c r="E20" s="109">
        <v>212000</v>
      </c>
      <c r="F20" s="53"/>
      <c r="G20" s="53"/>
      <c r="H20" s="53"/>
      <c r="I20" s="53"/>
      <c r="J20" s="53"/>
    </row>
    <row r="21" spans="1:10" ht="19.5" customHeight="1" x14ac:dyDescent="0.2">
      <c r="A21" s="105">
        <v>16</v>
      </c>
      <c r="B21" s="108" t="s">
        <v>65</v>
      </c>
      <c r="C21" s="333">
        <v>1038023</v>
      </c>
      <c r="D21" s="107">
        <v>1050000</v>
      </c>
      <c r="E21" s="109">
        <v>1050000</v>
      </c>
      <c r="F21" s="53"/>
      <c r="G21" s="53"/>
      <c r="H21" s="53"/>
      <c r="I21" s="53"/>
      <c r="J21" s="53"/>
    </row>
    <row r="22" spans="1:10" ht="19.5" customHeight="1" x14ac:dyDescent="0.2">
      <c r="A22" s="105">
        <v>17</v>
      </c>
      <c r="B22" s="108" t="s">
        <v>66</v>
      </c>
      <c r="C22" s="333">
        <v>472</v>
      </c>
      <c r="D22" s="107">
        <v>500</v>
      </c>
      <c r="E22" s="109">
        <v>500</v>
      </c>
      <c r="F22" s="53"/>
      <c r="G22" s="53"/>
      <c r="H22" s="53"/>
      <c r="I22" s="53"/>
      <c r="J22" s="53"/>
    </row>
    <row r="23" spans="1:10" ht="19.5" customHeight="1" x14ac:dyDescent="0.2">
      <c r="A23" s="105">
        <v>18</v>
      </c>
      <c r="B23" s="110" t="s">
        <v>272</v>
      </c>
      <c r="C23" s="111">
        <f>SUM(C21:C22)</f>
        <v>1038495</v>
      </c>
      <c r="D23" s="111">
        <f>SUM(D21:D22)</f>
        <v>1050500</v>
      </c>
      <c r="E23" s="111">
        <f>SUM(E21:E22)</f>
        <v>1050500</v>
      </c>
      <c r="F23" s="53"/>
      <c r="G23" s="53"/>
      <c r="H23" s="53"/>
      <c r="I23" s="53"/>
      <c r="J23" s="53"/>
    </row>
    <row r="24" spans="1:10" ht="19.5" customHeight="1" x14ac:dyDescent="0.2">
      <c r="A24" s="105">
        <v>19</v>
      </c>
      <c r="B24" s="108" t="s">
        <v>67</v>
      </c>
      <c r="C24" s="333">
        <v>7306</v>
      </c>
      <c r="D24" s="107">
        <v>5500</v>
      </c>
      <c r="E24" s="109">
        <v>5500</v>
      </c>
      <c r="F24" s="53"/>
      <c r="G24" s="53"/>
      <c r="H24" s="53"/>
      <c r="I24" s="53"/>
      <c r="J24" s="53"/>
    </row>
    <row r="25" spans="1:10" ht="19.5" customHeight="1" x14ac:dyDescent="0.2">
      <c r="A25" s="105">
        <v>20</v>
      </c>
      <c r="B25" s="110" t="s">
        <v>273</v>
      </c>
      <c r="C25" s="111">
        <f>C23+C24+C20+C19</f>
        <v>1267375</v>
      </c>
      <c r="D25" s="111">
        <f>D23+D24+D20+D19</f>
        <v>1268010</v>
      </c>
      <c r="E25" s="111">
        <f>E23+E24+E20+E19</f>
        <v>1268010</v>
      </c>
      <c r="F25" s="53"/>
      <c r="G25" s="53"/>
      <c r="H25" s="53"/>
      <c r="I25" s="53"/>
      <c r="J25" s="53"/>
    </row>
    <row r="26" spans="1:10" ht="19.5" customHeight="1" x14ac:dyDescent="0.2">
      <c r="A26" s="105">
        <v>21</v>
      </c>
      <c r="B26" s="113" t="s">
        <v>68</v>
      </c>
      <c r="C26" s="333"/>
      <c r="D26" s="107">
        <v>100</v>
      </c>
      <c r="E26" s="109">
        <v>100</v>
      </c>
      <c r="F26" s="53"/>
      <c r="G26" s="53"/>
      <c r="H26" s="53"/>
      <c r="I26" s="53"/>
      <c r="J26" s="53"/>
    </row>
    <row r="27" spans="1:10" ht="19.5" customHeight="1" x14ac:dyDescent="0.2">
      <c r="A27" s="105">
        <v>22</v>
      </c>
      <c r="B27" s="113" t="s">
        <v>69</v>
      </c>
      <c r="C27" s="333">
        <v>76210</v>
      </c>
      <c r="D27" s="107">
        <v>80000</v>
      </c>
      <c r="E27" s="109">
        <v>80000</v>
      </c>
      <c r="F27" s="53"/>
      <c r="G27" s="53"/>
      <c r="H27" s="53"/>
      <c r="I27" s="53"/>
      <c r="J27" s="53"/>
    </row>
    <row r="28" spans="1:10" ht="19.5" customHeight="1" x14ac:dyDescent="0.2">
      <c r="A28" s="105">
        <v>23</v>
      </c>
      <c r="B28" s="113" t="s">
        <v>70</v>
      </c>
      <c r="C28" s="333">
        <v>18159</v>
      </c>
      <c r="D28" s="107">
        <v>20000</v>
      </c>
      <c r="E28" s="109">
        <v>20000</v>
      </c>
      <c r="F28" s="53"/>
      <c r="G28" s="53"/>
      <c r="H28" s="53"/>
      <c r="I28" s="53"/>
      <c r="J28" s="53"/>
    </row>
    <row r="29" spans="1:10" ht="19.5" customHeight="1" x14ac:dyDescent="0.2">
      <c r="A29" s="105">
        <v>24</v>
      </c>
      <c r="B29" s="113" t="s">
        <v>158</v>
      </c>
      <c r="C29" s="333">
        <v>149091</v>
      </c>
      <c r="D29" s="107">
        <v>150000</v>
      </c>
      <c r="E29" s="109">
        <v>150000</v>
      </c>
      <c r="F29" s="53"/>
      <c r="G29" s="53"/>
      <c r="H29" s="53"/>
      <c r="I29" s="53"/>
      <c r="J29" s="53"/>
    </row>
    <row r="30" spans="1:10" ht="19.5" customHeight="1" x14ac:dyDescent="0.2">
      <c r="A30" s="105">
        <v>25</v>
      </c>
      <c r="B30" s="113" t="s">
        <v>71</v>
      </c>
      <c r="C30" s="333">
        <v>41274</v>
      </c>
      <c r="D30" s="107">
        <v>61903</v>
      </c>
      <c r="E30" s="109">
        <v>61903</v>
      </c>
      <c r="F30" s="53"/>
      <c r="G30" s="53"/>
      <c r="H30" s="53"/>
      <c r="I30" s="53"/>
      <c r="J30" s="53"/>
    </row>
    <row r="31" spans="1:10" ht="19.5" customHeight="1" x14ac:dyDescent="0.2">
      <c r="A31" s="105">
        <v>26</v>
      </c>
      <c r="B31" s="113" t="s">
        <v>159</v>
      </c>
      <c r="C31" s="333"/>
      <c r="D31" s="107">
        <v>420000</v>
      </c>
      <c r="E31" s="109">
        <v>420000</v>
      </c>
      <c r="F31" s="53"/>
      <c r="G31" s="53"/>
      <c r="H31" s="53"/>
      <c r="I31" s="53"/>
      <c r="J31" s="53"/>
    </row>
    <row r="32" spans="1:10" ht="19.5" customHeight="1" x14ac:dyDescent="0.2">
      <c r="A32" s="105">
        <v>27</v>
      </c>
      <c r="B32" s="113" t="s">
        <v>72</v>
      </c>
      <c r="C32" s="333">
        <v>24718</v>
      </c>
      <c r="D32" s="107">
        <v>10000</v>
      </c>
      <c r="E32" s="109">
        <v>18000</v>
      </c>
      <c r="F32" s="53"/>
      <c r="G32" s="53"/>
      <c r="H32" s="53"/>
      <c r="I32" s="53"/>
      <c r="J32" s="53"/>
    </row>
    <row r="33" spans="1:10" ht="19.5" customHeight="1" x14ac:dyDescent="0.2">
      <c r="A33" s="105">
        <v>28</v>
      </c>
      <c r="B33" s="113" t="s">
        <v>73</v>
      </c>
      <c r="C33" s="333">
        <v>4223</v>
      </c>
      <c r="D33" s="107">
        <v>5000</v>
      </c>
      <c r="E33" s="109">
        <v>40000</v>
      </c>
      <c r="F33" s="53"/>
      <c r="G33" s="53"/>
      <c r="H33" s="53"/>
      <c r="I33" s="53"/>
      <c r="J33" s="53"/>
    </row>
    <row r="34" spans="1:10" ht="19.5" customHeight="1" x14ac:dyDescent="0.2">
      <c r="A34" s="105">
        <v>29</v>
      </c>
      <c r="B34" s="114" t="s">
        <v>274</v>
      </c>
      <c r="C34" s="115">
        <f>SUM(C26:C33)</f>
        <v>313675</v>
      </c>
      <c r="D34" s="115">
        <f>SUM(D26:D33)</f>
        <v>747003</v>
      </c>
      <c r="E34" s="115">
        <f>SUM(E26:E33)</f>
        <v>790003</v>
      </c>
      <c r="F34" s="53"/>
      <c r="G34" s="53"/>
      <c r="H34" s="53"/>
      <c r="I34" s="53"/>
      <c r="J34" s="53"/>
    </row>
    <row r="35" spans="1:10" ht="19.5" customHeight="1" x14ac:dyDescent="0.2">
      <c r="A35" s="105">
        <v>30</v>
      </c>
      <c r="B35" s="113" t="s">
        <v>74</v>
      </c>
      <c r="C35" s="242">
        <v>78988</v>
      </c>
      <c r="D35" s="107">
        <v>50000</v>
      </c>
      <c r="E35" s="109">
        <v>50000</v>
      </c>
      <c r="F35" s="53"/>
      <c r="G35" s="53"/>
      <c r="H35" s="53"/>
      <c r="I35" s="53"/>
      <c r="J35" s="53"/>
    </row>
    <row r="36" spans="1:10" ht="19.5" customHeight="1" x14ac:dyDescent="0.2">
      <c r="A36" s="105">
        <v>31</v>
      </c>
      <c r="B36" s="110" t="s">
        <v>275</v>
      </c>
      <c r="C36" s="111">
        <v>78988</v>
      </c>
      <c r="D36" s="111">
        <f>D35</f>
        <v>50000</v>
      </c>
      <c r="E36" s="111">
        <f>E35</f>
        <v>50000</v>
      </c>
      <c r="F36" s="53"/>
      <c r="G36" s="53"/>
      <c r="H36" s="53"/>
      <c r="I36" s="53"/>
      <c r="J36" s="53"/>
    </row>
    <row r="37" spans="1:10" ht="29.25" customHeight="1" x14ac:dyDescent="0.2">
      <c r="A37" s="105">
        <v>32</v>
      </c>
      <c r="B37" s="108" t="s">
        <v>75</v>
      </c>
      <c r="C37" s="109">
        <v>2800</v>
      </c>
      <c r="D37" s="107">
        <v>3800</v>
      </c>
      <c r="E37" s="109">
        <v>3800</v>
      </c>
      <c r="F37" s="53"/>
      <c r="G37" s="53"/>
      <c r="H37" s="53"/>
      <c r="I37" s="53"/>
      <c r="J37" s="53"/>
    </row>
    <row r="38" spans="1:10" ht="19.5" customHeight="1" x14ac:dyDescent="0.2">
      <c r="A38" s="105">
        <v>33</v>
      </c>
      <c r="B38" s="110" t="s">
        <v>276</v>
      </c>
      <c r="C38" s="111">
        <v>2800</v>
      </c>
      <c r="D38" s="111">
        <f>SUM(D37:D37)</f>
        <v>3800</v>
      </c>
      <c r="E38" s="111">
        <f>SUM(E37:E37)</f>
        <v>3800</v>
      </c>
    </row>
    <row r="39" spans="1:10" ht="29.25" customHeight="1" x14ac:dyDescent="0.2">
      <c r="A39" s="105">
        <v>34</v>
      </c>
      <c r="B39" s="108" t="s">
        <v>76</v>
      </c>
      <c r="C39" s="109">
        <v>1416</v>
      </c>
      <c r="D39" s="107">
        <v>800</v>
      </c>
      <c r="E39" s="109">
        <v>800</v>
      </c>
    </row>
    <row r="40" spans="1:10" ht="19.5" customHeight="1" x14ac:dyDescent="0.2">
      <c r="A40" s="105">
        <v>35</v>
      </c>
      <c r="B40" s="110" t="s">
        <v>277</v>
      </c>
      <c r="C40" s="111">
        <v>1416</v>
      </c>
      <c r="D40" s="111">
        <f>SUM(D39:D39)</f>
        <v>800</v>
      </c>
      <c r="E40" s="111">
        <f>SUM(E39:E39)</f>
        <v>800</v>
      </c>
    </row>
    <row r="41" spans="1:10" ht="19.5" customHeight="1" x14ac:dyDescent="0.2">
      <c r="A41" s="105">
        <v>36</v>
      </c>
      <c r="B41" s="114" t="s">
        <v>281</v>
      </c>
      <c r="C41" s="115">
        <v>4078827</v>
      </c>
      <c r="D41" s="115">
        <f>D13+D18+D25+D34+D36+D38+D40+D16</f>
        <v>5286462</v>
      </c>
      <c r="E41" s="115">
        <f>E13+E18+E25+E34+E36+E38+E40+E16+E14</f>
        <v>5359626</v>
      </c>
    </row>
    <row r="42" spans="1:10" ht="19.5" customHeight="1" x14ac:dyDescent="0.2">
      <c r="A42" s="105">
        <v>37</v>
      </c>
      <c r="B42" s="113" t="s">
        <v>226</v>
      </c>
      <c r="C42" s="333">
        <v>78728</v>
      </c>
      <c r="D42" s="242">
        <v>20000</v>
      </c>
      <c r="E42" s="242">
        <v>20000</v>
      </c>
    </row>
    <row r="43" spans="1:10" ht="21.75" customHeight="1" x14ac:dyDescent="0.2">
      <c r="A43" s="105">
        <v>38</v>
      </c>
      <c r="B43" s="116" t="s">
        <v>77</v>
      </c>
      <c r="C43" s="333">
        <v>603904</v>
      </c>
      <c r="D43" s="107">
        <v>615957</v>
      </c>
      <c r="E43" s="109">
        <v>615957</v>
      </c>
    </row>
    <row r="44" spans="1:10" ht="21.75" customHeight="1" x14ac:dyDescent="0.2">
      <c r="A44" s="105">
        <v>39</v>
      </c>
      <c r="B44" s="116" t="s">
        <v>188</v>
      </c>
      <c r="C44" s="333">
        <v>50000</v>
      </c>
      <c r="D44" s="107">
        <v>150000</v>
      </c>
      <c r="E44" s="109">
        <v>150000</v>
      </c>
    </row>
    <row r="45" spans="1:10" ht="21.75" customHeight="1" x14ac:dyDescent="0.2">
      <c r="A45" s="105">
        <v>40</v>
      </c>
      <c r="B45" s="116" t="s">
        <v>183</v>
      </c>
      <c r="C45" s="333"/>
      <c r="D45" s="107">
        <v>250000</v>
      </c>
      <c r="E45" s="109">
        <v>250000</v>
      </c>
    </row>
    <row r="46" spans="1:10" ht="21.75" customHeight="1" x14ac:dyDescent="0.2">
      <c r="A46" s="105">
        <v>41</v>
      </c>
      <c r="B46" s="116" t="s">
        <v>227</v>
      </c>
      <c r="C46" s="333">
        <v>500000</v>
      </c>
      <c r="D46" s="107">
        <v>200000</v>
      </c>
      <c r="E46" s="109">
        <v>600000</v>
      </c>
    </row>
    <row r="47" spans="1:10" s="43" customFormat="1" ht="21.75" customHeight="1" x14ac:dyDescent="0.2">
      <c r="A47" s="105">
        <v>42</v>
      </c>
      <c r="B47" s="117" t="s">
        <v>278</v>
      </c>
      <c r="C47" s="140">
        <f>C43+C45+C44+C42+C46</f>
        <v>1232632</v>
      </c>
      <c r="D47" s="140">
        <f>D43+D45+D44+D42+D46</f>
        <v>1235957</v>
      </c>
      <c r="E47" s="140">
        <f>E43+E45+E44+E42+E46</f>
        <v>1635957</v>
      </c>
    </row>
    <row r="48" spans="1:10" ht="27" customHeight="1" x14ac:dyDescent="0.2">
      <c r="A48" s="105">
        <v>43</v>
      </c>
      <c r="B48" s="118" t="s">
        <v>279</v>
      </c>
      <c r="C48" s="172">
        <f>C41+C47</f>
        <v>5311459</v>
      </c>
      <c r="D48" s="45">
        <f>D41+D47</f>
        <v>6522419</v>
      </c>
      <c r="E48" s="45">
        <f>E41+E47</f>
        <v>6995583</v>
      </c>
    </row>
    <row r="49" spans="2:6" x14ac:dyDescent="0.2">
      <c r="B49" s="292"/>
      <c r="C49" s="292"/>
      <c r="D49" s="292"/>
      <c r="E49" s="293"/>
      <c r="F49" s="40" t="s">
        <v>292</v>
      </c>
    </row>
    <row r="50" spans="2:6" ht="12" customHeight="1" x14ac:dyDescent="0.2">
      <c r="D50" s="184"/>
      <c r="E50" s="184"/>
    </row>
  </sheetData>
  <mergeCells count="1">
    <mergeCell ref="A3:B3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paperSize="9" scale="6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G100"/>
  <sheetViews>
    <sheetView tabSelected="1" view="pageBreakPreview" zoomScaleNormal="100" zoomScaleSheetLayoutView="100" workbookViewId="0">
      <selection activeCell="G3" sqref="G3"/>
    </sheetView>
  </sheetViews>
  <sheetFormatPr defaultRowHeight="12.75" x14ac:dyDescent="0.2"/>
  <cols>
    <col min="1" max="1" width="9.140625" style="43" customWidth="1"/>
    <col min="2" max="2" width="87.5703125" style="40" customWidth="1"/>
    <col min="3" max="3" width="15.7109375" style="40" customWidth="1"/>
    <col min="4" max="4" width="17.140625" style="40" customWidth="1"/>
    <col min="5" max="5" width="15" style="40" customWidth="1"/>
    <col min="6" max="6" width="18.7109375" style="40" customWidth="1"/>
    <col min="7" max="21" width="2.7109375" style="40" customWidth="1"/>
    <col min="22" max="22" width="29.5703125" style="40" customWidth="1"/>
    <col min="23" max="25" width="2.7109375" style="40" customWidth="1"/>
    <col min="26" max="26" width="21" style="40" customWidth="1"/>
    <col min="27" max="28" width="2.7109375" style="40" customWidth="1"/>
    <col min="29" max="16384" width="9.140625" style="40"/>
  </cols>
  <sheetData>
    <row r="1" spans="1:33" x14ac:dyDescent="0.2">
      <c r="D1" s="276" t="s">
        <v>303</v>
      </c>
      <c r="E1" s="276"/>
    </row>
    <row r="2" spans="1:33" ht="21" customHeight="1" x14ac:dyDescent="0.2">
      <c r="A2" s="388" t="s">
        <v>304</v>
      </c>
      <c r="B2" s="388"/>
      <c r="C2" s="194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/>
      <c r="AA2"/>
      <c r="AB2"/>
      <c r="AC2"/>
      <c r="AD2"/>
      <c r="AE2"/>
      <c r="AF2"/>
      <c r="AG2"/>
    </row>
    <row r="3" spans="1:33" ht="25.5" customHeight="1" x14ac:dyDescent="0.2">
      <c r="A3" s="387" t="s">
        <v>316</v>
      </c>
      <c r="B3" s="387"/>
      <c r="C3" s="317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/>
      <c r="AA3"/>
      <c r="AB3"/>
      <c r="AC3"/>
      <c r="AD3"/>
      <c r="AE3"/>
      <c r="AF3"/>
      <c r="AG3"/>
    </row>
    <row r="4" spans="1:33" ht="19.5" customHeight="1" x14ac:dyDescent="0.25">
      <c r="A4" s="243"/>
      <c r="B4" s="154"/>
      <c r="C4" s="332"/>
      <c r="E4" s="195" t="s">
        <v>92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/>
      <c r="AA4"/>
      <c r="AB4"/>
      <c r="AC4"/>
      <c r="AD4"/>
      <c r="AE4"/>
      <c r="AF4"/>
      <c r="AG4"/>
    </row>
    <row r="5" spans="1:33" ht="44.25" customHeight="1" x14ac:dyDescent="0.2">
      <c r="A5" s="105" t="s">
        <v>205</v>
      </c>
      <c r="B5" s="105" t="s">
        <v>60</v>
      </c>
      <c r="C5" s="334" t="s">
        <v>268</v>
      </c>
      <c r="D5" s="246" t="s">
        <v>237</v>
      </c>
      <c r="E5" s="247" t="s">
        <v>253</v>
      </c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/>
      <c r="AA5"/>
      <c r="AB5"/>
      <c r="AC5"/>
      <c r="AD5"/>
      <c r="AE5"/>
      <c r="AF5"/>
      <c r="AG5"/>
    </row>
    <row r="6" spans="1:33" ht="17.25" customHeight="1" x14ac:dyDescent="0.2">
      <c r="A6" s="105">
        <v>1</v>
      </c>
      <c r="B6" s="155" t="s">
        <v>90</v>
      </c>
      <c r="C6" s="111">
        <v>122701</v>
      </c>
      <c r="D6" s="111">
        <v>121334</v>
      </c>
      <c r="E6" s="172">
        <v>122334</v>
      </c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/>
      <c r="AA6"/>
      <c r="AB6"/>
      <c r="AC6"/>
      <c r="AD6"/>
      <c r="AE6"/>
      <c r="AF6"/>
      <c r="AG6"/>
    </row>
    <row r="7" spans="1:33" s="43" customFormat="1" ht="20.25" customHeight="1" x14ac:dyDescent="0.2">
      <c r="A7" s="105">
        <v>2</v>
      </c>
      <c r="B7" s="155" t="s">
        <v>49</v>
      </c>
      <c r="C7" s="111">
        <v>11928</v>
      </c>
      <c r="D7" s="111">
        <v>18359</v>
      </c>
      <c r="E7" s="172">
        <v>18639</v>
      </c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</row>
    <row r="8" spans="1:33" ht="15.75" customHeight="1" x14ac:dyDescent="0.2">
      <c r="A8" s="105">
        <v>3</v>
      </c>
      <c r="B8" s="106" t="s">
        <v>147</v>
      </c>
      <c r="C8" s="109">
        <v>287</v>
      </c>
      <c r="D8" s="107">
        <v>500</v>
      </c>
      <c r="E8" s="107">
        <v>500</v>
      </c>
      <c r="F8" s="208"/>
      <c r="G8" s="208"/>
      <c r="H8" s="208"/>
      <c r="I8" s="208"/>
      <c r="J8" s="208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/>
      <c r="AA8"/>
      <c r="AB8"/>
      <c r="AC8" s="389"/>
      <c r="AD8" s="389"/>
      <c r="AE8" s="389"/>
      <c r="AF8" s="389"/>
    </row>
    <row r="9" spans="1:33" ht="19.5" customHeight="1" x14ac:dyDescent="0.2">
      <c r="A9" s="105">
        <v>4</v>
      </c>
      <c r="B9" s="106" t="s">
        <v>148</v>
      </c>
      <c r="C9" s="109">
        <v>4006</v>
      </c>
      <c r="D9" s="107">
        <v>5000</v>
      </c>
      <c r="E9" s="107">
        <v>5000</v>
      </c>
      <c r="F9" s="208"/>
      <c r="G9" s="208"/>
      <c r="H9" s="208"/>
      <c r="I9" s="217"/>
      <c r="J9" s="208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/>
      <c r="AA9"/>
      <c r="AB9"/>
    </row>
    <row r="10" spans="1:33" ht="19.5" customHeight="1" x14ac:dyDescent="0.2">
      <c r="A10" s="105">
        <v>5</v>
      </c>
      <c r="B10" s="155" t="s">
        <v>3</v>
      </c>
      <c r="C10" s="111">
        <f>C8+C9</f>
        <v>4293</v>
      </c>
      <c r="D10" s="112">
        <f>D8+D9</f>
        <v>5500</v>
      </c>
      <c r="E10" s="112">
        <f>E8+E9</f>
        <v>5500</v>
      </c>
      <c r="F10" s="209"/>
      <c r="G10" s="209"/>
      <c r="H10" s="209"/>
      <c r="I10" s="209"/>
      <c r="J10" s="209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/>
      <c r="AA10"/>
      <c r="AB10"/>
      <c r="AC10"/>
      <c r="AD10"/>
      <c r="AE10"/>
      <c r="AF10"/>
      <c r="AG10"/>
    </row>
    <row r="11" spans="1:33" ht="19.5" customHeight="1" x14ac:dyDescent="0.2">
      <c r="A11" s="105">
        <v>6</v>
      </c>
      <c r="B11" s="106" t="s">
        <v>149</v>
      </c>
      <c r="C11" s="109">
        <v>7525</v>
      </c>
      <c r="D11" s="107">
        <v>8500</v>
      </c>
      <c r="E11" s="107">
        <v>8500</v>
      </c>
      <c r="F11" s="208"/>
      <c r="G11" s="208"/>
      <c r="H11" s="208"/>
      <c r="I11" s="208"/>
      <c r="J11" s="208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/>
      <c r="AA11"/>
      <c r="AB11"/>
      <c r="AC11"/>
      <c r="AD11"/>
      <c r="AE11"/>
      <c r="AF11"/>
      <c r="AG11"/>
    </row>
    <row r="12" spans="1:33" ht="19.5" customHeight="1" x14ac:dyDescent="0.2">
      <c r="A12" s="105">
        <v>7</v>
      </c>
      <c r="B12" s="106" t="s">
        <v>180</v>
      </c>
      <c r="C12" s="109">
        <v>318</v>
      </c>
      <c r="D12" s="107">
        <v>500</v>
      </c>
      <c r="E12" s="107">
        <v>500</v>
      </c>
      <c r="F12" s="208"/>
      <c r="G12" s="208"/>
      <c r="H12" s="208"/>
      <c r="I12" s="208"/>
      <c r="J12" s="208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/>
      <c r="AA12"/>
      <c r="AB12"/>
      <c r="AC12"/>
      <c r="AD12"/>
      <c r="AE12"/>
      <c r="AF12"/>
      <c r="AG12"/>
    </row>
    <row r="13" spans="1:33" ht="19.5" customHeight="1" x14ac:dyDescent="0.2">
      <c r="A13" s="105">
        <v>8</v>
      </c>
      <c r="B13" s="155" t="s">
        <v>189</v>
      </c>
      <c r="C13" s="111">
        <f>C11+C12</f>
        <v>7843</v>
      </c>
      <c r="D13" s="112">
        <f>D11+D12</f>
        <v>9000</v>
      </c>
      <c r="E13" s="112">
        <f>E11+E12</f>
        <v>9000</v>
      </c>
      <c r="F13" s="209"/>
      <c r="G13" s="209"/>
      <c r="H13" s="209"/>
      <c r="I13" s="209"/>
      <c r="J13" s="209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/>
      <c r="AA13"/>
      <c r="AB13"/>
      <c r="AC13"/>
      <c r="AD13"/>
      <c r="AE13"/>
      <c r="AF13"/>
      <c r="AG13"/>
    </row>
    <row r="14" spans="1:33" ht="19.5" customHeight="1" x14ac:dyDescent="0.2">
      <c r="A14" s="105">
        <v>9</v>
      </c>
      <c r="B14" s="106" t="s">
        <v>150</v>
      </c>
      <c r="C14" s="109">
        <v>43692</v>
      </c>
      <c r="D14" s="107">
        <v>45000</v>
      </c>
      <c r="E14" s="107">
        <v>72165</v>
      </c>
      <c r="F14" s="208"/>
      <c r="G14" s="208"/>
      <c r="H14" s="208"/>
      <c r="I14" s="208"/>
      <c r="J14" s="208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/>
      <c r="AA14"/>
      <c r="AB14"/>
      <c r="AC14"/>
      <c r="AD14"/>
      <c r="AE14"/>
      <c r="AF14"/>
      <c r="AG14"/>
    </row>
    <row r="15" spans="1:33" ht="19.5" customHeight="1" x14ac:dyDescent="0.2">
      <c r="A15" s="105">
        <v>10</v>
      </c>
      <c r="B15" s="106" t="s">
        <v>207</v>
      </c>
      <c r="C15" s="109">
        <v>126</v>
      </c>
      <c r="D15" s="107">
        <v>500</v>
      </c>
      <c r="E15" s="107">
        <v>500</v>
      </c>
      <c r="F15" s="208"/>
      <c r="G15" s="208"/>
      <c r="H15" s="208"/>
      <c r="I15" s="208"/>
      <c r="J15" s="208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/>
      <c r="AA15"/>
      <c r="AB15"/>
      <c r="AC15"/>
      <c r="AD15"/>
      <c r="AE15"/>
      <c r="AF15"/>
      <c r="AG15"/>
    </row>
    <row r="16" spans="1:33" ht="19.5" customHeight="1" x14ac:dyDescent="0.2">
      <c r="A16" s="105">
        <v>11</v>
      </c>
      <c r="B16" s="106" t="s">
        <v>151</v>
      </c>
      <c r="C16" s="109">
        <v>41695</v>
      </c>
      <c r="D16" s="107">
        <v>45000</v>
      </c>
      <c r="E16" s="107">
        <v>45000</v>
      </c>
      <c r="F16" s="208"/>
      <c r="G16" s="208"/>
      <c r="H16" s="208"/>
      <c r="I16" s="208"/>
      <c r="J16" s="208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/>
      <c r="AA16"/>
      <c r="AB16"/>
      <c r="AC16"/>
      <c r="AD16"/>
      <c r="AE16"/>
      <c r="AF16"/>
      <c r="AG16"/>
    </row>
    <row r="17" spans="1:33" ht="19.5" customHeight="1" x14ac:dyDescent="0.2">
      <c r="A17" s="105">
        <v>12</v>
      </c>
      <c r="B17" s="106" t="s">
        <v>152</v>
      </c>
      <c r="C17" s="109">
        <v>6152</v>
      </c>
      <c r="D17" s="107">
        <v>7000</v>
      </c>
      <c r="E17" s="107">
        <v>7000</v>
      </c>
      <c r="F17" s="208"/>
      <c r="G17" s="208"/>
      <c r="H17" s="208"/>
      <c r="I17" s="208"/>
      <c r="J17" s="208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/>
      <c r="AA17"/>
      <c r="AB17"/>
      <c r="AC17"/>
      <c r="AD17"/>
      <c r="AE17"/>
      <c r="AF17"/>
      <c r="AG17"/>
    </row>
    <row r="18" spans="1:33" ht="19.5" customHeight="1" x14ac:dyDescent="0.2">
      <c r="A18" s="105">
        <v>13</v>
      </c>
      <c r="B18" s="156" t="s">
        <v>153</v>
      </c>
      <c r="C18" s="109">
        <v>16142</v>
      </c>
      <c r="D18" s="107">
        <v>20000</v>
      </c>
      <c r="E18" s="107">
        <v>20000</v>
      </c>
      <c r="F18" s="208"/>
      <c r="G18" s="208"/>
      <c r="H18" s="208"/>
      <c r="I18" s="208"/>
      <c r="J18" s="208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/>
    </row>
    <row r="19" spans="1:33" ht="19.5" customHeight="1" x14ac:dyDescent="0.2">
      <c r="A19" s="105">
        <v>14</v>
      </c>
      <c r="B19" s="157" t="s">
        <v>154</v>
      </c>
      <c r="C19" s="333">
        <v>62961</v>
      </c>
      <c r="D19" s="158">
        <v>70000</v>
      </c>
      <c r="E19" s="158">
        <v>70000</v>
      </c>
      <c r="F19" s="186"/>
      <c r="G19" s="186"/>
      <c r="H19" s="186"/>
      <c r="I19" s="186"/>
      <c r="J19" s="186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/>
    </row>
    <row r="20" spans="1:33" ht="19.5" customHeight="1" x14ac:dyDescent="0.2">
      <c r="A20" s="105">
        <v>15</v>
      </c>
      <c r="B20" s="106" t="s">
        <v>155</v>
      </c>
      <c r="C20" s="109">
        <v>59733</v>
      </c>
      <c r="D20" s="107">
        <v>65000</v>
      </c>
      <c r="E20" s="107">
        <v>65000</v>
      </c>
      <c r="F20" s="208"/>
      <c r="G20" s="208"/>
      <c r="H20" s="208"/>
      <c r="I20" s="208"/>
      <c r="J20" s="208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/>
    </row>
    <row r="21" spans="1:33" ht="19.5" customHeight="1" x14ac:dyDescent="0.2">
      <c r="A21" s="105">
        <v>16</v>
      </c>
      <c r="B21" s="155" t="s">
        <v>208</v>
      </c>
      <c r="C21" s="111">
        <f>C14+C16+C17+C18+C19+C20+C15</f>
        <v>230501</v>
      </c>
      <c r="D21" s="112">
        <f>D14+D16+D17+D18+D19+D20+D15</f>
        <v>252500</v>
      </c>
      <c r="E21" s="112">
        <f>E14+E16+E17+E18+E19+E20+E15</f>
        <v>279665</v>
      </c>
      <c r="F21" s="209"/>
      <c r="G21" s="209"/>
      <c r="H21" s="209"/>
      <c r="I21" s="209"/>
      <c r="J21" s="209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</row>
    <row r="22" spans="1:33" ht="19.5" customHeight="1" x14ac:dyDescent="0.2">
      <c r="A22" s="105">
        <v>17</v>
      </c>
      <c r="B22" s="106" t="s">
        <v>50</v>
      </c>
      <c r="C22" s="109">
        <v>79</v>
      </c>
      <c r="D22" s="107">
        <v>200</v>
      </c>
      <c r="E22" s="107">
        <v>200</v>
      </c>
      <c r="F22" s="208"/>
      <c r="G22" s="208"/>
      <c r="H22" s="208"/>
      <c r="I22" s="208"/>
      <c r="J22" s="208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/>
    </row>
    <row r="23" spans="1:33" ht="19.5" customHeight="1" x14ac:dyDescent="0.2">
      <c r="A23" s="105">
        <v>18</v>
      </c>
      <c r="B23" s="106" t="s">
        <v>51</v>
      </c>
      <c r="C23" s="109">
        <v>2831</v>
      </c>
      <c r="D23" s="107">
        <v>7000</v>
      </c>
      <c r="E23" s="107">
        <v>7000</v>
      </c>
      <c r="F23" s="208"/>
      <c r="G23" s="208"/>
      <c r="H23" s="208"/>
      <c r="I23" s="208"/>
      <c r="J23" s="208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/>
    </row>
    <row r="24" spans="1:33" ht="19.5" customHeight="1" x14ac:dyDescent="0.2">
      <c r="A24" s="105">
        <v>19</v>
      </c>
      <c r="B24" s="155" t="s">
        <v>209</v>
      </c>
      <c r="C24" s="111">
        <f>C22+C23</f>
        <v>2910</v>
      </c>
      <c r="D24" s="112">
        <f>D22+D23</f>
        <v>7200</v>
      </c>
      <c r="E24" s="112">
        <f>E22+E23</f>
        <v>7200</v>
      </c>
      <c r="F24" s="209"/>
      <c r="G24" s="209"/>
      <c r="H24" s="209"/>
      <c r="I24" s="209"/>
      <c r="J24" s="209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  <c r="Z24"/>
    </row>
    <row r="25" spans="1:33" ht="19.5" customHeight="1" x14ac:dyDescent="0.2">
      <c r="A25" s="105">
        <v>20</v>
      </c>
      <c r="B25" s="106" t="s">
        <v>52</v>
      </c>
      <c r="C25" s="109">
        <v>22623</v>
      </c>
      <c r="D25" s="107">
        <v>34500</v>
      </c>
      <c r="E25" s="107">
        <v>41830</v>
      </c>
      <c r="F25" s="208"/>
      <c r="G25" s="208"/>
      <c r="H25" s="208"/>
      <c r="I25" s="208"/>
      <c r="J25" s="208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/>
    </row>
    <row r="26" spans="1:33" ht="19.5" customHeight="1" x14ac:dyDescent="0.2">
      <c r="A26" s="105">
        <v>21</v>
      </c>
      <c r="B26" s="106" t="s">
        <v>53</v>
      </c>
      <c r="C26" s="109">
        <v>107435</v>
      </c>
      <c r="D26" s="107">
        <v>420000</v>
      </c>
      <c r="E26" s="107">
        <v>420000</v>
      </c>
      <c r="F26" s="208"/>
      <c r="G26" s="208"/>
      <c r="H26" s="208"/>
      <c r="I26" s="208"/>
      <c r="J26" s="208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/>
    </row>
    <row r="27" spans="1:33" ht="19.5" customHeight="1" x14ac:dyDescent="0.25">
      <c r="A27" s="105">
        <v>22</v>
      </c>
      <c r="B27" s="159" t="s">
        <v>267</v>
      </c>
      <c r="C27" s="109">
        <v>20689</v>
      </c>
      <c r="D27" s="107">
        <v>25000</v>
      </c>
      <c r="E27" s="107">
        <v>25005</v>
      </c>
      <c r="F27" s="208"/>
      <c r="G27" s="208"/>
      <c r="H27" s="208"/>
      <c r="I27" s="208"/>
      <c r="J27" s="208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/>
    </row>
    <row r="28" spans="1:33" ht="21" customHeight="1" x14ac:dyDescent="0.2">
      <c r="A28" s="105">
        <v>23</v>
      </c>
      <c r="B28" s="106" t="s">
        <v>156</v>
      </c>
      <c r="C28" s="109">
        <v>4188</v>
      </c>
      <c r="D28" s="107">
        <v>6000</v>
      </c>
      <c r="E28" s="107">
        <v>6000</v>
      </c>
      <c r="F28" s="208"/>
      <c r="G28" s="208"/>
      <c r="H28" s="208"/>
      <c r="I28" s="208"/>
      <c r="J28" s="208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/>
    </row>
    <row r="29" spans="1:33" ht="19.5" customHeight="1" x14ac:dyDescent="0.2">
      <c r="A29" s="105">
        <v>24</v>
      </c>
      <c r="B29" s="155" t="s">
        <v>210</v>
      </c>
      <c r="C29" s="111">
        <f>C25+C26+C27+C28</f>
        <v>154935</v>
      </c>
      <c r="D29" s="112">
        <f>D25+D26+D27+D28</f>
        <v>485500</v>
      </c>
      <c r="E29" s="112">
        <f>E25+E26+E27+E28</f>
        <v>492835</v>
      </c>
      <c r="F29" s="209"/>
      <c r="G29" s="209"/>
      <c r="H29" s="209"/>
      <c r="I29" s="209"/>
      <c r="J29" s="209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/>
    </row>
    <row r="30" spans="1:33" ht="19.5" customHeight="1" x14ac:dyDescent="0.2">
      <c r="A30" s="105">
        <v>25</v>
      </c>
      <c r="B30" s="155" t="s">
        <v>211</v>
      </c>
      <c r="C30" s="111">
        <f>C29+C24+C21+C13+C10</f>
        <v>400482</v>
      </c>
      <c r="D30" s="112">
        <f>D29+D24+D21+D13+D10</f>
        <v>759700</v>
      </c>
      <c r="E30" s="112">
        <f>E29+E24+E21+E13+E10</f>
        <v>794200</v>
      </c>
      <c r="F30" s="209"/>
      <c r="G30" s="209"/>
      <c r="H30" s="209"/>
      <c r="I30" s="209"/>
      <c r="J30" s="209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/>
    </row>
    <row r="31" spans="1:33" ht="19.5" customHeight="1" x14ac:dyDescent="0.2">
      <c r="A31" s="105">
        <v>26</v>
      </c>
      <c r="B31" s="106" t="s">
        <v>102</v>
      </c>
      <c r="C31" s="111"/>
      <c r="D31" s="107">
        <v>200</v>
      </c>
      <c r="E31" s="107">
        <v>200</v>
      </c>
      <c r="F31" s="209"/>
      <c r="G31" s="209"/>
      <c r="H31" s="209"/>
      <c r="I31" s="209"/>
      <c r="J31" s="209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/>
    </row>
    <row r="32" spans="1:33" ht="19.5" customHeight="1" x14ac:dyDescent="0.2">
      <c r="A32" s="105">
        <v>27</v>
      </c>
      <c r="B32" s="106" t="s">
        <v>101</v>
      </c>
      <c r="C32" s="111">
        <v>3659</v>
      </c>
      <c r="D32" s="107">
        <v>4000</v>
      </c>
      <c r="E32" s="107">
        <v>4000</v>
      </c>
      <c r="F32" s="209"/>
      <c r="G32" s="209"/>
      <c r="H32" s="209"/>
      <c r="I32" s="209"/>
      <c r="J32" s="209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/>
    </row>
    <row r="33" spans="1:25" ht="19.5" customHeight="1" x14ac:dyDescent="0.2">
      <c r="A33" s="105">
        <v>28</v>
      </c>
      <c r="B33" s="160" t="s">
        <v>169</v>
      </c>
      <c r="C33" s="335"/>
      <c r="D33" s="107"/>
      <c r="E33" s="107"/>
      <c r="F33" s="210"/>
      <c r="G33" s="210"/>
      <c r="H33" s="210"/>
      <c r="I33" s="210"/>
      <c r="J33" s="210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  <c r="W33" s="148"/>
      <c r="X33" s="148"/>
      <c r="Y33" s="148"/>
    </row>
    <row r="34" spans="1:25" ht="19.5" customHeight="1" x14ac:dyDescent="0.2">
      <c r="A34" s="105">
        <v>29</v>
      </c>
      <c r="B34" s="161" t="s">
        <v>170</v>
      </c>
      <c r="C34" s="242">
        <v>3041</v>
      </c>
      <c r="D34" s="107">
        <v>3000</v>
      </c>
      <c r="E34" s="107">
        <v>3000</v>
      </c>
      <c r="F34" s="211"/>
      <c r="G34" s="211"/>
      <c r="H34" s="211"/>
      <c r="I34" s="211"/>
      <c r="J34" s="211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</row>
    <row r="35" spans="1:25" ht="30.75" customHeight="1" x14ac:dyDescent="0.2">
      <c r="A35" s="105">
        <v>30</v>
      </c>
      <c r="B35" s="161" t="s">
        <v>171</v>
      </c>
      <c r="C35" s="242">
        <v>4145</v>
      </c>
      <c r="D35" s="107">
        <v>4500</v>
      </c>
      <c r="E35" s="107">
        <v>4500</v>
      </c>
      <c r="F35" s="212"/>
      <c r="G35" s="212"/>
      <c r="H35" s="212"/>
      <c r="I35" s="212"/>
      <c r="J35" s="212"/>
      <c r="K35" s="147"/>
      <c r="L35" s="147"/>
      <c r="M35" s="147"/>
      <c r="N35" s="147"/>
      <c r="O35" s="147"/>
      <c r="P35" s="147"/>
      <c r="Q35" s="147"/>
      <c r="R35" s="147"/>
      <c r="S35" s="147"/>
      <c r="T35" s="147"/>
      <c r="U35" s="147"/>
      <c r="V35" s="147"/>
      <c r="W35" s="147"/>
      <c r="X35" s="147"/>
      <c r="Y35" s="147"/>
    </row>
    <row r="36" spans="1:25" ht="19.5" customHeight="1" x14ac:dyDescent="0.2">
      <c r="A36" s="105">
        <v>31</v>
      </c>
      <c r="B36" s="162" t="s">
        <v>172</v>
      </c>
      <c r="C36" s="242">
        <v>2483</v>
      </c>
      <c r="D36" s="163">
        <v>3700</v>
      </c>
      <c r="E36" s="163">
        <v>3700</v>
      </c>
      <c r="F36" s="212"/>
      <c r="G36" s="212"/>
      <c r="H36" s="212"/>
      <c r="I36" s="212"/>
      <c r="J36" s="212"/>
      <c r="K36" s="147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147"/>
      <c r="Y36" s="147"/>
    </row>
    <row r="37" spans="1:25" ht="19.5" customHeight="1" x14ac:dyDescent="0.2">
      <c r="A37" s="105">
        <v>32</v>
      </c>
      <c r="B37" s="160" t="s">
        <v>173</v>
      </c>
      <c r="C37" s="242"/>
      <c r="D37" s="163"/>
      <c r="E37" s="163"/>
      <c r="F37" s="212"/>
      <c r="G37" s="212"/>
      <c r="H37" s="212"/>
      <c r="I37" s="212"/>
      <c r="J37" s="212"/>
      <c r="K37" s="147"/>
      <c r="L37" s="147"/>
      <c r="M37" s="147"/>
      <c r="N37" s="147"/>
      <c r="O37" s="147"/>
      <c r="P37" s="147"/>
      <c r="Q37" s="147"/>
      <c r="R37" s="147"/>
      <c r="S37" s="147"/>
      <c r="T37" s="147"/>
      <c r="U37" s="147"/>
      <c r="V37" s="147"/>
      <c r="W37" s="147"/>
      <c r="X37" s="147"/>
      <c r="Y37" s="147"/>
    </row>
    <row r="38" spans="1:25" ht="19.5" customHeight="1" x14ac:dyDescent="0.2">
      <c r="A38" s="105">
        <v>33</v>
      </c>
      <c r="B38" s="161" t="s">
        <v>174</v>
      </c>
      <c r="C38" s="242">
        <v>176</v>
      </c>
      <c r="D38" s="164">
        <v>1700</v>
      </c>
      <c r="E38" s="164">
        <v>1700</v>
      </c>
      <c r="F38" s="212"/>
      <c r="G38" s="212"/>
      <c r="H38" s="212"/>
      <c r="I38" s="212"/>
      <c r="J38" s="212"/>
      <c r="K38" s="147"/>
      <c r="L38" s="147"/>
      <c r="M38" s="147"/>
      <c r="N38" s="147"/>
      <c r="O38" s="147"/>
      <c r="P38" s="147"/>
      <c r="Q38" s="147"/>
      <c r="R38" s="147"/>
      <c r="S38" s="147"/>
      <c r="T38" s="147"/>
      <c r="U38" s="147"/>
      <c r="V38" s="147"/>
      <c r="W38" s="147"/>
      <c r="X38" s="147"/>
      <c r="Y38" s="147"/>
    </row>
    <row r="39" spans="1:25" ht="19.5" customHeight="1" x14ac:dyDescent="0.2">
      <c r="A39" s="105">
        <v>34</v>
      </c>
      <c r="B39" s="161" t="s">
        <v>175</v>
      </c>
      <c r="C39" s="242">
        <v>4583</v>
      </c>
      <c r="D39" s="164">
        <v>4000</v>
      </c>
      <c r="E39" s="164">
        <v>4000</v>
      </c>
      <c r="F39" s="212"/>
      <c r="G39" s="212"/>
      <c r="H39" s="212"/>
      <c r="I39" s="212"/>
      <c r="J39" s="212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</row>
    <row r="40" spans="1:25" ht="19.5" customHeight="1" x14ac:dyDescent="0.2">
      <c r="A40" s="105">
        <v>35</v>
      </c>
      <c r="B40" s="161" t="s">
        <v>176</v>
      </c>
      <c r="C40" s="242">
        <v>255</v>
      </c>
      <c r="D40" s="164">
        <v>600</v>
      </c>
      <c r="E40" s="164">
        <v>600</v>
      </c>
      <c r="F40" s="212"/>
      <c r="G40" s="212"/>
      <c r="H40" s="212"/>
      <c r="I40" s="212"/>
      <c r="J40" s="212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</row>
    <row r="41" spans="1:25" ht="24" customHeight="1" x14ac:dyDescent="0.2">
      <c r="A41" s="105">
        <v>36</v>
      </c>
      <c r="B41" s="165" t="s">
        <v>212</v>
      </c>
      <c r="C41" s="115">
        <v>18342</v>
      </c>
      <c r="D41" s="166">
        <f>D31+D32+D34+D35+D36+D38+D39+D40</f>
        <v>21700</v>
      </c>
      <c r="E41" s="166">
        <f>E31+E32+E34+E35+E36+E38+E39+E40</f>
        <v>21700</v>
      </c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</row>
    <row r="42" spans="1:25" ht="19.5" customHeight="1" x14ac:dyDescent="0.2">
      <c r="A42" s="105">
        <v>37</v>
      </c>
      <c r="B42" s="165" t="s">
        <v>223</v>
      </c>
      <c r="C42" s="115">
        <v>4482</v>
      </c>
      <c r="D42" s="166">
        <v>1500</v>
      </c>
      <c r="E42" s="166">
        <v>1500</v>
      </c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</row>
    <row r="43" spans="1:25" ht="19.5" customHeight="1" x14ac:dyDescent="0.2">
      <c r="A43" s="105">
        <v>38</v>
      </c>
      <c r="B43" s="165" t="s">
        <v>206</v>
      </c>
      <c r="C43" s="115">
        <v>218475</v>
      </c>
      <c r="D43" s="166">
        <v>245797</v>
      </c>
      <c r="E43" s="166">
        <v>245797</v>
      </c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</row>
    <row r="44" spans="1:25" ht="19.5" customHeight="1" x14ac:dyDescent="0.2">
      <c r="A44" s="105"/>
      <c r="B44" s="165" t="s">
        <v>283</v>
      </c>
      <c r="C44" s="115">
        <v>38609</v>
      </c>
      <c r="D44" s="166"/>
      <c r="E44" s="166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</row>
    <row r="45" spans="1:25" ht="33.75" customHeight="1" x14ac:dyDescent="0.2">
      <c r="A45" s="105">
        <v>40</v>
      </c>
      <c r="B45" s="165" t="s">
        <v>157</v>
      </c>
      <c r="C45" s="115">
        <v>1269771</v>
      </c>
      <c r="D45" s="166">
        <v>1271426</v>
      </c>
      <c r="E45" s="166">
        <v>1272201</v>
      </c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</row>
    <row r="46" spans="1:25" ht="19.5" customHeight="1" x14ac:dyDescent="0.2">
      <c r="A46" s="105">
        <v>41</v>
      </c>
      <c r="B46" s="165" t="s">
        <v>54</v>
      </c>
      <c r="C46" s="115">
        <v>320355</v>
      </c>
      <c r="D46" s="166">
        <v>310654</v>
      </c>
      <c r="E46" s="166">
        <v>315228</v>
      </c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</row>
    <row r="47" spans="1:25" ht="19.5" customHeight="1" x14ac:dyDescent="0.2">
      <c r="A47" s="105"/>
      <c r="B47" s="167" t="s">
        <v>238</v>
      </c>
      <c r="C47" s="242">
        <v>265000</v>
      </c>
      <c r="D47" s="164">
        <v>255274</v>
      </c>
      <c r="E47" s="164">
        <v>255274</v>
      </c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</row>
    <row r="48" spans="1:25" ht="19.5" customHeight="1" x14ac:dyDescent="0.2">
      <c r="A48" s="105"/>
      <c r="B48" s="168" t="s">
        <v>235</v>
      </c>
      <c r="C48" s="336">
        <v>11380</v>
      </c>
      <c r="D48" s="169">
        <v>11380</v>
      </c>
      <c r="E48" s="169">
        <v>11380</v>
      </c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</row>
    <row r="49" spans="1:25" ht="19.5" customHeight="1" x14ac:dyDescent="0.2">
      <c r="A49" s="105"/>
      <c r="B49" s="167" t="s">
        <v>215</v>
      </c>
      <c r="C49" s="242">
        <v>1635</v>
      </c>
      <c r="D49" s="164">
        <v>1750</v>
      </c>
      <c r="E49" s="164">
        <v>1750</v>
      </c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</row>
    <row r="50" spans="1:25" ht="19.5" customHeight="1" x14ac:dyDescent="0.2">
      <c r="A50" s="105"/>
      <c r="B50" s="167" t="s">
        <v>216</v>
      </c>
      <c r="C50" s="242">
        <v>800</v>
      </c>
      <c r="D50" s="164">
        <v>800</v>
      </c>
      <c r="E50" s="164">
        <v>800</v>
      </c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</row>
    <row r="51" spans="1:25" ht="19.5" customHeight="1" x14ac:dyDescent="0.2">
      <c r="A51" s="105"/>
      <c r="B51" s="167" t="s">
        <v>239</v>
      </c>
      <c r="C51" s="242">
        <v>3000</v>
      </c>
      <c r="D51" s="164">
        <v>2330</v>
      </c>
      <c r="E51" s="164">
        <v>2330</v>
      </c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</row>
    <row r="52" spans="1:25" ht="19.5" customHeight="1" x14ac:dyDescent="0.2">
      <c r="A52" s="105"/>
      <c r="B52" s="167" t="s">
        <v>240</v>
      </c>
      <c r="C52" s="242">
        <v>500</v>
      </c>
      <c r="D52" s="164">
        <v>500</v>
      </c>
      <c r="E52" s="164">
        <v>500</v>
      </c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</row>
    <row r="53" spans="1:25" ht="19.5" customHeight="1" x14ac:dyDescent="0.2">
      <c r="A53" s="105"/>
      <c r="B53" s="167" t="s">
        <v>241</v>
      </c>
      <c r="C53" s="242">
        <v>500</v>
      </c>
      <c r="D53" s="164">
        <v>500</v>
      </c>
      <c r="E53" s="164">
        <v>500</v>
      </c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</row>
    <row r="54" spans="1:25" ht="19.5" customHeight="1" x14ac:dyDescent="0.2">
      <c r="A54" s="105"/>
      <c r="B54" s="167" t="s">
        <v>242</v>
      </c>
      <c r="C54" s="242">
        <v>1350</v>
      </c>
      <c r="D54" s="164">
        <v>1350</v>
      </c>
      <c r="E54" s="164">
        <v>1350</v>
      </c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</row>
    <row r="55" spans="1:25" ht="19.5" customHeight="1" x14ac:dyDescent="0.2">
      <c r="A55" s="105"/>
      <c r="B55" s="167" t="s">
        <v>243</v>
      </c>
      <c r="C55" s="242">
        <v>300</v>
      </c>
      <c r="D55" s="164">
        <v>400</v>
      </c>
      <c r="E55" s="164">
        <v>400</v>
      </c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</row>
    <row r="56" spans="1:25" ht="19.5" customHeight="1" x14ac:dyDescent="0.2">
      <c r="A56" s="105"/>
      <c r="B56" s="167" t="s">
        <v>244</v>
      </c>
      <c r="C56" s="242">
        <v>490</v>
      </c>
      <c r="D56" s="164">
        <v>400</v>
      </c>
      <c r="E56" s="164">
        <v>400</v>
      </c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</row>
    <row r="57" spans="1:25" ht="19.5" customHeight="1" x14ac:dyDescent="0.2">
      <c r="A57" s="105"/>
      <c r="B57" s="167" t="s">
        <v>245</v>
      </c>
      <c r="C57" s="242">
        <v>400</v>
      </c>
      <c r="D57" s="169">
        <v>400</v>
      </c>
      <c r="E57" s="169">
        <v>400</v>
      </c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</row>
    <row r="58" spans="1:25" ht="19.5" customHeight="1" x14ac:dyDescent="0.2">
      <c r="A58" s="105"/>
      <c r="B58" s="167" t="s">
        <v>246</v>
      </c>
      <c r="C58" s="242">
        <v>900</v>
      </c>
      <c r="D58" s="164">
        <v>900</v>
      </c>
      <c r="E58" s="164">
        <v>900</v>
      </c>
      <c r="F58" s="146"/>
      <c r="G58" s="146"/>
      <c r="H58" s="146"/>
      <c r="I58" s="14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</row>
    <row r="59" spans="1:25" ht="19.5" customHeight="1" x14ac:dyDescent="0.2">
      <c r="A59" s="105"/>
      <c r="B59" s="167" t="s">
        <v>247</v>
      </c>
      <c r="C59" s="242">
        <v>300</v>
      </c>
      <c r="D59" s="164">
        <v>400</v>
      </c>
      <c r="E59" s="164">
        <v>400</v>
      </c>
      <c r="F59" s="146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</row>
    <row r="60" spans="1:25" ht="19.5" customHeight="1" x14ac:dyDescent="0.2">
      <c r="A60" s="105"/>
      <c r="B60" s="167" t="s">
        <v>248</v>
      </c>
      <c r="C60" s="242">
        <v>205</v>
      </c>
      <c r="D60" s="164">
        <v>400</v>
      </c>
      <c r="E60" s="164">
        <v>400</v>
      </c>
      <c r="F60" s="146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</row>
    <row r="61" spans="1:25" ht="19.5" customHeight="1" x14ac:dyDescent="0.2">
      <c r="A61" s="105"/>
      <c r="B61" s="167" t="s">
        <v>284</v>
      </c>
      <c r="C61" s="242">
        <v>400</v>
      </c>
      <c r="D61" s="164"/>
      <c r="E61" s="164"/>
      <c r="F61" s="146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</row>
    <row r="62" spans="1:25" ht="19.5" customHeight="1" x14ac:dyDescent="0.2">
      <c r="A62" s="105"/>
      <c r="B62" s="167" t="s">
        <v>250</v>
      </c>
      <c r="C62" s="242"/>
      <c r="D62" s="164">
        <v>450</v>
      </c>
      <c r="E62" s="164">
        <v>450</v>
      </c>
      <c r="F62" s="146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</row>
    <row r="63" spans="1:25" ht="19.5" customHeight="1" x14ac:dyDescent="0.2">
      <c r="A63" s="105"/>
      <c r="B63" s="167" t="s">
        <v>251</v>
      </c>
      <c r="C63" s="242"/>
      <c r="D63" s="164">
        <v>200</v>
      </c>
      <c r="E63" s="164">
        <v>200</v>
      </c>
      <c r="F63" s="146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</row>
    <row r="64" spans="1:25" ht="19.5" customHeight="1" x14ac:dyDescent="0.2">
      <c r="A64" s="105"/>
      <c r="B64" s="167" t="s">
        <v>249</v>
      </c>
      <c r="C64" s="242">
        <v>600</v>
      </c>
      <c r="D64" s="164">
        <v>600</v>
      </c>
      <c r="E64" s="164">
        <v>600</v>
      </c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</row>
    <row r="65" spans="1:25" ht="19.5" hidden="1" customHeight="1" x14ac:dyDescent="0.2">
      <c r="A65" s="105"/>
      <c r="B65" s="167" t="s">
        <v>196</v>
      </c>
      <c r="C65" s="242"/>
      <c r="D65" s="164"/>
      <c r="E65" s="164"/>
      <c r="F65" s="146"/>
      <c r="G65" s="146"/>
      <c r="H65" s="146"/>
      <c r="I65" s="146"/>
      <c r="J65" s="146"/>
      <c r="K65" s="146"/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</row>
    <row r="66" spans="1:25" ht="19.5" customHeight="1" x14ac:dyDescent="0.2">
      <c r="A66" s="105"/>
      <c r="B66" s="167" t="s">
        <v>195</v>
      </c>
      <c r="C66" s="242">
        <v>3405</v>
      </c>
      <c r="D66" s="164">
        <v>4000</v>
      </c>
      <c r="E66" s="164">
        <v>4000</v>
      </c>
      <c r="F66" s="146"/>
      <c r="G66" s="146"/>
      <c r="H66" s="146"/>
      <c r="I66" s="146"/>
      <c r="J66" s="146"/>
      <c r="K66" s="146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</row>
    <row r="67" spans="1:25" ht="19.5" customHeight="1" x14ac:dyDescent="0.25">
      <c r="A67" s="105"/>
      <c r="B67" s="167" t="s">
        <v>252</v>
      </c>
      <c r="C67" s="242"/>
      <c r="D67" s="164"/>
      <c r="E67" s="277">
        <v>4150</v>
      </c>
      <c r="F67" s="146"/>
      <c r="G67" s="146"/>
      <c r="H67" s="146"/>
      <c r="I67" s="146"/>
      <c r="J67" s="146"/>
      <c r="K67" s="146"/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</row>
    <row r="68" spans="1:25" ht="19.5" customHeight="1" x14ac:dyDescent="0.2">
      <c r="A68" s="105"/>
      <c r="B68" s="167" t="s">
        <v>254</v>
      </c>
      <c r="C68" s="242">
        <v>870</v>
      </c>
      <c r="D68" s="164"/>
      <c r="E68" s="164">
        <v>424</v>
      </c>
      <c r="F68" s="146"/>
      <c r="G68" s="146"/>
      <c r="H68" s="146"/>
      <c r="I68" s="146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</row>
    <row r="69" spans="1:25" ht="19.5" customHeight="1" x14ac:dyDescent="0.2">
      <c r="A69" s="105"/>
      <c r="B69" s="168" t="s">
        <v>94</v>
      </c>
      <c r="C69" s="242">
        <v>39700</v>
      </c>
      <c r="D69" s="169">
        <v>40000</v>
      </c>
      <c r="E69" s="169">
        <v>40000</v>
      </c>
      <c r="F69" s="146"/>
      <c r="G69" s="146"/>
      <c r="H69" s="146"/>
      <c r="I69" s="146"/>
      <c r="J69" s="146"/>
      <c r="K69" s="146"/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</row>
    <row r="70" spans="1:25" ht="19.5" customHeight="1" x14ac:dyDescent="0.2">
      <c r="A70" s="105"/>
      <c r="B70" s="167" t="s">
        <v>95</v>
      </c>
      <c r="C70" s="242">
        <v>17050</v>
      </c>
      <c r="D70" s="164">
        <v>17050</v>
      </c>
      <c r="E70" s="164">
        <v>17050</v>
      </c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</row>
    <row r="71" spans="1:25" ht="19.5" customHeight="1" x14ac:dyDescent="0.2">
      <c r="A71" s="105"/>
      <c r="B71" s="167" t="s">
        <v>40</v>
      </c>
      <c r="C71" s="242"/>
      <c r="D71" s="164"/>
      <c r="E71" s="164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</row>
    <row r="72" spans="1:25" ht="19.5" customHeight="1" x14ac:dyDescent="0.2">
      <c r="A72" s="105"/>
      <c r="B72" s="167" t="s">
        <v>96</v>
      </c>
      <c r="C72" s="242">
        <v>5500</v>
      </c>
      <c r="D72" s="164">
        <v>5500</v>
      </c>
      <c r="E72" s="164">
        <v>5500</v>
      </c>
      <c r="F72" s="146"/>
      <c r="G72" s="146"/>
      <c r="H72" s="146"/>
      <c r="I72" s="146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</row>
    <row r="73" spans="1:25" ht="19.5" customHeight="1" x14ac:dyDescent="0.2">
      <c r="A73" s="105"/>
      <c r="B73" s="167" t="s">
        <v>97</v>
      </c>
      <c r="C73" s="242">
        <v>8000</v>
      </c>
      <c r="D73" s="164">
        <v>8000</v>
      </c>
      <c r="E73" s="164">
        <v>8000</v>
      </c>
      <c r="F73" s="146"/>
      <c r="G73" s="146"/>
      <c r="H73" s="146"/>
      <c r="I73" s="146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</row>
    <row r="74" spans="1:25" ht="19.5" customHeight="1" x14ac:dyDescent="0.2">
      <c r="A74" s="105"/>
      <c r="B74" s="167" t="s">
        <v>98</v>
      </c>
      <c r="C74" s="242">
        <v>2000</v>
      </c>
      <c r="D74" s="164">
        <v>2000</v>
      </c>
      <c r="E74" s="164">
        <v>2000</v>
      </c>
      <c r="F74" s="146"/>
      <c r="G74" s="146"/>
      <c r="H74" s="146"/>
      <c r="I74" s="146"/>
      <c r="J74" s="146"/>
      <c r="K74" s="146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</row>
    <row r="75" spans="1:25" ht="19.5" customHeight="1" x14ac:dyDescent="0.2">
      <c r="A75" s="105"/>
      <c r="B75" s="167" t="s">
        <v>99</v>
      </c>
      <c r="C75" s="242">
        <v>1000</v>
      </c>
      <c r="D75" s="164">
        <v>1000</v>
      </c>
      <c r="E75" s="164">
        <v>1000</v>
      </c>
      <c r="F75" s="146"/>
      <c r="G75" s="146"/>
      <c r="H75" s="146"/>
      <c r="I75" s="146"/>
      <c r="J75" s="146"/>
      <c r="K75" s="146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</row>
    <row r="76" spans="1:25" ht="19.5" customHeight="1" x14ac:dyDescent="0.2">
      <c r="A76" s="105"/>
      <c r="B76" s="167" t="s">
        <v>100</v>
      </c>
      <c r="C76" s="242">
        <v>550</v>
      </c>
      <c r="D76" s="164">
        <v>550</v>
      </c>
      <c r="E76" s="164">
        <v>550</v>
      </c>
      <c r="F76" s="146"/>
      <c r="G76" s="146"/>
      <c r="H76" s="146"/>
      <c r="I76" s="146"/>
      <c r="J76" s="146"/>
      <c r="K76" s="146"/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</row>
    <row r="77" spans="1:25" ht="19.5" customHeight="1" x14ac:dyDescent="0.2">
      <c r="A77" s="105"/>
      <c r="B77" s="167" t="s">
        <v>168</v>
      </c>
      <c r="C77" s="242">
        <v>700</v>
      </c>
      <c r="D77" s="164">
        <v>700</v>
      </c>
      <c r="E77" s="164">
        <v>700</v>
      </c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</row>
    <row r="78" spans="1:25" ht="19.5" customHeight="1" x14ac:dyDescent="0.2">
      <c r="A78" s="105"/>
      <c r="B78" s="167" t="s">
        <v>221</v>
      </c>
      <c r="C78" s="242">
        <v>500</v>
      </c>
      <c r="D78" s="164">
        <v>500</v>
      </c>
      <c r="E78" s="164">
        <v>500</v>
      </c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0"/>
    </row>
    <row r="79" spans="1:25" ht="19.5" customHeight="1" x14ac:dyDescent="0.2">
      <c r="A79" s="105"/>
      <c r="B79" s="167" t="s">
        <v>166</v>
      </c>
      <c r="C79" s="242"/>
      <c r="D79" s="164">
        <v>300</v>
      </c>
      <c r="E79" s="164">
        <v>300</v>
      </c>
      <c r="F79" s="146"/>
      <c r="G79" s="146"/>
      <c r="H79" s="146"/>
      <c r="I79" s="146"/>
      <c r="J79" s="146"/>
      <c r="K79" s="146"/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</row>
    <row r="80" spans="1:25" ht="19.5" customHeight="1" x14ac:dyDescent="0.2">
      <c r="A80" s="105"/>
      <c r="B80" s="167" t="s">
        <v>220</v>
      </c>
      <c r="C80" s="242">
        <v>2700</v>
      </c>
      <c r="D80" s="164">
        <v>2700</v>
      </c>
      <c r="E80" s="164">
        <v>2700</v>
      </c>
      <c r="F80" s="146"/>
      <c r="G80" s="146"/>
      <c r="H80" s="146"/>
      <c r="I80" s="146"/>
      <c r="J80" s="146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</row>
    <row r="81" spans="1:25" ht="19.5" customHeight="1" x14ac:dyDescent="0.2">
      <c r="A81" s="105"/>
      <c r="B81" s="167" t="s">
        <v>167</v>
      </c>
      <c r="C81" s="242">
        <v>700</v>
      </c>
      <c r="D81" s="164">
        <v>700</v>
      </c>
      <c r="E81" s="164">
        <v>700</v>
      </c>
      <c r="F81" s="146"/>
      <c r="G81" s="146"/>
      <c r="H81" s="146"/>
      <c r="I81" s="146"/>
      <c r="J81" s="146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</row>
    <row r="82" spans="1:25" ht="19.5" customHeight="1" x14ac:dyDescent="0.2">
      <c r="A82" s="105"/>
      <c r="B82" s="167" t="s">
        <v>197</v>
      </c>
      <c r="C82" s="242">
        <v>1000</v>
      </c>
      <c r="D82" s="164">
        <v>1000</v>
      </c>
      <c r="E82" s="164">
        <v>1000</v>
      </c>
      <c r="F82" s="146"/>
      <c r="G82" s="146"/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</row>
    <row r="83" spans="1:25" ht="22.5" customHeight="1" x14ac:dyDescent="0.2">
      <c r="A83" s="105">
        <v>42</v>
      </c>
      <c r="B83" s="167" t="s">
        <v>55</v>
      </c>
      <c r="C83" s="242"/>
      <c r="D83" s="164">
        <v>5000</v>
      </c>
      <c r="E83" s="164">
        <v>15000</v>
      </c>
      <c r="F83" s="146"/>
      <c r="G83" s="146"/>
      <c r="H83" s="146"/>
      <c r="I83" s="146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</row>
    <row r="84" spans="1:25" ht="19.5" customHeight="1" x14ac:dyDescent="0.2">
      <c r="A84" s="105">
        <v>43</v>
      </c>
      <c r="B84" s="167" t="s">
        <v>146</v>
      </c>
      <c r="C84" s="115"/>
      <c r="D84" s="164">
        <v>500</v>
      </c>
      <c r="E84" s="164">
        <v>500</v>
      </c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</row>
    <row r="85" spans="1:25" ht="19.5" customHeight="1" x14ac:dyDescent="0.2">
      <c r="A85" s="105">
        <v>44</v>
      </c>
      <c r="B85" s="165" t="s">
        <v>255</v>
      </c>
      <c r="C85" s="172">
        <f>C42+C43+C44+C45+C46</f>
        <v>1851692</v>
      </c>
      <c r="D85" s="166">
        <f>D84+D83+D45+D46+D43+D42</f>
        <v>1834877</v>
      </c>
      <c r="E85" s="166">
        <f>E84+E83+E45+E46+E43+E42</f>
        <v>1850226</v>
      </c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49"/>
      <c r="R85" s="149"/>
      <c r="S85" s="149"/>
      <c r="T85" s="149"/>
      <c r="U85" s="149"/>
      <c r="V85" s="149"/>
      <c r="W85" s="149"/>
      <c r="X85" s="149"/>
      <c r="Y85" s="149"/>
    </row>
    <row r="86" spans="1:25" ht="19.5" customHeight="1" x14ac:dyDescent="0.2">
      <c r="A86" s="105">
        <v>45</v>
      </c>
      <c r="B86" s="170" t="s">
        <v>89</v>
      </c>
      <c r="C86" s="333">
        <v>697011</v>
      </c>
      <c r="D86" s="158">
        <v>1863521</v>
      </c>
      <c r="E86" s="158">
        <v>1863521</v>
      </c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1"/>
      <c r="X86" s="151"/>
      <c r="Y86" s="151"/>
    </row>
    <row r="87" spans="1:25" ht="19.5" customHeight="1" x14ac:dyDescent="0.2">
      <c r="A87" s="105">
        <v>46</v>
      </c>
      <c r="B87" s="170" t="s">
        <v>124</v>
      </c>
      <c r="C87" s="333">
        <v>49753</v>
      </c>
      <c r="D87" s="158">
        <v>150000</v>
      </c>
      <c r="E87" s="158">
        <v>147500</v>
      </c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1"/>
    </row>
    <row r="88" spans="1:25" ht="18.75" customHeight="1" x14ac:dyDescent="0.25">
      <c r="A88" s="105">
        <v>47</v>
      </c>
      <c r="B88" s="167" t="s">
        <v>217</v>
      </c>
      <c r="C88" s="242">
        <v>8887</v>
      </c>
      <c r="D88" s="164">
        <v>3000</v>
      </c>
      <c r="E88" s="277">
        <v>8000</v>
      </c>
      <c r="F88" s="146"/>
      <c r="G88" s="146"/>
      <c r="H88" s="146"/>
      <c r="I88" s="146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</row>
    <row r="89" spans="1:25" s="43" customFormat="1" ht="19.5" customHeight="1" x14ac:dyDescent="0.2">
      <c r="A89" s="105">
        <v>48</v>
      </c>
      <c r="B89" s="165" t="s">
        <v>256</v>
      </c>
      <c r="C89" s="115">
        <f>SUM(C86:C88)</f>
        <v>755651</v>
      </c>
      <c r="D89" s="115">
        <f>D88+D86+D87</f>
        <v>2016521</v>
      </c>
      <c r="E89" s="115">
        <f>E88+E86+E87</f>
        <v>2019021</v>
      </c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</row>
    <row r="90" spans="1:25" ht="24.75" customHeight="1" x14ac:dyDescent="0.2">
      <c r="A90" s="105">
        <v>49</v>
      </c>
      <c r="B90" s="171" t="s">
        <v>257</v>
      </c>
      <c r="C90" s="172">
        <f>C89+C85+C41+C30+C7+C6</f>
        <v>3160796</v>
      </c>
      <c r="D90" s="172">
        <f>D89+D85+D41+D30+D7+D6</f>
        <v>4772491</v>
      </c>
      <c r="E90" s="172">
        <f>E89+E85+E41+E30+E7+E6</f>
        <v>4826120</v>
      </c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</row>
    <row r="91" spans="1:25" ht="24.75" customHeight="1" x14ac:dyDescent="0.2">
      <c r="A91" s="105">
        <v>50</v>
      </c>
      <c r="B91" s="173" t="s">
        <v>161</v>
      </c>
      <c r="C91" s="172">
        <v>70171</v>
      </c>
      <c r="D91" s="174">
        <v>84563</v>
      </c>
      <c r="E91" s="174">
        <v>84563</v>
      </c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</row>
    <row r="92" spans="1:25" ht="24.75" customHeight="1" x14ac:dyDescent="0.25">
      <c r="A92" s="105">
        <v>51</v>
      </c>
      <c r="B92" s="175" t="s">
        <v>162</v>
      </c>
      <c r="C92" s="172">
        <v>1127866</v>
      </c>
      <c r="D92" s="174">
        <v>1376067</v>
      </c>
      <c r="E92" s="277">
        <v>1395602</v>
      </c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</row>
    <row r="93" spans="1:25" ht="24.75" customHeight="1" x14ac:dyDescent="0.2">
      <c r="A93" s="105">
        <v>52</v>
      </c>
      <c r="B93" s="175" t="s">
        <v>184</v>
      </c>
      <c r="C93" s="172"/>
      <c r="D93" s="174">
        <v>250000</v>
      </c>
      <c r="E93" s="174">
        <v>250000</v>
      </c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</row>
    <row r="94" spans="1:25" ht="24.75" customHeight="1" x14ac:dyDescent="0.2">
      <c r="A94" s="105">
        <v>53</v>
      </c>
      <c r="B94" s="175" t="s">
        <v>202</v>
      </c>
      <c r="C94" s="172">
        <v>36668</v>
      </c>
      <c r="D94" s="174">
        <v>39298</v>
      </c>
      <c r="E94" s="174">
        <v>39298</v>
      </c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</row>
    <row r="95" spans="1:25" ht="24.75" customHeight="1" x14ac:dyDescent="0.2">
      <c r="A95" s="105">
        <v>54</v>
      </c>
      <c r="B95" s="338" t="s">
        <v>282</v>
      </c>
      <c r="C95" s="172">
        <v>300000</v>
      </c>
      <c r="D95" s="174"/>
      <c r="E95" s="174">
        <v>400000</v>
      </c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</row>
    <row r="96" spans="1:25" ht="24.75" customHeight="1" x14ac:dyDescent="0.2">
      <c r="A96" s="105">
        <v>55</v>
      </c>
      <c r="B96" s="176" t="s">
        <v>285</v>
      </c>
      <c r="C96" s="111">
        <f>C91+C93+C92+C94+C95</f>
        <v>1534705</v>
      </c>
      <c r="D96" s="111">
        <f>D91+D93+D92+D94</f>
        <v>1749928</v>
      </c>
      <c r="E96" s="111">
        <f>E91+E93+E92+E94+E95</f>
        <v>2169463</v>
      </c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</row>
    <row r="97" spans="1:25" ht="19.5" customHeight="1" thickBot="1" x14ac:dyDescent="0.25">
      <c r="A97" s="105">
        <v>56</v>
      </c>
      <c r="B97" s="177" t="s">
        <v>286</v>
      </c>
      <c r="C97" s="337">
        <f>C96+C90</f>
        <v>4695501</v>
      </c>
      <c r="D97" s="45">
        <f>D96+D90</f>
        <v>6522419</v>
      </c>
      <c r="E97" s="45">
        <f>E96+E90</f>
        <v>6995583</v>
      </c>
      <c r="F97" s="290"/>
      <c r="G97" s="152"/>
      <c r="H97" s="152"/>
      <c r="I97" s="152"/>
      <c r="J97" s="152"/>
      <c r="K97" s="152"/>
      <c r="L97" s="152"/>
      <c r="M97" s="152"/>
      <c r="N97" s="152"/>
      <c r="O97" s="152"/>
      <c r="P97" s="152"/>
      <c r="Q97" s="152"/>
      <c r="R97" s="152"/>
      <c r="S97" s="152"/>
      <c r="T97" s="152"/>
      <c r="U97" s="152"/>
      <c r="V97" s="152"/>
      <c r="W97" s="152"/>
      <c r="X97" s="152"/>
      <c r="Y97" s="152"/>
    </row>
    <row r="98" spans="1:25" x14ac:dyDescent="0.2">
      <c r="A98" s="244"/>
      <c r="B98" s="292"/>
      <c r="C98" s="292"/>
      <c r="D98" s="292"/>
      <c r="E98" s="293"/>
      <c r="F98" s="44" t="s">
        <v>292</v>
      </c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</row>
    <row r="99" spans="1:25" x14ac:dyDescent="0.2">
      <c r="A99" s="244"/>
      <c r="B99" s="44"/>
      <c r="C99" s="44"/>
      <c r="D99" s="153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</row>
    <row r="100" spans="1:25" x14ac:dyDescent="0.2">
      <c r="A100" s="244"/>
      <c r="B100" s="44"/>
      <c r="C100" s="44"/>
      <c r="D100" s="151"/>
      <c r="E100" s="153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</row>
  </sheetData>
  <mergeCells count="3">
    <mergeCell ref="A2:B2"/>
    <mergeCell ref="A3:B3"/>
    <mergeCell ref="AC8:AF8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paperSize="9" scale="62" fitToHeight="0" orientation="portrait" r:id="rId1"/>
  <headerFooter alignWithMargins="0"/>
  <rowBreaks count="1" manualBreakCount="1">
    <brk id="44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</sheetPr>
  <dimension ref="A1:K39"/>
  <sheetViews>
    <sheetView tabSelected="1" view="pageBreakPreview" topLeftCell="A11" zoomScaleNormal="100" zoomScaleSheetLayoutView="100" workbookViewId="0">
      <selection activeCell="G3" sqref="G3"/>
    </sheetView>
  </sheetViews>
  <sheetFormatPr defaultColWidth="8" defaultRowHeight="12.75" x14ac:dyDescent="0.2"/>
  <cols>
    <col min="1" max="1" width="37" style="12" customWidth="1"/>
    <col min="2" max="2" width="21.42578125" style="7" customWidth="1"/>
    <col min="3" max="3" width="19.7109375" style="7" customWidth="1"/>
    <col min="4" max="4" width="28.42578125" style="7" customWidth="1"/>
    <col min="5" max="5" width="20.28515625" style="7" customWidth="1"/>
    <col min="6" max="6" width="23.28515625" style="7" customWidth="1"/>
    <col min="7" max="7" width="12.85546875" style="7" customWidth="1"/>
    <col min="8" max="10" width="11" style="7" customWidth="1"/>
    <col min="11" max="16384" width="8" style="7"/>
  </cols>
  <sheetData>
    <row r="1" spans="1:11" x14ac:dyDescent="0.2">
      <c r="E1" s="276"/>
      <c r="F1" s="276" t="s">
        <v>301</v>
      </c>
      <c r="G1" s="276"/>
    </row>
    <row r="2" spans="1:11" ht="15.75" x14ac:dyDescent="0.2">
      <c r="A2" s="390" t="s">
        <v>302</v>
      </c>
      <c r="B2" s="391"/>
      <c r="C2" s="391"/>
      <c r="D2" s="391"/>
      <c r="E2" s="391"/>
      <c r="F2" s="6"/>
      <c r="J2" s="8"/>
    </row>
    <row r="3" spans="1:11" ht="33" customHeight="1" x14ac:dyDescent="0.2">
      <c r="A3" s="390" t="s">
        <v>318</v>
      </c>
      <c r="B3" s="391"/>
      <c r="C3" s="391"/>
      <c r="D3" s="391"/>
      <c r="E3" s="391"/>
      <c r="F3" s="6"/>
      <c r="J3" s="8"/>
    </row>
    <row r="4" spans="1:11" ht="33" customHeight="1" thickBot="1" x14ac:dyDescent="0.25">
      <c r="A4" s="190"/>
      <c r="B4" s="104"/>
      <c r="C4" s="104"/>
      <c r="D4" s="104"/>
      <c r="F4" s="196" t="s">
        <v>92</v>
      </c>
      <c r="J4" s="8"/>
    </row>
    <row r="5" spans="1:11" ht="28.5" customHeight="1" x14ac:dyDescent="0.2">
      <c r="A5" s="394" t="s">
        <v>19</v>
      </c>
      <c r="B5" s="395"/>
      <c r="C5" s="396"/>
      <c r="D5" s="392" t="s">
        <v>5</v>
      </c>
      <c r="E5" s="392"/>
      <c r="F5" s="393"/>
      <c r="J5" s="8"/>
    </row>
    <row r="6" spans="1:11" ht="30.75" customHeight="1" x14ac:dyDescent="0.2">
      <c r="A6" s="9" t="s">
        <v>60</v>
      </c>
      <c r="B6" s="268" t="s">
        <v>237</v>
      </c>
      <c r="C6" s="249" t="s">
        <v>253</v>
      </c>
      <c r="D6" s="10" t="s">
        <v>60</v>
      </c>
      <c r="E6" s="268" t="s">
        <v>237</v>
      </c>
      <c r="F6" s="264" t="s">
        <v>253</v>
      </c>
    </row>
    <row r="7" spans="1:11" s="11" customFormat="1" ht="40.5" customHeight="1" x14ac:dyDescent="0.2">
      <c r="A7" s="63" t="s">
        <v>43</v>
      </c>
      <c r="B7" s="80">
        <f>'1. ÖSSZES bevétel (2)'!D8</f>
        <v>1946191</v>
      </c>
      <c r="C7" s="80">
        <v>1951540</v>
      </c>
      <c r="D7" s="48" t="s">
        <v>121</v>
      </c>
      <c r="E7" s="81">
        <f>'2. ÖSSZES kiadások'!D33</f>
        <v>1067547</v>
      </c>
      <c r="F7" s="121">
        <f>'2. ÖSSZES kiadások'!E33</f>
        <v>1086279</v>
      </c>
    </row>
    <row r="8" spans="1:11" ht="40.5" customHeight="1" x14ac:dyDescent="0.2">
      <c r="A8" s="63" t="s">
        <v>106</v>
      </c>
      <c r="B8" s="81">
        <f>'1. ÖSSZES bevétel (2)'!D31</f>
        <v>175700</v>
      </c>
      <c r="C8" s="81">
        <f>'1. ÖSSZES bevétel (2)'!E31</f>
        <v>205226</v>
      </c>
      <c r="D8" s="48" t="s">
        <v>28</v>
      </c>
      <c r="E8" s="82">
        <f>'2. ÖSSZES kiadások'!D34</f>
        <v>161104</v>
      </c>
      <c r="F8" s="122">
        <f>'2. ÖSSZES kiadások'!E34</f>
        <v>166038</v>
      </c>
      <c r="G8" s="84"/>
      <c r="H8" s="84"/>
      <c r="I8" s="84"/>
      <c r="J8" s="84"/>
      <c r="K8" s="84"/>
    </row>
    <row r="9" spans="1:11" ht="24.95" customHeight="1" x14ac:dyDescent="0.2">
      <c r="A9" s="63" t="s">
        <v>44</v>
      </c>
      <c r="B9" s="81">
        <f>'1. ÖSSZES bevétel (2)'!D33</f>
        <v>1268010</v>
      </c>
      <c r="C9" s="81">
        <f>'1. ÖSSZES bevétel (2)'!E33</f>
        <v>1268010</v>
      </c>
      <c r="D9" s="48" t="s">
        <v>123</v>
      </c>
      <c r="E9" s="82">
        <f>'2. ÖSSZES kiadások'!D35</f>
        <v>1196476</v>
      </c>
      <c r="F9" s="122">
        <f>'2. ÖSSZES kiadások'!E35</f>
        <v>1230949</v>
      </c>
      <c r="G9" s="84"/>
      <c r="H9" s="84"/>
      <c r="I9" s="84"/>
      <c r="J9" s="119"/>
      <c r="K9" s="84"/>
    </row>
    <row r="10" spans="1:11" ht="24.95" customHeight="1" x14ac:dyDescent="0.2">
      <c r="A10" s="63" t="s">
        <v>110</v>
      </c>
      <c r="B10" s="81">
        <f>'1. ÖSSZES bevétel (2)'!D34</f>
        <v>906438</v>
      </c>
      <c r="C10" s="81">
        <f>'1. ÖSSZES bevétel (2)'!E34</f>
        <v>949438</v>
      </c>
      <c r="D10" s="48" t="s">
        <v>47</v>
      </c>
      <c r="E10" s="82">
        <f>'2. ÖSSZES kiadások'!D36</f>
        <v>21700</v>
      </c>
      <c r="F10" s="122">
        <f>'2. ÖSSZES kiadások'!E36</f>
        <v>21700</v>
      </c>
      <c r="G10" s="84"/>
      <c r="H10" s="84"/>
      <c r="I10" s="84"/>
      <c r="J10" s="84"/>
      <c r="K10" s="84"/>
    </row>
    <row r="11" spans="1:11" ht="24.95" customHeight="1" x14ac:dyDescent="0.2">
      <c r="A11" s="63" t="s">
        <v>45</v>
      </c>
      <c r="B11" s="81">
        <f>'1. ÖSSZES bevétel (2)'!D36</f>
        <v>3800</v>
      </c>
      <c r="C11" s="81">
        <f>'1. ÖSSZES bevétel (2)'!E36</f>
        <v>3800</v>
      </c>
      <c r="D11" s="48" t="s">
        <v>48</v>
      </c>
      <c r="E11" s="82">
        <f>'2. ÖSSZES kiadások'!D37</f>
        <v>1834877</v>
      </c>
      <c r="F11" s="122">
        <f>'2. ÖSSZES kiadások'!E37</f>
        <v>1851046</v>
      </c>
      <c r="G11" s="84"/>
      <c r="H11" s="84"/>
      <c r="I11" s="84"/>
      <c r="J11" s="84"/>
      <c r="K11" s="84"/>
    </row>
    <row r="12" spans="1:11" ht="31.5" customHeight="1" x14ac:dyDescent="0.2">
      <c r="A12" s="64" t="s">
        <v>42</v>
      </c>
      <c r="B12" s="82">
        <v>94637</v>
      </c>
      <c r="C12" s="82">
        <v>94637</v>
      </c>
      <c r="D12" s="83" t="s">
        <v>181</v>
      </c>
      <c r="E12" s="82">
        <f>'6. Önkormányzat kiadása (3)'!D91</f>
        <v>84563</v>
      </c>
      <c r="F12" s="122">
        <f>'6. Önkormányzat kiadása (3)'!E91</f>
        <v>84563</v>
      </c>
      <c r="G12" s="84"/>
      <c r="H12" s="84"/>
      <c r="I12" s="84"/>
      <c r="J12" s="84"/>
      <c r="K12" s="84"/>
    </row>
    <row r="13" spans="1:11" ht="29.25" customHeight="1" x14ac:dyDescent="0.2">
      <c r="A13" s="64" t="s">
        <v>185</v>
      </c>
      <c r="B13" s="82">
        <v>250000</v>
      </c>
      <c r="C13" s="82">
        <v>250000</v>
      </c>
      <c r="D13" s="83" t="s">
        <v>186</v>
      </c>
      <c r="E13" s="82">
        <v>250000</v>
      </c>
      <c r="F13" s="122">
        <v>250000</v>
      </c>
      <c r="G13" s="84"/>
      <c r="H13" s="84"/>
      <c r="I13" s="84"/>
      <c r="J13" s="84"/>
      <c r="K13" s="84"/>
    </row>
    <row r="14" spans="1:11" ht="33" customHeight="1" x14ac:dyDescent="0.2">
      <c r="A14" s="85" t="s">
        <v>229</v>
      </c>
      <c r="B14" s="83">
        <v>20000</v>
      </c>
      <c r="C14" s="83">
        <v>20000</v>
      </c>
      <c r="D14" s="113"/>
      <c r="E14" s="82"/>
      <c r="F14" s="269"/>
      <c r="G14" s="84"/>
      <c r="H14" s="84"/>
      <c r="I14" s="84"/>
      <c r="J14" s="84"/>
      <c r="K14" s="84"/>
    </row>
    <row r="15" spans="1:11" ht="24.95" customHeight="1" x14ac:dyDescent="0.2">
      <c r="A15" s="120"/>
      <c r="B15" s="86"/>
      <c r="C15" s="86"/>
      <c r="D15" s="83"/>
      <c r="E15" s="82"/>
      <c r="F15" s="269"/>
      <c r="G15" s="84"/>
      <c r="H15" s="84"/>
      <c r="I15" s="84"/>
      <c r="J15" s="84"/>
      <c r="K15" s="84"/>
    </row>
    <row r="16" spans="1:11" ht="24.95" customHeight="1" x14ac:dyDescent="0.2">
      <c r="A16" s="85"/>
      <c r="B16" s="86"/>
      <c r="C16" s="86"/>
      <c r="D16" s="83"/>
      <c r="E16" s="82"/>
      <c r="F16" s="269"/>
      <c r="G16" s="84"/>
      <c r="H16" s="84"/>
      <c r="I16" s="84"/>
      <c r="J16" s="84"/>
      <c r="K16" s="84"/>
    </row>
    <row r="17" spans="1:11" ht="24.95" customHeight="1" x14ac:dyDescent="0.2">
      <c r="A17" s="85"/>
      <c r="B17" s="86"/>
      <c r="C17" s="86"/>
      <c r="D17" s="87"/>
      <c r="E17" s="82"/>
      <c r="F17" s="269"/>
      <c r="G17" s="84"/>
      <c r="H17" s="84"/>
      <c r="I17" s="84"/>
      <c r="J17" s="84"/>
      <c r="K17" s="84"/>
    </row>
    <row r="18" spans="1:11" ht="24.95" customHeight="1" x14ac:dyDescent="0.2">
      <c r="A18" s="85"/>
      <c r="B18" s="86"/>
      <c r="C18" s="86"/>
      <c r="D18" s="87"/>
      <c r="E18" s="86"/>
      <c r="F18" s="269"/>
      <c r="G18" s="84"/>
      <c r="H18" s="84"/>
      <c r="I18" s="84"/>
      <c r="J18" s="84"/>
      <c r="K18" s="84"/>
    </row>
    <row r="19" spans="1:11" ht="18" customHeight="1" x14ac:dyDescent="0.2">
      <c r="A19" s="85"/>
      <c r="B19" s="86"/>
      <c r="C19" s="86"/>
      <c r="D19" s="87"/>
      <c r="E19" s="86"/>
      <c r="F19" s="269"/>
      <c r="G19" s="84"/>
      <c r="H19" s="84"/>
      <c r="I19" s="84"/>
      <c r="J19" s="84"/>
      <c r="K19" s="84"/>
    </row>
    <row r="20" spans="1:11" ht="18" customHeight="1" x14ac:dyDescent="0.2">
      <c r="A20" s="85"/>
      <c r="B20" s="86"/>
      <c r="C20" s="86"/>
      <c r="D20" s="87"/>
      <c r="E20" s="86"/>
      <c r="F20" s="269"/>
      <c r="G20" s="84"/>
      <c r="H20" s="84"/>
      <c r="I20" s="84"/>
      <c r="J20" s="84"/>
      <c r="K20" s="84"/>
    </row>
    <row r="21" spans="1:11" ht="18" customHeight="1" x14ac:dyDescent="0.2">
      <c r="A21" s="88" t="s">
        <v>29</v>
      </c>
      <c r="B21" s="89">
        <f>SUM(B7:B20)</f>
        <v>4664776</v>
      </c>
      <c r="C21" s="89">
        <f>SUM(C7:C20)</f>
        <v>4742651</v>
      </c>
      <c r="D21" s="90" t="s">
        <v>29</v>
      </c>
      <c r="E21" s="90">
        <f>SUM(E7:E20)</f>
        <v>4616267</v>
      </c>
      <c r="F21" s="123">
        <f>SUM(F7:F20)</f>
        <v>4690575</v>
      </c>
      <c r="G21" s="84"/>
      <c r="H21" s="84"/>
      <c r="I21" s="84"/>
      <c r="J21" s="84"/>
      <c r="K21" s="84"/>
    </row>
    <row r="22" spans="1:11" ht="18" customHeight="1" thickBot="1" x14ac:dyDescent="0.25">
      <c r="A22" s="91" t="s">
        <v>30</v>
      </c>
      <c r="B22" s="92" t="str">
        <f>IF(((E21-B21)&gt;0),E21-B21,"----")</f>
        <v>----</v>
      </c>
      <c r="C22" s="92" t="str">
        <f>IF(((F21-C21)&gt;0),F21-C21,"----")</f>
        <v>----</v>
      </c>
      <c r="D22" s="93" t="s">
        <v>31</v>
      </c>
      <c r="E22" s="270">
        <f>IF(((B21-E21)&gt;0),B21-E21,"----")</f>
        <v>48509</v>
      </c>
      <c r="F22" s="124">
        <f>IF(((C21-F21)&gt;0),C21-F21,"----")</f>
        <v>52076</v>
      </c>
      <c r="G22" s="84"/>
      <c r="H22" s="84"/>
      <c r="I22" s="84"/>
      <c r="J22" s="84"/>
      <c r="K22" s="84"/>
    </row>
    <row r="23" spans="1:11" ht="18" customHeight="1" x14ac:dyDescent="0.2">
      <c r="A23" s="292"/>
      <c r="B23" s="292"/>
      <c r="C23" s="293"/>
      <c r="D23" s="84"/>
      <c r="E23" s="84"/>
      <c r="F23" s="84"/>
      <c r="G23" s="84" t="s">
        <v>292</v>
      </c>
      <c r="H23" s="84"/>
      <c r="I23" s="84"/>
      <c r="J23" s="84"/>
      <c r="K23" s="84"/>
    </row>
    <row r="24" spans="1:11" ht="15.75" x14ac:dyDescent="0.2">
      <c r="A24" s="94"/>
      <c r="B24" s="84"/>
      <c r="C24" s="84"/>
      <c r="D24" s="84"/>
      <c r="E24" s="84"/>
      <c r="F24" s="84"/>
      <c r="G24" s="84"/>
      <c r="H24" s="84"/>
      <c r="I24" s="84"/>
      <c r="J24" s="84"/>
      <c r="K24" s="84"/>
    </row>
    <row r="25" spans="1:11" ht="15.75" x14ac:dyDescent="0.2">
      <c r="A25" s="94"/>
      <c r="B25" s="84"/>
      <c r="C25" s="84"/>
      <c r="D25" s="84"/>
      <c r="E25" s="84"/>
      <c r="F25" s="84"/>
      <c r="G25" s="84"/>
      <c r="H25" s="84"/>
      <c r="I25" s="84"/>
      <c r="J25" s="84"/>
      <c r="K25" s="84"/>
    </row>
    <row r="26" spans="1:11" ht="15.75" x14ac:dyDescent="0.2">
      <c r="A26" s="94"/>
      <c r="B26" s="84"/>
      <c r="C26" s="84"/>
      <c r="D26" s="84"/>
      <c r="E26" s="84"/>
      <c r="F26" s="84"/>
      <c r="G26" s="84"/>
      <c r="H26" s="84"/>
      <c r="I26" s="84"/>
      <c r="J26" s="84"/>
      <c r="K26" s="84"/>
    </row>
    <row r="27" spans="1:11" ht="15.75" x14ac:dyDescent="0.2">
      <c r="A27" s="94"/>
      <c r="B27" s="84"/>
      <c r="C27" s="84"/>
      <c r="D27" s="84"/>
      <c r="E27" s="84"/>
      <c r="F27" s="84"/>
      <c r="G27" s="84"/>
      <c r="H27" s="84"/>
      <c r="I27" s="84"/>
      <c r="J27" s="84"/>
      <c r="K27" s="84"/>
    </row>
    <row r="28" spans="1:11" ht="15.75" x14ac:dyDescent="0.2">
      <c r="A28" s="94"/>
      <c r="B28" s="84"/>
      <c r="C28" s="84"/>
      <c r="D28" s="84"/>
      <c r="E28" s="84"/>
      <c r="F28" s="84"/>
      <c r="G28" s="84"/>
      <c r="H28" s="84"/>
      <c r="I28" s="84"/>
      <c r="J28" s="84"/>
      <c r="K28" s="84"/>
    </row>
    <row r="29" spans="1:11" ht="15.75" x14ac:dyDescent="0.2">
      <c r="A29" s="94"/>
      <c r="B29" s="84"/>
      <c r="C29" s="84"/>
      <c r="D29" s="84"/>
      <c r="E29" s="84"/>
      <c r="F29" s="84"/>
      <c r="G29" s="84"/>
      <c r="H29" s="84"/>
      <c r="I29" s="84"/>
      <c r="J29" s="84"/>
      <c r="K29" s="84"/>
    </row>
    <row r="30" spans="1:11" ht="15.75" x14ac:dyDescent="0.2">
      <c r="A30" s="94"/>
      <c r="B30" s="84"/>
      <c r="C30" s="84"/>
      <c r="D30" s="84"/>
      <c r="E30" s="84"/>
      <c r="F30" s="84"/>
      <c r="G30" s="84"/>
      <c r="H30" s="84"/>
      <c r="I30" s="84"/>
      <c r="J30" s="84"/>
      <c r="K30" s="84"/>
    </row>
    <row r="31" spans="1:11" ht="15.75" x14ac:dyDescent="0.2">
      <c r="A31" s="94"/>
      <c r="B31" s="84"/>
      <c r="C31" s="84"/>
      <c r="D31" s="84"/>
      <c r="E31" s="84"/>
      <c r="F31" s="84"/>
      <c r="G31" s="84"/>
      <c r="H31" s="84"/>
      <c r="I31" s="84"/>
      <c r="J31" s="84"/>
      <c r="K31" s="84"/>
    </row>
    <row r="32" spans="1:11" ht="15.75" x14ac:dyDescent="0.2">
      <c r="A32" s="94"/>
      <c r="B32" s="84"/>
      <c r="C32" s="84"/>
      <c r="D32" s="84"/>
      <c r="E32" s="84"/>
      <c r="F32" s="84"/>
      <c r="G32" s="84"/>
      <c r="H32" s="84"/>
      <c r="I32" s="84"/>
      <c r="J32" s="84"/>
      <c r="K32" s="84"/>
    </row>
    <row r="33" spans="1:11" ht="15.75" x14ac:dyDescent="0.2">
      <c r="A33" s="94"/>
      <c r="B33" s="84"/>
      <c r="C33" s="84"/>
      <c r="D33" s="84"/>
      <c r="E33" s="84"/>
      <c r="F33" s="84"/>
      <c r="G33" s="84"/>
      <c r="H33" s="84"/>
      <c r="I33" s="84"/>
      <c r="J33" s="84"/>
      <c r="K33" s="84"/>
    </row>
    <row r="34" spans="1:11" ht="15.75" x14ac:dyDescent="0.2">
      <c r="A34" s="94"/>
      <c r="B34" s="84"/>
      <c r="C34" s="84"/>
      <c r="D34" s="84"/>
      <c r="E34" s="84"/>
      <c r="F34" s="84"/>
      <c r="G34" s="84"/>
      <c r="H34" s="84"/>
      <c r="I34" s="84"/>
      <c r="J34" s="84"/>
      <c r="K34" s="84"/>
    </row>
    <row r="35" spans="1:11" ht="15.75" x14ac:dyDescent="0.2">
      <c r="A35" s="94"/>
      <c r="B35" s="84"/>
      <c r="C35" s="84"/>
      <c r="D35" s="84"/>
      <c r="E35" s="84"/>
      <c r="F35" s="84"/>
      <c r="G35" s="84"/>
      <c r="H35" s="84"/>
      <c r="I35" s="84"/>
      <c r="J35" s="84"/>
      <c r="K35" s="84"/>
    </row>
    <row r="36" spans="1:11" ht="15.75" x14ac:dyDescent="0.2">
      <c r="A36" s="94"/>
      <c r="B36" s="84"/>
      <c r="C36" s="84"/>
      <c r="D36" s="84"/>
      <c r="E36" s="84"/>
      <c r="F36" s="84"/>
      <c r="G36" s="84"/>
      <c r="H36" s="84"/>
      <c r="I36" s="84"/>
      <c r="J36" s="84"/>
      <c r="K36" s="84"/>
    </row>
    <row r="39" spans="1:11" ht="24" customHeight="1" x14ac:dyDescent="0.2"/>
  </sheetData>
  <mergeCells count="4">
    <mergeCell ref="A2:E2"/>
    <mergeCell ref="A3:E3"/>
    <mergeCell ref="D5:F5"/>
    <mergeCell ref="A5:C5"/>
  </mergeCells>
  <phoneticPr fontId="32" type="noConversion"/>
  <printOptions horizontalCentered="1"/>
  <pageMargins left="0.19685039370078741" right="0.19685039370078741" top="0.59055118110236227" bottom="0.59055118110236227" header="0.51181102362204722" footer="0.51181102362204722"/>
  <pageSetup paperSize="9" scale="5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K36"/>
  <sheetViews>
    <sheetView tabSelected="1" view="pageBreakPreview" zoomScaleNormal="100" zoomScaleSheetLayoutView="100" workbookViewId="0">
      <selection activeCell="G3" sqref="G3"/>
    </sheetView>
  </sheetViews>
  <sheetFormatPr defaultColWidth="8" defaultRowHeight="12.75" x14ac:dyDescent="0.2"/>
  <cols>
    <col min="1" max="1" width="30.7109375" style="18" customWidth="1"/>
    <col min="2" max="3" width="20.140625" style="18" customWidth="1"/>
    <col min="4" max="4" width="27.5703125" style="13" customWidth="1"/>
    <col min="5" max="5" width="20" style="13" customWidth="1"/>
    <col min="6" max="6" width="24.42578125" style="13" customWidth="1"/>
    <col min="7" max="9" width="11" style="13" customWidth="1"/>
    <col min="10" max="16384" width="8" style="13"/>
  </cols>
  <sheetData>
    <row r="1" spans="1:11" x14ac:dyDescent="0.2">
      <c r="E1" s="276" t="s">
        <v>299</v>
      </c>
      <c r="F1" s="276"/>
      <c r="G1" s="276"/>
    </row>
    <row r="2" spans="1:11" ht="28.5" customHeight="1" x14ac:dyDescent="0.2">
      <c r="A2" s="390" t="s">
        <v>300</v>
      </c>
      <c r="B2" s="356"/>
      <c r="C2" s="356"/>
      <c r="D2" s="356"/>
      <c r="E2" s="356"/>
      <c r="I2" s="14"/>
    </row>
    <row r="3" spans="1:11" ht="28.5" customHeight="1" x14ac:dyDescent="0.2">
      <c r="A3" s="390" t="s">
        <v>319</v>
      </c>
      <c r="B3" s="356"/>
      <c r="C3" s="356"/>
      <c r="D3" s="356"/>
      <c r="E3" s="356"/>
      <c r="I3" s="14"/>
    </row>
    <row r="4" spans="1:11" ht="28.5" customHeight="1" thickBot="1" x14ac:dyDescent="0.25">
      <c r="A4" s="190"/>
      <c r="B4" s="192"/>
      <c r="C4" s="192"/>
      <c r="D4" s="192"/>
      <c r="F4" s="196" t="s">
        <v>92</v>
      </c>
      <c r="I4" s="14"/>
    </row>
    <row r="5" spans="1:11" ht="28.5" customHeight="1" x14ac:dyDescent="0.2">
      <c r="A5" s="397" t="s">
        <v>19</v>
      </c>
      <c r="B5" s="398"/>
      <c r="C5" s="396"/>
      <c r="D5" s="398" t="s">
        <v>5</v>
      </c>
      <c r="E5" s="398"/>
      <c r="F5" s="399"/>
      <c r="I5" s="14"/>
    </row>
    <row r="6" spans="1:11" ht="37.5" customHeight="1" x14ac:dyDescent="0.2">
      <c r="A6" s="15" t="s">
        <v>60</v>
      </c>
      <c r="B6" s="268" t="s">
        <v>237</v>
      </c>
      <c r="C6" s="249" t="s">
        <v>253</v>
      </c>
      <c r="D6" s="16" t="s">
        <v>60</v>
      </c>
      <c r="E6" s="268" t="s">
        <v>237</v>
      </c>
      <c r="F6" s="264" t="s">
        <v>253</v>
      </c>
    </row>
    <row r="7" spans="1:11" s="17" customFormat="1" ht="33.75" customHeight="1" x14ac:dyDescent="0.2">
      <c r="A7" s="61" t="s">
        <v>107</v>
      </c>
      <c r="B7" s="62">
        <f>'1. ÖSSZES bevétel (2)'!D32</f>
        <v>1109958</v>
      </c>
      <c r="C7" s="62">
        <f>'1. ÖSSZES bevétel (2)'!E32</f>
        <v>1109958</v>
      </c>
      <c r="D7" s="48" t="s">
        <v>182</v>
      </c>
      <c r="E7" s="67">
        <f>'2. ÖSSZES kiadások'!D38</f>
        <v>3000</v>
      </c>
      <c r="F7" s="125">
        <f>'2. ÖSSZES kiadások'!E38</f>
        <v>8000</v>
      </c>
    </row>
    <row r="8" spans="1:11" ht="24" customHeight="1" x14ac:dyDescent="0.2">
      <c r="A8" s="63" t="s">
        <v>41</v>
      </c>
      <c r="B8" s="62">
        <f>'1. ÖSSZES bevétel (2)'!D35</f>
        <v>50000</v>
      </c>
      <c r="C8" s="62">
        <f>'1. ÖSSZES bevétel (2)'!E35</f>
        <v>50000</v>
      </c>
      <c r="D8" s="48" t="s">
        <v>46</v>
      </c>
      <c r="E8" s="67">
        <f>'2. ÖSSZES kiadások'!D39</f>
        <v>1879686</v>
      </c>
      <c r="F8" s="125">
        <f>'2. ÖSSZES kiadások'!E39</f>
        <v>1880753</v>
      </c>
      <c r="G8" s="79"/>
      <c r="H8" s="79"/>
      <c r="I8" s="79"/>
      <c r="J8" s="79"/>
      <c r="K8" s="79"/>
    </row>
    <row r="9" spans="1:11" ht="36" customHeight="1" x14ac:dyDescent="0.2">
      <c r="A9" s="61" t="s">
        <v>145</v>
      </c>
      <c r="B9" s="62">
        <f>'1. ÖSSZES bevétel (2)'!D37</f>
        <v>800</v>
      </c>
      <c r="C9" s="62">
        <f>'1. ÖSSZES bevétel (2)'!E37</f>
        <v>800</v>
      </c>
      <c r="D9" s="241" t="s">
        <v>219</v>
      </c>
      <c r="E9" s="67">
        <f>'2. ÖSSZES kiadások'!D40</f>
        <v>170320</v>
      </c>
      <c r="F9" s="125">
        <f>'2. ÖSSZES kiadások'!E40</f>
        <v>167820</v>
      </c>
      <c r="G9" s="79"/>
      <c r="H9" s="79"/>
      <c r="I9" s="79"/>
      <c r="J9" s="216"/>
      <c r="K9" s="79"/>
    </row>
    <row r="10" spans="1:11" ht="36" customHeight="1" x14ac:dyDescent="0.2">
      <c r="A10" s="64" t="s">
        <v>42</v>
      </c>
      <c r="B10" s="62">
        <v>533037</v>
      </c>
      <c r="C10" s="62">
        <v>533037</v>
      </c>
      <c r="D10" s="240" t="s">
        <v>202</v>
      </c>
      <c r="E10" s="67">
        <v>39298</v>
      </c>
      <c r="F10" s="125">
        <v>39298</v>
      </c>
      <c r="G10" s="79"/>
      <c r="H10" s="79"/>
      <c r="I10" s="79"/>
      <c r="J10" s="79"/>
      <c r="K10" s="79"/>
    </row>
    <row r="11" spans="1:11" ht="36" customHeight="1" x14ac:dyDescent="0.2">
      <c r="A11" s="64" t="s">
        <v>228</v>
      </c>
      <c r="B11" s="62">
        <v>200000</v>
      </c>
      <c r="C11" s="62">
        <v>600000</v>
      </c>
      <c r="D11" s="113" t="s">
        <v>282</v>
      </c>
      <c r="E11" s="67"/>
      <c r="F11" s="271">
        <v>400000</v>
      </c>
      <c r="G11" s="79"/>
      <c r="H11" s="79"/>
      <c r="I11" s="79"/>
      <c r="J11" s="79"/>
      <c r="K11" s="79"/>
    </row>
    <row r="12" spans="1:11" ht="24.95" customHeight="1" x14ac:dyDescent="0.2">
      <c r="A12" s="66" t="s">
        <v>188</v>
      </c>
      <c r="B12" s="67">
        <v>150000</v>
      </c>
      <c r="C12" s="67">
        <v>150000</v>
      </c>
      <c r="D12" s="68"/>
      <c r="E12" s="67"/>
      <c r="F12" s="272"/>
      <c r="G12" s="79"/>
      <c r="H12" s="79"/>
      <c r="I12" s="79"/>
      <c r="J12" s="79"/>
      <c r="K12" s="79"/>
    </row>
    <row r="13" spans="1:11" ht="24.95" customHeight="1" x14ac:dyDescent="0.2">
      <c r="A13" s="66"/>
      <c r="B13" s="67"/>
      <c r="C13" s="67"/>
      <c r="D13" s="69"/>
      <c r="E13" s="67"/>
      <c r="F13" s="271"/>
      <c r="G13" s="79"/>
      <c r="H13" s="79"/>
      <c r="I13" s="79"/>
      <c r="J13" s="79"/>
      <c r="K13" s="79"/>
    </row>
    <row r="14" spans="1:11" ht="24.95" customHeight="1" x14ac:dyDescent="0.2">
      <c r="A14" s="70"/>
      <c r="B14" s="67"/>
      <c r="C14" s="67"/>
      <c r="D14" s="68"/>
      <c r="E14" s="67"/>
      <c r="F14" s="271"/>
      <c r="G14" s="79"/>
      <c r="H14" s="79"/>
      <c r="I14" s="79"/>
      <c r="J14" s="79"/>
      <c r="K14" s="79"/>
    </row>
    <row r="15" spans="1:11" ht="24.95" customHeight="1" x14ac:dyDescent="0.2">
      <c r="A15" s="70"/>
      <c r="B15" s="67"/>
      <c r="C15" s="67"/>
      <c r="D15" s="68"/>
      <c r="E15" s="67"/>
      <c r="F15" s="271"/>
      <c r="G15" s="79"/>
      <c r="H15" s="79"/>
      <c r="I15" s="79"/>
      <c r="J15" s="79"/>
      <c r="K15" s="79"/>
    </row>
    <row r="16" spans="1:11" ht="24.95" customHeight="1" x14ac:dyDescent="0.2">
      <c r="A16" s="70"/>
      <c r="B16" s="67"/>
      <c r="C16" s="67"/>
      <c r="D16" s="69"/>
      <c r="E16" s="67"/>
      <c r="F16" s="271"/>
      <c r="G16" s="79"/>
      <c r="H16" s="79"/>
      <c r="I16" s="79"/>
      <c r="J16" s="79"/>
      <c r="K16" s="79"/>
    </row>
    <row r="17" spans="1:11" ht="24.95" customHeight="1" x14ac:dyDescent="0.2">
      <c r="A17" s="70"/>
      <c r="B17" s="67"/>
      <c r="C17" s="67"/>
      <c r="D17" s="69"/>
      <c r="E17" s="67"/>
      <c r="F17" s="271"/>
      <c r="G17" s="79"/>
      <c r="H17" s="79"/>
      <c r="I17" s="79"/>
      <c r="J17" s="79"/>
      <c r="K17" s="79"/>
    </row>
    <row r="18" spans="1:11" ht="24.95" customHeight="1" x14ac:dyDescent="0.2">
      <c r="A18" s="70"/>
      <c r="B18" s="71"/>
      <c r="C18" s="71"/>
      <c r="D18" s="69"/>
      <c r="E18" s="71"/>
      <c r="F18" s="271"/>
      <c r="G18" s="79"/>
      <c r="H18" s="79"/>
      <c r="I18" s="79"/>
      <c r="J18" s="79"/>
      <c r="K18" s="79"/>
    </row>
    <row r="19" spans="1:11" ht="18" customHeight="1" x14ac:dyDescent="0.2">
      <c r="A19" s="70"/>
      <c r="B19" s="71"/>
      <c r="C19" s="71"/>
      <c r="D19" s="69"/>
      <c r="E19" s="71"/>
      <c r="F19" s="271"/>
      <c r="G19" s="79"/>
      <c r="H19" s="79"/>
      <c r="I19" s="79"/>
      <c r="J19" s="79"/>
      <c r="K19" s="79"/>
    </row>
    <row r="20" spans="1:11" ht="18" customHeight="1" x14ac:dyDescent="0.2">
      <c r="A20" s="70"/>
      <c r="B20" s="71"/>
      <c r="C20" s="71"/>
      <c r="D20" s="69"/>
      <c r="E20" s="71"/>
      <c r="F20" s="271"/>
      <c r="G20" s="79"/>
      <c r="H20" s="79"/>
      <c r="I20" s="79"/>
      <c r="J20" s="79"/>
      <c r="K20" s="79"/>
    </row>
    <row r="21" spans="1:11" ht="38.25" customHeight="1" x14ac:dyDescent="0.2">
      <c r="A21" s="72" t="s">
        <v>29</v>
      </c>
      <c r="B21" s="73">
        <f>SUM(B7:B20)</f>
        <v>2043795</v>
      </c>
      <c r="C21" s="73">
        <f>SUM(C7:C20)</f>
        <v>2443795</v>
      </c>
      <c r="D21" s="74" t="s">
        <v>29</v>
      </c>
      <c r="E21" s="273">
        <f>SUM(E7:E20)</f>
        <v>2092304</v>
      </c>
      <c r="F21" s="126">
        <f>SUM(F7:F20)</f>
        <v>2495871</v>
      </c>
      <c r="G21" s="79"/>
      <c r="H21" s="79"/>
      <c r="I21" s="79"/>
      <c r="J21" s="79"/>
      <c r="K21" s="79"/>
    </row>
    <row r="22" spans="1:11" ht="18" customHeight="1" thickBot="1" x14ac:dyDescent="0.25">
      <c r="A22" s="75" t="s">
        <v>30</v>
      </c>
      <c r="B22" s="76">
        <f>IF(((E21-B21)&gt;0),E21-B21,"----")</f>
        <v>48509</v>
      </c>
      <c r="C22" s="76">
        <f>IF(((F21-C21)&gt;0),F21-C21,"----")</f>
        <v>52076</v>
      </c>
      <c r="D22" s="77" t="s">
        <v>31</v>
      </c>
      <c r="E22" s="274" t="str">
        <f>IF(((B21-E21)&gt;0),B21-E21,"----")</f>
        <v>----</v>
      </c>
      <c r="F22" s="127" t="str">
        <f>IF(((C21-F21)&gt;0),C21-F21,"----")</f>
        <v>----</v>
      </c>
      <c r="G22" s="79"/>
      <c r="H22" s="79"/>
      <c r="I22" s="79"/>
      <c r="J22" s="79"/>
      <c r="K22" s="79"/>
    </row>
    <row r="23" spans="1:11" ht="18" customHeight="1" x14ac:dyDescent="0.2">
      <c r="A23" s="292"/>
      <c r="C23" s="292"/>
      <c r="D23" s="79"/>
      <c r="E23" s="79"/>
      <c r="F23" s="79"/>
      <c r="G23" s="79" t="s">
        <v>292</v>
      </c>
      <c r="H23" s="79"/>
      <c r="I23" s="79"/>
      <c r="J23" s="79"/>
      <c r="K23" s="79"/>
    </row>
    <row r="24" spans="1:11" ht="15.75" x14ac:dyDescent="0.2">
      <c r="A24" s="78"/>
      <c r="B24" s="78"/>
      <c r="C24" s="78"/>
      <c r="D24" s="79"/>
      <c r="E24" s="79"/>
      <c r="F24" s="79"/>
      <c r="G24" s="79"/>
      <c r="H24" s="79"/>
      <c r="I24" s="79"/>
      <c r="J24" s="79"/>
      <c r="K24" s="79"/>
    </row>
    <row r="25" spans="1:11" ht="15.75" x14ac:dyDescent="0.2">
      <c r="A25" s="78"/>
      <c r="B25" s="78"/>
      <c r="C25" s="78"/>
      <c r="D25" s="79"/>
      <c r="E25" s="79"/>
      <c r="F25" s="79"/>
      <c r="G25" s="79"/>
      <c r="H25" s="79"/>
      <c r="I25" s="79"/>
      <c r="J25" s="79"/>
      <c r="K25" s="79"/>
    </row>
    <row r="26" spans="1:11" ht="15.75" x14ac:dyDescent="0.2">
      <c r="A26" s="78"/>
      <c r="B26" s="78"/>
      <c r="C26" s="78"/>
      <c r="D26" s="78"/>
      <c r="E26" s="78"/>
      <c r="F26" s="78"/>
      <c r="G26" s="79"/>
      <c r="H26" s="79"/>
      <c r="I26" s="79"/>
      <c r="J26" s="79"/>
      <c r="K26" s="79"/>
    </row>
    <row r="27" spans="1:11" ht="15.75" x14ac:dyDescent="0.2">
      <c r="A27" s="78"/>
      <c r="B27" s="78"/>
      <c r="C27" s="78"/>
      <c r="D27" s="79"/>
      <c r="E27" s="79"/>
      <c r="F27" s="79"/>
      <c r="G27" s="79"/>
      <c r="H27" s="79"/>
      <c r="I27" s="79"/>
      <c r="J27" s="79"/>
      <c r="K27" s="79"/>
    </row>
    <row r="28" spans="1:11" ht="15.75" x14ac:dyDescent="0.2">
      <c r="A28" s="78"/>
      <c r="B28" s="78"/>
      <c r="C28" s="78"/>
      <c r="D28" s="79"/>
      <c r="E28" s="79"/>
      <c r="F28" s="79"/>
      <c r="G28" s="79"/>
      <c r="H28" s="79"/>
      <c r="I28" s="79"/>
      <c r="J28" s="79"/>
      <c r="K28" s="79"/>
    </row>
    <row r="29" spans="1:11" ht="15.75" x14ac:dyDescent="0.2">
      <c r="A29" s="78"/>
      <c r="B29" s="78"/>
      <c r="C29" s="78"/>
      <c r="D29" s="79"/>
      <c r="E29" s="79"/>
      <c r="F29" s="79"/>
      <c r="G29" s="79"/>
      <c r="H29" s="79"/>
      <c r="I29" s="79"/>
      <c r="J29" s="79"/>
      <c r="K29" s="79"/>
    </row>
    <row r="30" spans="1:11" ht="15.75" x14ac:dyDescent="0.2">
      <c r="A30" s="78"/>
      <c r="B30" s="78"/>
      <c r="C30" s="78"/>
      <c r="D30" s="79"/>
      <c r="E30" s="79"/>
      <c r="F30" s="79"/>
      <c r="G30" s="79"/>
      <c r="H30" s="79"/>
      <c r="I30" s="79"/>
      <c r="J30" s="79"/>
      <c r="K30" s="79"/>
    </row>
    <row r="31" spans="1:11" ht="15.75" x14ac:dyDescent="0.2">
      <c r="A31" s="78"/>
      <c r="B31" s="78"/>
      <c r="C31" s="78"/>
      <c r="D31" s="79"/>
      <c r="E31" s="79"/>
      <c r="F31" s="79"/>
      <c r="G31" s="79"/>
      <c r="H31" s="79"/>
      <c r="I31" s="79"/>
      <c r="J31" s="79"/>
      <c r="K31" s="79"/>
    </row>
    <row r="32" spans="1:11" ht="15.75" x14ac:dyDescent="0.2">
      <c r="A32" s="78"/>
      <c r="B32" s="78"/>
      <c r="C32" s="78"/>
      <c r="D32" s="79"/>
      <c r="E32" s="79"/>
      <c r="F32" s="79"/>
      <c r="G32" s="79"/>
      <c r="H32" s="79"/>
      <c r="I32" s="79"/>
      <c r="J32" s="79"/>
      <c r="K32" s="79"/>
    </row>
    <row r="33" spans="1:11" ht="15.75" x14ac:dyDescent="0.2">
      <c r="A33" s="78"/>
      <c r="B33" s="78"/>
      <c r="C33" s="78"/>
      <c r="D33" s="79"/>
      <c r="E33" s="79"/>
      <c r="F33" s="79"/>
      <c r="G33" s="79"/>
      <c r="H33" s="79"/>
      <c r="I33" s="79"/>
      <c r="J33" s="79"/>
      <c r="K33" s="79"/>
    </row>
    <row r="34" spans="1:11" ht="15.75" x14ac:dyDescent="0.2">
      <c r="A34" s="78"/>
      <c r="B34" s="78"/>
      <c r="C34" s="78"/>
      <c r="D34" s="79"/>
      <c r="E34" s="79"/>
      <c r="F34" s="79"/>
      <c r="G34" s="79"/>
      <c r="H34" s="79"/>
      <c r="I34" s="79"/>
      <c r="J34" s="79"/>
      <c r="K34" s="79"/>
    </row>
    <row r="36" spans="1:11" ht="24" customHeight="1" x14ac:dyDescent="0.2"/>
  </sheetData>
  <mergeCells count="4">
    <mergeCell ref="A2:E2"/>
    <mergeCell ref="A3:E3"/>
    <mergeCell ref="A5:C5"/>
    <mergeCell ref="D5:F5"/>
  </mergeCells>
  <phoneticPr fontId="32" type="noConversion"/>
  <printOptions horizontalCentered="1"/>
  <pageMargins left="0.19685039370078741" right="0.19685039370078741" top="0.59055118110236227" bottom="0.59055118110236227" header="0.51181102362204722" footer="0.51181102362204722"/>
  <pageSetup paperSize="9" scale="6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C1:J41"/>
  <sheetViews>
    <sheetView tabSelected="1" view="pageBreakPreview" zoomScaleNormal="100" zoomScaleSheetLayoutView="100" workbookViewId="0">
      <selection activeCell="G3" sqref="G3"/>
    </sheetView>
  </sheetViews>
  <sheetFormatPr defaultColWidth="8" defaultRowHeight="15.75" x14ac:dyDescent="0.25"/>
  <cols>
    <col min="1" max="2" width="8" style="19"/>
    <col min="3" max="3" width="23.7109375" style="19" customWidth="1"/>
    <col min="4" max="4" width="6.140625" style="19" customWidth="1"/>
    <col min="5" max="5" width="4.28515625" style="19" customWidth="1"/>
    <col min="6" max="6" width="27.140625" style="19" customWidth="1"/>
    <col min="7" max="8" width="15.7109375" style="19" customWidth="1"/>
    <col min="9" max="9" width="23.140625" style="19" customWidth="1"/>
    <col min="10" max="16384" width="8" style="19"/>
  </cols>
  <sheetData>
    <row r="1" spans="3:10" x14ac:dyDescent="0.25">
      <c r="G1" s="276" t="s">
        <v>298</v>
      </c>
      <c r="I1" s="276"/>
    </row>
    <row r="2" spans="3:10" x14ac:dyDescent="0.25">
      <c r="C2" s="400" t="s">
        <v>297</v>
      </c>
      <c r="D2" s="400"/>
      <c r="E2" s="400"/>
      <c r="F2" s="400"/>
      <c r="G2" s="400"/>
      <c r="H2" s="400"/>
      <c r="I2" s="400"/>
    </row>
    <row r="3" spans="3:10" ht="36" customHeight="1" x14ac:dyDescent="0.25">
      <c r="C3" s="400" t="s">
        <v>320</v>
      </c>
      <c r="D3" s="400"/>
      <c r="E3" s="400"/>
      <c r="F3" s="400"/>
      <c r="G3" s="400"/>
      <c r="H3" s="400"/>
      <c r="I3" s="400"/>
    </row>
    <row r="4" spans="3:10" ht="16.5" thickBot="1" x14ac:dyDescent="0.3">
      <c r="I4" s="20" t="s">
        <v>92</v>
      </c>
      <c r="J4" s="21"/>
    </row>
    <row r="5" spans="3:10" x14ac:dyDescent="0.25">
      <c r="C5" s="405" t="s">
        <v>60</v>
      </c>
      <c r="D5" s="406"/>
      <c r="E5" s="406"/>
      <c r="F5" s="406"/>
      <c r="G5" s="27" t="s">
        <v>32</v>
      </c>
      <c r="H5" s="27" t="s">
        <v>33</v>
      </c>
      <c r="I5" s="28" t="s">
        <v>87</v>
      </c>
    </row>
    <row r="6" spans="3:10" ht="17.25" customHeight="1" x14ac:dyDescent="0.25">
      <c r="C6" s="401" t="s">
        <v>1</v>
      </c>
      <c r="D6" s="402"/>
      <c r="E6" s="402"/>
      <c r="F6" s="402"/>
      <c r="G6" s="22">
        <v>4378014</v>
      </c>
      <c r="H6" s="22">
        <v>1160758</v>
      </c>
      <c r="I6" s="23">
        <f>G6+H6</f>
        <v>5538772</v>
      </c>
    </row>
    <row r="7" spans="3:10" ht="20.25" customHeight="1" x14ac:dyDescent="0.25">
      <c r="C7" s="401" t="s">
        <v>34</v>
      </c>
      <c r="D7" s="402"/>
      <c r="E7" s="402"/>
      <c r="F7" s="402"/>
      <c r="G7" s="22">
        <v>4356012</v>
      </c>
      <c r="H7" s="22">
        <v>2056573</v>
      </c>
      <c r="I7" s="23">
        <f>G7+H7</f>
        <v>6412585</v>
      </c>
    </row>
    <row r="8" spans="3:10" s="24" customFormat="1" ht="15.75" customHeight="1" x14ac:dyDescent="0.25">
      <c r="C8" s="407" t="s">
        <v>35</v>
      </c>
      <c r="D8" s="408"/>
      <c r="E8" s="408"/>
      <c r="F8" s="408"/>
      <c r="G8" s="29">
        <f>G6-G7</f>
        <v>22002</v>
      </c>
      <c r="H8" s="29">
        <f>H6-H7</f>
        <v>-895815</v>
      </c>
      <c r="I8" s="23">
        <f>G8+H8</f>
        <v>-873813</v>
      </c>
    </row>
    <row r="9" spans="3:10" s="24" customFormat="1" ht="24" customHeight="1" x14ac:dyDescent="0.25">
      <c r="C9" s="407" t="s">
        <v>36</v>
      </c>
      <c r="D9" s="408"/>
      <c r="E9" s="408"/>
      <c r="F9" s="408"/>
      <c r="G9" s="29">
        <f>'11.mell működés mérleg'!B12</f>
        <v>94637</v>
      </c>
      <c r="H9" s="29">
        <f>'12.mell felhalm mérleg'!B10</f>
        <v>533037</v>
      </c>
      <c r="I9" s="215">
        <f>G9+H9</f>
        <v>627674</v>
      </c>
    </row>
    <row r="10" spans="3:10" x14ac:dyDescent="0.25">
      <c r="C10" s="401" t="s">
        <v>37</v>
      </c>
      <c r="D10" s="402"/>
      <c r="E10" s="402"/>
      <c r="F10" s="402"/>
      <c r="G10" s="22">
        <v>270000</v>
      </c>
      <c r="H10" s="22">
        <v>750000</v>
      </c>
      <c r="I10" s="23">
        <f t="shared" ref="I10:I12" si="0">G10+H10</f>
        <v>1020000</v>
      </c>
    </row>
    <row r="11" spans="3:10" x14ac:dyDescent="0.25">
      <c r="C11" s="401" t="s">
        <v>38</v>
      </c>
      <c r="D11" s="402"/>
      <c r="E11" s="402"/>
      <c r="F11" s="402"/>
      <c r="G11" s="22">
        <v>334563</v>
      </c>
      <c r="H11" s="22">
        <v>439298</v>
      </c>
      <c r="I11" s="23">
        <f t="shared" si="0"/>
        <v>773861</v>
      </c>
    </row>
    <row r="12" spans="3:10" s="24" customFormat="1" ht="24" customHeight="1" x14ac:dyDescent="0.25">
      <c r="C12" s="407" t="s">
        <v>39</v>
      </c>
      <c r="D12" s="408"/>
      <c r="E12" s="408"/>
      <c r="F12" s="408"/>
      <c r="G12" s="29">
        <f>G10-G11</f>
        <v>-64563</v>
      </c>
      <c r="H12" s="29">
        <f>H10-H11</f>
        <v>310702</v>
      </c>
      <c r="I12" s="23">
        <f t="shared" si="0"/>
        <v>246139</v>
      </c>
    </row>
    <row r="13" spans="3:10" x14ac:dyDescent="0.25">
      <c r="C13" s="401" t="s">
        <v>88</v>
      </c>
      <c r="D13" s="402"/>
      <c r="E13" s="402"/>
      <c r="F13" s="402"/>
      <c r="G13" s="22">
        <f>G7+G11</f>
        <v>4690575</v>
      </c>
      <c r="H13" s="22">
        <f>H7+H11</f>
        <v>2495871</v>
      </c>
      <c r="I13" s="23">
        <f>G13+H13</f>
        <v>7186446</v>
      </c>
    </row>
    <row r="14" spans="3:10" ht="16.5" thickBot="1" x14ac:dyDescent="0.3">
      <c r="C14" s="403" t="s">
        <v>108</v>
      </c>
      <c r="D14" s="404"/>
      <c r="E14" s="404"/>
      <c r="F14" s="404"/>
      <c r="G14" s="25">
        <f>G6+G9+G10</f>
        <v>4742651</v>
      </c>
      <c r="H14" s="25">
        <f>H6+H9+H10</f>
        <v>2443795</v>
      </c>
      <c r="I14" s="26">
        <f>G14+H14</f>
        <v>7186446</v>
      </c>
    </row>
    <row r="15" spans="3:10" x14ac:dyDescent="0.25">
      <c r="C15" s="292"/>
      <c r="D15" s="292"/>
      <c r="E15" s="293"/>
      <c r="F15" s="79"/>
      <c r="J15" s="19" t="s">
        <v>292</v>
      </c>
    </row>
    <row r="41" ht="24" customHeight="1" x14ac:dyDescent="0.25"/>
  </sheetData>
  <mergeCells count="12">
    <mergeCell ref="C2:I2"/>
    <mergeCell ref="C3:I3"/>
    <mergeCell ref="C13:F13"/>
    <mergeCell ref="C14:F14"/>
    <mergeCell ref="C5:F5"/>
    <mergeCell ref="C6:F6"/>
    <mergeCell ref="C7:F7"/>
    <mergeCell ref="C8:F8"/>
    <mergeCell ref="C12:F12"/>
    <mergeCell ref="C9:F9"/>
    <mergeCell ref="C10:F10"/>
    <mergeCell ref="C11:F11"/>
  </mergeCells>
  <phoneticPr fontId="39" type="noConversion"/>
  <printOptions horizontalCentered="1"/>
  <pageMargins left="0.19685039370078741" right="0.19685039370078741" top="0.59055118110236227" bottom="0.59055118110236227" header="0.51181102362204722" footer="0.51181102362204722"/>
  <pageSetup paperSize="9" scale="73" orientation="portrait" verticalDpi="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0769C-1EFD-4C90-8EE4-CCEBF0BB5A65}">
  <sheetPr>
    <tabColor indexed="50"/>
  </sheetPr>
  <dimension ref="A1:P40"/>
  <sheetViews>
    <sheetView tabSelected="1" zoomScaleNormal="100" workbookViewId="0">
      <selection activeCell="G3" sqref="G3"/>
    </sheetView>
  </sheetViews>
  <sheetFormatPr defaultRowHeight="12.75" x14ac:dyDescent="0.2"/>
  <cols>
    <col min="1" max="1" width="10.42578125" style="292" customWidth="1"/>
    <col min="2" max="2" width="21.85546875" style="292" customWidth="1"/>
    <col min="3" max="3" width="38.42578125" style="292" customWidth="1"/>
    <col min="4" max="4" width="11.140625" style="292" customWidth="1"/>
    <col min="5" max="5" width="11.5703125" style="292" customWidth="1"/>
    <col min="6" max="16384" width="9.140625" style="292"/>
  </cols>
  <sheetData>
    <row r="1" spans="1:16" ht="15.75" customHeight="1" x14ac:dyDescent="0.25">
      <c r="A1" s="297"/>
      <c r="B1" s="276"/>
      <c r="C1" s="276"/>
      <c r="D1" s="276" t="s">
        <v>295</v>
      </c>
      <c r="E1" s="276"/>
    </row>
    <row r="2" spans="1:16" ht="15.75" x14ac:dyDescent="0.25">
      <c r="A2" s="297"/>
      <c r="B2" s="411" t="s">
        <v>296</v>
      </c>
      <c r="C2" s="411"/>
      <c r="D2" s="411"/>
      <c r="E2" s="411"/>
    </row>
    <row r="3" spans="1:16" ht="15.75" x14ac:dyDescent="0.25">
      <c r="A3" s="297"/>
      <c r="B3" s="412" t="s">
        <v>55</v>
      </c>
      <c r="C3" s="412"/>
      <c r="D3" s="412"/>
      <c r="E3" s="412"/>
    </row>
    <row r="4" spans="1:16" ht="30" customHeight="1" x14ac:dyDescent="0.25">
      <c r="A4" s="297"/>
      <c r="B4" s="413" t="s">
        <v>258</v>
      </c>
      <c r="C4" s="413"/>
      <c r="D4" s="414"/>
      <c r="E4" s="299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</row>
    <row r="5" spans="1:16" ht="17.25" customHeight="1" thickBot="1" x14ac:dyDescent="0.3">
      <c r="A5" s="297"/>
      <c r="B5" s="298"/>
      <c r="C5" s="298"/>
      <c r="D5" s="301"/>
      <c r="E5" s="301" t="s">
        <v>92</v>
      </c>
    </row>
    <row r="6" spans="1:16" ht="20.25" customHeight="1" thickTop="1" x14ac:dyDescent="0.2">
      <c r="A6" s="415" t="s">
        <v>259</v>
      </c>
      <c r="B6" s="417" t="s">
        <v>60</v>
      </c>
      <c r="C6" s="417" t="s">
        <v>260</v>
      </c>
      <c r="D6" s="417" t="s">
        <v>261</v>
      </c>
      <c r="E6" s="419"/>
    </row>
    <row r="7" spans="1:16" ht="15.75" customHeight="1" x14ac:dyDescent="0.2">
      <c r="A7" s="416"/>
      <c r="B7" s="418"/>
      <c r="C7" s="418"/>
      <c r="D7" s="418"/>
      <c r="E7" s="420"/>
      <c r="F7" s="302"/>
      <c r="G7" s="302"/>
      <c r="H7" s="302"/>
      <c r="I7" s="302"/>
      <c r="J7" s="302"/>
    </row>
    <row r="8" spans="1:16" ht="30.75" customHeight="1" x14ac:dyDescent="0.25">
      <c r="A8" s="303" t="s">
        <v>57</v>
      </c>
      <c r="B8" s="304" t="s">
        <v>262</v>
      </c>
      <c r="C8" s="305" t="s">
        <v>263</v>
      </c>
      <c r="D8" s="306"/>
      <c r="E8" s="307">
        <v>500</v>
      </c>
      <c r="F8" s="302"/>
      <c r="G8" s="302"/>
      <c r="H8" s="302"/>
      <c r="I8" s="297"/>
      <c r="J8" s="302"/>
    </row>
    <row r="9" spans="1:16" ht="31.5" x14ac:dyDescent="0.25">
      <c r="A9" s="303" t="s">
        <v>58</v>
      </c>
      <c r="B9" s="304" t="s">
        <v>264</v>
      </c>
      <c r="C9" s="305" t="s">
        <v>265</v>
      </c>
      <c r="D9" s="306"/>
      <c r="E9" s="307">
        <v>4500</v>
      </c>
      <c r="F9" s="308"/>
      <c r="G9" s="302"/>
      <c r="H9" s="302"/>
      <c r="I9" s="302"/>
      <c r="J9" s="302"/>
    </row>
    <row r="10" spans="1:16" ht="16.5" thickBot="1" x14ac:dyDescent="0.3">
      <c r="A10" s="351"/>
      <c r="B10" s="352"/>
      <c r="C10" s="353"/>
      <c r="D10" s="354"/>
      <c r="E10" s="355">
        <v>10000</v>
      </c>
      <c r="F10" s="308"/>
      <c r="G10" s="302"/>
      <c r="H10" s="302"/>
      <c r="I10" s="302"/>
      <c r="J10" s="302"/>
    </row>
    <row r="11" spans="1:16" ht="21" customHeight="1" thickTop="1" thickBot="1" x14ac:dyDescent="0.3">
      <c r="A11" s="309"/>
      <c r="B11" s="310" t="s">
        <v>266</v>
      </c>
      <c r="C11" s="310"/>
      <c r="D11" s="409">
        <f>E8+E9+E10</f>
        <v>15000</v>
      </c>
      <c r="E11" s="410"/>
      <c r="F11" s="302"/>
      <c r="G11" s="302"/>
      <c r="H11" s="302"/>
      <c r="I11" s="302"/>
      <c r="J11" s="302"/>
    </row>
    <row r="12" spans="1:16" ht="15.75" thickTop="1" x14ac:dyDescent="0.2">
      <c r="A12" s="302"/>
      <c r="B12" s="302"/>
      <c r="C12" s="302"/>
      <c r="D12" s="302"/>
      <c r="E12" s="302"/>
      <c r="F12" s="302" t="s">
        <v>292</v>
      </c>
      <c r="G12" s="302"/>
      <c r="H12" s="302"/>
      <c r="I12" s="302"/>
      <c r="J12" s="302"/>
    </row>
    <row r="13" spans="1:16" ht="15" x14ac:dyDescent="0.2">
      <c r="A13" s="302"/>
      <c r="B13" s="302"/>
      <c r="C13" s="302"/>
      <c r="D13" s="302"/>
      <c r="E13" s="302"/>
      <c r="F13" s="302"/>
      <c r="G13" s="302"/>
      <c r="H13" s="302"/>
      <c r="I13" s="302"/>
      <c r="J13" s="302"/>
    </row>
    <row r="14" spans="1:16" ht="15" x14ac:dyDescent="0.2">
      <c r="A14" s="302"/>
      <c r="B14" s="302"/>
      <c r="C14" s="302"/>
      <c r="D14" s="302"/>
      <c r="E14" s="302"/>
      <c r="F14" s="302"/>
      <c r="G14" s="302"/>
      <c r="H14" s="302"/>
      <c r="I14" s="302"/>
      <c r="J14" s="302"/>
    </row>
    <row r="15" spans="1:16" ht="15" x14ac:dyDescent="0.2">
      <c r="A15" s="302"/>
      <c r="B15" s="302"/>
      <c r="C15" s="302"/>
      <c r="D15" s="302"/>
      <c r="E15" s="302"/>
      <c r="F15" s="302"/>
      <c r="G15" s="302"/>
      <c r="H15" s="302"/>
      <c r="I15" s="302"/>
      <c r="J15" s="302"/>
    </row>
    <row r="16" spans="1:16" ht="15" x14ac:dyDescent="0.2">
      <c r="A16" s="302"/>
      <c r="B16" s="302"/>
      <c r="C16" s="302"/>
      <c r="D16" s="302"/>
      <c r="E16" s="302"/>
      <c r="F16" s="302"/>
      <c r="G16" s="302"/>
      <c r="H16" s="302"/>
      <c r="I16" s="302"/>
      <c r="J16" s="302"/>
    </row>
    <row r="17" spans="1:10" ht="15" x14ac:dyDescent="0.2">
      <c r="A17" s="302"/>
      <c r="B17" s="302"/>
      <c r="C17" s="302"/>
      <c r="D17" s="302"/>
      <c r="E17" s="302"/>
      <c r="F17" s="302"/>
      <c r="G17" s="302"/>
      <c r="H17" s="302"/>
      <c r="I17" s="302"/>
      <c r="J17" s="302"/>
    </row>
    <row r="18" spans="1:10" ht="15" x14ac:dyDescent="0.2">
      <c r="A18" s="302"/>
      <c r="B18" s="302"/>
      <c r="C18" s="302"/>
      <c r="D18" s="302"/>
      <c r="E18" s="302"/>
      <c r="F18" s="302"/>
      <c r="G18" s="302"/>
      <c r="H18" s="302"/>
      <c r="I18" s="302"/>
      <c r="J18" s="302"/>
    </row>
    <row r="19" spans="1:10" ht="15" x14ac:dyDescent="0.2">
      <c r="A19" s="302"/>
      <c r="B19" s="302"/>
      <c r="C19" s="302"/>
      <c r="D19" s="311"/>
      <c r="E19" s="302"/>
      <c r="F19" s="302"/>
      <c r="G19" s="302"/>
      <c r="H19" s="302"/>
      <c r="I19" s="302"/>
      <c r="J19" s="302"/>
    </row>
    <row r="20" spans="1:10" ht="15" x14ac:dyDescent="0.2">
      <c r="A20" s="302"/>
      <c r="B20" s="302"/>
      <c r="C20" s="302"/>
      <c r="D20" s="302"/>
      <c r="E20" s="302"/>
      <c r="F20" s="302"/>
      <c r="G20" s="302"/>
      <c r="H20" s="302"/>
      <c r="I20" s="302"/>
      <c r="J20" s="302"/>
    </row>
    <row r="21" spans="1:10" ht="15" x14ac:dyDescent="0.2">
      <c r="A21" s="302"/>
      <c r="B21" s="302"/>
      <c r="C21" s="302"/>
      <c r="D21" s="302"/>
      <c r="E21" s="302"/>
      <c r="F21" s="302"/>
      <c r="G21" s="302"/>
      <c r="H21" s="302"/>
      <c r="I21" s="302"/>
      <c r="J21" s="302"/>
    </row>
    <row r="22" spans="1:10" ht="15" x14ac:dyDescent="0.2">
      <c r="A22" s="302"/>
      <c r="B22" s="302"/>
      <c r="C22" s="302"/>
      <c r="D22" s="302"/>
      <c r="E22" s="302"/>
      <c r="F22" s="302"/>
      <c r="G22" s="302"/>
      <c r="H22" s="302"/>
      <c r="I22" s="302"/>
      <c r="J22" s="302"/>
    </row>
    <row r="23" spans="1:10" ht="3" customHeight="1" x14ac:dyDescent="0.2">
      <c r="A23" s="302"/>
      <c r="B23" s="302"/>
      <c r="C23" s="302"/>
      <c r="D23" s="302"/>
      <c r="E23" s="302"/>
      <c r="F23" s="302"/>
      <c r="G23" s="302"/>
      <c r="H23" s="302"/>
      <c r="I23" s="302"/>
      <c r="J23" s="302"/>
    </row>
    <row r="24" spans="1:10" ht="15" hidden="1" x14ac:dyDescent="0.2">
      <c r="A24" s="302"/>
      <c r="B24" s="302"/>
      <c r="C24" s="302"/>
      <c r="D24" s="302"/>
      <c r="E24" s="302"/>
      <c r="F24" s="302"/>
      <c r="G24" s="302"/>
      <c r="H24" s="302"/>
      <c r="I24" s="302"/>
      <c r="J24" s="302"/>
    </row>
    <row r="25" spans="1:10" ht="15" hidden="1" x14ac:dyDescent="0.2">
      <c r="A25" s="302"/>
      <c r="B25" s="302"/>
      <c r="C25" s="302"/>
      <c r="D25" s="308"/>
      <c r="E25" s="302"/>
      <c r="F25" s="302"/>
      <c r="G25" s="302"/>
      <c r="H25" s="302"/>
      <c r="I25" s="302"/>
      <c r="J25" s="302"/>
    </row>
    <row r="26" spans="1:10" ht="15" hidden="1" x14ac:dyDescent="0.2">
      <c r="A26" s="302"/>
      <c r="B26" s="302"/>
      <c r="C26" s="302"/>
      <c r="D26" s="302"/>
      <c r="E26" s="302"/>
      <c r="F26" s="302"/>
      <c r="G26" s="302"/>
      <c r="H26" s="302"/>
      <c r="I26" s="302"/>
      <c r="J26" s="302"/>
    </row>
    <row r="27" spans="1:10" ht="15" hidden="1" x14ac:dyDescent="0.2">
      <c r="A27" s="302"/>
      <c r="B27" s="302"/>
      <c r="C27" s="302"/>
      <c r="D27" s="302"/>
      <c r="E27" s="302"/>
      <c r="F27" s="302"/>
      <c r="G27" s="302"/>
      <c r="H27" s="302"/>
      <c r="I27" s="302"/>
      <c r="J27" s="302"/>
    </row>
    <row r="28" spans="1:10" ht="15" hidden="1" x14ac:dyDescent="0.2">
      <c r="A28" s="302"/>
      <c r="B28" s="302"/>
      <c r="C28" s="302"/>
      <c r="D28" s="302"/>
      <c r="E28" s="302"/>
      <c r="F28" s="302"/>
      <c r="G28" s="302"/>
      <c r="H28" s="302"/>
      <c r="I28" s="302"/>
      <c r="J28" s="302"/>
    </row>
    <row r="29" spans="1:10" ht="15.75" hidden="1" x14ac:dyDescent="0.2">
      <c r="A29" s="302"/>
      <c r="B29" s="312"/>
      <c r="C29" s="302"/>
      <c r="D29" s="302"/>
      <c r="E29" s="302"/>
      <c r="F29" s="302"/>
      <c r="G29" s="302"/>
      <c r="H29" s="302"/>
      <c r="I29" s="302"/>
      <c r="J29" s="302"/>
    </row>
    <row r="30" spans="1:10" ht="15.75" x14ac:dyDescent="0.2">
      <c r="A30" s="302"/>
      <c r="B30" s="313"/>
      <c r="C30" s="302"/>
      <c r="D30" s="296"/>
      <c r="E30" s="302"/>
      <c r="F30" s="302"/>
      <c r="G30" s="302"/>
      <c r="H30" s="302"/>
      <c r="I30" s="302"/>
      <c r="J30" s="302"/>
    </row>
    <row r="31" spans="1:10" ht="15.75" x14ac:dyDescent="0.2">
      <c r="A31" s="302"/>
      <c r="B31" s="313"/>
      <c r="C31" s="302"/>
      <c r="D31" s="296"/>
      <c r="E31" s="302"/>
      <c r="F31" s="302"/>
      <c r="G31" s="302"/>
      <c r="H31" s="302"/>
      <c r="I31" s="302"/>
      <c r="J31" s="302"/>
    </row>
    <row r="32" spans="1:10" ht="15.75" x14ac:dyDescent="0.2">
      <c r="A32" s="302"/>
      <c r="B32" s="313"/>
      <c r="C32" s="302"/>
      <c r="D32" s="296"/>
      <c r="E32" s="302"/>
      <c r="F32" s="302"/>
      <c r="G32" s="302"/>
      <c r="H32" s="302"/>
      <c r="I32" s="302"/>
      <c r="J32" s="302"/>
    </row>
    <row r="33" spans="1:10" ht="15" x14ac:dyDescent="0.2">
      <c r="A33" s="302"/>
      <c r="B33" s="302"/>
      <c r="C33" s="302"/>
      <c r="D33" s="302"/>
      <c r="E33" s="302"/>
      <c r="F33" s="302"/>
      <c r="G33" s="302"/>
      <c r="H33" s="302"/>
      <c r="I33" s="302"/>
      <c r="J33" s="302"/>
    </row>
    <row r="34" spans="1:10" ht="15" x14ac:dyDescent="0.2">
      <c r="A34" s="302"/>
      <c r="B34" s="302"/>
      <c r="C34" s="302"/>
      <c r="D34" s="311"/>
      <c r="E34" s="302"/>
      <c r="F34" s="302"/>
      <c r="G34" s="302"/>
      <c r="H34" s="302"/>
      <c r="I34" s="302"/>
      <c r="J34" s="302"/>
    </row>
    <row r="35" spans="1:10" ht="15" x14ac:dyDescent="0.2">
      <c r="A35" s="302"/>
      <c r="B35" s="302"/>
      <c r="C35" s="302"/>
      <c r="D35" s="302"/>
      <c r="E35" s="302"/>
      <c r="F35" s="302"/>
      <c r="G35" s="302"/>
      <c r="H35" s="302"/>
      <c r="I35" s="302"/>
      <c r="J35" s="302"/>
    </row>
    <row r="40" spans="1:10" ht="24" customHeight="1" x14ac:dyDescent="0.2"/>
  </sheetData>
  <mergeCells count="8">
    <mergeCell ref="A6:A7"/>
    <mergeCell ref="B6:B7"/>
    <mergeCell ref="C6:C7"/>
    <mergeCell ref="D6:E7"/>
    <mergeCell ref="D11:E11"/>
    <mergeCell ref="B2:E2"/>
    <mergeCell ref="B3:E3"/>
    <mergeCell ref="B4:D4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50"/>
  </sheetPr>
  <dimension ref="A1:P40"/>
  <sheetViews>
    <sheetView tabSelected="1" view="pageBreakPreview" topLeftCell="A15" zoomScaleNormal="100" zoomScaleSheetLayoutView="100" workbookViewId="0">
      <selection activeCell="G3" sqref="G3"/>
    </sheetView>
  </sheetViews>
  <sheetFormatPr defaultColWidth="8" defaultRowHeight="15.75" x14ac:dyDescent="0.25"/>
  <cols>
    <col min="1" max="1" width="6.5703125" style="33" customWidth="1"/>
    <col min="2" max="2" width="29.7109375" style="30" customWidth="1"/>
    <col min="3" max="3" width="9.140625" style="30" customWidth="1"/>
    <col min="4" max="4" width="10.28515625" style="30" customWidth="1"/>
    <col min="5" max="5" width="11.7109375" style="30" customWidth="1"/>
    <col min="6" max="6" width="9.7109375" style="30" customWidth="1"/>
    <col min="7" max="7" width="8.28515625" style="30" customWidth="1"/>
    <col min="8" max="8" width="10.85546875" style="30" customWidth="1"/>
    <col min="9" max="9" width="10.42578125" style="30" customWidth="1"/>
    <col min="10" max="10" width="9.7109375" style="30" customWidth="1"/>
    <col min="11" max="11" width="10.85546875" style="30" customWidth="1"/>
    <col min="12" max="12" width="10.28515625" style="30" customWidth="1"/>
    <col min="13" max="13" width="9.85546875" style="30" customWidth="1"/>
    <col min="14" max="14" width="12.5703125" style="30" customWidth="1"/>
    <col min="15" max="15" width="14.140625" style="33" customWidth="1"/>
    <col min="16" max="16" width="11.85546875" style="30" customWidth="1"/>
    <col min="17" max="17" width="7.7109375" style="30" customWidth="1"/>
    <col min="18" max="25" width="8" style="30"/>
    <col min="26" max="26" width="10.140625" style="30" bestFit="1" customWidth="1"/>
    <col min="27" max="16384" width="8" style="30"/>
  </cols>
  <sheetData>
    <row r="1" spans="1:16" x14ac:dyDescent="0.25">
      <c r="L1" s="276"/>
      <c r="M1" s="276" t="s">
        <v>293</v>
      </c>
      <c r="N1" s="276"/>
      <c r="O1" s="30"/>
    </row>
    <row r="2" spans="1:16" ht="12.75" customHeight="1" x14ac:dyDescent="0.25">
      <c r="A2" s="421" t="s">
        <v>294</v>
      </c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</row>
    <row r="3" spans="1:16" ht="19.5" customHeight="1" x14ac:dyDescent="0.25">
      <c r="A3" s="422" t="s">
        <v>321</v>
      </c>
      <c r="B3" s="422"/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422"/>
      <c r="N3" s="422"/>
      <c r="O3" s="422"/>
    </row>
    <row r="4" spans="1:16" ht="16.5" customHeight="1" thickBot="1" x14ac:dyDescent="0.3">
      <c r="A4" s="218"/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9" t="s">
        <v>92</v>
      </c>
    </row>
    <row r="5" spans="1:16" s="33" customFormat="1" ht="36" customHeight="1" thickTop="1" x14ac:dyDescent="0.25">
      <c r="A5" s="55" t="s">
        <v>78</v>
      </c>
      <c r="B5" s="56" t="s">
        <v>60</v>
      </c>
      <c r="C5" s="56" t="s">
        <v>126</v>
      </c>
      <c r="D5" s="31" t="s">
        <v>127</v>
      </c>
      <c r="E5" s="31" t="s">
        <v>128</v>
      </c>
      <c r="F5" s="31" t="s">
        <v>129</v>
      </c>
      <c r="G5" s="31" t="s">
        <v>130</v>
      </c>
      <c r="H5" s="31" t="s">
        <v>131</v>
      </c>
      <c r="I5" s="31" t="s">
        <v>132</v>
      </c>
      <c r="J5" s="31" t="s">
        <v>233</v>
      </c>
      <c r="K5" s="31" t="s">
        <v>234</v>
      </c>
      <c r="L5" s="31" t="s">
        <v>230</v>
      </c>
      <c r="M5" s="31" t="s">
        <v>231</v>
      </c>
      <c r="N5" s="31" t="s">
        <v>232</v>
      </c>
      <c r="O5" s="32" t="s">
        <v>103</v>
      </c>
    </row>
    <row r="6" spans="1:16" s="34" customFormat="1" ht="17.25" customHeight="1" x14ac:dyDescent="0.2">
      <c r="A6" s="57" t="s">
        <v>57</v>
      </c>
      <c r="B6" s="128" t="s">
        <v>133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37">
        <f t="shared" ref="O6:O13" si="0">SUM(C6:N6)</f>
        <v>0</v>
      </c>
    </row>
    <row r="7" spans="1:16" s="36" customFormat="1" ht="32.25" customHeight="1" x14ac:dyDescent="0.2">
      <c r="A7" s="57" t="s">
        <v>58</v>
      </c>
      <c r="B7" s="178" t="s">
        <v>43</v>
      </c>
      <c r="C7" s="130">
        <v>82000</v>
      </c>
      <c r="D7" s="130">
        <v>165000</v>
      </c>
      <c r="E7" s="130">
        <v>169925</v>
      </c>
      <c r="F7" s="130">
        <v>165000</v>
      </c>
      <c r="G7" s="130">
        <v>165424</v>
      </c>
      <c r="H7" s="130">
        <v>165000</v>
      </c>
      <c r="I7" s="130">
        <v>165000</v>
      </c>
      <c r="J7" s="130">
        <v>165000</v>
      </c>
      <c r="K7" s="130">
        <v>165000</v>
      </c>
      <c r="L7" s="130">
        <v>165000</v>
      </c>
      <c r="M7" s="130">
        <v>165000</v>
      </c>
      <c r="N7" s="130">
        <v>214191</v>
      </c>
      <c r="O7" s="137">
        <f>C7+D7+E7+F7+G7+H7+I7+J7+K7+L7+M7+N7</f>
        <v>1951540</v>
      </c>
      <c r="P7" s="35"/>
    </row>
    <row r="8" spans="1:16" s="36" customFormat="1" ht="30.75" customHeight="1" x14ac:dyDescent="0.2">
      <c r="A8" s="57" t="s">
        <v>59</v>
      </c>
      <c r="B8" s="179" t="s">
        <v>106</v>
      </c>
      <c r="C8" s="130">
        <v>15000</v>
      </c>
      <c r="D8" s="130">
        <v>11200</v>
      </c>
      <c r="E8" s="130">
        <v>35815</v>
      </c>
      <c r="F8" s="130">
        <v>16000</v>
      </c>
      <c r="G8" s="130">
        <v>15000</v>
      </c>
      <c r="H8" s="130">
        <v>16000</v>
      </c>
      <c r="I8" s="130">
        <v>18000</v>
      </c>
      <c r="J8" s="130">
        <v>15000</v>
      </c>
      <c r="K8" s="130">
        <v>18511</v>
      </c>
      <c r="L8" s="130">
        <v>15000</v>
      </c>
      <c r="M8" s="130">
        <v>15000</v>
      </c>
      <c r="N8" s="130">
        <v>14700</v>
      </c>
      <c r="O8" s="137">
        <f t="shared" ref="O8:O12" si="1">SUM(C8:N8)</f>
        <v>205226</v>
      </c>
      <c r="P8" s="35"/>
    </row>
    <row r="9" spans="1:16" s="36" customFormat="1" ht="31.5" x14ac:dyDescent="0.2">
      <c r="A9" s="57" t="s">
        <v>56</v>
      </c>
      <c r="B9" s="179" t="s">
        <v>107</v>
      </c>
      <c r="C9" s="130"/>
      <c r="D9" s="130">
        <v>300000</v>
      </c>
      <c r="E9" s="130">
        <v>396958</v>
      </c>
      <c r="F9" s="130">
        <v>75160</v>
      </c>
      <c r="G9" s="130"/>
      <c r="H9" s="130">
        <v>6300</v>
      </c>
      <c r="I9" s="130"/>
      <c r="J9" s="130">
        <v>43000</v>
      </c>
      <c r="K9" s="130"/>
      <c r="L9" s="130">
        <v>250000</v>
      </c>
      <c r="M9" s="130"/>
      <c r="N9" s="130">
        <v>38540</v>
      </c>
      <c r="O9" s="137">
        <f>SUM(C9:N9)</f>
        <v>1109958</v>
      </c>
      <c r="P9" s="35"/>
    </row>
    <row r="10" spans="1:16" s="36" customFormat="1" x14ac:dyDescent="0.2">
      <c r="A10" s="57" t="s">
        <v>79</v>
      </c>
      <c r="B10" s="179" t="s">
        <v>0</v>
      </c>
      <c r="C10" s="130">
        <v>100</v>
      </c>
      <c r="D10" s="130">
        <v>100</v>
      </c>
      <c r="E10" s="130">
        <v>343190</v>
      </c>
      <c r="F10" s="130">
        <v>150</v>
      </c>
      <c r="G10" s="130">
        <v>474240</v>
      </c>
      <c r="H10" s="130">
        <v>100</v>
      </c>
      <c r="I10" s="130">
        <v>100</v>
      </c>
      <c r="J10" s="130">
        <v>100</v>
      </c>
      <c r="K10" s="130">
        <v>226155</v>
      </c>
      <c r="L10" s="130">
        <v>19895</v>
      </c>
      <c r="M10" s="130">
        <v>2880</v>
      </c>
      <c r="N10" s="130">
        <v>201000</v>
      </c>
      <c r="O10" s="137">
        <f t="shared" si="1"/>
        <v>1268010</v>
      </c>
      <c r="P10" s="35"/>
    </row>
    <row r="11" spans="1:16" s="36" customFormat="1" x14ac:dyDescent="0.2">
      <c r="A11" s="57" t="s">
        <v>80</v>
      </c>
      <c r="B11" s="179" t="s">
        <v>110</v>
      </c>
      <c r="C11" s="130">
        <v>90000</v>
      </c>
      <c r="D11" s="130">
        <v>82000</v>
      </c>
      <c r="E11" s="130">
        <v>76000</v>
      </c>
      <c r="F11" s="130">
        <v>89898</v>
      </c>
      <c r="G11" s="130">
        <v>76750</v>
      </c>
      <c r="H11" s="130">
        <v>81839</v>
      </c>
      <c r="I11" s="130">
        <v>82000</v>
      </c>
      <c r="J11" s="130">
        <v>62483</v>
      </c>
      <c r="K11" s="130">
        <v>82000</v>
      </c>
      <c r="L11" s="130">
        <v>72000</v>
      </c>
      <c r="M11" s="130">
        <v>82000</v>
      </c>
      <c r="N11" s="130">
        <v>72468</v>
      </c>
      <c r="O11" s="137">
        <f t="shared" si="1"/>
        <v>949438</v>
      </c>
      <c r="P11" s="35"/>
    </row>
    <row r="12" spans="1:16" s="36" customFormat="1" ht="20.25" customHeight="1" x14ac:dyDescent="0.2">
      <c r="A12" s="57" t="s">
        <v>81</v>
      </c>
      <c r="B12" s="179" t="s">
        <v>143</v>
      </c>
      <c r="C12" s="130"/>
      <c r="D12" s="130"/>
      <c r="E12" s="130"/>
      <c r="F12" s="130"/>
      <c r="G12" s="130"/>
      <c r="H12" s="130">
        <v>30000</v>
      </c>
      <c r="I12" s="130"/>
      <c r="J12" s="130"/>
      <c r="K12" s="130">
        <v>20000</v>
      </c>
      <c r="L12" s="130"/>
      <c r="M12" s="130"/>
      <c r="N12" s="130"/>
      <c r="O12" s="137">
        <f t="shared" si="1"/>
        <v>50000</v>
      </c>
      <c r="P12" s="35"/>
    </row>
    <row r="13" spans="1:16" s="36" customFormat="1" ht="31.5" x14ac:dyDescent="0.2">
      <c r="A13" s="57" t="s">
        <v>82</v>
      </c>
      <c r="B13" s="179" t="s">
        <v>144</v>
      </c>
      <c r="C13" s="130"/>
      <c r="D13" s="130">
        <v>100</v>
      </c>
      <c r="E13" s="130">
        <v>500</v>
      </c>
      <c r="F13" s="130">
        <v>500</v>
      </c>
      <c r="G13" s="130">
        <v>400</v>
      </c>
      <c r="H13" s="130">
        <v>500</v>
      </c>
      <c r="I13" s="130">
        <v>100</v>
      </c>
      <c r="J13" s="130">
        <v>200</v>
      </c>
      <c r="K13" s="130">
        <v>500</v>
      </c>
      <c r="L13" s="130">
        <v>100</v>
      </c>
      <c r="M13" s="130">
        <v>400</v>
      </c>
      <c r="N13" s="130">
        <v>500</v>
      </c>
      <c r="O13" s="137">
        <f t="shared" si="0"/>
        <v>3800</v>
      </c>
      <c r="P13" s="35"/>
    </row>
    <row r="14" spans="1:16" s="36" customFormat="1" ht="31.5" x14ac:dyDescent="0.2">
      <c r="A14" s="57" t="s">
        <v>83</v>
      </c>
      <c r="B14" s="179" t="s">
        <v>145</v>
      </c>
      <c r="C14" s="130"/>
      <c r="D14" s="130"/>
      <c r="E14" s="130"/>
      <c r="F14" s="130">
        <v>300</v>
      </c>
      <c r="G14" s="130"/>
      <c r="H14" s="130">
        <v>200</v>
      </c>
      <c r="I14" s="130"/>
      <c r="J14" s="130">
        <v>200</v>
      </c>
      <c r="K14" s="130"/>
      <c r="L14" s="130">
        <v>100</v>
      </c>
      <c r="M14" s="130"/>
      <c r="N14" s="130"/>
      <c r="O14" s="137">
        <f>SUM(C14:N14)</f>
        <v>800</v>
      </c>
      <c r="P14" s="35"/>
    </row>
    <row r="15" spans="1:16" s="36" customFormat="1" ht="16.5" thickBot="1" x14ac:dyDescent="0.25">
      <c r="A15" s="57" t="s">
        <v>84</v>
      </c>
      <c r="B15" s="131" t="s">
        <v>111</v>
      </c>
      <c r="C15" s="130">
        <v>627764</v>
      </c>
      <c r="D15" s="130">
        <v>200000</v>
      </c>
      <c r="E15" s="130">
        <v>1700</v>
      </c>
      <c r="F15" s="130">
        <v>100000</v>
      </c>
      <c r="G15" s="130">
        <v>1700</v>
      </c>
      <c r="H15" s="130">
        <v>2000</v>
      </c>
      <c r="I15" s="130">
        <v>1600</v>
      </c>
      <c r="J15" s="130">
        <v>1700</v>
      </c>
      <c r="K15" s="130">
        <v>150000</v>
      </c>
      <c r="L15" s="130">
        <v>1800</v>
      </c>
      <c r="M15" s="130">
        <v>1800</v>
      </c>
      <c r="N15" s="130">
        <v>557610</v>
      </c>
      <c r="O15" s="137">
        <f>SUM(C15:N15)</f>
        <v>1647674</v>
      </c>
      <c r="P15" s="35"/>
    </row>
    <row r="16" spans="1:16" s="34" customFormat="1" ht="20.25" customHeight="1" thickTop="1" thickBot="1" x14ac:dyDescent="0.25">
      <c r="A16" s="57" t="s">
        <v>85</v>
      </c>
      <c r="B16" s="132" t="s">
        <v>134</v>
      </c>
      <c r="C16" s="133">
        <f t="shared" ref="C16:N16" si="2">SUM(C7:C15)</f>
        <v>814864</v>
      </c>
      <c r="D16" s="133">
        <f t="shared" si="2"/>
        <v>758400</v>
      </c>
      <c r="E16" s="133">
        <f t="shared" si="2"/>
        <v>1024088</v>
      </c>
      <c r="F16" s="133">
        <f t="shared" si="2"/>
        <v>447008</v>
      </c>
      <c r="G16" s="133">
        <f t="shared" si="2"/>
        <v>733514</v>
      </c>
      <c r="H16" s="133">
        <f t="shared" si="2"/>
        <v>301939</v>
      </c>
      <c r="I16" s="133">
        <f t="shared" si="2"/>
        <v>266800</v>
      </c>
      <c r="J16" s="133">
        <f t="shared" si="2"/>
        <v>287683</v>
      </c>
      <c r="K16" s="133">
        <f t="shared" si="2"/>
        <v>662166</v>
      </c>
      <c r="L16" s="133">
        <f t="shared" si="2"/>
        <v>523895</v>
      </c>
      <c r="M16" s="133">
        <f t="shared" si="2"/>
        <v>267080</v>
      </c>
      <c r="N16" s="133">
        <f t="shared" si="2"/>
        <v>1099009</v>
      </c>
      <c r="O16" s="138">
        <f>SUM(C16:N16)</f>
        <v>7186446</v>
      </c>
      <c r="P16" s="37"/>
    </row>
    <row r="17" spans="1:16" s="34" customFormat="1" ht="14.25" customHeight="1" thickTop="1" x14ac:dyDescent="0.2">
      <c r="A17" s="57" t="s">
        <v>86</v>
      </c>
      <c r="B17" s="128" t="s">
        <v>165</v>
      </c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37"/>
      <c r="P17" s="37"/>
    </row>
    <row r="18" spans="1:16" s="36" customFormat="1" x14ac:dyDescent="0.2">
      <c r="A18" s="57" t="s">
        <v>104</v>
      </c>
      <c r="B18" s="180" t="s">
        <v>121</v>
      </c>
      <c r="C18" s="130">
        <v>88750</v>
      </c>
      <c r="D18" s="130">
        <v>88500</v>
      </c>
      <c r="E18" s="130">
        <v>104762</v>
      </c>
      <c r="F18" s="130">
        <v>88500</v>
      </c>
      <c r="G18" s="130">
        <v>88500</v>
      </c>
      <c r="H18" s="130">
        <v>88500</v>
      </c>
      <c r="I18" s="130">
        <v>88500</v>
      </c>
      <c r="J18" s="130">
        <v>88500</v>
      </c>
      <c r="K18" s="130">
        <v>88500</v>
      </c>
      <c r="L18" s="130">
        <v>88500</v>
      </c>
      <c r="M18" s="130">
        <v>90970</v>
      </c>
      <c r="N18" s="130">
        <v>93797</v>
      </c>
      <c r="O18" s="137">
        <f>SUM(C18:N18)</f>
        <v>1086279</v>
      </c>
      <c r="P18" s="35"/>
    </row>
    <row r="19" spans="1:16" s="36" customFormat="1" x14ac:dyDescent="0.2">
      <c r="A19" s="57" t="s">
        <v>105</v>
      </c>
      <c r="B19" s="181" t="s">
        <v>28</v>
      </c>
      <c r="C19" s="130">
        <v>13000</v>
      </c>
      <c r="D19" s="130">
        <v>13000</v>
      </c>
      <c r="E19" s="130">
        <v>17553</v>
      </c>
      <c r="F19" s="130">
        <v>13000</v>
      </c>
      <c r="G19" s="130">
        <v>13000</v>
      </c>
      <c r="H19" s="130">
        <v>13000</v>
      </c>
      <c r="I19" s="130">
        <v>13000</v>
      </c>
      <c r="J19" s="130">
        <v>13000</v>
      </c>
      <c r="K19" s="130">
        <v>13000</v>
      </c>
      <c r="L19" s="130">
        <v>13000</v>
      </c>
      <c r="M19" s="130">
        <v>13381</v>
      </c>
      <c r="N19" s="130">
        <v>18104</v>
      </c>
      <c r="O19" s="137">
        <f t="shared" ref="O19:O25" si="3">SUM(C19:N19)</f>
        <v>166038</v>
      </c>
      <c r="P19" s="35"/>
    </row>
    <row r="20" spans="1:16" s="36" customFormat="1" x14ac:dyDescent="0.2">
      <c r="A20" s="57" t="s">
        <v>135</v>
      </c>
      <c r="B20" s="182" t="s">
        <v>123</v>
      </c>
      <c r="C20" s="130">
        <v>103310</v>
      </c>
      <c r="D20" s="130">
        <v>103623</v>
      </c>
      <c r="E20" s="130">
        <v>101585</v>
      </c>
      <c r="F20" s="130">
        <v>103310</v>
      </c>
      <c r="G20" s="130">
        <v>103310</v>
      </c>
      <c r="H20" s="130">
        <v>83310</v>
      </c>
      <c r="I20" s="130">
        <v>101310</v>
      </c>
      <c r="J20" s="130">
        <v>80939</v>
      </c>
      <c r="K20" s="130">
        <v>103310</v>
      </c>
      <c r="L20" s="130">
        <v>104351</v>
      </c>
      <c r="M20" s="130">
        <v>137470</v>
      </c>
      <c r="N20" s="130">
        <v>105121</v>
      </c>
      <c r="O20" s="137">
        <f t="shared" si="3"/>
        <v>1230949</v>
      </c>
      <c r="P20" s="35"/>
    </row>
    <row r="21" spans="1:16" s="36" customFormat="1" x14ac:dyDescent="0.2">
      <c r="A21" s="57" t="s">
        <v>136</v>
      </c>
      <c r="B21" s="182" t="s">
        <v>47</v>
      </c>
      <c r="C21" s="130">
        <v>2000</v>
      </c>
      <c r="D21" s="130">
        <v>2000</v>
      </c>
      <c r="E21" s="130">
        <v>1500</v>
      </c>
      <c r="F21" s="130">
        <v>2000</v>
      </c>
      <c r="G21" s="130">
        <v>2000</v>
      </c>
      <c r="H21" s="130">
        <v>1500</v>
      </c>
      <c r="I21" s="130">
        <v>2000</v>
      </c>
      <c r="J21" s="130">
        <v>2000</v>
      </c>
      <c r="K21" s="130">
        <v>2000</v>
      </c>
      <c r="L21" s="130">
        <v>1500</v>
      </c>
      <c r="M21" s="130">
        <v>1500</v>
      </c>
      <c r="N21" s="130">
        <v>1700</v>
      </c>
      <c r="O21" s="137">
        <f t="shared" si="3"/>
        <v>21700</v>
      </c>
      <c r="P21" s="35"/>
    </row>
    <row r="22" spans="1:16" s="36" customFormat="1" x14ac:dyDescent="0.2">
      <c r="A22" s="57" t="s">
        <v>137</v>
      </c>
      <c r="B22" s="182" t="s">
        <v>48</v>
      </c>
      <c r="C22" s="130">
        <v>101000</v>
      </c>
      <c r="D22" s="130">
        <v>101000</v>
      </c>
      <c r="E22" s="130">
        <v>105075</v>
      </c>
      <c r="F22" s="130">
        <v>101820</v>
      </c>
      <c r="G22" s="130">
        <v>205000</v>
      </c>
      <c r="H22" s="130">
        <v>115807</v>
      </c>
      <c r="I22" s="130">
        <v>101000</v>
      </c>
      <c r="J22" s="130">
        <v>205000</v>
      </c>
      <c r="K22" s="130">
        <v>178721</v>
      </c>
      <c r="L22" s="130">
        <v>178000</v>
      </c>
      <c r="M22" s="130">
        <v>178000</v>
      </c>
      <c r="N22" s="130">
        <v>280623</v>
      </c>
      <c r="O22" s="137">
        <f t="shared" si="3"/>
        <v>1851046</v>
      </c>
      <c r="P22" s="35"/>
    </row>
    <row r="23" spans="1:16" s="36" customFormat="1" x14ac:dyDescent="0.2">
      <c r="A23" s="57" t="s">
        <v>138</v>
      </c>
      <c r="B23" s="182" t="s">
        <v>182</v>
      </c>
      <c r="C23" s="130"/>
      <c r="D23" s="130"/>
      <c r="E23" s="130">
        <v>2750</v>
      </c>
      <c r="F23" s="130">
        <v>250</v>
      </c>
      <c r="G23" s="130">
        <v>250</v>
      </c>
      <c r="H23" s="130">
        <v>2750</v>
      </c>
      <c r="I23" s="130">
        <v>250</v>
      </c>
      <c r="J23" s="130">
        <v>250</v>
      </c>
      <c r="K23" s="130">
        <v>500</v>
      </c>
      <c r="L23" s="130">
        <v>500</v>
      </c>
      <c r="M23" s="130">
        <v>250</v>
      </c>
      <c r="N23" s="130">
        <v>250</v>
      </c>
      <c r="O23" s="137">
        <f t="shared" si="3"/>
        <v>8000</v>
      </c>
      <c r="P23" s="35"/>
    </row>
    <row r="24" spans="1:16" s="36" customFormat="1" x14ac:dyDescent="0.2">
      <c r="A24" s="57" t="s">
        <v>139</v>
      </c>
      <c r="B24" s="182" t="s">
        <v>204</v>
      </c>
      <c r="C24" s="130">
        <v>50067</v>
      </c>
      <c r="D24" s="130">
        <v>100000</v>
      </c>
      <c r="E24" s="130">
        <v>150000</v>
      </c>
      <c r="F24" s="130">
        <v>120000</v>
      </c>
      <c r="G24" s="130">
        <v>50000</v>
      </c>
      <c r="H24" s="130">
        <v>120301</v>
      </c>
      <c r="I24" s="130">
        <v>276979</v>
      </c>
      <c r="J24" s="130">
        <v>250000</v>
      </c>
      <c r="K24" s="130">
        <v>100000</v>
      </c>
      <c r="L24" s="130">
        <v>280138</v>
      </c>
      <c r="M24" s="130">
        <v>342819</v>
      </c>
      <c r="N24" s="130">
        <v>208269</v>
      </c>
      <c r="O24" s="137">
        <f t="shared" si="3"/>
        <v>2048573</v>
      </c>
      <c r="P24" s="35"/>
    </row>
    <row r="25" spans="1:16" s="36" customFormat="1" ht="16.5" thickBot="1" x14ac:dyDescent="0.25">
      <c r="A25" s="57" t="s">
        <v>140</v>
      </c>
      <c r="B25" s="183" t="s">
        <v>164</v>
      </c>
      <c r="C25" s="134">
        <v>56006</v>
      </c>
      <c r="D25" s="134">
        <v>1700</v>
      </c>
      <c r="E25" s="134">
        <v>20000</v>
      </c>
      <c r="F25" s="134">
        <v>2000</v>
      </c>
      <c r="G25" s="134">
        <v>1700</v>
      </c>
      <c r="H25" s="134">
        <v>13187</v>
      </c>
      <c r="I25" s="134">
        <v>1600</v>
      </c>
      <c r="J25" s="134">
        <v>1700</v>
      </c>
      <c r="K25" s="134">
        <v>20334</v>
      </c>
      <c r="L25" s="134">
        <v>3500</v>
      </c>
      <c r="M25" s="134">
        <v>2134</v>
      </c>
      <c r="N25" s="134">
        <v>650000</v>
      </c>
      <c r="O25" s="137">
        <f t="shared" si="3"/>
        <v>773861</v>
      </c>
      <c r="P25" s="35"/>
    </row>
    <row r="26" spans="1:16" s="34" customFormat="1" ht="20.25" customHeight="1" thickTop="1" thickBot="1" x14ac:dyDescent="0.25">
      <c r="A26" s="220" t="s">
        <v>141</v>
      </c>
      <c r="B26" s="135" t="s">
        <v>142</v>
      </c>
      <c r="C26" s="136">
        <f t="shared" ref="C26:N26" si="4">SUM(C18:C25)</f>
        <v>414133</v>
      </c>
      <c r="D26" s="136">
        <f t="shared" si="4"/>
        <v>409823</v>
      </c>
      <c r="E26" s="136">
        <f t="shared" si="4"/>
        <v>503225</v>
      </c>
      <c r="F26" s="136">
        <f t="shared" si="4"/>
        <v>430880</v>
      </c>
      <c r="G26" s="136">
        <f t="shared" si="4"/>
        <v>463760</v>
      </c>
      <c r="H26" s="136">
        <f t="shared" si="4"/>
        <v>438355</v>
      </c>
      <c r="I26" s="136">
        <f t="shared" si="4"/>
        <v>584639</v>
      </c>
      <c r="J26" s="136">
        <f t="shared" si="4"/>
        <v>641389</v>
      </c>
      <c r="K26" s="136">
        <f t="shared" si="4"/>
        <v>506365</v>
      </c>
      <c r="L26" s="136">
        <f t="shared" si="4"/>
        <v>669489</v>
      </c>
      <c r="M26" s="136">
        <f t="shared" si="4"/>
        <v>766524</v>
      </c>
      <c r="N26" s="136">
        <f t="shared" si="4"/>
        <v>1357864</v>
      </c>
      <c r="O26" s="139">
        <f>SUM(C26:N26)</f>
        <v>7186446</v>
      </c>
      <c r="P26" s="38"/>
    </row>
    <row r="27" spans="1:16" ht="16.5" thickTop="1" x14ac:dyDescent="0.25">
      <c r="A27" s="58"/>
      <c r="B27" s="292"/>
      <c r="C27" s="292"/>
      <c r="D27" s="293"/>
      <c r="E27" s="79"/>
      <c r="F27" s="59"/>
      <c r="G27" s="59"/>
      <c r="H27" s="59"/>
      <c r="I27" s="59"/>
      <c r="J27" s="59"/>
      <c r="K27" s="39"/>
      <c r="L27" s="39"/>
      <c r="M27" s="39"/>
      <c r="N27" s="39"/>
      <c r="O27" s="275"/>
      <c r="P27" s="30" t="s">
        <v>292</v>
      </c>
    </row>
    <row r="40" ht="24" customHeight="1" x14ac:dyDescent="0.25"/>
  </sheetData>
  <mergeCells count="2">
    <mergeCell ref="A2:O2"/>
    <mergeCell ref="A3:O3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7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7:J40"/>
  <sheetViews>
    <sheetView tabSelected="1" view="pageBreakPreview" topLeftCell="A4" zoomScaleNormal="100" zoomScaleSheetLayoutView="100" workbookViewId="0">
      <selection activeCell="G3" sqref="G3"/>
    </sheetView>
  </sheetViews>
  <sheetFormatPr defaultRowHeight="12.75" x14ac:dyDescent="0.2"/>
  <sheetData>
    <row r="7" spans="1:10" ht="15" x14ac:dyDescent="0.2">
      <c r="A7" s="60"/>
      <c r="B7" s="60"/>
      <c r="C7" s="60"/>
      <c r="D7" s="60"/>
      <c r="E7" s="60"/>
      <c r="F7" s="60"/>
      <c r="G7" s="60"/>
      <c r="H7" s="60"/>
      <c r="I7" s="60"/>
      <c r="J7" s="60"/>
    </row>
    <row r="8" spans="1:10" ht="15.75" x14ac:dyDescent="0.25">
      <c r="A8" s="60"/>
      <c r="B8" s="60"/>
      <c r="C8" s="60"/>
      <c r="D8" s="60"/>
      <c r="E8" s="60"/>
      <c r="F8" s="60"/>
      <c r="G8" s="60"/>
      <c r="H8" s="60"/>
      <c r="I8" s="191"/>
      <c r="J8" s="60"/>
    </row>
    <row r="9" spans="1:10" ht="15" x14ac:dyDescent="0.2">
      <c r="A9" s="60"/>
      <c r="B9" s="60"/>
      <c r="C9" s="60"/>
      <c r="D9" s="60"/>
      <c r="E9" s="60"/>
      <c r="F9" s="60"/>
      <c r="G9" s="60"/>
      <c r="H9" s="60"/>
      <c r="I9" s="60"/>
      <c r="J9" s="60"/>
    </row>
    <row r="10" spans="1:10" ht="15" x14ac:dyDescent="0.2">
      <c r="A10" s="60"/>
      <c r="B10" s="60"/>
      <c r="C10" s="60"/>
      <c r="D10" s="60"/>
      <c r="E10" s="60"/>
      <c r="F10" s="60"/>
      <c r="G10" s="60"/>
      <c r="H10" s="60"/>
      <c r="I10" s="60"/>
      <c r="J10" s="60"/>
    </row>
    <row r="11" spans="1:10" ht="15" x14ac:dyDescent="0.2">
      <c r="A11" s="60"/>
      <c r="B11" s="60"/>
      <c r="C11" s="60"/>
      <c r="D11" s="60"/>
      <c r="E11" s="60"/>
      <c r="F11" s="60"/>
      <c r="G11" s="60"/>
      <c r="H11" s="60"/>
      <c r="I11" s="60"/>
      <c r="J11" s="60"/>
    </row>
    <row r="12" spans="1:10" ht="15" x14ac:dyDescent="0.2">
      <c r="A12" s="60"/>
      <c r="B12" s="60"/>
      <c r="C12" s="60"/>
      <c r="D12" s="60"/>
      <c r="E12" s="60"/>
      <c r="F12" s="60"/>
      <c r="G12" s="60"/>
      <c r="H12" s="60"/>
      <c r="I12" s="60"/>
      <c r="J12" s="60"/>
    </row>
    <row r="13" spans="1:10" ht="15" x14ac:dyDescent="0.2">
      <c r="A13" s="60"/>
      <c r="B13" s="60"/>
      <c r="C13" s="60"/>
      <c r="D13" s="60"/>
      <c r="E13" s="60"/>
      <c r="F13" s="60"/>
      <c r="G13" s="60"/>
      <c r="H13" s="60"/>
      <c r="I13" s="60"/>
      <c r="J13" s="60"/>
    </row>
    <row r="14" spans="1:10" ht="15" x14ac:dyDescent="0.2">
      <c r="A14" s="60"/>
      <c r="B14" s="60"/>
      <c r="C14" s="60"/>
      <c r="D14" s="60"/>
      <c r="E14" s="60"/>
      <c r="F14" s="60"/>
      <c r="G14" s="60"/>
      <c r="H14" s="60"/>
      <c r="I14" s="60"/>
      <c r="J14" s="60"/>
    </row>
    <row r="15" spans="1:10" ht="15" x14ac:dyDescent="0.2">
      <c r="A15" s="60"/>
      <c r="B15" s="60"/>
      <c r="C15" s="60"/>
      <c r="D15" s="60"/>
      <c r="E15" s="60"/>
      <c r="F15" s="60"/>
      <c r="G15" s="60"/>
      <c r="H15" s="60"/>
      <c r="I15" s="60"/>
      <c r="J15" s="60"/>
    </row>
    <row r="16" spans="1:10" ht="15" x14ac:dyDescent="0.2">
      <c r="A16" s="60"/>
      <c r="B16" s="60"/>
      <c r="C16" s="60"/>
      <c r="D16" s="60"/>
      <c r="E16" s="60"/>
      <c r="F16" s="60"/>
      <c r="G16" s="60"/>
      <c r="H16" s="60"/>
      <c r="I16" s="60"/>
      <c r="J16" s="60"/>
    </row>
    <row r="17" spans="1:10" ht="15" x14ac:dyDescent="0.2">
      <c r="A17" s="60"/>
      <c r="B17" s="60"/>
      <c r="C17" s="60"/>
      <c r="D17" s="60"/>
      <c r="E17" s="60"/>
      <c r="F17" s="60"/>
      <c r="G17" s="60"/>
      <c r="H17" s="60"/>
      <c r="I17" s="60"/>
      <c r="J17" s="60"/>
    </row>
    <row r="18" spans="1:10" ht="15" x14ac:dyDescent="0.2">
      <c r="A18" s="60"/>
      <c r="B18" s="60"/>
      <c r="C18" s="60"/>
      <c r="D18" s="60"/>
      <c r="E18" s="60"/>
      <c r="F18" s="60"/>
      <c r="G18" s="60"/>
      <c r="H18" s="60"/>
      <c r="I18" s="60"/>
      <c r="J18" s="60"/>
    </row>
    <row r="19" spans="1:10" ht="15" x14ac:dyDescent="0.2">
      <c r="A19" s="60"/>
      <c r="B19" s="60"/>
      <c r="C19" s="60"/>
      <c r="D19" s="60"/>
      <c r="E19" s="60"/>
      <c r="F19" s="60"/>
      <c r="G19" s="60"/>
      <c r="H19" s="60"/>
      <c r="I19" s="60"/>
      <c r="J19" s="60"/>
    </row>
    <row r="20" spans="1:10" ht="15" x14ac:dyDescent="0.2">
      <c r="A20" s="60"/>
      <c r="B20" s="60"/>
      <c r="C20" s="60"/>
      <c r="D20" s="60"/>
      <c r="E20" s="60"/>
      <c r="F20" s="60"/>
      <c r="G20" s="60"/>
      <c r="H20" s="60"/>
      <c r="I20" s="60"/>
      <c r="J20" s="60"/>
    </row>
    <row r="21" spans="1:10" ht="15" x14ac:dyDescent="0.2">
      <c r="A21" s="60"/>
      <c r="B21" s="60"/>
      <c r="C21" s="60"/>
      <c r="D21" s="60"/>
      <c r="E21" s="60"/>
      <c r="F21" s="60"/>
      <c r="G21" s="60"/>
      <c r="H21" s="60"/>
      <c r="I21" s="60"/>
      <c r="J21" s="60"/>
    </row>
    <row r="22" spans="1:10" ht="15" x14ac:dyDescent="0.2">
      <c r="A22" s="60"/>
      <c r="B22" s="60"/>
      <c r="C22" s="60"/>
      <c r="D22" s="60"/>
      <c r="E22" s="60"/>
      <c r="F22" s="60"/>
      <c r="G22" s="60"/>
      <c r="H22" s="60"/>
      <c r="I22" s="60"/>
      <c r="J22" s="60"/>
    </row>
    <row r="23" spans="1:10" ht="15" x14ac:dyDescent="0.2">
      <c r="A23" s="60"/>
      <c r="B23" s="60"/>
      <c r="C23" s="60"/>
      <c r="D23" s="60"/>
      <c r="E23" s="60"/>
      <c r="F23" s="60"/>
      <c r="G23" s="60"/>
      <c r="H23" s="60"/>
      <c r="I23" s="60"/>
      <c r="J23" s="60"/>
    </row>
    <row r="24" spans="1:10" ht="15" x14ac:dyDescent="0.2">
      <c r="A24" s="60"/>
      <c r="B24" s="60"/>
      <c r="C24" s="60"/>
      <c r="D24" s="60"/>
      <c r="E24" s="60"/>
      <c r="F24" s="60"/>
      <c r="G24" s="60"/>
      <c r="H24" s="60"/>
      <c r="I24" s="60"/>
      <c r="J24" s="60"/>
    </row>
    <row r="25" spans="1:10" ht="15" x14ac:dyDescent="0.2">
      <c r="A25" s="60"/>
      <c r="B25" s="60"/>
      <c r="C25" s="60"/>
      <c r="D25" s="60"/>
      <c r="E25" s="60"/>
      <c r="F25" s="60"/>
      <c r="G25" s="60"/>
      <c r="H25" s="60"/>
      <c r="I25" s="60"/>
      <c r="J25" s="60"/>
    </row>
    <row r="26" spans="1:10" ht="15" x14ac:dyDescent="0.2">
      <c r="A26" s="60"/>
      <c r="B26" s="60"/>
      <c r="C26" s="60"/>
      <c r="D26" s="60"/>
      <c r="E26" s="60"/>
      <c r="F26" s="60"/>
      <c r="G26" s="60"/>
      <c r="H26" s="60"/>
      <c r="I26" s="60"/>
      <c r="J26" s="60"/>
    </row>
    <row r="27" spans="1:10" ht="15" x14ac:dyDescent="0.2">
      <c r="A27" s="60"/>
      <c r="B27" s="60"/>
      <c r="C27" s="60"/>
      <c r="D27" s="60"/>
      <c r="E27" s="60"/>
      <c r="F27" s="60"/>
      <c r="G27" s="60"/>
      <c r="H27" s="60"/>
      <c r="I27" s="60"/>
      <c r="J27" s="60"/>
    </row>
    <row r="28" spans="1:10" ht="15" x14ac:dyDescent="0.2">
      <c r="A28" s="60"/>
      <c r="B28" s="60"/>
      <c r="C28" s="60"/>
      <c r="D28" s="60"/>
      <c r="E28" s="60"/>
      <c r="F28" s="60"/>
      <c r="G28" s="60"/>
      <c r="H28" s="60"/>
      <c r="I28" s="60"/>
      <c r="J28" s="60"/>
    </row>
    <row r="29" spans="1:10" ht="15" x14ac:dyDescent="0.2">
      <c r="A29" s="60"/>
      <c r="B29" s="60"/>
      <c r="C29" s="60"/>
      <c r="D29" s="60"/>
      <c r="E29" s="60"/>
      <c r="F29" s="60"/>
      <c r="G29" s="60"/>
      <c r="H29" s="60"/>
      <c r="I29" s="60"/>
      <c r="J29" s="60"/>
    </row>
    <row r="30" spans="1:10" ht="15" x14ac:dyDescent="0.2">
      <c r="A30" s="60"/>
      <c r="B30" s="60"/>
      <c r="C30" s="60"/>
      <c r="D30" s="60"/>
      <c r="E30" s="60"/>
      <c r="F30" s="60"/>
      <c r="G30" s="60"/>
      <c r="H30" s="60"/>
      <c r="I30" s="60"/>
      <c r="J30" s="60"/>
    </row>
    <row r="31" spans="1:10" ht="15" x14ac:dyDescent="0.2">
      <c r="A31" s="60"/>
      <c r="B31" s="60"/>
      <c r="C31" s="60"/>
      <c r="D31" s="60"/>
      <c r="E31" s="60"/>
      <c r="F31" s="60"/>
      <c r="G31" s="60"/>
      <c r="H31" s="60"/>
      <c r="I31" s="60"/>
      <c r="J31" s="60"/>
    </row>
    <row r="32" spans="1:10" ht="15" x14ac:dyDescent="0.2">
      <c r="A32" s="60"/>
      <c r="B32" s="60"/>
      <c r="C32" s="60"/>
      <c r="D32" s="60"/>
      <c r="E32" s="60"/>
      <c r="F32" s="60"/>
      <c r="G32" s="60"/>
      <c r="H32" s="60"/>
      <c r="I32" s="60"/>
      <c r="J32" s="60"/>
    </row>
    <row r="33" spans="1:10" ht="15" x14ac:dyDescent="0.2">
      <c r="A33" s="60"/>
      <c r="B33" s="60"/>
      <c r="C33" s="60"/>
      <c r="D33" s="60"/>
      <c r="E33" s="60"/>
      <c r="F33" s="60"/>
      <c r="G33" s="60"/>
      <c r="H33" s="60"/>
      <c r="I33" s="60"/>
      <c r="J33" s="60"/>
    </row>
    <row r="34" spans="1:10" ht="15" x14ac:dyDescent="0.2">
      <c r="A34" s="60"/>
      <c r="B34" s="60"/>
      <c r="C34" s="60"/>
      <c r="D34" s="60"/>
      <c r="E34" s="60"/>
      <c r="F34" s="60"/>
      <c r="G34" s="60"/>
      <c r="H34" s="60"/>
      <c r="I34" s="60"/>
      <c r="J34" s="60"/>
    </row>
    <row r="35" spans="1:10" ht="15" x14ac:dyDescent="0.2">
      <c r="A35" s="60"/>
      <c r="B35" s="60"/>
      <c r="C35" s="60"/>
      <c r="D35" s="60"/>
      <c r="E35" s="60"/>
      <c r="F35" s="60"/>
      <c r="G35" s="60"/>
      <c r="H35" s="60"/>
      <c r="I35" s="60"/>
      <c r="J35" s="60"/>
    </row>
    <row r="36" spans="1:10" ht="15" x14ac:dyDescent="0.2">
      <c r="A36" s="60"/>
      <c r="B36" s="60"/>
      <c r="C36" s="60"/>
      <c r="D36" s="60"/>
      <c r="E36" s="60"/>
      <c r="F36" s="60"/>
      <c r="G36" s="60"/>
      <c r="H36" s="60"/>
      <c r="I36" s="60"/>
      <c r="J36" s="60"/>
    </row>
    <row r="37" spans="1:10" ht="15" x14ac:dyDescent="0.2">
      <c r="A37" s="60"/>
      <c r="B37" s="60"/>
      <c r="C37" s="60"/>
      <c r="D37" s="60"/>
      <c r="E37" s="60"/>
      <c r="F37" s="60"/>
      <c r="G37" s="60"/>
      <c r="H37" s="60"/>
      <c r="I37" s="60"/>
      <c r="J37" s="60"/>
    </row>
    <row r="38" spans="1:10" ht="15" x14ac:dyDescent="0.2">
      <c r="A38" s="60"/>
      <c r="B38" s="60"/>
      <c r="C38" s="60"/>
      <c r="D38" s="60"/>
      <c r="E38" s="60"/>
      <c r="F38" s="60"/>
      <c r="G38" s="60"/>
      <c r="H38" s="60"/>
      <c r="I38" s="60"/>
      <c r="J38" s="60"/>
    </row>
    <row r="40" spans="1:10" ht="24" customHeight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12</vt:i4>
      </vt:variant>
      <vt:variant>
        <vt:lpstr>Névvel ellátott tartományok</vt:lpstr>
      </vt:variant>
      <vt:variant>
        <vt:i4>12</vt:i4>
      </vt:variant>
    </vt:vector>
  </HeadingPairs>
  <TitlesOfParts>
    <vt:vector size="24" baseType="lpstr">
      <vt:lpstr>1. ÖSSZES bevétel (2)</vt:lpstr>
      <vt:lpstr>2. ÖSSZES kiadások</vt:lpstr>
      <vt:lpstr>3.Intézményi bevételek (2)</vt:lpstr>
      <vt:lpstr>4.Intézményi kiadások (2)</vt:lpstr>
      <vt:lpstr>5. Önkormányzat bevétele (2)</vt:lpstr>
      <vt:lpstr>6. Önkormányzat kiadása (3)</vt:lpstr>
      <vt:lpstr>11.mell működés mérleg</vt:lpstr>
      <vt:lpstr>12.mell felhalm mérleg</vt:lpstr>
      <vt:lpstr>13. összevont kv-i mérleg</vt:lpstr>
      <vt:lpstr>14. melléklet ált. és cé (2)</vt:lpstr>
      <vt:lpstr>16. sz.melléklet ütemterv (3)</vt:lpstr>
      <vt:lpstr>Munka2</vt:lpstr>
      <vt:lpstr>'5. Önkormányzat bevétele (2)'!Nyomtatási_cím</vt:lpstr>
      <vt:lpstr>'6. Önkormányzat kiadása (3)'!Nyomtatási_cím</vt:lpstr>
      <vt:lpstr>'1. ÖSSZES bevétel (2)'!Nyomtatási_terület</vt:lpstr>
      <vt:lpstr>'11.mell működés mérleg'!Nyomtatási_terület</vt:lpstr>
      <vt:lpstr>'12.mell felhalm mérleg'!Nyomtatási_terület</vt:lpstr>
      <vt:lpstr>'13. összevont kv-i mérleg'!Nyomtatási_terület</vt:lpstr>
      <vt:lpstr>'16. sz.melléklet ütemterv (3)'!Nyomtatási_terület</vt:lpstr>
      <vt:lpstr>'2. ÖSSZES kiadások'!Nyomtatási_terület</vt:lpstr>
      <vt:lpstr>'3.Intézményi bevételek (2)'!Nyomtatási_terület</vt:lpstr>
      <vt:lpstr>'4.Intézményi kiadások (2)'!Nyomtatási_terület</vt:lpstr>
      <vt:lpstr>'5. Önkormányzat bevétele (2)'!Nyomtatási_terület</vt:lpstr>
      <vt:lpstr>'6. Önkormányzat kiadása (3)'!Nyomtatási_terület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Pappné Boros Magdolna</dc:creator>
  <cp:lastModifiedBy>Pappné Boros Magdolna</cp:lastModifiedBy>
  <cp:lastPrinted>2026-09-09T11:56:40Z</cp:lastPrinted>
  <dcterms:created xsi:type="dcterms:W3CDTF">1998-12-06T10:54:59Z</dcterms:created>
  <dcterms:modified xsi:type="dcterms:W3CDTF">2026-09-09T11:57:08Z</dcterms:modified>
</cp:coreProperties>
</file>