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20\"/>
    </mc:Choice>
  </mc:AlternateContent>
  <xr:revisionPtr revIDLastSave="0" documentId="8_{10589F3D-7969-4B31-B91E-ED42C27D65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 (3)" sheetId="92" r:id="rId7"/>
    <sheet name="7.  felújítás (3)" sheetId="91" r:id="rId8"/>
    <sheet name="8.  melléklet létszám (2 (4)" sheetId="62" r:id="rId9"/>
    <sheet name="9.1.mell működés mérleg" sheetId="42" r:id="rId10"/>
    <sheet name="9.2.mell felhalm mérleg" sheetId="43" r:id="rId11"/>
    <sheet name="9.3. összevont kv-i mérleg" sheetId="44" r:id="rId12"/>
    <sheet name="10. melléklet EU tám. projektek" sheetId="78" r:id="rId13"/>
    <sheet name="11. melléklet ált. és cé (3)" sheetId="90" r:id="rId14"/>
    <sheet name="12. melléklet többéves (2)" sheetId="89" r:id="rId15"/>
    <sheet name="13. sz.melléklet ütemterv (2)" sheetId="88" r:id="rId16"/>
    <sheet name="14. közvetett támogatások" sheetId="49" r:id="rId17"/>
    <sheet name="15. támogatások " sheetId="47" r:id="rId18"/>
    <sheet name="16.melléklet" sheetId="86" r:id="rId19"/>
    <sheet name="17. melléklet" sheetId="51" r:id="rId20"/>
    <sheet name="1.tájékoztató kimutatás (3)" sheetId="81" r:id="rId21"/>
    <sheet name="2.Tájékoztató kimutatás (2)" sheetId="72" r:id="rId22"/>
    <sheet name="3. Tájékoztató kimutatás" sheetId="83" r:id="rId23"/>
    <sheet name="Munka2" sheetId="87" r:id="rId24"/>
  </sheets>
  <definedNames>
    <definedName name="_xlnm.Print_Titles" localSheetId="21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 melléklet többéves (2)'!$A$1:$N$16</definedName>
    <definedName name="_xlnm.Print_Area" localSheetId="15">'13. sz.melléklet ütemterv (2)'!$A$1:$O$26</definedName>
    <definedName name="_xlnm.Print_Area" localSheetId="21">'2.Tájékoztató kimutatás (2)'!$A$1:$AB$29</definedName>
    <definedName name="_xlnm.Print_Area" localSheetId="22">'3. Tájékoztató kimutatás'!$A$1:$M$10</definedName>
    <definedName name="_xlnm.Print_Area" localSheetId="2">'3.Intézményi bevételek (2)'!$A$1:$J$37</definedName>
    <definedName name="_xlnm.Print_Area" localSheetId="3">'4.Intézményi kiadások (2)'!$A$1:$J$26</definedName>
    <definedName name="_xlnm.Print_Area" localSheetId="4">'5.1 Önkormányzat bevétele (2)'!$A$1:$C$48</definedName>
    <definedName name="_xlnm.Print_Area" localSheetId="5">'5.2 Önkormányzat kiadása (3)'!$A$1:$C$92</definedName>
    <definedName name="_xlnm.Print_Area" localSheetId="6">'6. beruházás (3)'!$A$1:$L$29</definedName>
    <definedName name="_xlnm.Print_Area" localSheetId="9">'9.1.mell működés mérleg'!$A$1:$E$21</definedName>
    <definedName name="_xlnm.Print_Area" localSheetId="10">'9.2.mell felhalm mérleg'!$A$1:$D$20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39" l="1"/>
  <c r="C35" i="39"/>
  <c r="C45" i="65"/>
  <c r="C77" i="65" s="1"/>
  <c r="C10" i="39" l="1"/>
  <c r="C31" i="39" s="1"/>
  <c r="D10" i="42" s="1"/>
  <c r="C30" i="66"/>
  <c r="C11" i="81"/>
  <c r="C12" i="81" s="1"/>
  <c r="C8" i="81"/>
  <c r="G15" i="86" l="1"/>
  <c r="J15" i="86"/>
  <c r="K15" i="86"/>
  <c r="Q15" i="86"/>
  <c r="J28" i="92" l="1"/>
  <c r="E28" i="92"/>
  <c r="C28" i="92"/>
  <c r="H18" i="78" l="1"/>
  <c r="F18" i="78" l="1"/>
  <c r="D18" i="78"/>
  <c r="E18" i="78"/>
  <c r="B18" i="78"/>
  <c r="H11" i="44"/>
  <c r="G11" i="44"/>
  <c r="H8" i="44"/>
  <c r="D11" i="42"/>
  <c r="C19" i="40"/>
  <c r="C18" i="40"/>
  <c r="C19" i="39"/>
  <c r="C18" i="39"/>
  <c r="C17" i="39"/>
  <c r="I17" i="67" l="1"/>
  <c r="C82" i="65" l="1"/>
  <c r="C47" i="64"/>
  <c r="C79" i="65"/>
  <c r="C34" i="64"/>
  <c r="C21" i="64"/>
  <c r="C23" i="64" s="1"/>
  <c r="L28" i="92"/>
  <c r="K28" i="92"/>
  <c r="I28" i="92"/>
  <c r="H28" i="92"/>
  <c r="G28" i="92"/>
  <c r="D28" i="92"/>
  <c r="E8" i="92"/>
  <c r="D8" i="92"/>
  <c r="C8" i="92"/>
  <c r="L14" i="91"/>
  <c r="K14" i="91"/>
  <c r="J14" i="91"/>
  <c r="I14" i="91"/>
  <c r="H14" i="91"/>
  <c r="G14" i="91"/>
  <c r="E14" i="91"/>
  <c r="D14" i="91"/>
  <c r="C14" i="91"/>
  <c r="E9" i="90" l="1"/>
  <c r="D15" i="90" s="1"/>
  <c r="C12" i="64" l="1"/>
  <c r="C87" i="65" l="1"/>
  <c r="AB27" i="72" l="1"/>
  <c r="AB20" i="72"/>
  <c r="J11" i="66"/>
  <c r="C22" i="66"/>
  <c r="B22" i="66"/>
  <c r="I11" i="66"/>
  <c r="E12" i="86" l="1"/>
  <c r="N10" i="89" l="1"/>
  <c r="M10" i="89"/>
  <c r="L10" i="89"/>
  <c r="K10" i="89"/>
  <c r="J10" i="89"/>
  <c r="I10" i="89"/>
  <c r="H10" i="89"/>
  <c r="G10" i="89"/>
  <c r="F10" i="89"/>
  <c r="E10" i="89"/>
  <c r="K12" i="86" l="1"/>
  <c r="Q12" i="86"/>
  <c r="R12" i="86"/>
  <c r="N26" i="88"/>
  <c r="M26" i="88"/>
  <c r="L26" i="88"/>
  <c r="K26" i="88"/>
  <c r="J26" i="88"/>
  <c r="I26" i="88"/>
  <c r="H26" i="88"/>
  <c r="G26" i="88"/>
  <c r="F26" i="88"/>
  <c r="E26" i="88"/>
  <c r="D26" i="88"/>
  <c r="C26" i="88"/>
  <c r="O25" i="88"/>
  <c r="O24" i="88"/>
  <c r="O23" i="88"/>
  <c r="O22" i="88"/>
  <c r="O21" i="88"/>
  <c r="O20" i="88"/>
  <c r="O19" i="88"/>
  <c r="O18" i="88"/>
  <c r="O17" i="88"/>
  <c r="N15" i="88"/>
  <c r="M15" i="88"/>
  <c r="L15" i="88"/>
  <c r="K15" i="88"/>
  <c r="J15" i="88"/>
  <c r="I15" i="88"/>
  <c r="H15" i="88"/>
  <c r="G15" i="88"/>
  <c r="F15" i="88"/>
  <c r="E15" i="88"/>
  <c r="D15" i="88"/>
  <c r="C15" i="88"/>
  <c r="O14" i="88"/>
  <c r="O13" i="88"/>
  <c r="O12" i="88"/>
  <c r="O11" i="88"/>
  <c r="O10" i="88"/>
  <c r="O9" i="88"/>
  <c r="O8" i="88"/>
  <c r="O7" i="88"/>
  <c r="O6" i="88"/>
  <c r="O5" i="88"/>
  <c r="S16" i="86"/>
  <c r="S12" i="86" s="1"/>
  <c r="D12" i="86"/>
  <c r="N12" i="86"/>
  <c r="J12" i="86"/>
  <c r="G12" i="86"/>
  <c r="F12" i="86"/>
  <c r="S10" i="86"/>
  <c r="S11" i="86" s="1"/>
  <c r="R10" i="86"/>
  <c r="R11" i="86" s="1"/>
  <c r="Q10" i="86"/>
  <c r="Q11" i="86" s="1"/>
  <c r="P10" i="86"/>
  <c r="P11" i="86" s="1"/>
  <c r="O10" i="86"/>
  <c r="O11" i="86" s="1"/>
  <c r="N10" i="86"/>
  <c r="N11" i="86" s="1"/>
  <c r="M10" i="86"/>
  <c r="M11" i="86" s="1"/>
  <c r="L10" i="86"/>
  <c r="L11" i="86" s="1"/>
  <c r="K10" i="86"/>
  <c r="K11" i="86" s="1"/>
  <c r="J10" i="86"/>
  <c r="J11" i="86" s="1"/>
  <c r="I10" i="86"/>
  <c r="I11" i="86" s="1"/>
  <c r="H10" i="86"/>
  <c r="H11" i="86" s="1"/>
  <c r="G10" i="86"/>
  <c r="G11" i="86" s="1"/>
  <c r="F10" i="86"/>
  <c r="F11" i="86" s="1"/>
  <c r="E10" i="86"/>
  <c r="E11" i="86" s="1"/>
  <c r="E19" i="86" s="1"/>
  <c r="D10" i="86"/>
  <c r="D11" i="86" s="1"/>
  <c r="I12" i="86" l="1"/>
  <c r="P12" i="86"/>
  <c r="L12" i="86"/>
  <c r="H12" i="86"/>
  <c r="O12" i="86"/>
  <c r="M12" i="86"/>
  <c r="G19" i="86"/>
  <c r="N20" i="86"/>
  <c r="O15" i="88"/>
  <c r="K20" i="86"/>
  <c r="S19" i="86"/>
  <c r="J20" i="86"/>
  <c r="R20" i="86"/>
  <c r="Q20" i="86"/>
  <c r="D19" i="86"/>
  <c r="O26" i="88"/>
  <c r="K19" i="86"/>
  <c r="Q19" i="86"/>
  <c r="E20" i="86"/>
  <c r="G20" i="86"/>
  <c r="J19" i="86"/>
  <c r="N19" i="86"/>
  <c r="R19" i="86"/>
  <c r="F20" i="86"/>
  <c r="S20" i="86"/>
  <c r="F19" i="86"/>
  <c r="L19" i="86" l="1"/>
  <c r="L20" i="86"/>
  <c r="H20" i="86"/>
  <c r="H19" i="86"/>
  <c r="M20" i="86"/>
  <c r="M19" i="86"/>
  <c r="P20" i="86"/>
  <c r="P19" i="86"/>
  <c r="O19" i="86"/>
  <c r="O20" i="86"/>
  <c r="I20" i="86"/>
  <c r="I19" i="86"/>
  <c r="D20" i="86"/>
  <c r="C16" i="39"/>
  <c r="C32" i="66" l="1"/>
  <c r="B32" i="66"/>
  <c r="J21" i="67" l="1"/>
  <c r="F11" i="67"/>
  <c r="F13" i="67" s="1"/>
  <c r="F11" i="66"/>
  <c r="F13" i="66" s="1"/>
  <c r="C33" i="66"/>
  <c r="B33" i="66"/>
  <c r="C22" i="67"/>
  <c r="C24" i="67" s="1"/>
  <c r="H11" i="67"/>
  <c r="H13" i="67" s="1"/>
  <c r="C11" i="67"/>
  <c r="J22" i="66"/>
  <c r="J24" i="66" s="1"/>
  <c r="C24" i="66"/>
  <c r="J13" i="66"/>
  <c r="C11" i="66"/>
  <c r="C13" i="66" s="1"/>
  <c r="C13" i="67" l="1"/>
  <c r="I23" i="67" l="1"/>
  <c r="B35" i="66"/>
  <c r="B11" i="66"/>
  <c r="C21" i="40" s="1"/>
  <c r="D11" i="66"/>
  <c r="D13" i="66" s="1"/>
  <c r="C36" i="64"/>
  <c r="C28" i="65"/>
  <c r="C14" i="40"/>
  <c r="C14" i="64"/>
  <c r="C7" i="40" s="1"/>
  <c r="C25" i="40" s="1"/>
  <c r="C6" i="40"/>
  <c r="B13" i="66" l="1"/>
  <c r="I13" i="66"/>
  <c r="C11" i="40"/>
  <c r="C29" i="40" s="1"/>
  <c r="J23" i="67" l="1"/>
  <c r="I21" i="67"/>
  <c r="B31" i="66"/>
  <c r="I19" i="67"/>
  <c r="J18" i="67"/>
  <c r="B30" i="66"/>
  <c r="I18" i="67"/>
  <c r="J20" i="67" l="1"/>
  <c r="I20" i="67"/>
  <c r="B29" i="66" l="1"/>
  <c r="C9" i="65" l="1"/>
  <c r="C23" i="65"/>
  <c r="C20" i="65"/>
  <c r="C12" i="65"/>
  <c r="C42" i="64"/>
  <c r="C9" i="40"/>
  <c r="AB23" i="72"/>
  <c r="AB12" i="72"/>
  <c r="AB9" i="72"/>
  <c r="E9" i="83"/>
  <c r="C9" i="83"/>
  <c r="AB28" i="72" l="1"/>
  <c r="AB29" i="72" s="1"/>
  <c r="C8" i="40"/>
  <c r="C26" i="40" s="1"/>
  <c r="C29" i="65"/>
  <c r="C83" i="65" s="1"/>
  <c r="C88" i="65" s="1"/>
  <c r="C16" i="40" l="1"/>
  <c r="C17" i="40"/>
  <c r="C27" i="40" s="1"/>
  <c r="C15" i="40" l="1"/>
  <c r="F13" i="51"/>
  <c r="E9" i="49" l="1"/>
  <c r="D9" i="49"/>
  <c r="C6" i="39" l="1"/>
  <c r="C13" i="39"/>
  <c r="C7" i="39"/>
  <c r="J19" i="67" l="1"/>
  <c r="D11" i="67"/>
  <c r="B11" i="67"/>
  <c r="B13" i="67" s="1"/>
  <c r="D13" i="67" l="1"/>
  <c r="C24" i="40"/>
  <c r="C8" i="39"/>
  <c r="B8" i="42"/>
  <c r="C21" i="39"/>
  <c r="C27" i="39" s="1"/>
  <c r="C9" i="39"/>
  <c r="C12" i="39"/>
  <c r="C10" i="40"/>
  <c r="C22" i="39"/>
  <c r="C28" i="39" s="1"/>
  <c r="B7" i="42"/>
  <c r="C30" i="39" l="1"/>
  <c r="C28" i="40"/>
  <c r="C35" i="66"/>
  <c r="I22" i="66" l="1"/>
  <c r="D13" i="62"/>
  <c r="C13" i="62"/>
  <c r="D22" i="67"/>
  <c r="C25" i="39" s="1"/>
  <c r="C34" i="39" s="1"/>
  <c r="E22" i="67"/>
  <c r="E24" i="67" s="1"/>
  <c r="E11" i="67"/>
  <c r="E13" i="67" s="1"/>
  <c r="G11" i="67"/>
  <c r="B6" i="43"/>
  <c r="B22" i="67"/>
  <c r="D9" i="42"/>
  <c r="H22" i="67"/>
  <c r="H24" i="67" s="1"/>
  <c r="G22" i="67"/>
  <c r="G24" i="67" s="1"/>
  <c r="F22" i="67"/>
  <c r="F24" i="67" s="1"/>
  <c r="J17" i="67"/>
  <c r="J11" i="67"/>
  <c r="J13" i="67"/>
  <c r="I11" i="67"/>
  <c r="I13" i="67"/>
  <c r="C31" i="66"/>
  <c r="C29" i="66"/>
  <c r="H24" i="66"/>
  <c r="G24" i="66"/>
  <c r="E24" i="66"/>
  <c r="D24" i="66"/>
  <c r="B24" i="66"/>
  <c r="H11" i="66"/>
  <c r="C34" i="66" s="1"/>
  <c r="H13" i="66"/>
  <c r="G11" i="66"/>
  <c r="B34" i="66" s="1"/>
  <c r="E11" i="66"/>
  <c r="E13" i="66"/>
  <c r="C13" i="40"/>
  <c r="C39" i="64"/>
  <c r="C43" i="64" s="1"/>
  <c r="E13" i="62"/>
  <c r="I9" i="44"/>
  <c r="I10" i="44"/>
  <c r="I11" i="44"/>
  <c r="C27" i="43"/>
  <c r="B27" i="43"/>
  <c r="D13" i="51"/>
  <c r="C9" i="49"/>
  <c r="D27" i="43"/>
  <c r="B7" i="43"/>
  <c r="I24" i="66" l="1"/>
  <c r="G8" i="44" s="1"/>
  <c r="I8" i="44" s="1"/>
  <c r="C22" i="40"/>
  <c r="C48" i="64"/>
  <c r="D24" i="67"/>
  <c r="J22" i="67"/>
  <c r="I22" i="67"/>
  <c r="G13" i="66"/>
  <c r="B36" i="66"/>
  <c r="J24" i="67"/>
  <c r="C31" i="40"/>
  <c r="B8" i="43" s="1"/>
  <c r="F24" i="66"/>
  <c r="C36" i="66" s="1"/>
  <c r="C24" i="39"/>
  <c r="B24" i="67"/>
  <c r="C23" i="39"/>
  <c r="G13" i="67"/>
  <c r="C12" i="40"/>
  <c r="C11" i="39"/>
  <c r="C5" i="39" s="1"/>
  <c r="B6" i="42"/>
  <c r="D7" i="42"/>
  <c r="D6" i="42"/>
  <c r="D8" i="43"/>
  <c r="C32" i="40" l="1"/>
  <c r="C20" i="40"/>
  <c r="C33" i="39"/>
  <c r="D7" i="43" s="1"/>
  <c r="I24" i="67"/>
  <c r="B19" i="43"/>
  <c r="H5" i="44" s="1"/>
  <c r="H13" i="44" s="1"/>
  <c r="C30" i="40"/>
  <c r="B10" i="42" s="1"/>
  <c r="C5" i="40"/>
  <c r="C23" i="40" s="1"/>
  <c r="B9" i="42"/>
  <c r="B20" i="42" s="1"/>
  <c r="C29" i="39"/>
  <c r="D8" i="42" s="1"/>
  <c r="D20" i="42" s="1"/>
  <c r="C20" i="39"/>
  <c r="C26" i="39" s="1"/>
  <c r="C32" i="39"/>
  <c r="D6" i="43" s="1"/>
  <c r="G5" i="44" l="1"/>
  <c r="I5" i="44" s="1"/>
  <c r="D19" i="43"/>
  <c r="G6" i="44"/>
  <c r="B21" i="42"/>
  <c r="D21" i="42"/>
  <c r="B20" i="43" l="1"/>
  <c r="G13" i="44"/>
  <c r="I13" i="44" s="1"/>
  <c r="H6" i="44"/>
  <c r="H7" i="44" s="1"/>
  <c r="H12" i="44" s="1"/>
  <c r="D20" i="43"/>
  <c r="G7" i="44"/>
  <c r="G12" i="44" s="1"/>
  <c r="I12" i="44" l="1"/>
  <c r="I6" i="44"/>
  <c r="I7" i="44"/>
</calcChain>
</file>

<file path=xl/sharedStrings.xml><?xml version="1.0" encoding="utf-8"?>
<sst xmlns="http://schemas.openxmlformats.org/spreadsheetml/2006/main" count="819" uniqueCount="538">
  <si>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</si>
  <si>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</si>
  <si>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</si>
  <si>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</si>
  <si>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</si>
  <si>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</si>
  <si>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</si>
  <si>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</si>
  <si>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</si>
  <si>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</si>
  <si>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</si>
  <si>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</si>
  <si>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</si>
  <si>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</si>
  <si>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</si>
  <si>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</si>
  <si>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</si>
  <si>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</si>
  <si>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</si>
  <si>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</si>
  <si>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</si>
  <si>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</si>
  <si>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</si>
  <si>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</si>
  <si>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</si>
  <si>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Működési célú támogatások államháztartáson belülről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</si>
  <si>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</si>
  <si>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</si>
  <si>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</si>
  <si>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</si>
  <si>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</si>
  <si>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</si>
  <si>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</si>
  <si>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</si>
  <si>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Teljes munkaidőben foglakoztatott</t>
  </si>
  <si>
    <t>Részmunkaidőben foglakoztatott</t>
  </si>
  <si>
    <t>GAMESZ</t>
  </si>
  <si>
    <t>Városi Fürdő és Szabadidőközpont</t>
  </si>
  <si>
    <t xml:space="preserve">      Összesen:</t>
  </si>
  <si>
    <t xml:space="preserve">Közfoglalkoztatottak </t>
  </si>
  <si>
    <t>Saját bevételek</t>
  </si>
  <si>
    <t>Munkaadókat terhelő járulék</t>
  </si>
  <si>
    <t>ÖSSZESEN:</t>
  </si>
  <si>
    <t>Hiány:</t>
  </si>
  <si>
    <t>Többlet:</t>
  </si>
  <si>
    <t>ezer Ft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</si>
  <si>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</si>
  <si>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</si>
  <si>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</si>
  <si>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</si>
  <si>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</si>
  <si>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</si>
  <si>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</si>
  <si>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</si>
  <si>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</si>
  <si>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Összege</t>
  </si>
  <si>
    <t>Általános tartalék</t>
  </si>
  <si>
    <t>Év során előre nem látható események fedezetére</t>
  </si>
  <si>
    <t>Sport pályázat</t>
  </si>
  <si>
    <t>Összesen (1+2):</t>
  </si>
  <si>
    <t>Marcali Város Önkormányzata által adott lakossági és közösségi szolgáltatások  támogatása</t>
  </si>
  <si>
    <t>Bevételi jogcím</t>
  </si>
  <si>
    <t>1.sz. mellékletben tervezett bevétel</t>
  </si>
  <si>
    <t>Támogatás összege</t>
  </si>
  <si>
    <t>Lakossági zöld hulladék elszállításához nyújtott díjkedvezmény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</si>
  <si>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</si>
  <si>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</si>
  <si>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</si>
  <si>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</si>
  <si>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</si>
  <si>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</si>
  <si>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</si>
  <si>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Helyi adók</t>
  </si>
  <si>
    <t>Saját bevételek összesen (1+….+4)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</si>
  <si>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</si>
  <si>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</si>
  <si>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</si>
  <si>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</si>
  <si>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</si>
  <si>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</si>
  <si>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</si>
  <si>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</si>
  <si>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</si>
  <si>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</si>
  <si>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</si>
  <si>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</si>
  <si>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Építéshatósági feladat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</si>
  <si>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</si>
  <si>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</si>
  <si>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</si>
  <si>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</si>
  <si>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</si>
  <si>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</si>
  <si>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</si>
  <si>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</si>
  <si>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</si>
  <si>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</si>
  <si>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</si>
  <si>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</si>
  <si>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</si>
  <si>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</si>
  <si>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</si>
  <si>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</si>
  <si>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</si>
  <si>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</si>
  <si>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</si>
  <si>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</si>
  <si>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</si>
  <si>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</si>
  <si>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</si>
  <si>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</si>
  <si>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</si>
  <si>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</si>
  <si>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</si>
  <si>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</si>
  <si>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</si>
  <si>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</si>
  <si>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</si>
  <si>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</si>
  <si>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</si>
  <si>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</si>
  <si>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</si>
  <si>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</si>
  <si>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</si>
  <si>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</si>
  <si>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</si>
  <si>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</si>
  <si>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</si>
  <si>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</si>
  <si>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</si>
  <si>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</si>
  <si>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</si>
  <si>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</si>
  <si>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</si>
  <si>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</si>
  <si>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</si>
  <si>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</si>
  <si>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</si>
  <si>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</si>
  <si>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</si>
  <si>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</si>
  <si>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</si>
  <si>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</si>
  <si>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</si>
  <si>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</si>
  <si>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</si>
  <si>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</si>
  <si>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</si>
  <si>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</si>
  <si>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</si>
  <si>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</si>
  <si>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</si>
  <si>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</si>
  <si>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</si>
  <si>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</si>
  <si>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</si>
  <si>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</si>
  <si>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</si>
  <si>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</si>
  <si>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</si>
  <si>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</si>
  <si>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</si>
  <si>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</si>
  <si>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</si>
  <si>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</si>
  <si>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</si>
  <si>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</si>
  <si>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</si>
  <si>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</si>
  <si>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</si>
  <si>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</si>
  <si>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SZOCIÁLIS-, ÉS HUMÁN SZOLGÁLTATÁS, IGAZGATÁS</t>
  </si>
  <si>
    <t>13.</t>
  </si>
  <si>
    <t>Költségvetés készítő program upgrade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</si>
  <si>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</si>
  <si>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</si>
  <si>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</si>
  <si>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</si>
  <si>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</si>
  <si>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</si>
  <si>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</si>
  <si>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</si>
  <si>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>Ebből:Önként vállalt feladat</t>
  </si>
  <si>
    <t xml:space="preserve">GAMESZ 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</si>
  <si>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</si>
  <si>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</si>
  <si>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</si>
  <si>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</si>
  <si>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</si>
  <si>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</si>
  <si>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</si>
  <si>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</si>
  <si>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</si>
  <si>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</si>
  <si>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</si>
  <si>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</si>
  <si>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</si>
  <si>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</si>
  <si>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</si>
  <si>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</si>
  <si>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</si>
  <si>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</si>
  <si>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</si>
  <si>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</si>
  <si>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</si>
  <si>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</si>
  <si>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</si>
  <si>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</si>
  <si>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</si>
  <si>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</si>
  <si>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</si>
  <si>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</si>
  <si>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</si>
  <si>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</si>
  <si>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</si>
  <si>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</si>
  <si>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</si>
  <si>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</si>
  <si>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</si>
  <si>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</si>
  <si>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</si>
  <si>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</si>
  <si>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</si>
  <si>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rendezvények</t>
  </si>
  <si>
    <t>Kiküldetések, reklám- és propagandakiadások ( 17+18 )</t>
  </si>
  <si>
    <t>Kamatkiadások</t>
  </si>
  <si>
    <t>Bursa</t>
  </si>
  <si>
    <t>Civil Egyesületek működési támogatása</t>
  </si>
  <si>
    <t>Müködési célú kölcsön nyújtása államháztartáson kivülre</t>
  </si>
  <si>
    <t>Felhalmozási célú kölcsönök nyújtása államháztartáson kívülre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</si>
  <si>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</si>
  <si>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</si>
  <si>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</si>
  <si>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</si>
  <si>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</si>
  <si>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</si>
  <si>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</si>
  <si>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</si>
  <si>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</si>
  <si>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</si>
  <si>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</si>
  <si>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</si>
  <si>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</si>
  <si>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</si>
  <si>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</si>
  <si>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</si>
  <si>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</si>
  <si>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</si>
  <si>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</si>
  <si>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Egyéb működési célú támogatások államháztartáson belülre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</si>
  <si>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</si>
  <si>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</si>
  <si>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</si>
  <si>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</si>
  <si>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 xml:space="preserve">I. 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</si>
  <si>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</si>
  <si>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</si>
  <si>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</si>
  <si>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</si>
  <si>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</si>
  <si>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</si>
  <si>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Költségvetési kiadások összesen (1+2+24 )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</si>
  <si>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</si>
  <si>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</si>
  <si>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</si>
  <si>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</si>
  <si>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</si>
  <si>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</si>
  <si>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Vagyoni típusú adók </t>
  </si>
  <si>
    <t>Államháztartáson belüli megelőlegezés visszafizetése</t>
  </si>
  <si>
    <t>Központi, irányító szervi támogatások folyósítása</t>
  </si>
  <si>
    <t xml:space="preserve">            Finanszírozási bevétel</t>
  </si>
  <si>
    <t>Marcali Város Önkormányzata EU támogatással megvalósuló programairól, projektjeiről</t>
  </si>
  <si>
    <t>Szállítói és egyéb kötelezettség</t>
  </si>
  <si>
    <t>Finanszírozási kiadás</t>
  </si>
  <si>
    <t>Egészségügyi alapellátás és infrastrukturális fejlesztése ( Széchenyi 17-21. Gyermek és felnőtt körzeti rendelők, valamint védőnői szolgálat épület felújítása )</t>
  </si>
  <si>
    <t>ingatlanértékesítés</t>
  </si>
  <si>
    <t>TOP-4.3.1-15</t>
  </si>
  <si>
    <t>TOP-5.2.1-15</t>
  </si>
  <si>
    <t>Kiadási előirányzatok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</si>
  <si>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</si>
  <si>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</si>
  <si>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</si>
  <si>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Boronkai Hagyományőrző és Íjász Egyesület</t>
  </si>
  <si>
    <t xml:space="preserve">               - Lovas Szakosztály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</si>
  <si>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</si>
  <si>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</si>
  <si>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</si>
  <si>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</si>
  <si>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</si>
  <si>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</si>
  <si>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</si>
  <si>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</si>
  <si>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</si>
  <si>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</si>
  <si>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Marcali Keleti Iparterület fejlesztése</t>
  </si>
  <si>
    <t>Megújuló és fenntartható város aktív kulturális és sportélettel</t>
  </si>
  <si>
    <t>Központi óvoda korszerűsítése</t>
  </si>
  <si>
    <t>Noszlopy Gáspár Általános Iskola energetikai korszerűsítése</t>
  </si>
  <si>
    <t>Dózsa György utcai szegregátum rehabilitációja (ERFA-Infra)</t>
  </si>
  <si>
    <t>Helyi foglalkoztatási együttműködések</t>
  </si>
  <si>
    <t>Dózsa György utcai szegregátum rehabilitációja (ESZA)</t>
  </si>
  <si>
    <t>TOP-5.1.2-15</t>
  </si>
  <si>
    <t>TOP-3.2.1-15</t>
  </si>
  <si>
    <t>Marcali Város Önkormányzata által beadott EU-s támogatási kérelmek</t>
  </si>
  <si>
    <t>Pályázati azonosító</t>
  </si>
  <si>
    <t>Igényelt támogatás összege</t>
  </si>
  <si>
    <t>Támogatási kérelem címe</t>
  </si>
  <si>
    <t>Pályázatot készítette</t>
  </si>
  <si>
    <t>Önerő</t>
  </si>
  <si>
    <t>TOP-1.1.1-15-SO1</t>
  </si>
  <si>
    <t>TOP-2.1.2-15-SO1</t>
  </si>
  <si>
    <t>Buckahát Kft.</t>
  </si>
  <si>
    <t>TOP-3.2.1-15-SO1</t>
  </si>
  <si>
    <t>TOP-4-1-1-15-SO1</t>
  </si>
  <si>
    <t>Széchenyi utcai házi- és gyermekorvosi körzeti rendelők, és védőnői szolgálat épületének korszerűsítése</t>
  </si>
  <si>
    <t>TOP-4.3.1-15-SO1</t>
  </si>
  <si>
    <t>DDRFÜ</t>
  </si>
  <si>
    <t>TOP-5.1.2-15-SO1</t>
  </si>
  <si>
    <t>TOP-5.2.1-15-SO1</t>
  </si>
  <si>
    <t xml:space="preserve">1. </t>
  </si>
  <si>
    <t>Egyéb működési célú kiadások ( 36+..   +39)</t>
  </si>
  <si>
    <t>Beruházások ( 41 )</t>
  </si>
  <si>
    <t>Egyéb felhalmozási célú kiadások (44+45 )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</si>
  <si>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</si>
  <si>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</si>
  <si>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</si>
  <si>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Buckahát Kft. </t>
  </si>
  <si>
    <t>Marcali Keleti Iparterület Kft.</t>
  </si>
  <si>
    <t>Egyéb kommunikációs szolgáltatás</t>
  </si>
  <si>
    <t>Utólagos szennyvíz bekötések</t>
  </si>
  <si>
    <t>Humán szolgáltatások fejlesztése</t>
  </si>
  <si>
    <t>EFOP-1.5.3</t>
  </si>
  <si>
    <t>Humán kapacitások fejlesztése</t>
  </si>
  <si>
    <t>EFOP-3.9.2</t>
  </si>
  <si>
    <t xml:space="preserve">Piactér/játszóház </t>
  </si>
  <si>
    <t>CLLD</t>
  </si>
  <si>
    <t>TOP-4.1.1-16</t>
  </si>
  <si>
    <t>Hivatal épület fűtéskorszerűsítése</t>
  </si>
  <si>
    <t>Noszlopy Ált. Iskola konyha kialakítása</t>
  </si>
  <si>
    <t>Hivatal épület / Nagyterem, Kisterem komplett felújítása /</t>
  </si>
  <si>
    <t>Megelőlegezés visszafizetése</t>
  </si>
  <si>
    <t>Költségvetési maradvány</t>
  </si>
  <si>
    <t>Feladat</t>
  </si>
  <si>
    <t>3. Tájékoztató kimutatás</t>
  </si>
  <si>
    <t>Egyéb felhalmozási célú kiadás</t>
  </si>
  <si>
    <t>Likvid hitel felvétele</t>
  </si>
  <si>
    <t>Likvid hitel törlesztése</t>
  </si>
  <si>
    <t>Finanszírozási kiadások  ( 48+.. + 51 )</t>
  </si>
  <si>
    <t>Kiadások mindösszesen( 47+52)</t>
  </si>
  <si>
    <t>Önkormányzatok működési támogatásai (1+…5)</t>
  </si>
  <si>
    <t>Működési célú támogatások államháztartáson belülről (7)</t>
  </si>
  <si>
    <t>Felhalmozási célú támogatások államháztartáson belülről (9)</t>
  </si>
  <si>
    <t>Termékek és szolgáltatások adói (11+..14)</t>
  </si>
  <si>
    <t>Közhatalmi bevételek (11+15+16)</t>
  </si>
  <si>
    <t>Működési bevételek (18+..27)</t>
  </si>
  <si>
    <t>Felhalmozási bevételek (29)</t>
  </si>
  <si>
    <t>Működési célú átvett pénzeszközök ( 31+32)</t>
  </si>
  <si>
    <t>Felhalmozási célú átvett pénzeszközök ( 34 + 35 )</t>
  </si>
  <si>
    <t>Likvid hitel felvétel</t>
  </si>
  <si>
    <t>Likvid hitel törlesztés</t>
  </si>
  <si>
    <t xml:space="preserve">            Felhalmozási célú támogatások áht. belülről</t>
  </si>
  <si>
    <t xml:space="preserve">               - Nivomed Úszó Egyesület</t>
  </si>
  <si>
    <t>Egészségügyi és Szociális Bizottság támogatási kerete</t>
  </si>
  <si>
    <t>Népességnyilvántartás, egyéb</t>
  </si>
  <si>
    <t>Munkaerőpiaci mobilitást elősegítő munkásszállás építése / Marcali, Posta köz 2./</t>
  </si>
  <si>
    <t>Megújuló és fenntartható város</t>
  </si>
  <si>
    <t>TOP 2.1.2.</t>
  </si>
  <si>
    <t>Fejlesztési hitel</t>
  </si>
  <si>
    <t>Református Egyház támogatása</t>
  </si>
  <si>
    <t>Egyéb támogatás</t>
  </si>
  <si>
    <t>Marcali Művelődési Központ</t>
  </si>
  <si>
    <t>KÖZLEKEDÉSI, ÉS EGYÉB ÁGAZAT</t>
  </si>
  <si>
    <t>Alkotmány utca felújítása</t>
  </si>
  <si>
    <t>A felsorolás nem jelent sorrendet, és az évközben megjelenő indokolt építkezések, felújítások a testületi döntések után soronkívüliséget  élvezhetnek a keret terhére.</t>
  </si>
  <si>
    <t xml:space="preserve">Ivóvíz és szenyvíz közművek rekonstrukciója </t>
  </si>
  <si>
    <t xml:space="preserve">TOP-2.1.2-16 : 621.153, önerő: 80.000 /hitel / </t>
  </si>
  <si>
    <t>Költségvetési bevételek (6+8+10+17+28+30+33+36)</t>
  </si>
  <si>
    <t xml:space="preserve">Finanszírozási bevétel (38+39+40) </t>
  </si>
  <si>
    <t>Bevételek mindösszesen(37+41 )</t>
  </si>
  <si>
    <t>Kommunikációs szolgáltatások ( 6+7 )</t>
  </si>
  <si>
    <t>Különféle befizetések és egyéb dologi kiadások (20+.. +23)</t>
  </si>
  <si>
    <t>Dologi kiadások összesen ( 5+8+16+19+24 )</t>
  </si>
  <si>
    <t>Ellátottak pénzbeli juttatásai  ( 26+..34 )</t>
  </si>
  <si>
    <t>Költségvetési kiadások összesen (1+2+25+35+40+42+43+46)</t>
  </si>
  <si>
    <t>EFOP-3.9.2.</t>
  </si>
  <si>
    <t>EFOP-1.5.3.</t>
  </si>
  <si>
    <t>Humán kapacitások fejlesztése térségi szemléletben</t>
  </si>
  <si>
    <t>Humán szolgáltatások fejlesztése térségi szemléletben</t>
  </si>
  <si>
    <t>Piactér felújítása/játszóház</t>
  </si>
  <si>
    <t>Marcali Város Önkormányzatára eső támogatás összege</t>
  </si>
  <si>
    <t>A projekt teljes költsége</t>
  </si>
  <si>
    <t xml:space="preserve">Saját bevétel, és adósságot keletkeztető ügyletből eredő fizetési kötelezettség a tárgyévet követő </t>
  </si>
  <si>
    <t>tárgyév</t>
  </si>
  <si>
    <t>1.év</t>
  </si>
  <si>
    <t>2.év</t>
  </si>
  <si>
    <t>3.év</t>
  </si>
  <si>
    <t>4.év</t>
  </si>
  <si>
    <t>5.év</t>
  </si>
  <si>
    <t>6.év</t>
  </si>
  <si>
    <t>7.év</t>
  </si>
  <si>
    <t>8.év</t>
  </si>
  <si>
    <t>9.év</t>
  </si>
  <si>
    <t>10.év</t>
  </si>
  <si>
    <t>Tulajdonosi bevételek</t>
  </si>
  <si>
    <t>Díjak, pótlékok, bírságok, települési adók</t>
  </si>
  <si>
    <t>Immateriális javak, ingatlanok és egyéb tárgyi eszközök értékesítése</t>
  </si>
  <si>
    <t>Saját bevételek( 5.sor) 50%-a</t>
  </si>
  <si>
    <t>Fizetési kötelezettség összesen (8+9)</t>
  </si>
  <si>
    <t>Előző év(ek)ben keletkezett fizetési kötelezettség</t>
  </si>
  <si>
    <r>
      <rPr>
        <b/>
        <sz val="10"/>
        <rFont val="Arial"/>
        <family val="2"/>
        <charset val="238"/>
      </rPr>
      <t xml:space="preserve"> ebből: </t>
    </r>
    <r>
      <rPr>
        <sz val="10"/>
        <rFont val="Arial"/>
        <family val="2"/>
        <charset val="238"/>
      </rPr>
      <t xml:space="preserve">pénzügyi lizingből eredő fizetési kötelezettség   </t>
    </r>
  </si>
  <si>
    <t xml:space="preserve">             hitelből eredő fizetési kötelezettség</t>
  </si>
  <si>
    <t>Tárgyévben keletkezett illetve keletkező, tárgyévet terhelő fizetési kötelezettség</t>
  </si>
  <si>
    <t>Fizetési kötelezettséggel csökkentett saját bevétel (6-7)</t>
  </si>
  <si>
    <t>Bevételek és kötelezettségek aránya ( 7/5)</t>
  </si>
  <si>
    <t>Marcali Város Önkormányzata többéves kihatással járó döntésekből származó kötelezettségei évenkénti bontásban</t>
  </si>
  <si>
    <t xml:space="preserve">Hosszú lejáratú hitel </t>
  </si>
  <si>
    <t xml:space="preserve">            Működési célú támogatások áht. belülről</t>
  </si>
  <si>
    <t xml:space="preserve">Ivóvíz és szenyvíz közművek felújítása    </t>
  </si>
  <si>
    <t xml:space="preserve">Marcali Múzeum </t>
  </si>
  <si>
    <t xml:space="preserve">GAMESZSZ  </t>
  </si>
  <si>
    <t xml:space="preserve">GAMESZSZ </t>
  </si>
  <si>
    <t>Marcali Városi Fürdő és Szabadidő Központ</t>
  </si>
  <si>
    <t xml:space="preserve">Berzsenyi Dániel Városi Könyvtár </t>
  </si>
  <si>
    <t>Általános polgármesteri alap</t>
  </si>
  <si>
    <t>Társasház hulladékszállítási hozzájárulás</t>
  </si>
  <si>
    <t xml:space="preserve">Működési célú támogatás </t>
  </si>
  <si>
    <t>5.1. melléklet a  /2020.(II. .) önkormányzati rendelethez</t>
  </si>
  <si>
    <t>Marcali Város Önkormányzatának 2020. évi bevételi előirányzatai</t>
  </si>
  <si>
    <t>2020.évi előirányzat</t>
  </si>
  <si>
    <t>Közművelődési érdekeltségnövelő támogatás</t>
  </si>
  <si>
    <t xml:space="preserve">Közművelődési pályázat </t>
  </si>
  <si>
    <t>Marcali Közös Önkormányzati Hivatal 2020. évi kiadási előirányzatai</t>
  </si>
  <si>
    <t>2020. évi előirányzat</t>
  </si>
  <si>
    <t>Marcali Közös Önkormányzati Hivatal 2020.évi bevételei</t>
  </si>
  <si>
    <t>Marcali Közös Önkormányzati Hivatal 2020. évi fejlestésekhez kapcsolódó kiadások előirányzatai</t>
  </si>
  <si>
    <t>17. melléklet a /2020..(II. .) önkormányzati rendelethez</t>
  </si>
  <si>
    <t>Marcali Város Önkormányzata által 2020. évben ellátandó, önként vállalt feladatai, és államigazgatási feladatai       e Ft</t>
  </si>
  <si>
    <t>16. melléklet a  /2020.(.) önkormányzati rendelethez</t>
  </si>
  <si>
    <t>15. melléklet a  /2020.(II. .) önkormányzati rendelethez</t>
  </si>
  <si>
    <t>14. melléklet a  /2020.(II. .) önkormányzati rendelethez</t>
  </si>
  <si>
    <t>13. melléklet a  /2020.(.) önkormányzati rendelethez</t>
  </si>
  <si>
    <t xml:space="preserve">Marcali Város Önkormányzata, és irányítása alá tartozó költségvetési szervek  előirányzati ütemterve 2020.évre                         </t>
  </si>
  <si>
    <t>Kamera rendszer</t>
  </si>
  <si>
    <t xml:space="preserve">                                                    12. melléklet a  /2020.(.II) önkormányzati  rendelethez</t>
  </si>
  <si>
    <t xml:space="preserve">Marcali Város Önkormányzata 2020. évi általános és céltartalék előirányzata                      </t>
  </si>
  <si>
    <t>Pályázatokhoz kapcsolódó jótállási biztosíték</t>
  </si>
  <si>
    <t>Pályázatokból visszafizetési kötelezettség</t>
  </si>
  <si>
    <t>11. melléklet  a  /2020.(II. .) önkormányzati rendelethez</t>
  </si>
  <si>
    <t>10. melléklet a    /2020.(II. .) önkormányztai rendelethez</t>
  </si>
  <si>
    <t>9/3. melléklet a  /2020.(II. .) önkormányzati rendelethez</t>
  </si>
  <si>
    <t>9/2. melléklet a  /2020.(II. .) önkormányzati rendelethez</t>
  </si>
  <si>
    <t>Marcali Város Önkormányzata, és irányítása alá tartozó költségvetési szervek 2020. évi felhalmozási célú bevételei és  kiadásai</t>
  </si>
  <si>
    <t>Marcali Város Önkormányzata, és irányítása alá tartozó költségvetési szervek 2020. évi összevont költségvetési mérlege</t>
  </si>
  <si>
    <t>9/1. melléklet a  /2020.(II. .) önkormányzati rendelethez</t>
  </si>
  <si>
    <t>Marcali Város Önkormányzata, és irányítása alá tartozó költségvetési szervek 2020. évi működési célú bevételei és  kiadásai</t>
  </si>
  <si>
    <t>8.melléklet a   /2020.(II. .) önkormányzati rendelethez</t>
  </si>
  <si>
    <t>Marcali Város Önkormányzata, és irányítása alá tartozó költségvetési szervek 2020. évi engedélyezett létszám előirányzatai</t>
  </si>
  <si>
    <t xml:space="preserve">2020. évi kv. engedélyezett létszámkeret </t>
  </si>
  <si>
    <t>Marcali Város Önkormányzata 2020. évi felújítási kiadások előirányzatai</t>
  </si>
  <si>
    <t>Átcsoportosítás</t>
  </si>
  <si>
    <t>Személyi juttatás</t>
  </si>
  <si>
    <t>Munkaadói járulék</t>
  </si>
  <si>
    <t>Szolgáltatás</t>
  </si>
  <si>
    <t>Felújítás</t>
  </si>
  <si>
    <t>Tartalék</t>
  </si>
  <si>
    <t>Visszafizetés</t>
  </si>
  <si>
    <t xml:space="preserve">2019-2020. évi eszközhasználati díj </t>
  </si>
  <si>
    <t>Múzeum tetőfelújítás</t>
  </si>
  <si>
    <t>Járásszékhely múzeum szakmai támogatása 2019. évi pályázat</t>
  </si>
  <si>
    <t>A 60.000.000,- forintos, részben képviselői kezdeményezésre, részben hivatali kezdeményezésre induló közterület felújítások, egyéb kiadások</t>
  </si>
  <si>
    <t>Béke utca felújítása</t>
  </si>
  <si>
    <t>Jókai utca felújítása</t>
  </si>
  <si>
    <t>Madách utca felújítása</t>
  </si>
  <si>
    <t>Térkövezés Tiszti ltp parkoló</t>
  </si>
  <si>
    <t>Horvátkut buszváró áthelyezése</t>
  </si>
  <si>
    <t>HÉSZ</t>
  </si>
  <si>
    <t>Bize temetői bejárat</t>
  </si>
  <si>
    <t>Hegyi utak karbantart</t>
  </si>
  <si>
    <t>Marcali Város Önkormányzata 2020. évi beruházási kiadások előirányzatai</t>
  </si>
  <si>
    <t>2020. előirányzat</t>
  </si>
  <si>
    <t>Beruházás</t>
  </si>
  <si>
    <t xml:space="preserve">20192020 évi eszközhasználati díj </t>
  </si>
  <si>
    <t xml:space="preserve">2020. évi eszközhasználati díj </t>
  </si>
  <si>
    <t>TOP-1.1.1-15:       önerő: 30.000 / hitel / + egyéb forrás: 89.977</t>
  </si>
  <si>
    <t xml:space="preserve">TOP-1.4.1-15: </t>
  </si>
  <si>
    <t xml:space="preserve">NGM támogatás: 176578, önerő: 145.000 /hitel/ </t>
  </si>
  <si>
    <t>Bölcsőde korszerűsítés</t>
  </si>
  <si>
    <t>TOP-1.4.1-19</t>
  </si>
  <si>
    <t>Kerékpárút</t>
  </si>
  <si>
    <t>TOP</t>
  </si>
  <si>
    <t xml:space="preserve">1. melléklet a  /2020.(II. .) önkormányzati rendelethez </t>
  </si>
  <si>
    <t>Marcali Város Önkormányzata, és irányítása alá tartozó költségvetési szervek 2020.évi  bevételi előirányzatai                                                    e Ft</t>
  </si>
  <si>
    <t xml:space="preserve">2. melléklet a /2020.(II. ) önkormányzati rendelethez </t>
  </si>
  <si>
    <t>Marcali Város Önkormányzata, és irányítása alá tartozó költségvetési szervek 2020.évi  kiadási előirányzatai                                             e Ft</t>
  </si>
  <si>
    <t>Előző évi elszámolásból származó visszafizetés</t>
  </si>
  <si>
    <t xml:space="preserve">                                                                                 4. melléklet a  /2020.(II. .) önkormányzati rendelethez</t>
  </si>
  <si>
    <t>2020. évi  előirányzat</t>
  </si>
  <si>
    <t>Gyóta ravatalozó</t>
  </si>
  <si>
    <t>Kátyu árki hidak felúítása</t>
  </si>
  <si>
    <t xml:space="preserve"> - Baglas  előtti járda</t>
  </si>
  <si>
    <t xml:space="preserve"> - Nagypincei u</t>
  </si>
  <si>
    <t xml:space="preserve"> - Focska kanyar</t>
  </si>
  <si>
    <t>Művelődési Központtal kapcsolatos feladatok</t>
  </si>
  <si>
    <t>Könyvtár számítógép beszerzés</t>
  </si>
  <si>
    <t>Civil ház gázkonvektor csere</t>
  </si>
  <si>
    <t>Közlekedési és zöldfelület rendszer tanulmányi terv</t>
  </si>
  <si>
    <t xml:space="preserve">Rendezési terv </t>
  </si>
  <si>
    <t xml:space="preserve"> - Marcali</t>
  </si>
  <si>
    <t xml:space="preserve"> - Gyóta-Boronka</t>
  </si>
  <si>
    <t xml:space="preserve"> - Bize-Horvátkút</t>
  </si>
  <si>
    <t>Járda felújítások az alábbi felsorolás szerint :</t>
  </si>
  <si>
    <t>Közvilágítás felújítások az alábbi felsorolás szerint:</t>
  </si>
  <si>
    <t>Belvíz elvezetés tervezése az alábbi felsorolás szerint :</t>
  </si>
  <si>
    <t>Egységes arculati információ rendszer tanulmány terv</t>
  </si>
  <si>
    <t xml:space="preserve"> - Könyvtár mögötti parkoló</t>
  </si>
  <si>
    <t xml:space="preserve"> - Kpi konyha hátsó bejárat</t>
  </si>
  <si>
    <t xml:space="preserve"> - Béke park sétány </t>
  </si>
  <si>
    <t xml:space="preserve"> - Noszlopy utca</t>
  </si>
  <si>
    <t xml:space="preserve"> - Mikszáth utca + iskola bejáró</t>
  </si>
  <si>
    <t xml:space="preserve"> - Berzsenyi utca</t>
  </si>
  <si>
    <t>Gyóta utca felújítás /mart aszfaltozás/</t>
  </si>
  <si>
    <t xml:space="preserve">                                                                                3. melléklet a  /2020.(II..) önkormányzati rendelethez</t>
  </si>
  <si>
    <t>Marcali Város Önkormányzata   irányítása alá tartozó költségvetési szervek 2020. évi bevételi előirányzatai                                          ezer Ft</t>
  </si>
  <si>
    <t>Marcali Város Önkormányzata   irányítása alá tartozó költségvetési szervek 2020. évi kiadási előirányzatai                                          ezer Ft</t>
  </si>
  <si>
    <t>5.2. melléklet a /2020.(II.) önkormányzati rendelethez</t>
  </si>
  <si>
    <t>Marcali Város Önkormányzatának 2020. évi kiadási előirányzatai</t>
  </si>
  <si>
    <t>6. melléklet a /2020.(II.) önkormányzati rendelethez</t>
  </si>
  <si>
    <t>7. melléklet a /2020.(II.) önkormányzati rendelethez</t>
  </si>
  <si>
    <t>TOP -1.4.1-19</t>
  </si>
  <si>
    <t>Bölcsöde bővítése és korszerűsítése</t>
  </si>
  <si>
    <t>Rendezvény alap</t>
  </si>
  <si>
    <t>Pályázatok tartalék kerete</t>
  </si>
  <si>
    <t xml:space="preserve">               - Sport pályázat</t>
  </si>
  <si>
    <t>Múzeum Alapítvány</t>
  </si>
  <si>
    <t xml:space="preserve">               - Kölökparádé</t>
  </si>
  <si>
    <t xml:space="preserve">             Áh.belüli megelőlegezés visszafizetése</t>
  </si>
  <si>
    <t xml:space="preserve">             Likvid hitel törlesztés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</si>
</sst>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#,##0\ &quot;Ft&quot;"/>
  </numFmts>
  <fonts count="8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Cambria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i/>
      <sz val="11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i/>
      <u/>
      <sz val="11"/>
      <name val="Arial Narrow"/>
      <family val="2"/>
      <charset val="238"/>
    </font>
    <font>
      <b/>
      <i/>
      <u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u/>
      <sz val="10"/>
      <name val="Arial CE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u/>
      <sz val="12"/>
      <name val="Times New Roman"/>
      <family val="1"/>
      <charset val="238"/>
    </font>
    <font>
      <b/>
      <u/>
      <sz val="12"/>
      <name val="Cambria"/>
      <family val="1"/>
      <charset val="238"/>
    </font>
    <font>
      <b/>
      <sz val="12"/>
      <name val="Times New Roman"/>
      <family val="1"/>
    </font>
    <font>
      <i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u/>
      <sz val="12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0" fontId="50" fillId="0" borderId="0"/>
    <xf numFmtId="0" fontId="12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50" fillId="0" borderId="0"/>
    <xf numFmtId="0" fontId="43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9" fillId="0" borderId="0"/>
    <xf numFmtId="0" fontId="9" fillId="0" borderId="0"/>
    <xf numFmtId="0" fontId="6" fillId="0" borderId="0"/>
    <xf numFmtId="0" fontId="42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789">
    <xf numFmtId="0" fontId="0" fillId="0" borderId="0" xfId="0"/>
    <xf numFmtId="0" fontId="9" fillId="0" borderId="0" xfId="9"/>
    <xf numFmtId="0" fontId="21" fillId="0" borderId="0" xfId="9" applyFont="1"/>
    <xf numFmtId="0" fontId="9" fillId="0" borderId="0" xfId="9" applyAlignment="1">
      <alignment vertical="center"/>
    </xf>
    <xf numFmtId="0" fontId="24" fillId="0" borderId="0" xfId="9" applyFont="1"/>
    <xf numFmtId="0" fontId="14" fillId="0" borderId="0" xfId="9" applyFont="1" applyAlignment="1">
      <alignment vertical="center"/>
    </xf>
    <xf numFmtId="0" fontId="18" fillId="0" borderId="0" xfId="5" applyFont="1"/>
    <xf numFmtId="0" fontId="18" fillId="0" borderId="0" xfId="5" applyFont="1" applyAlignment="1">
      <alignment wrapText="1"/>
    </xf>
    <xf numFmtId="0" fontId="17" fillId="0" borderId="0" xfId="5" applyFont="1" applyAlignment="1">
      <alignment horizontal="left" vertical="center"/>
    </xf>
    <xf numFmtId="0" fontId="17" fillId="0" borderId="0" xfId="5" applyFont="1"/>
    <xf numFmtId="0" fontId="22" fillId="2" borderId="7" xfId="9" applyFont="1" applyFill="1" applyBorder="1" applyAlignment="1">
      <alignment horizontal="center" vertical="top" wrapText="1"/>
    </xf>
    <xf numFmtId="3" fontId="27" fillId="0" borderId="7" xfId="9" applyNumberFormat="1" applyFont="1" applyBorder="1" applyAlignment="1">
      <alignment horizontal="right" vertical="center" wrapText="1"/>
    </xf>
    <xf numFmtId="3" fontId="27" fillId="0" borderId="8" xfId="9" applyNumberFormat="1" applyFont="1" applyBorder="1" applyAlignment="1">
      <alignment horizontal="right" vertical="top" wrapText="1"/>
    </xf>
    <xf numFmtId="3" fontId="27" fillId="0" borderId="7" xfId="9" applyNumberFormat="1" applyFont="1" applyBorder="1" applyAlignment="1">
      <alignment horizontal="right" vertical="top" wrapText="1"/>
    </xf>
    <xf numFmtId="3" fontId="27" fillId="0" borderId="9" xfId="9" applyNumberFormat="1" applyFont="1" applyBorder="1" applyAlignment="1">
      <alignment horizontal="right" vertical="center" wrapText="1"/>
    </xf>
    <xf numFmtId="3" fontId="27" fillId="0" borderId="10" xfId="9" applyNumberFormat="1" applyFont="1" applyBorder="1" applyAlignment="1">
      <alignment horizontal="right" vertical="center" wrapText="1"/>
    </xf>
    <xf numFmtId="3" fontId="27" fillId="0" borderId="8" xfId="9" applyNumberFormat="1" applyFont="1" applyBorder="1" applyAlignment="1">
      <alignment horizontal="right" wrapText="1"/>
    </xf>
    <xf numFmtId="3" fontId="27" fillId="0" borderId="7" xfId="9" applyNumberFormat="1" applyFont="1" applyBorder="1" applyAlignment="1">
      <alignment horizontal="right" wrapText="1"/>
    </xf>
    <xf numFmtId="3" fontId="22" fillId="0" borderId="8" xfId="9" applyNumberFormat="1" applyFont="1" applyBorder="1" applyAlignment="1">
      <alignment horizontal="right" vertical="top" wrapText="1"/>
    </xf>
    <xf numFmtId="3" fontId="22" fillId="0" borderId="10" xfId="9" applyNumberFormat="1" applyFont="1" applyBorder="1" applyAlignment="1">
      <alignment horizontal="right" vertical="top" wrapText="1"/>
    </xf>
    <xf numFmtId="3" fontId="22" fillId="0" borderId="12" xfId="9" applyNumberFormat="1" applyFont="1" applyBorder="1" applyAlignment="1">
      <alignment horizontal="right" wrapText="1"/>
    </xf>
    <xf numFmtId="3" fontId="22" fillId="0" borderId="13" xfId="9" applyNumberFormat="1" applyFont="1" applyBorder="1" applyAlignment="1">
      <alignment horizontal="right" wrapText="1"/>
    </xf>
    <xf numFmtId="3" fontId="22" fillId="0" borderId="14" xfId="9" applyNumberFormat="1" applyFont="1" applyBorder="1" applyAlignment="1">
      <alignment horizontal="right" wrapText="1"/>
    </xf>
    <xf numFmtId="3" fontId="22" fillId="0" borderId="16" xfId="9" applyNumberFormat="1" applyFont="1" applyBorder="1" applyAlignment="1">
      <alignment horizontal="right" wrapText="1"/>
    </xf>
    <xf numFmtId="3" fontId="22" fillId="0" borderId="18" xfId="9" applyNumberFormat="1" applyFont="1" applyBorder="1" applyAlignment="1">
      <alignment horizontal="right" wrapText="1"/>
    </xf>
    <xf numFmtId="0" fontId="22" fillId="2" borderId="8" xfId="9" applyFont="1" applyFill="1" applyBorder="1" applyAlignment="1">
      <alignment horizontal="center" vertical="top" wrapText="1"/>
    </xf>
    <xf numFmtId="3" fontId="27" fillId="0" borderId="8" xfId="9" applyNumberFormat="1" applyFont="1" applyBorder="1" applyAlignment="1">
      <alignment horizontal="right" vertical="center" wrapText="1"/>
    </xf>
    <xf numFmtId="0" fontId="24" fillId="0" borderId="7" xfId="9" applyFont="1" applyBorder="1"/>
    <xf numFmtId="0" fontId="24" fillId="0" borderId="8" xfId="9" applyFont="1" applyBorder="1"/>
    <xf numFmtId="3" fontId="22" fillId="0" borderId="0" xfId="9" applyNumberFormat="1" applyFont="1" applyAlignment="1">
      <alignment horizontal="right" wrapText="1"/>
    </xf>
    <xf numFmtId="0" fontId="24" fillId="0" borderId="0" xfId="9" applyFont="1" applyAlignment="1">
      <alignment horizontal="center" vertical="center" wrapText="1"/>
    </xf>
    <xf numFmtId="0" fontId="22" fillId="0" borderId="0" xfId="9" applyFont="1" applyAlignment="1">
      <alignment horizontal="center" vertical="top" wrapText="1"/>
    </xf>
    <xf numFmtId="0" fontId="22" fillId="0" borderId="0" xfId="9" applyFont="1" applyAlignment="1">
      <alignment horizontal="center" wrapText="1"/>
    </xf>
    <xf numFmtId="3" fontId="27" fillId="0" borderId="0" xfId="9" applyNumberFormat="1" applyFont="1" applyAlignment="1">
      <alignment horizontal="right" vertical="center" wrapText="1"/>
    </xf>
    <xf numFmtId="3" fontId="27" fillId="0" borderId="0" xfId="9" applyNumberFormat="1" applyFont="1" applyAlignment="1">
      <alignment horizontal="right" vertical="top" wrapText="1"/>
    </xf>
    <xf numFmtId="3" fontId="27" fillId="0" borderId="0" xfId="9" applyNumberFormat="1" applyFont="1" applyAlignment="1">
      <alignment horizontal="right" wrapText="1"/>
    </xf>
    <xf numFmtId="3" fontId="27" fillId="0" borderId="22" xfId="9" applyNumberFormat="1" applyFont="1" applyBorder="1" applyAlignment="1">
      <alignment horizontal="right" vertical="center" wrapText="1"/>
    </xf>
    <xf numFmtId="3" fontId="27" fillId="0" borderId="13" xfId="9" applyNumberFormat="1" applyFont="1" applyBorder="1" applyAlignment="1">
      <alignment horizontal="right" vertical="center" wrapText="1"/>
    </xf>
    <xf numFmtId="3" fontId="27" fillId="0" borderId="16" xfId="9" applyNumberFormat="1" applyFont="1" applyBorder="1" applyAlignment="1">
      <alignment horizontal="right" vertical="center" wrapText="1"/>
    </xf>
    <xf numFmtId="0" fontId="27" fillId="0" borderId="0" xfId="9" applyFont="1"/>
    <xf numFmtId="0" fontId="27" fillId="0" borderId="0" xfId="5" applyFont="1"/>
    <xf numFmtId="0" fontId="28" fillId="0" borderId="0" xfId="22" applyFont="1"/>
    <xf numFmtId="0" fontId="13" fillId="0" borderId="0" xfId="22"/>
    <xf numFmtId="0" fontId="9" fillId="0" borderId="0" xfId="22" applyFont="1"/>
    <xf numFmtId="3" fontId="13" fillId="0" borderId="0" xfId="22" applyNumberFormat="1"/>
    <xf numFmtId="3" fontId="18" fillId="0" borderId="0" xfId="22" applyNumberFormat="1" applyFont="1"/>
    <xf numFmtId="0" fontId="9" fillId="0" borderId="0" xfId="22" applyFont="1" applyAlignment="1">
      <alignment horizontal="center" vertical="center" wrapText="1"/>
    </xf>
    <xf numFmtId="0" fontId="13" fillId="0" borderId="0" xfId="22" applyAlignment="1">
      <alignment horizontal="center" vertical="center" wrapText="1"/>
    </xf>
    <xf numFmtId="167" fontId="30" fillId="0" borderId="0" xfId="17" applyNumberFormat="1" applyFont="1" applyAlignment="1">
      <alignment vertical="center" wrapText="1"/>
    </xf>
    <xf numFmtId="167" fontId="25" fillId="0" borderId="0" xfId="17" applyNumberFormat="1" applyAlignment="1">
      <alignment vertical="center" wrapText="1"/>
    </xf>
    <xf numFmtId="167" fontId="31" fillId="0" borderId="0" xfId="17" applyNumberFormat="1" applyFont="1" applyAlignment="1">
      <alignment horizontal="right" vertical="center"/>
    </xf>
    <xf numFmtId="167" fontId="16" fillId="2" borderId="26" xfId="17" applyNumberFormat="1" applyFont="1" applyFill="1" applyBorder="1" applyAlignment="1">
      <alignment horizontal="center" vertical="center" wrapText="1"/>
    </xf>
    <xf numFmtId="167" fontId="16" fillId="2" borderId="8" xfId="17" applyNumberFormat="1" applyFont="1" applyFill="1" applyBorder="1" applyAlignment="1">
      <alignment horizontal="center" vertical="center" wrapText="1"/>
    </xf>
    <xf numFmtId="167" fontId="32" fillId="0" borderId="0" xfId="17" applyNumberFormat="1" applyFont="1" applyAlignment="1">
      <alignment horizontal="center" vertical="center" wrapText="1"/>
    </xf>
    <xf numFmtId="167" fontId="33" fillId="0" borderId="0" xfId="17" applyNumberFormat="1" applyFont="1" applyAlignment="1">
      <alignment horizontal="centerContinuous" vertical="center" wrapText="1"/>
    </xf>
    <xf numFmtId="167" fontId="25" fillId="0" borderId="0" xfId="17" applyNumberFormat="1" applyAlignment="1">
      <alignment horizontal="center" vertical="center" wrapText="1"/>
    </xf>
    <xf numFmtId="167" fontId="25" fillId="0" borderId="0" xfId="18" applyNumberFormat="1" applyAlignment="1">
      <alignment vertical="center" wrapText="1"/>
    </xf>
    <xf numFmtId="167" fontId="31" fillId="0" borderId="0" xfId="18" applyNumberFormat="1" applyFont="1" applyAlignment="1">
      <alignment horizontal="right" vertical="center"/>
    </xf>
    <xf numFmtId="167" fontId="16" fillId="2" borderId="26" xfId="18" applyNumberFormat="1" applyFont="1" applyFill="1" applyBorder="1" applyAlignment="1">
      <alignment horizontal="center" vertical="center" wrapText="1"/>
    </xf>
    <xf numFmtId="167" fontId="16" fillId="2" borderId="8" xfId="18" applyNumberFormat="1" applyFont="1" applyFill="1" applyBorder="1" applyAlignment="1">
      <alignment horizontal="center" vertical="center" wrapText="1"/>
    </xf>
    <xf numFmtId="167" fontId="32" fillId="0" borderId="0" xfId="18" applyNumberFormat="1" applyFont="1" applyAlignment="1">
      <alignment horizontal="center" vertical="center" wrapText="1"/>
    </xf>
    <xf numFmtId="167" fontId="33" fillId="0" borderId="0" xfId="18" applyNumberFormat="1" applyFont="1" applyAlignment="1">
      <alignment horizontal="centerContinuous" vertical="center" wrapText="1"/>
    </xf>
    <xf numFmtId="167" fontId="25" fillId="0" borderId="0" xfId="18" applyNumberFormat="1" applyAlignment="1">
      <alignment horizontal="center" vertical="center" wrapText="1"/>
    </xf>
    <xf numFmtId="0" fontId="35" fillId="0" borderId="0" xfId="2" applyFont="1"/>
    <xf numFmtId="0" fontId="35" fillId="0" borderId="0" xfId="2" applyFont="1" applyAlignment="1">
      <alignment horizontal="right"/>
    </xf>
    <xf numFmtId="49" fontId="35" fillId="0" borderId="0" xfId="2" applyNumberFormat="1" applyFont="1"/>
    <xf numFmtId="3" fontId="35" fillId="0" borderId="8" xfId="2" applyNumberFormat="1" applyFont="1" applyBorder="1"/>
    <xf numFmtId="3" fontId="35" fillId="0" borderId="4" xfId="2" applyNumberFormat="1" applyFont="1" applyBorder="1"/>
    <xf numFmtId="0" fontId="35" fillId="0" borderId="0" xfId="2" applyFont="1" applyAlignment="1">
      <alignment vertical="center"/>
    </xf>
    <xf numFmtId="3" fontId="35" fillId="0" borderId="30" xfId="2" applyNumberFormat="1" applyFont="1" applyBorder="1"/>
    <xf numFmtId="3" fontId="35" fillId="0" borderId="28" xfId="2" applyNumberFormat="1" applyFont="1" applyBorder="1"/>
    <xf numFmtId="0" fontId="35" fillId="0" borderId="0" xfId="2" applyFont="1" applyAlignment="1">
      <alignment horizontal="left"/>
    </xf>
    <xf numFmtId="0" fontId="25" fillId="0" borderId="0" xfId="21" applyAlignment="1">
      <alignment horizontal="center" vertical="center" wrapText="1"/>
    </xf>
    <xf numFmtId="0" fontId="25" fillId="0" borderId="0" xfId="21" applyAlignment="1">
      <alignment horizontal="right" vertical="center" wrapText="1"/>
    </xf>
    <xf numFmtId="0" fontId="25" fillId="0" borderId="0" xfId="21" applyAlignment="1">
      <alignment vertical="center" wrapText="1"/>
    </xf>
    <xf numFmtId="167" fontId="36" fillId="0" borderId="0" xfId="19" applyNumberFormat="1" applyFont="1" applyAlignment="1">
      <alignment vertical="center" wrapText="1"/>
    </xf>
    <xf numFmtId="0" fontId="18" fillId="0" borderId="0" xfId="22" applyFont="1"/>
    <xf numFmtId="167" fontId="39" fillId="0" borderId="0" xfId="21" applyNumberFormat="1" applyFont="1" applyAlignment="1">
      <alignment vertical="center" wrapText="1"/>
    </xf>
    <xf numFmtId="0" fontId="38" fillId="0" borderId="1" xfId="21" applyFont="1" applyBorder="1" applyAlignment="1">
      <alignment horizontal="center" vertical="center" wrapText="1"/>
    </xf>
    <xf numFmtId="0" fontId="38" fillId="0" borderId="31" xfId="21" applyFont="1" applyBorder="1" applyAlignment="1">
      <alignment horizontal="center" vertical="center" wrapText="1"/>
    </xf>
    <xf numFmtId="0" fontId="32" fillId="0" borderId="0" xfId="21" applyFont="1" applyAlignment="1">
      <alignment horizontal="center" vertical="center" wrapText="1"/>
    </xf>
    <xf numFmtId="167" fontId="40" fillId="0" borderId="28" xfId="21" applyNumberFormat="1" applyFont="1" applyBorder="1" applyAlignment="1">
      <alignment vertical="center" wrapText="1"/>
    </xf>
    <xf numFmtId="167" fontId="25" fillId="0" borderId="0" xfId="21" applyNumberFormat="1" applyAlignment="1">
      <alignment vertical="center" wrapText="1"/>
    </xf>
    <xf numFmtId="167" fontId="25" fillId="0" borderId="4" xfId="21" applyNumberFormat="1" applyBorder="1" applyAlignment="1" applyProtection="1">
      <alignment vertical="center" wrapText="1"/>
      <protection locked="0"/>
    </xf>
    <xf numFmtId="0" fontId="9" fillId="0" borderId="0" xfId="8"/>
    <xf numFmtId="167" fontId="41" fillId="0" borderId="0" xfId="21" applyNumberFormat="1" applyFont="1" applyAlignment="1">
      <alignment horizontal="right" vertical="center"/>
    </xf>
    <xf numFmtId="0" fontId="35" fillId="5" borderId="25" xfId="2" applyFont="1" applyFill="1" applyBorder="1" applyAlignment="1">
      <alignment horizontal="center"/>
    </xf>
    <xf numFmtId="0" fontId="35" fillId="5" borderId="27" xfId="2" applyFont="1" applyFill="1" applyBorder="1" applyAlignment="1">
      <alignment horizontal="center"/>
    </xf>
    <xf numFmtId="3" fontId="35" fillId="0" borderId="8" xfId="2" applyNumberFormat="1" applyFont="1" applyBorder="1" applyAlignment="1">
      <alignment vertical="center"/>
    </xf>
    <xf numFmtId="0" fontId="42" fillId="0" borderId="0" xfId="26" applyProtection="1">
      <protection locked="0"/>
    </xf>
    <xf numFmtId="0" fontId="25" fillId="0" borderId="35" xfId="26" applyFont="1" applyBorder="1" applyAlignment="1">
      <alignment horizontal="center" vertical="center" wrapText="1"/>
    </xf>
    <xf numFmtId="0" fontId="40" fillId="5" borderId="37" xfId="26" applyFont="1" applyFill="1" applyBorder="1" applyAlignment="1">
      <alignment horizontal="center" vertical="center"/>
    </xf>
    <xf numFmtId="0" fontId="40" fillId="5" borderId="38" xfId="26" applyFont="1" applyFill="1" applyBorder="1" applyAlignment="1">
      <alignment horizontal="center" vertical="center"/>
    </xf>
    <xf numFmtId="0" fontId="42" fillId="0" borderId="0" xfId="26"/>
    <xf numFmtId="0" fontId="42" fillId="0" borderId="0" xfId="26" applyAlignment="1">
      <alignment vertical="center"/>
    </xf>
    <xf numFmtId="3" fontId="42" fillId="0" borderId="0" xfId="26" applyNumberFormat="1" applyAlignment="1" applyProtection="1">
      <alignment vertical="center"/>
      <protection locked="0"/>
    </xf>
    <xf numFmtId="0" fontId="42" fillId="0" borderId="0" xfId="26" applyAlignment="1" applyProtection="1">
      <alignment vertical="center"/>
      <protection locked="0"/>
    </xf>
    <xf numFmtId="3" fontId="42" fillId="0" borderId="0" xfId="26" applyNumberFormat="1" applyAlignment="1">
      <alignment vertical="center"/>
    </xf>
    <xf numFmtId="167" fontId="42" fillId="0" borderId="0" xfId="26" applyNumberFormat="1" applyAlignment="1">
      <alignment vertical="center"/>
    </xf>
    <xf numFmtId="0" fontId="20" fillId="0" borderId="0" xfId="26" applyFont="1"/>
    <xf numFmtId="0" fontId="20" fillId="0" borderId="0" xfId="26" applyFont="1" applyProtection="1">
      <protection locked="0"/>
    </xf>
    <xf numFmtId="0" fontId="7" fillId="0" borderId="0" xfId="5" applyFont="1"/>
    <xf numFmtId="0" fontId="7" fillId="0" borderId="0" xfId="5" applyFont="1" applyAlignment="1">
      <alignment horizontal="center" vertical="center"/>
    </xf>
    <xf numFmtId="165" fontId="11" fillId="0" borderId="0" xfId="5" applyNumberFormat="1" applyFont="1" applyAlignment="1">
      <alignment horizontal="center" vertical="center"/>
    </xf>
    <xf numFmtId="0" fontId="9" fillId="0" borderId="0" xfId="5" applyFont="1" applyAlignment="1">
      <alignment horizontal="right"/>
    </xf>
    <xf numFmtId="0" fontId="10" fillId="0" borderId="0" xfId="5" applyFont="1" applyAlignment="1">
      <alignment horizontal="center" vertical="center"/>
    </xf>
    <xf numFmtId="0" fontId="7" fillId="0" borderId="0" xfId="5" applyFont="1" applyAlignment="1">
      <alignment vertical="center" wrapText="1"/>
    </xf>
    <xf numFmtId="0" fontId="8" fillId="0" borderId="0" xfId="5" applyFont="1"/>
    <xf numFmtId="0" fontId="7" fillId="0" borderId="0" xfId="5" applyFont="1" applyAlignment="1">
      <alignment horizontal="left" vertical="center" wrapText="1"/>
    </xf>
    <xf numFmtId="0" fontId="15" fillId="0" borderId="0" xfId="5" applyFont="1" applyAlignment="1">
      <alignment horizontal="left" vertical="center"/>
    </xf>
    <xf numFmtId="0" fontId="7" fillId="0" borderId="0" xfId="5" applyFont="1" applyAlignment="1">
      <alignment vertical="center"/>
    </xf>
    <xf numFmtId="0" fontId="6" fillId="0" borderId="0" xfId="5"/>
    <xf numFmtId="0" fontId="8" fillId="2" borderId="8" xfId="5" applyFont="1" applyFill="1" applyBorder="1" applyAlignment="1">
      <alignment horizontal="center" vertical="center"/>
    </xf>
    <xf numFmtId="0" fontId="9" fillId="0" borderId="0" xfId="23"/>
    <xf numFmtId="3" fontId="9" fillId="0" borderId="0" xfId="23" applyNumberFormat="1"/>
    <xf numFmtId="0" fontId="37" fillId="0" borderId="0" xfId="23" applyFont="1"/>
    <xf numFmtId="3" fontId="18" fillId="0" borderId="0" xfId="23" applyNumberFormat="1" applyFont="1" applyAlignment="1">
      <alignment horizontal="right" vertical="top" wrapText="1"/>
    </xf>
    <xf numFmtId="166" fontId="9" fillId="0" borderId="0" xfId="9" applyNumberFormat="1"/>
    <xf numFmtId="0" fontId="18" fillId="0" borderId="0" xfId="9" applyFont="1" applyAlignment="1">
      <alignment horizontal="right" vertical="center" wrapText="1"/>
    </xf>
    <xf numFmtId="166" fontId="18" fillId="0" borderId="0" xfId="9" applyNumberFormat="1" applyFont="1" applyAlignment="1">
      <alignment horizontal="right" vertical="center" wrapText="1"/>
    </xf>
    <xf numFmtId="3" fontId="9" fillId="0" borderId="0" xfId="9" applyNumberFormat="1"/>
    <xf numFmtId="166" fontId="9" fillId="0" borderId="0" xfId="9" applyNumberFormat="1" applyAlignment="1">
      <alignment horizontal="right" vertical="center"/>
    </xf>
    <xf numFmtId="3" fontId="44" fillId="0" borderId="8" xfId="9" applyNumberFormat="1" applyFont="1" applyBorder="1" applyAlignment="1">
      <alignment horizontal="right" vertical="center"/>
    </xf>
    <xf numFmtId="167" fontId="25" fillId="0" borderId="49" xfId="20" applyNumberFormat="1" applyBorder="1" applyAlignment="1">
      <alignment horizontal="center" vertical="center" wrapText="1"/>
    </xf>
    <xf numFmtId="167" fontId="38" fillId="0" borderId="25" xfId="20" applyNumberFormat="1" applyFont="1" applyBorder="1" applyAlignment="1">
      <alignment horizontal="center"/>
    </xf>
    <xf numFmtId="167" fontId="38" fillId="0" borderId="25" xfId="20" applyNumberFormat="1" applyFont="1" applyBorder="1" applyAlignment="1">
      <alignment horizontal="centerContinuous" vertical="center"/>
    </xf>
    <xf numFmtId="168" fontId="20" fillId="0" borderId="8" xfId="19" applyNumberFormat="1" applyFont="1" applyBorder="1" applyAlignment="1" applyProtection="1">
      <alignment vertical="center" wrapText="1"/>
      <protection locked="0"/>
    </xf>
    <xf numFmtId="167" fontId="20" fillId="7" borderId="30" xfId="20" applyNumberFormat="1" applyFont="1" applyFill="1" applyBorder="1" applyAlignment="1">
      <alignment vertical="center" wrapText="1"/>
    </xf>
    <xf numFmtId="167" fontId="25" fillId="0" borderId="0" xfId="20" applyNumberFormat="1" applyAlignment="1">
      <alignment horizontal="center" vertical="center" wrapText="1"/>
    </xf>
    <xf numFmtId="0" fontId="47" fillId="0" borderId="33" xfId="9" applyFont="1" applyBorder="1" applyAlignment="1">
      <alignment horizontal="left" vertical="center" wrapText="1"/>
    </xf>
    <xf numFmtId="3" fontId="47" fillId="0" borderId="33" xfId="9" applyNumberFormat="1" applyFont="1" applyBorder="1" applyAlignment="1">
      <alignment horizontal="right" vertical="center" wrapText="1"/>
    </xf>
    <xf numFmtId="10" fontId="46" fillId="0" borderId="33" xfId="9" applyNumberFormat="1" applyFont="1" applyBorder="1" applyAlignment="1">
      <alignment horizontal="center" vertical="center" wrapText="1"/>
    </xf>
    <xf numFmtId="0" fontId="51" fillId="0" borderId="0" xfId="27" applyFont="1"/>
    <xf numFmtId="0" fontId="54" fillId="0" borderId="8" xfId="27" applyFont="1" applyBorder="1" applyAlignment="1">
      <alignment horizontal="center" vertical="center" wrapText="1"/>
    </xf>
    <xf numFmtId="0" fontId="52" fillId="0" borderId="8" xfId="27" applyFont="1" applyBorder="1" applyAlignment="1">
      <alignment horizontal="center" wrapText="1"/>
    </xf>
    <xf numFmtId="0" fontId="52" fillId="0" borderId="8" xfId="27" applyFont="1" applyBorder="1" applyAlignment="1">
      <alignment horizontal="center" vertical="center" wrapText="1"/>
    </xf>
    <xf numFmtId="0" fontId="52" fillId="0" borderId="8" xfId="27" applyFont="1" applyBorder="1" applyAlignment="1">
      <alignment horizontal="center" vertical="center"/>
    </xf>
    <xf numFmtId="0" fontId="51" fillId="0" borderId="8" xfId="27" applyFont="1" applyBorder="1" applyAlignment="1">
      <alignment vertical="center" wrapText="1"/>
    </xf>
    <xf numFmtId="6" fontId="51" fillId="0" borderId="8" xfId="27" applyNumberFormat="1" applyFont="1" applyBorder="1"/>
    <xf numFmtId="0" fontId="51" fillId="0" borderId="8" xfId="27" applyFont="1" applyBorder="1" applyAlignment="1">
      <alignment vertical="center"/>
    </xf>
    <xf numFmtId="0" fontId="51" fillId="0" borderId="8" xfId="27" applyFont="1" applyBorder="1"/>
    <xf numFmtId="169" fontId="51" fillId="0" borderId="8" xfId="27" applyNumberFormat="1" applyFont="1" applyBorder="1"/>
    <xf numFmtId="0" fontId="51" fillId="9" borderId="8" xfId="27" applyFont="1" applyFill="1" applyBorder="1"/>
    <xf numFmtId="6" fontId="52" fillId="9" borderId="8" xfId="27" applyNumberFormat="1" applyFont="1" applyFill="1" applyBorder="1"/>
    <xf numFmtId="167" fontId="26" fillId="0" borderId="0" xfId="17" applyNumberFormat="1" applyFont="1" applyAlignment="1">
      <alignment horizontal="center" vertical="center" wrapText="1"/>
    </xf>
    <xf numFmtId="0" fontId="4" fillId="0" borderId="0" xfId="28"/>
    <xf numFmtId="0" fontId="26" fillId="0" borderId="8" xfId="5" applyFont="1" applyBorder="1"/>
    <xf numFmtId="0" fontId="16" fillId="0" borderId="8" xfId="5" applyFont="1" applyBorder="1"/>
    <xf numFmtId="3" fontId="16" fillId="0" borderId="8" xfId="5" applyNumberFormat="1" applyFont="1" applyBorder="1" applyAlignment="1">
      <alignment horizontal="right" vertical="center"/>
    </xf>
    <xf numFmtId="0" fontId="16" fillId="0" borderId="9" xfId="5" applyFont="1" applyBorder="1" applyAlignment="1">
      <alignment horizontal="left" vertical="center"/>
    </xf>
    <xf numFmtId="3" fontId="16" fillId="0" borderId="8" xfId="5" applyNumberFormat="1" applyFont="1" applyBorder="1" applyAlignment="1">
      <alignment vertical="center"/>
    </xf>
    <xf numFmtId="0" fontId="11" fillId="0" borderId="8" xfId="5" applyFont="1" applyBorder="1"/>
    <xf numFmtId="0" fontId="49" fillId="0" borderId="8" xfId="5" applyFont="1" applyBorder="1"/>
    <xf numFmtId="3" fontId="11" fillId="0" borderId="8" xfId="5" applyNumberFormat="1" applyFont="1" applyBorder="1"/>
    <xf numFmtId="3" fontId="49" fillId="0" borderId="8" xfId="5" applyNumberFormat="1" applyFont="1" applyBorder="1"/>
    <xf numFmtId="0" fontId="57" fillId="0" borderId="0" xfId="9" applyFont="1"/>
    <xf numFmtId="0" fontId="58" fillId="0" borderId="0" xfId="5" applyFont="1"/>
    <xf numFmtId="0" fontId="59" fillId="0" borderId="0" xfId="9" applyFont="1"/>
    <xf numFmtId="0" fontId="60" fillId="0" borderId="0" xfId="5" applyFont="1"/>
    <xf numFmtId="0" fontId="21" fillId="0" borderId="0" xfId="9" applyFont="1" applyAlignment="1">
      <alignment vertical="center"/>
    </xf>
    <xf numFmtId="0" fontId="61" fillId="0" borderId="8" xfId="5" applyFont="1" applyBorder="1" applyAlignment="1">
      <alignment vertical="center" wrapText="1"/>
    </xf>
    <xf numFmtId="0" fontId="62" fillId="0" borderId="8" xfId="5" applyFont="1" applyBorder="1"/>
    <xf numFmtId="0" fontId="22" fillId="2" borderId="43" xfId="9" applyFont="1" applyFill="1" applyBorder="1" applyAlignment="1">
      <alignment horizontal="center" vertical="top" wrapText="1"/>
    </xf>
    <xf numFmtId="3" fontId="27" fillId="0" borderId="43" xfId="9" applyNumberFormat="1" applyFont="1" applyBorder="1" applyAlignment="1">
      <alignment horizontal="right" vertical="center" wrapText="1"/>
    </xf>
    <xf numFmtId="0" fontId="14" fillId="0" borderId="0" xfId="8" applyFont="1"/>
    <xf numFmtId="0" fontId="26" fillId="0" borderId="24" xfId="22" applyFont="1" applyBorder="1" applyAlignment="1">
      <alignment horizontal="center" vertical="top" wrapText="1"/>
    </xf>
    <xf numFmtId="0" fontId="64" fillId="0" borderId="25" xfId="22" applyFont="1" applyBorder="1" applyAlignment="1">
      <alignment horizontal="center" vertical="top" wrapText="1"/>
    </xf>
    <xf numFmtId="3" fontId="64" fillId="0" borderId="27" xfId="22" applyNumberFormat="1" applyFont="1" applyBorder="1" applyAlignment="1">
      <alignment horizontal="center" vertical="top" wrapText="1"/>
    </xf>
    <xf numFmtId="0" fontId="16" fillId="0" borderId="26" xfId="22" applyFont="1" applyBorder="1" applyAlignment="1">
      <alignment horizontal="center" vertical="top" wrapText="1"/>
    </xf>
    <xf numFmtId="0" fontId="64" fillId="0" borderId="8" xfId="22" applyFont="1" applyBorder="1" applyAlignment="1">
      <alignment vertical="top" wrapText="1"/>
    </xf>
    <xf numFmtId="3" fontId="16" fillId="0" borderId="4" xfId="22" applyNumberFormat="1" applyFont="1" applyBorder="1" applyAlignment="1">
      <alignment horizontal="right" vertical="top" wrapText="1"/>
    </xf>
    <xf numFmtId="0" fontId="26" fillId="0" borderId="8" xfId="22" applyFont="1" applyBorder="1" applyAlignment="1">
      <alignment vertical="top" wrapText="1"/>
    </xf>
    <xf numFmtId="3" fontId="26" fillId="0" borderId="4" xfId="22" applyNumberFormat="1" applyFont="1" applyBorder="1"/>
    <xf numFmtId="3" fontId="26" fillId="0" borderId="4" xfId="22" applyNumberFormat="1" applyFont="1" applyBorder="1" applyAlignment="1">
      <alignment horizontal="right" vertical="top" wrapText="1"/>
    </xf>
    <xf numFmtId="0" fontId="26" fillId="0" borderId="26" xfId="22" applyFont="1" applyBorder="1" applyAlignment="1">
      <alignment horizontal="center" vertical="top" wrapText="1"/>
    </xf>
    <xf numFmtId="0" fontId="26" fillId="3" borderId="8" xfId="22" applyFont="1" applyFill="1" applyBorder="1" applyAlignment="1">
      <alignment vertical="top" wrapText="1"/>
    </xf>
    <xf numFmtId="3" fontId="16" fillId="0" borderId="4" xfId="22" applyNumberFormat="1" applyFont="1" applyBorder="1" applyAlignment="1">
      <alignment horizontal="right" wrapText="1"/>
    </xf>
    <xf numFmtId="3" fontId="16" fillId="0" borderId="4" xfId="22" applyNumberFormat="1" applyFont="1" applyBorder="1"/>
    <xf numFmtId="0" fontId="16" fillId="2" borderId="26" xfId="22" applyFont="1" applyFill="1" applyBorder="1" applyAlignment="1">
      <alignment horizontal="center" vertical="top" wrapText="1"/>
    </xf>
    <xf numFmtId="0" fontId="16" fillId="2" borderId="8" xfId="22" applyFont="1" applyFill="1" applyBorder="1" applyAlignment="1">
      <alignment vertical="top" wrapText="1"/>
    </xf>
    <xf numFmtId="3" fontId="16" fillId="2" borderId="4" xfId="22" applyNumberFormat="1" applyFont="1" applyFill="1" applyBorder="1" applyAlignment="1">
      <alignment horizontal="right" wrapText="1"/>
    </xf>
    <xf numFmtId="0" fontId="56" fillId="0" borderId="0" xfId="28" applyFont="1"/>
    <xf numFmtId="0" fontId="66" fillId="2" borderId="3" xfId="24" applyFont="1" applyFill="1" applyBorder="1" applyAlignment="1">
      <alignment horizontal="center" vertical="center" wrapText="1"/>
    </xf>
    <xf numFmtId="0" fontId="49" fillId="0" borderId="8" xfId="5" applyFont="1" applyBorder="1" applyAlignment="1">
      <alignment horizontal="center" vertical="center"/>
    </xf>
    <xf numFmtId="0" fontId="49" fillId="0" borderId="0" xfId="5" applyFont="1"/>
    <xf numFmtId="0" fontId="49" fillId="0" borderId="0" xfId="5" applyFont="1" applyAlignment="1">
      <alignment vertical="center"/>
    </xf>
    <xf numFmtId="0" fontId="16" fillId="2" borderId="8" xfId="5" applyFont="1" applyFill="1" applyBorder="1" applyAlignment="1">
      <alignment horizontal="center" vertical="center" wrapText="1"/>
    </xf>
    <xf numFmtId="0" fontId="16" fillId="2" borderId="8" xfId="5" applyFont="1" applyFill="1" applyBorder="1" applyAlignment="1">
      <alignment vertical="center" wrapText="1"/>
    </xf>
    <xf numFmtId="0" fontId="11" fillId="2" borderId="8" xfId="5" applyFont="1" applyFill="1" applyBorder="1" applyAlignment="1">
      <alignment horizontal="center" vertical="center"/>
    </xf>
    <xf numFmtId="0" fontId="26" fillId="0" borderId="0" xfId="5" applyFont="1"/>
    <xf numFmtId="0" fontId="14" fillId="0" borderId="0" xfId="22" applyFont="1"/>
    <xf numFmtId="167" fontId="67" fillId="0" borderId="0" xfId="21" applyNumberFormat="1" applyFont="1" applyAlignment="1">
      <alignment horizontal="center" vertical="center" wrapText="1"/>
    </xf>
    <xf numFmtId="167" fontId="67" fillId="0" borderId="0" xfId="21" applyNumberFormat="1" applyFont="1" applyAlignment="1">
      <alignment vertical="center" wrapText="1"/>
    </xf>
    <xf numFmtId="0" fontId="33" fillId="0" borderId="3" xfId="21" applyFont="1" applyBorder="1" applyAlignment="1">
      <alignment horizontal="center" vertical="center" wrapText="1"/>
    </xf>
    <xf numFmtId="0" fontId="33" fillId="0" borderId="1" xfId="21" applyFont="1" applyBorder="1" applyAlignment="1">
      <alignment horizontal="center" vertical="center" wrapText="1"/>
    </xf>
    <xf numFmtId="0" fontId="42" fillId="0" borderId="26" xfId="21" applyFont="1" applyBorder="1" applyAlignment="1">
      <alignment horizontal="center" vertical="center" wrapText="1"/>
    </xf>
    <xf numFmtId="0" fontId="42" fillId="0" borderId="8" xfId="21" applyFont="1" applyBorder="1" applyAlignment="1" applyProtection="1">
      <alignment vertical="center" wrapText="1"/>
      <protection locked="0"/>
    </xf>
    <xf numFmtId="0" fontId="68" fillId="0" borderId="29" xfId="21" applyFont="1" applyBorder="1" applyAlignment="1">
      <alignment horizontal="center" vertical="center" wrapText="1"/>
    </xf>
    <xf numFmtId="0" fontId="33" fillId="0" borderId="30" xfId="21" applyFont="1" applyBorder="1" applyAlignment="1">
      <alignment vertical="center" wrapText="1"/>
    </xf>
    <xf numFmtId="0" fontId="42" fillId="0" borderId="0" xfId="21" applyFont="1" applyAlignment="1">
      <alignment horizontal="center" vertical="center" wrapText="1"/>
    </xf>
    <xf numFmtId="0" fontId="42" fillId="0" borderId="0" xfId="21" applyFont="1" applyAlignment="1">
      <alignment vertical="center" wrapText="1"/>
    </xf>
    <xf numFmtId="0" fontId="42" fillId="0" borderId="47" xfId="21" applyFont="1" applyBorder="1" applyAlignment="1">
      <alignment horizontal="center" vertical="center" wrapText="1"/>
    </xf>
    <xf numFmtId="0" fontId="42" fillId="0" borderId="46" xfId="21" applyFont="1" applyBorder="1" applyAlignment="1" applyProtection="1">
      <alignment vertical="center" wrapText="1"/>
      <protection locked="0"/>
    </xf>
    <xf numFmtId="0" fontId="68" fillId="5" borderId="36" xfId="26" applyFont="1" applyFill="1" applyBorder="1" applyAlignment="1">
      <alignment horizontal="center" vertical="center" wrapText="1"/>
    </xf>
    <xf numFmtId="0" fontId="68" fillId="5" borderId="37" xfId="26" applyFont="1" applyFill="1" applyBorder="1" applyAlignment="1">
      <alignment horizontal="center" vertical="center"/>
    </xf>
    <xf numFmtId="0" fontId="42" fillId="0" borderId="39" xfId="26" applyBorder="1" applyAlignment="1">
      <alignment horizontal="left" vertical="center"/>
    </xf>
    <xf numFmtId="0" fontId="42" fillId="0" borderId="58" xfId="26" applyBorder="1" applyAlignment="1">
      <alignment horizontal="left" vertical="center"/>
    </xf>
    <xf numFmtId="0" fontId="42" fillId="0" borderId="55" xfId="26" applyBorder="1" applyAlignment="1">
      <alignment horizontal="left" vertical="center"/>
    </xf>
    <xf numFmtId="0" fontId="69" fillId="0" borderId="0" xfId="26" applyFont="1"/>
    <xf numFmtId="0" fontId="69" fillId="0" borderId="0" xfId="26" applyFont="1" applyProtection="1">
      <protection locked="0"/>
    </xf>
    <xf numFmtId="0" fontId="55" fillId="0" borderId="0" xfId="0" applyFont="1"/>
    <xf numFmtId="167" fontId="42" fillId="0" borderId="49" xfId="20" applyNumberFormat="1" applyFont="1" applyBorder="1" applyAlignment="1">
      <alignment horizontal="center" vertical="center" wrapText="1"/>
    </xf>
    <xf numFmtId="167" fontId="33" fillId="0" borderId="25" xfId="20" applyNumberFormat="1" applyFont="1" applyBorder="1" applyAlignment="1">
      <alignment horizontal="center"/>
    </xf>
    <xf numFmtId="167" fontId="33" fillId="0" borderId="29" xfId="20" applyNumberFormat="1" applyFont="1" applyBorder="1" applyAlignment="1">
      <alignment horizontal="center" vertical="center" wrapText="1"/>
    </xf>
    <xf numFmtId="0" fontId="14" fillId="0" borderId="0" xfId="23" applyFont="1"/>
    <xf numFmtId="0" fontId="26" fillId="0" borderId="44" xfId="23" applyFont="1" applyBorder="1" applyAlignment="1">
      <alignment horizontal="left" vertical="top" wrapText="1"/>
    </xf>
    <xf numFmtId="0" fontId="26" fillId="0" borderId="0" xfId="23" applyFont="1" applyAlignment="1">
      <alignment horizontal="left" vertical="top" wrapText="1"/>
    </xf>
    <xf numFmtId="0" fontId="62" fillId="0" borderId="0" xfId="27" applyFont="1"/>
    <xf numFmtId="0" fontId="70" fillId="0" borderId="8" xfId="27" applyFont="1" applyBorder="1" applyAlignment="1">
      <alignment horizontal="center" vertical="center" wrapText="1"/>
    </xf>
    <xf numFmtId="0" fontId="61" fillId="0" borderId="8" xfId="27" applyFont="1" applyBorder="1" applyAlignment="1">
      <alignment vertical="center"/>
    </xf>
    <xf numFmtId="169" fontId="61" fillId="0" borderId="8" xfId="27" applyNumberFormat="1" applyFont="1" applyBorder="1" applyAlignment="1">
      <alignment horizontal="right" vertical="center" wrapText="1"/>
    </xf>
    <xf numFmtId="0" fontId="61" fillId="0" borderId="8" xfId="27" applyFont="1" applyBorder="1" applyAlignment="1">
      <alignment vertical="center" wrapText="1"/>
    </xf>
    <xf numFmtId="0" fontId="62" fillId="0" borderId="8" xfId="27" applyFont="1" applyBorder="1"/>
    <xf numFmtId="169" fontId="62" fillId="0" borderId="8" xfId="27" applyNumberFormat="1" applyFont="1" applyBorder="1" applyAlignment="1">
      <alignment horizontal="right"/>
    </xf>
    <xf numFmtId="0" fontId="70" fillId="8" borderId="8" xfId="27" applyFont="1" applyFill="1" applyBorder="1" applyAlignment="1">
      <alignment vertical="center"/>
    </xf>
    <xf numFmtId="169" fontId="70" fillId="9" borderId="8" xfId="27" applyNumberFormat="1" applyFont="1" applyFill="1" applyBorder="1" applyAlignment="1">
      <alignment horizontal="right" vertical="center" wrapText="1"/>
    </xf>
    <xf numFmtId="0" fontId="70" fillId="9" borderId="8" xfId="27" applyFont="1" applyFill="1" applyBorder="1" applyAlignment="1">
      <alignment vertical="center"/>
    </xf>
    <xf numFmtId="0" fontId="16" fillId="2" borderId="7" xfId="9" applyFont="1" applyFill="1" applyBorder="1" applyAlignment="1">
      <alignment horizontal="center" vertical="top" wrapText="1"/>
    </xf>
    <xf numFmtId="0" fontId="26" fillId="0" borderId="26" xfId="22" applyFont="1" applyBorder="1" applyAlignment="1">
      <alignment horizontal="left" vertical="top" wrapText="1"/>
    </xf>
    <xf numFmtId="3" fontId="26" fillId="0" borderId="8" xfId="22" applyNumberFormat="1" applyFont="1" applyBorder="1" applyAlignment="1">
      <alignment horizontal="right" vertical="top" wrapText="1"/>
    </xf>
    <xf numFmtId="0" fontId="26" fillId="0" borderId="26" xfId="22" applyFont="1" applyBorder="1" applyAlignment="1">
      <alignment vertical="top" wrapText="1"/>
    </xf>
    <xf numFmtId="0" fontId="26" fillId="3" borderId="26" xfId="22" applyFont="1" applyFill="1" applyBorder="1" applyAlignment="1">
      <alignment vertical="top" wrapText="1" shrinkToFit="1"/>
    </xf>
    <xf numFmtId="0" fontId="26" fillId="3" borderId="8" xfId="22" applyFont="1" applyFill="1" applyBorder="1" applyAlignment="1">
      <alignment vertical="top" wrapText="1" shrinkToFit="1"/>
    </xf>
    <xf numFmtId="167" fontId="26" fillId="0" borderId="26" xfId="18" applyNumberFormat="1" applyFont="1" applyBorder="1" applyAlignment="1">
      <alignment horizontal="left" vertical="center" wrapText="1"/>
    </xf>
    <xf numFmtId="167" fontId="26" fillId="0" borderId="8" xfId="18" applyNumberFormat="1" applyFont="1" applyBorder="1" applyAlignment="1" applyProtection="1">
      <alignment horizontal="right" vertical="center" wrapText="1"/>
      <protection locked="0"/>
    </xf>
    <xf numFmtId="167" fontId="26" fillId="0" borderId="8" xfId="18" applyNumberFormat="1" applyFont="1" applyBorder="1" applyAlignment="1">
      <alignment vertical="center" wrapText="1"/>
    </xf>
    <xf numFmtId="167" fontId="26" fillId="0" borderId="8" xfId="18" applyNumberFormat="1" applyFont="1" applyBorder="1" applyAlignment="1" applyProtection="1">
      <alignment vertical="center" wrapText="1"/>
      <protection locked="0"/>
    </xf>
    <xf numFmtId="167" fontId="26" fillId="0" borderId="26" xfId="18" applyNumberFormat="1" applyFont="1" applyBorder="1" applyAlignment="1" applyProtection="1">
      <alignment horizontal="left" vertical="center" wrapText="1"/>
      <protection locked="0"/>
    </xf>
    <xf numFmtId="167" fontId="26" fillId="0" borderId="8" xfId="18" applyNumberFormat="1" applyFont="1" applyBorder="1" applyAlignment="1" applyProtection="1">
      <alignment horizontal="center" vertical="center" wrapText="1"/>
      <protection locked="0"/>
    </xf>
    <xf numFmtId="167" fontId="16" fillId="0" borderId="26" xfId="18" applyNumberFormat="1" applyFont="1" applyBorder="1" applyAlignment="1">
      <alignment horizontal="left" vertical="center" wrapText="1"/>
    </xf>
    <xf numFmtId="1" fontId="16" fillId="0" borderId="8" xfId="18" applyNumberFormat="1" applyFont="1" applyBorder="1" applyAlignment="1">
      <alignment horizontal="right" vertical="center" wrapText="1"/>
    </xf>
    <xf numFmtId="167" fontId="16" fillId="0" borderId="8" xfId="18" applyNumberFormat="1" applyFont="1" applyBorder="1" applyAlignment="1">
      <alignment vertical="center" wrapText="1"/>
    </xf>
    <xf numFmtId="167" fontId="16" fillId="0" borderId="29" xfId="18" applyNumberFormat="1" applyFont="1" applyBorder="1" applyAlignment="1">
      <alignment horizontal="left" vertical="center" wrapText="1"/>
    </xf>
    <xf numFmtId="167" fontId="26" fillId="0" borderId="30" xfId="18" applyNumberFormat="1" applyFont="1" applyBorder="1" applyAlignment="1">
      <alignment horizontal="center" vertical="center" wrapText="1"/>
    </xf>
    <xf numFmtId="167" fontId="16" fillId="0" borderId="30" xfId="18" applyNumberFormat="1" applyFont="1" applyBorder="1" applyAlignment="1">
      <alignment vertical="center" wrapText="1"/>
    </xf>
    <xf numFmtId="167" fontId="42" fillId="0" borderId="0" xfId="18" applyNumberFormat="1" applyFont="1" applyAlignment="1">
      <alignment horizontal="center" vertical="center" wrapText="1"/>
    </xf>
    <xf numFmtId="167" fontId="42" fillId="0" borderId="0" xfId="18" applyNumberFormat="1" applyFont="1" applyAlignment="1">
      <alignment vertical="center" wrapText="1"/>
    </xf>
    <xf numFmtId="3" fontId="26" fillId="0" borderId="8" xfId="22" applyNumberFormat="1" applyFont="1" applyBorder="1" applyAlignment="1">
      <alignment horizontal="right" vertical="center"/>
    </xf>
    <xf numFmtId="3" fontId="26" fillId="0" borderId="8" xfId="22" applyNumberFormat="1" applyFont="1" applyBorder="1" applyAlignment="1">
      <alignment horizontal="right" vertical="center" wrapText="1"/>
    </xf>
    <xf numFmtId="167" fontId="26" fillId="0" borderId="8" xfId="17" applyNumberFormat="1" applyFont="1" applyBorder="1" applyAlignment="1" applyProtection="1">
      <alignment horizontal="right" vertical="center" wrapText="1"/>
      <protection locked="0"/>
    </xf>
    <xf numFmtId="167" fontId="26" fillId="0" borderId="8" xfId="17" applyNumberFormat="1" applyFont="1" applyBorder="1" applyAlignment="1">
      <alignment vertical="center" wrapText="1"/>
    </xf>
    <xf numFmtId="167" fontId="42" fillId="0" borderId="0" xfId="17" applyNumberFormat="1" applyFont="1" applyAlignment="1">
      <alignment vertical="center" wrapText="1"/>
    </xf>
    <xf numFmtId="167" fontId="26" fillId="0" borderId="26" xfId="17" applyNumberFormat="1" applyFont="1" applyBorder="1" applyAlignment="1" applyProtection="1">
      <alignment horizontal="left" vertical="center" wrapText="1"/>
      <protection locked="0"/>
    </xf>
    <xf numFmtId="167" fontId="26" fillId="0" borderId="8" xfId="17" applyNumberFormat="1" applyFont="1" applyBorder="1" applyAlignment="1" applyProtection="1">
      <alignment horizontal="center" vertical="center" wrapText="1"/>
      <protection locked="0"/>
    </xf>
    <xf numFmtId="167" fontId="26" fillId="0" borderId="8" xfId="17" applyNumberFormat="1" applyFont="1" applyBorder="1" applyAlignment="1" applyProtection="1">
      <alignment vertical="center" wrapText="1"/>
      <protection locked="0"/>
    </xf>
    <xf numFmtId="167" fontId="16" fillId="0" borderId="26" xfId="17" applyNumberFormat="1" applyFont="1" applyBorder="1" applyAlignment="1">
      <alignment horizontal="left" vertical="center" wrapText="1"/>
    </xf>
    <xf numFmtId="167" fontId="16" fillId="0" borderId="8" xfId="17" applyNumberFormat="1" applyFont="1" applyBorder="1" applyAlignment="1">
      <alignment horizontal="right" vertical="center" wrapText="1"/>
    </xf>
    <xf numFmtId="167" fontId="16" fillId="0" borderId="8" xfId="17" applyNumberFormat="1" applyFont="1" applyBorder="1" applyAlignment="1">
      <alignment vertical="center" wrapText="1"/>
    </xf>
    <xf numFmtId="167" fontId="16" fillId="0" borderId="29" xfId="17" applyNumberFormat="1" applyFont="1" applyBorder="1" applyAlignment="1">
      <alignment horizontal="left" vertical="center" wrapText="1"/>
    </xf>
    <xf numFmtId="167" fontId="26" fillId="0" borderId="30" xfId="17" applyNumberFormat="1" applyFont="1" applyBorder="1" applyAlignment="1">
      <alignment horizontal="right" vertical="center" wrapText="1"/>
    </xf>
    <xf numFmtId="167" fontId="16" fillId="0" borderId="30" xfId="17" applyNumberFormat="1" applyFont="1" applyBorder="1" applyAlignment="1">
      <alignment vertical="center" wrapText="1"/>
    </xf>
    <xf numFmtId="167" fontId="42" fillId="0" borderId="0" xfId="17" applyNumberFormat="1" applyFont="1" applyAlignment="1">
      <alignment horizontal="center" vertical="center" wrapText="1"/>
    </xf>
    <xf numFmtId="0" fontId="26" fillId="0" borderId="26" xfId="8" applyFont="1" applyBorder="1" applyAlignment="1">
      <alignment horizontal="center" vertical="center" wrapText="1"/>
    </xf>
    <xf numFmtId="0" fontId="26" fillId="0" borderId="8" xfId="8" applyFont="1" applyBorder="1" applyAlignment="1">
      <alignment vertical="top" wrapText="1"/>
    </xf>
    <xf numFmtId="49" fontId="26" fillId="0" borderId="8" xfId="8" applyNumberFormat="1" applyFont="1" applyBorder="1" applyAlignment="1">
      <alignment vertical="top" wrapText="1"/>
    </xf>
    <xf numFmtId="0" fontId="26" fillId="0" borderId="26" xfId="8" applyFont="1" applyBorder="1" applyAlignment="1">
      <alignment vertical="top" wrapText="1"/>
    </xf>
    <xf numFmtId="0" fontId="16" fillId="0" borderId="8" xfId="8" applyFont="1" applyBorder="1" applyAlignment="1">
      <alignment vertical="top" wrapText="1"/>
    </xf>
    <xf numFmtId="3" fontId="16" fillId="0" borderId="8" xfId="8" applyNumberFormat="1" applyFont="1" applyBorder="1" applyAlignment="1">
      <alignment vertical="top" wrapText="1"/>
    </xf>
    <xf numFmtId="0" fontId="14" fillId="0" borderId="33" xfId="8" applyFont="1" applyBorder="1"/>
    <xf numFmtId="0" fontId="26" fillId="0" borderId="26" xfId="9" applyFont="1" applyBorder="1" applyAlignment="1">
      <alignment horizontal="center" vertical="center" wrapText="1"/>
    </xf>
    <xf numFmtId="0" fontId="26" fillId="0" borderId="8" xfId="9" applyFont="1" applyBorder="1" applyAlignment="1">
      <alignment vertical="top" wrapText="1"/>
    </xf>
    <xf numFmtId="166" fontId="26" fillId="0" borderId="8" xfId="9" applyNumberFormat="1" applyFont="1" applyBorder="1" applyAlignment="1">
      <alignment horizontal="right" vertical="center" wrapText="1"/>
    </xf>
    <xf numFmtId="166" fontId="26" fillId="0" borderId="30" xfId="9" applyNumberFormat="1" applyFont="1" applyBorder="1" applyAlignment="1">
      <alignment horizontal="right" vertical="center" wrapText="1"/>
    </xf>
    <xf numFmtId="0" fontId="71" fillId="0" borderId="0" xfId="9" applyFont="1" applyAlignment="1">
      <alignment horizontal="center" vertical="center" wrapText="1"/>
    </xf>
    <xf numFmtId="0" fontId="14" fillId="0" borderId="0" xfId="9" applyFont="1"/>
    <xf numFmtId="166" fontId="14" fillId="0" borderId="0" xfId="9" applyNumberFormat="1" applyFont="1"/>
    <xf numFmtId="0" fontId="26" fillId="0" borderId="0" xfId="9" applyFont="1" applyAlignment="1">
      <alignment vertical="center" wrapText="1"/>
    </xf>
    <xf numFmtId="166" fontId="26" fillId="0" borderId="0" xfId="9" applyNumberFormat="1" applyFont="1" applyAlignment="1">
      <alignment horizontal="right" vertical="center" wrapText="1"/>
    </xf>
    <xf numFmtId="0" fontId="26" fillId="0" borderId="0" xfId="9" applyFont="1" applyAlignment="1">
      <alignment horizontal="center" vertical="center" wrapText="1"/>
    </xf>
    <xf numFmtId="0" fontId="48" fillId="0" borderId="33" xfId="9" applyFont="1" applyBorder="1" applyAlignment="1">
      <alignment vertical="top" wrapText="1"/>
    </xf>
    <xf numFmtId="0" fontId="63" fillId="0" borderId="8" xfId="5" applyFont="1" applyBorder="1" applyAlignment="1">
      <alignment horizontal="center" vertical="center"/>
    </xf>
    <xf numFmtId="0" fontId="14" fillId="0" borderId="0" xfId="5" applyFont="1" applyAlignment="1">
      <alignment horizontal="right"/>
    </xf>
    <xf numFmtId="0" fontId="11" fillId="0" borderId="8" xfId="5" applyFont="1" applyBorder="1" applyAlignment="1">
      <alignment horizontal="center" vertical="center"/>
    </xf>
    <xf numFmtId="0" fontId="16" fillId="2" borderId="5" xfId="9" applyFont="1" applyFill="1" applyBorder="1" applyAlignment="1">
      <alignment horizontal="center" vertical="center" wrapText="1"/>
    </xf>
    <xf numFmtId="0" fontId="16" fillId="2" borderId="6" xfId="9" applyFont="1" applyFill="1" applyBorder="1" applyAlignment="1">
      <alignment horizontal="center" wrapText="1"/>
    </xf>
    <xf numFmtId="49" fontId="26" fillId="0" borderId="6" xfId="9" applyNumberFormat="1" applyFont="1" applyBorder="1" applyAlignment="1">
      <alignment vertical="top" wrapText="1"/>
    </xf>
    <xf numFmtId="3" fontId="26" fillId="0" borderId="7" xfId="9" applyNumberFormat="1" applyFont="1" applyBorder="1" applyAlignment="1">
      <alignment horizontal="right" vertical="center" wrapText="1"/>
    </xf>
    <xf numFmtId="0" fontId="16" fillId="0" borderId="6" xfId="9" applyFont="1" applyBorder="1" applyAlignment="1">
      <alignment vertical="top" wrapText="1"/>
    </xf>
    <xf numFmtId="3" fontId="16" fillId="0" borderId="8" xfId="9" applyNumberFormat="1" applyFont="1" applyBorder="1" applyAlignment="1">
      <alignment horizontal="right" vertical="top" wrapText="1"/>
    </xf>
    <xf numFmtId="0" fontId="16" fillId="0" borderId="11" xfId="9" applyFont="1" applyBorder="1" applyAlignment="1">
      <alignment vertical="top" wrapText="1"/>
    </xf>
    <xf numFmtId="3" fontId="16" fillId="0" borderId="12" xfId="9" applyNumberFormat="1" applyFont="1" applyBorder="1" applyAlignment="1">
      <alignment horizontal="right" wrapText="1"/>
    </xf>
    <xf numFmtId="0" fontId="16" fillId="0" borderId="15" xfId="9" applyFont="1" applyBorder="1" applyAlignment="1">
      <alignment vertical="top" wrapText="1"/>
    </xf>
    <xf numFmtId="3" fontId="16" fillId="0" borderId="13" xfId="9" applyNumberFormat="1" applyFont="1" applyBorder="1" applyAlignment="1">
      <alignment horizontal="right" wrapText="1"/>
    </xf>
    <xf numFmtId="0" fontId="16" fillId="0" borderId="17" xfId="9" applyFont="1" applyBorder="1" applyAlignment="1">
      <alignment vertical="top" wrapText="1"/>
    </xf>
    <xf numFmtId="3" fontId="16" fillId="0" borderId="18" xfId="9" applyNumberFormat="1" applyFont="1" applyBorder="1" applyAlignment="1">
      <alignment horizontal="right" wrapText="1"/>
    </xf>
    <xf numFmtId="0" fontId="16" fillId="0" borderId="0" xfId="9" applyFont="1" applyAlignment="1">
      <alignment vertical="top" wrapText="1"/>
    </xf>
    <xf numFmtId="3" fontId="16" fillId="0" borderId="0" xfId="9" applyNumberFormat="1" applyFont="1" applyAlignment="1">
      <alignment horizontal="right" wrapText="1"/>
    </xf>
    <xf numFmtId="0" fontId="16" fillId="2" borderId="11" xfId="9" applyFont="1" applyFill="1" applyBorder="1" applyAlignment="1">
      <alignment horizontal="center" vertical="center" wrapText="1"/>
    </xf>
    <xf numFmtId="0" fontId="16" fillId="2" borderId="19" xfId="9" applyFont="1" applyFill="1" applyBorder="1" applyAlignment="1">
      <alignment horizontal="center" wrapText="1"/>
    </xf>
    <xf numFmtId="3" fontId="26" fillId="0" borderId="8" xfId="9" applyNumberFormat="1" applyFont="1" applyBorder="1" applyAlignment="1">
      <alignment horizontal="right" vertical="center" wrapText="1"/>
    </xf>
    <xf numFmtId="3" fontId="26" fillId="0" borderId="10" xfId="9" applyNumberFormat="1" applyFont="1" applyBorder="1" applyAlignment="1">
      <alignment horizontal="right" vertical="center" wrapText="1"/>
    </xf>
    <xf numFmtId="49" fontId="26" fillId="0" borderId="21" xfId="9" applyNumberFormat="1" applyFont="1" applyBorder="1" applyAlignment="1">
      <alignment vertical="top" wrapText="1"/>
    </xf>
    <xf numFmtId="3" fontId="26" fillId="0" borderId="22" xfId="9" applyNumberFormat="1" applyFont="1" applyBorder="1" applyAlignment="1">
      <alignment horizontal="right" vertical="center" wrapText="1"/>
    </xf>
    <xf numFmtId="3" fontId="26" fillId="0" borderId="20" xfId="9" applyNumberFormat="1" applyFont="1" applyBorder="1" applyAlignment="1">
      <alignment horizontal="right" vertical="center" wrapText="1"/>
    </xf>
    <xf numFmtId="0" fontId="16" fillId="0" borderId="21" xfId="9" applyFont="1" applyBorder="1" applyAlignment="1">
      <alignment vertical="top" wrapText="1"/>
    </xf>
    <xf numFmtId="3" fontId="26" fillId="0" borderId="23" xfId="9" applyNumberFormat="1" applyFont="1" applyBorder="1" applyAlignment="1">
      <alignment horizontal="right" vertical="center" wrapText="1"/>
    </xf>
    <xf numFmtId="3" fontId="26" fillId="0" borderId="13" xfId="9" applyNumberFormat="1" applyFont="1" applyBorder="1" applyAlignment="1">
      <alignment horizontal="right" vertical="center" wrapText="1"/>
    </xf>
    <xf numFmtId="3" fontId="26" fillId="0" borderId="16" xfId="9" applyNumberFormat="1" applyFont="1" applyBorder="1" applyAlignment="1">
      <alignment horizontal="right" vertical="center" wrapText="1"/>
    </xf>
    <xf numFmtId="0" fontId="64" fillId="0" borderId="8" xfId="22" applyFont="1" applyBorder="1" applyAlignment="1">
      <alignment horizontal="center" vertical="top" wrapText="1"/>
    </xf>
    <xf numFmtId="3" fontId="64" fillId="0" borderId="4" xfId="22" applyNumberFormat="1" applyFont="1" applyBorder="1" applyAlignment="1">
      <alignment horizontal="center" vertical="top" wrapText="1"/>
    </xf>
    <xf numFmtId="3" fontId="26" fillId="0" borderId="34" xfId="22" applyNumberFormat="1" applyFont="1" applyBorder="1"/>
    <xf numFmtId="0" fontId="55" fillId="0" borderId="47" xfId="0" applyFont="1" applyBorder="1" applyAlignment="1">
      <alignment horizontal="center" vertical="top" wrapText="1"/>
    </xf>
    <xf numFmtId="0" fontId="16" fillId="2" borderId="22" xfId="22" applyFont="1" applyFill="1" applyBorder="1" applyAlignment="1">
      <alignment vertical="top" wrapText="1"/>
    </xf>
    <xf numFmtId="3" fontId="16" fillId="2" borderId="50" xfId="22" applyNumberFormat="1" applyFont="1" applyFill="1" applyBorder="1" applyAlignment="1">
      <alignment horizontal="right" wrapText="1"/>
    </xf>
    <xf numFmtId="0" fontId="26" fillId="3" borderId="30" xfId="22" applyFont="1" applyFill="1" applyBorder="1" applyAlignment="1">
      <alignment vertical="top" wrapText="1" shrinkToFit="1"/>
    </xf>
    <xf numFmtId="3" fontId="26" fillId="0" borderId="28" xfId="22" applyNumberFormat="1" applyFont="1" applyBorder="1" applyAlignment="1">
      <alignment horizontal="right" vertical="top" wrapText="1"/>
    </xf>
    <xf numFmtId="3" fontId="26" fillId="0" borderId="0" xfId="22" applyNumberFormat="1" applyFont="1"/>
    <xf numFmtId="0" fontId="16" fillId="2" borderId="51" xfId="22" applyFont="1" applyFill="1" applyBorder="1" applyAlignment="1">
      <alignment horizontal="center" vertical="top" wrapText="1"/>
    </xf>
    <xf numFmtId="0" fontId="16" fillId="2" borderId="52" xfId="22" applyFont="1" applyFill="1" applyBorder="1" applyAlignment="1">
      <alignment horizontal="center" vertical="top" wrapText="1"/>
    </xf>
    <xf numFmtId="0" fontId="16" fillId="4" borderId="53" xfId="22" applyFont="1" applyFill="1" applyBorder="1" applyAlignment="1">
      <alignment horizontal="center" wrapText="1"/>
    </xf>
    <xf numFmtId="0" fontId="14" fillId="0" borderId="0" xfId="9" applyFont="1" applyAlignment="1">
      <alignment horizontal="center" vertical="center" wrapText="1"/>
    </xf>
    <xf numFmtId="0" fontId="42" fillId="0" borderId="35" xfId="26" applyBorder="1" applyAlignment="1">
      <alignment horizontal="center" vertical="center" wrapText="1"/>
    </xf>
    <xf numFmtId="0" fontId="14" fillId="0" borderId="0" xfId="22" applyFont="1" applyAlignment="1">
      <alignment horizontal="center" vertical="center" wrapText="1"/>
    </xf>
    <xf numFmtId="0" fontId="22" fillId="2" borderId="24" xfId="22" applyFont="1" applyFill="1" applyBorder="1" applyAlignment="1">
      <alignment horizontal="center" vertical="top" wrapText="1"/>
    </xf>
    <xf numFmtId="0" fontId="22" fillId="2" borderId="25" xfId="22" applyFont="1" applyFill="1" applyBorder="1" applyAlignment="1">
      <alignment horizontal="center" vertical="top" wrapText="1"/>
    </xf>
    <xf numFmtId="0" fontId="22" fillId="4" borderId="27" xfId="22" applyFont="1" applyFill="1" applyBorder="1" applyAlignment="1">
      <alignment horizontal="center" wrapText="1"/>
    </xf>
    <xf numFmtId="0" fontId="14" fillId="0" borderId="26" xfId="9" applyFont="1" applyBorder="1" applyAlignment="1">
      <alignment horizontal="center" vertical="center" wrapText="1"/>
    </xf>
    <xf numFmtId="0" fontId="26" fillId="0" borderId="4" xfId="9" applyFont="1" applyBorder="1" applyAlignment="1">
      <alignment horizontal="center" vertical="center" wrapText="1"/>
    </xf>
    <xf numFmtId="3" fontId="26" fillId="0" borderId="8" xfId="9" applyNumberFormat="1" applyFont="1" applyBorder="1" applyAlignment="1">
      <alignment horizontal="center" vertical="center" wrapText="1"/>
    </xf>
    <xf numFmtId="10" fontId="26" fillId="0" borderId="4" xfId="9" applyNumberFormat="1" applyFont="1" applyBorder="1" applyAlignment="1">
      <alignment horizontal="center" vertical="center" wrapText="1"/>
    </xf>
    <xf numFmtId="0" fontId="72" fillId="0" borderId="8" xfId="5" applyFont="1" applyBorder="1" applyAlignment="1">
      <alignment horizontal="center" vertical="center"/>
    </xf>
    <xf numFmtId="0" fontId="35" fillId="0" borderId="8" xfId="5" applyFont="1" applyBorder="1" applyAlignment="1">
      <alignment vertical="center" wrapText="1"/>
    </xf>
    <xf numFmtId="3" fontId="35" fillId="0" borderId="8" xfId="5" applyNumberFormat="1" applyFont="1" applyBorder="1" applyAlignment="1">
      <alignment vertical="center" wrapText="1"/>
    </xf>
    <xf numFmtId="0" fontId="35" fillId="0" borderId="8" xfId="5" applyFont="1" applyBorder="1" applyAlignment="1">
      <alignment horizontal="left" vertical="center" wrapText="1"/>
    </xf>
    <xf numFmtId="3" fontId="35" fillId="0" borderId="8" xfId="5" applyNumberFormat="1" applyFont="1" applyBorder="1" applyAlignment="1">
      <alignment horizontal="right" vertical="center" wrapText="1"/>
    </xf>
    <xf numFmtId="0" fontId="72" fillId="0" borderId="8" xfId="5" applyFont="1" applyBorder="1" applyAlignment="1">
      <alignment horizontal="left" vertical="center" wrapText="1"/>
    </xf>
    <xf numFmtId="3" fontId="72" fillId="0" borderId="8" xfId="5" applyNumberFormat="1" applyFont="1" applyBorder="1" applyAlignment="1">
      <alignment horizontal="right" vertical="center" wrapText="1"/>
    </xf>
    <xf numFmtId="3" fontId="72" fillId="0" borderId="8" xfId="5" applyNumberFormat="1" applyFont="1" applyBorder="1" applyAlignment="1">
      <alignment vertical="center" wrapText="1"/>
    </xf>
    <xf numFmtId="0" fontId="26" fillId="0" borderId="8" xfId="5" applyFont="1" applyBorder="1" applyAlignment="1">
      <alignment horizontal="left" vertical="center" wrapText="1"/>
    </xf>
    <xf numFmtId="0" fontId="16" fillId="0" borderId="8" xfId="5" applyFont="1" applyBorder="1" applyAlignment="1">
      <alignment horizontal="left" vertical="center" wrapText="1"/>
    </xf>
    <xf numFmtId="3" fontId="16" fillId="0" borderId="8" xfId="5" applyNumberFormat="1" applyFont="1" applyBorder="1" applyAlignment="1">
      <alignment horizontal="right" vertical="center" wrapText="1"/>
    </xf>
    <xf numFmtId="0" fontId="35" fillId="0" borderId="8" xfId="0" applyFont="1" applyBorder="1" applyAlignment="1">
      <alignment horizontal="left" vertical="center" wrapText="1"/>
    </xf>
    <xf numFmtId="0" fontId="72" fillId="0" borderId="8" xfId="0" applyFont="1" applyBorder="1" applyAlignment="1">
      <alignment horizontal="left" vertical="center" wrapText="1"/>
    </xf>
    <xf numFmtId="0" fontId="73" fillId="0" borderId="8" xfId="5" applyFont="1" applyBorder="1" applyAlignment="1">
      <alignment horizontal="left" vertical="center"/>
    </xf>
    <xf numFmtId="0" fontId="26" fillId="0" borderId="8" xfId="23" applyFont="1" applyBorder="1" applyAlignment="1">
      <alignment vertical="center" wrapText="1"/>
    </xf>
    <xf numFmtId="0" fontId="26" fillId="0" borderId="8" xfId="9" applyFont="1" applyBorder="1" applyAlignment="1">
      <alignment vertical="center" wrapText="1"/>
    </xf>
    <xf numFmtId="3" fontId="26" fillId="0" borderId="8" xfId="9" applyNumberFormat="1" applyFont="1" applyBorder="1" applyAlignment="1">
      <alignment horizontal="right" vertical="center"/>
    </xf>
    <xf numFmtId="0" fontId="16" fillId="2" borderId="60" xfId="9" applyFont="1" applyFill="1" applyBorder="1" applyAlignment="1">
      <alignment vertical="center" wrapText="1"/>
    </xf>
    <xf numFmtId="0" fontId="26" fillId="0" borderId="8" xfId="8" applyFont="1" applyBorder="1"/>
    <xf numFmtId="0" fontId="26" fillId="0" borderId="8" xfId="8" applyFont="1" applyBorder="1" applyAlignment="1">
      <alignment vertical="top"/>
    </xf>
    <xf numFmtId="0" fontId="26" fillId="0" borderId="29" xfId="8" applyFont="1" applyBorder="1"/>
    <xf numFmtId="0" fontId="26" fillId="0" borderId="30" xfId="8" applyFont="1" applyBorder="1"/>
    <xf numFmtId="0" fontId="26" fillId="0" borderId="4" xfId="8" applyFont="1" applyBorder="1"/>
    <xf numFmtId="0" fontId="26" fillId="0" borderId="4" xfId="8" applyFont="1" applyBorder="1" applyAlignment="1">
      <alignment vertical="top"/>
    </xf>
    <xf numFmtId="3" fontId="16" fillId="0" borderId="4" xfId="8" applyNumberFormat="1" applyFont="1" applyBorder="1" applyAlignment="1">
      <alignment vertical="top" wrapText="1"/>
    </xf>
    <xf numFmtId="0" fontId="26" fillId="0" borderId="28" xfId="8" applyFont="1" applyBorder="1"/>
    <xf numFmtId="167" fontId="26" fillId="0" borderId="0" xfId="17" applyNumberFormat="1" applyFont="1" applyAlignment="1">
      <alignment vertical="center" wrapText="1"/>
    </xf>
    <xf numFmtId="167" fontId="26" fillId="0" borderId="26" xfId="17" applyNumberFormat="1" applyFont="1" applyBorder="1" applyAlignment="1">
      <alignment horizontal="left" vertical="center" wrapText="1"/>
    </xf>
    <xf numFmtId="0" fontId="16" fillId="2" borderId="54" xfId="9" applyFont="1" applyFill="1" applyBorder="1" applyAlignment="1">
      <alignment horizontal="center" vertical="top" wrapText="1"/>
    </xf>
    <xf numFmtId="3" fontId="26" fillId="0" borderId="4" xfId="22" applyNumberFormat="1" applyFont="1" applyBorder="1" applyAlignment="1">
      <alignment horizontal="right" vertical="center" wrapText="1"/>
    </xf>
    <xf numFmtId="167" fontId="26" fillId="0" borderId="4" xfId="17" applyNumberFormat="1" applyFont="1" applyBorder="1" applyAlignment="1" applyProtection="1">
      <alignment horizontal="right" vertical="center" wrapText="1"/>
      <protection locked="0"/>
    </xf>
    <xf numFmtId="167" fontId="26" fillId="0" borderId="4" xfId="17" applyNumberFormat="1" applyFont="1" applyBorder="1" applyAlignment="1" applyProtection="1">
      <alignment horizontal="center" vertical="center" wrapText="1"/>
      <protection locked="0"/>
    </xf>
    <xf numFmtId="167" fontId="16" fillId="0" borderId="4" xfId="17" applyNumberFormat="1" applyFont="1" applyBorder="1" applyAlignment="1">
      <alignment vertical="center" wrapText="1"/>
    </xf>
    <xf numFmtId="167" fontId="26" fillId="0" borderId="28" xfId="17" applyNumberFormat="1" applyFont="1" applyBorder="1" applyAlignment="1">
      <alignment horizontal="center" vertical="center" wrapText="1"/>
    </xf>
    <xf numFmtId="0" fontId="26" fillId="0" borderId="8" xfId="22" applyFont="1" applyBorder="1" applyAlignment="1">
      <alignment horizontal="left" vertical="center" wrapText="1"/>
    </xf>
    <xf numFmtId="167" fontId="26" fillId="0" borderId="4" xfId="18" applyNumberFormat="1" applyFont="1" applyBorder="1" applyAlignment="1" applyProtection="1">
      <alignment horizontal="right" vertical="center" wrapText="1"/>
      <protection locked="0"/>
    </xf>
    <xf numFmtId="167" fontId="26" fillId="0" borderId="4" xfId="18" applyNumberFormat="1" applyFont="1" applyBorder="1" applyAlignment="1" applyProtection="1">
      <alignment horizontal="center" vertical="center" wrapText="1"/>
      <protection locked="0"/>
    </xf>
    <xf numFmtId="1" fontId="16" fillId="0" borderId="4" xfId="18" applyNumberFormat="1" applyFont="1" applyBorder="1" applyAlignment="1">
      <alignment vertical="center" wrapText="1"/>
    </xf>
    <xf numFmtId="167" fontId="26" fillId="0" borderId="28" xfId="18" applyNumberFormat="1" applyFont="1" applyBorder="1" applyAlignment="1">
      <alignment horizontal="right" vertical="center" wrapText="1"/>
    </xf>
    <xf numFmtId="0" fontId="16" fillId="0" borderId="6" xfId="23" applyFont="1" applyBorder="1" applyAlignment="1">
      <alignment vertical="center"/>
    </xf>
    <xf numFmtId="0" fontId="16" fillId="0" borderId="8" xfId="23" applyFont="1" applyBorder="1" applyAlignment="1">
      <alignment vertical="center"/>
    </xf>
    <xf numFmtId="0" fontId="16" fillId="0" borderId="8" xfId="23" applyFont="1" applyBorder="1" applyAlignment="1">
      <alignment vertical="center" wrapText="1"/>
    </xf>
    <xf numFmtId="0" fontId="16" fillId="0" borderId="15" xfId="23" applyFont="1" applyBorder="1"/>
    <xf numFmtId="0" fontId="16" fillId="0" borderId="13" xfId="23" applyFont="1" applyBorder="1"/>
    <xf numFmtId="3" fontId="16" fillId="0" borderId="9" xfId="23" applyNumberFormat="1" applyFont="1" applyBorder="1"/>
    <xf numFmtId="3" fontId="16" fillId="0" borderId="43" xfId="23" applyNumberFormat="1" applyFont="1" applyBorder="1"/>
    <xf numFmtId="3" fontId="26" fillId="0" borderId="9" xfId="23" applyNumberFormat="1" applyFont="1" applyBorder="1" applyAlignment="1">
      <alignment horizontal="right"/>
    </xf>
    <xf numFmtId="3" fontId="26" fillId="0" borderId="43" xfId="23" applyNumberFormat="1" applyFont="1" applyBorder="1" applyAlignment="1">
      <alignment horizontal="right"/>
    </xf>
    <xf numFmtId="0" fontId="16" fillId="0" borderId="3" xfId="22" applyFont="1" applyBorder="1" applyAlignment="1">
      <alignment horizontal="center" vertical="center"/>
    </xf>
    <xf numFmtId="0" fontId="16" fillId="0" borderId="1" xfId="22" applyFont="1" applyBorder="1" applyAlignment="1">
      <alignment horizontal="center" vertical="center"/>
    </xf>
    <xf numFmtId="0" fontId="16" fillId="0" borderId="1" xfId="22" applyFont="1" applyBorder="1" applyAlignment="1">
      <alignment horizontal="center" vertical="center" wrapText="1"/>
    </xf>
    <xf numFmtId="0" fontId="26" fillId="0" borderId="32" xfId="22" applyFont="1" applyBorder="1" applyAlignment="1">
      <alignment horizontal="center" vertical="center"/>
    </xf>
    <xf numFmtId="0" fontId="26" fillId="0" borderId="32" xfId="22" applyFont="1" applyBorder="1" applyAlignment="1">
      <alignment horizontal="center" vertical="center" wrapText="1"/>
    </xf>
    <xf numFmtId="0" fontId="16" fillId="0" borderId="32" xfId="22" applyFont="1" applyBorder="1" applyAlignment="1">
      <alignment horizontal="center" vertical="center" wrapText="1"/>
    </xf>
    <xf numFmtId="0" fontId="16" fillId="0" borderId="31" xfId="22" applyFont="1" applyBorder="1" applyAlignment="1">
      <alignment horizontal="center" vertical="center" wrapText="1"/>
    </xf>
    <xf numFmtId="3" fontId="26" fillId="0" borderId="32" xfId="22" applyNumberFormat="1" applyFont="1" applyBorder="1" applyAlignment="1">
      <alignment horizontal="center" vertical="center"/>
    </xf>
    <xf numFmtId="3" fontId="16" fillId="0" borderId="32" xfId="22" applyNumberFormat="1" applyFont="1" applyBorder="1" applyAlignment="1">
      <alignment horizontal="center" vertical="center"/>
    </xf>
    <xf numFmtId="0" fontId="72" fillId="0" borderId="8" xfId="5" applyFont="1" applyBorder="1" applyAlignment="1">
      <alignment horizontal="left" vertical="center"/>
    </xf>
    <xf numFmtId="0" fontId="75" fillId="0" borderId="8" xfId="26" applyFont="1" applyBorder="1" applyAlignment="1">
      <alignment vertical="center"/>
    </xf>
    <xf numFmtId="167" fontId="26" fillId="0" borderId="8" xfId="26" applyNumberFormat="1" applyFont="1" applyBorder="1" applyAlignment="1">
      <alignment vertical="center"/>
    </xf>
    <xf numFmtId="167" fontId="26" fillId="0" borderId="8" xfId="26" applyNumberFormat="1" applyFont="1" applyBorder="1" applyAlignment="1" applyProtection="1">
      <alignment vertical="center"/>
      <protection locked="0"/>
    </xf>
    <xf numFmtId="0" fontId="26" fillId="0" borderId="8" xfId="26" applyFont="1" applyBorder="1" applyAlignment="1" applyProtection="1">
      <alignment vertical="center"/>
      <protection locked="0"/>
    </xf>
    <xf numFmtId="0" fontId="16" fillId="0" borderId="41" xfId="26" applyFont="1" applyBorder="1" applyAlignment="1">
      <alignment vertical="center"/>
    </xf>
    <xf numFmtId="167" fontId="16" fillId="0" borderId="41" xfId="26" applyNumberFormat="1" applyFont="1" applyBorder="1" applyAlignment="1">
      <alignment vertical="center"/>
    </xf>
    <xf numFmtId="167" fontId="26" fillId="0" borderId="59" xfId="26" applyNumberFormat="1" applyFont="1" applyBorder="1" applyAlignment="1" applyProtection="1">
      <alignment vertical="center"/>
      <protection locked="0"/>
    </xf>
    <xf numFmtId="0" fontId="16" fillId="0" borderId="56" xfId="26" applyFont="1" applyBorder="1" applyAlignment="1">
      <alignment vertical="center"/>
    </xf>
    <xf numFmtId="167" fontId="16" fillId="0" borderId="56" xfId="26" applyNumberFormat="1" applyFont="1" applyBorder="1" applyAlignment="1">
      <alignment vertical="center"/>
    </xf>
    <xf numFmtId="167" fontId="26" fillId="0" borderId="40" xfId="26" applyNumberFormat="1" applyFont="1" applyBorder="1" applyAlignment="1">
      <alignment vertical="center"/>
    </xf>
    <xf numFmtId="167" fontId="16" fillId="0" borderId="42" xfId="26" applyNumberFormat="1" applyFont="1" applyBorder="1" applyAlignment="1">
      <alignment vertical="center"/>
    </xf>
    <xf numFmtId="167" fontId="16" fillId="0" borderId="57" xfId="26" applyNumberFormat="1" applyFont="1" applyBorder="1" applyAlignment="1">
      <alignment vertical="center"/>
    </xf>
    <xf numFmtId="3" fontId="72" fillId="0" borderId="8" xfId="0" applyNumberFormat="1" applyFont="1" applyBorder="1" applyAlignment="1">
      <alignment horizontal="right" vertical="center"/>
    </xf>
    <xf numFmtId="0" fontId="26" fillId="0" borderId="47" xfId="9" applyFont="1" applyBorder="1" applyAlignment="1">
      <alignment horizontal="center" vertical="center" wrapText="1"/>
    </xf>
    <xf numFmtId="0" fontId="16" fillId="0" borderId="49" xfId="9" applyFont="1" applyBorder="1" applyAlignment="1">
      <alignment horizontal="center" vertical="center" wrapText="1"/>
    </xf>
    <xf numFmtId="0" fontId="16" fillId="6" borderId="3" xfId="9" applyFont="1" applyFill="1" applyBorder="1" applyAlignment="1">
      <alignment horizontal="center" vertical="center" wrapText="1"/>
    </xf>
    <xf numFmtId="0" fontId="16" fillId="0" borderId="3" xfId="9" applyFont="1" applyBorder="1" applyAlignment="1">
      <alignment horizontal="center" vertical="center" wrapText="1"/>
    </xf>
    <xf numFmtId="0" fontId="16" fillId="0" borderId="1" xfId="9" applyFont="1" applyBorder="1" applyAlignment="1">
      <alignment horizontal="center" vertical="center" wrapText="1"/>
    </xf>
    <xf numFmtId="3" fontId="26" fillId="0" borderId="0" xfId="5" applyNumberFormat="1" applyFont="1"/>
    <xf numFmtId="0" fontId="26" fillId="0" borderId="49" xfId="9" applyFont="1" applyBorder="1" applyAlignment="1">
      <alignment horizontal="center" vertical="center" wrapText="1"/>
    </xf>
    <xf numFmtId="0" fontId="16" fillId="0" borderId="31" xfId="9" applyFont="1" applyBorder="1" applyAlignment="1">
      <alignment horizontal="center" vertical="center" wrapText="1"/>
    </xf>
    <xf numFmtId="0" fontId="49" fillId="0" borderId="8" xfId="5" applyFont="1" applyBorder="1" applyAlignment="1">
      <alignment horizontal="left" vertical="center" wrapText="1"/>
    </xf>
    <xf numFmtId="0" fontId="8" fillId="0" borderId="0" xfId="5" applyFont="1" applyAlignment="1">
      <alignment vertical="center"/>
    </xf>
    <xf numFmtId="165" fontId="11" fillId="0" borderId="0" xfId="5" applyNumberFormat="1" applyFont="1" applyAlignment="1">
      <alignment vertical="center"/>
    </xf>
    <xf numFmtId="0" fontId="9" fillId="0" borderId="0" xfId="5" applyFont="1"/>
    <xf numFmtId="0" fontId="10" fillId="0" borderId="0" xfId="5" applyFont="1" applyAlignment="1">
      <alignment vertical="center"/>
    </xf>
    <xf numFmtId="0" fontId="8" fillId="0" borderId="0" xfId="5" applyFont="1" applyAlignment="1">
      <alignment vertical="center" wrapText="1"/>
    </xf>
    <xf numFmtId="0" fontId="9" fillId="0" borderId="0" xfId="5" applyFont="1" applyAlignment="1">
      <alignment vertical="center" wrapText="1"/>
    </xf>
    <xf numFmtId="0" fontId="19" fillId="0" borderId="0" xfId="5" applyFont="1" applyAlignment="1">
      <alignment vertical="center" wrapText="1"/>
    </xf>
    <xf numFmtId="0" fontId="19" fillId="3" borderId="0" xfId="5" applyFont="1" applyFill="1" applyAlignment="1">
      <alignment vertical="center" wrapText="1"/>
    </xf>
    <xf numFmtId="0" fontId="10" fillId="0" borderId="0" xfId="5" applyFont="1" applyAlignment="1">
      <alignment vertical="center" wrapText="1"/>
    </xf>
    <xf numFmtId="0" fontId="6" fillId="0" borderId="0" xfId="5" applyAlignment="1">
      <alignment vertical="center" wrapText="1"/>
    </xf>
    <xf numFmtId="164" fontId="7" fillId="0" borderId="0" xfId="5" applyNumberFormat="1" applyFont="1" applyAlignment="1">
      <alignment vertical="center"/>
    </xf>
    <xf numFmtId="0" fontId="6" fillId="0" borderId="0" xfId="5" applyAlignment="1">
      <alignment vertical="center"/>
    </xf>
    <xf numFmtId="3" fontId="7" fillId="0" borderId="0" xfId="5" applyNumberFormat="1" applyFont="1" applyAlignment="1">
      <alignment vertical="center"/>
    </xf>
    <xf numFmtId="0" fontId="11" fillId="0" borderId="8" xfId="5" applyFont="1" applyBorder="1" applyAlignment="1">
      <alignment vertical="center"/>
    </xf>
    <xf numFmtId="0" fontId="49" fillId="0" borderId="48" xfId="5" applyFont="1" applyBorder="1"/>
    <xf numFmtId="0" fontId="14" fillId="0" borderId="48" xfId="5" applyFont="1" applyBorder="1"/>
    <xf numFmtId="0" fontId="72" fillId="0" borderId="8" xfId="5" applyFont="1" applyBorder="1" applyAlignment="1">
      <alignment vertical="center" wrapText="1"/>
    </xf>
    <xf numFmtId="0" fontId="35" fillId="3" borderId="8" xfId="5" applyFont="1" applyFill="1" applyBorder="1" applyAlignment="1">
      <alignment vertical="center" wrapText="1"/>
    </xf>
    <xf numFmtId="0" fontId="35" fillId="0" borderId="8" xfId="5" applyFont="1" applyBorder="1" applyAlignment="1">
      <alignment vertical="center"/>
    </xf>
    <xf numFmtId="3" fontId="35" fillId="0" borderId="8" xfId="5" applyNumberFormat="1" applyFont="1" applyBorder="1" applyAlignment="1">
      <alignment vertical="center"/>
    </xf>
    <xf numFmtId="0" fontId="35" fillId="0" borderId="8" xfId="5" applyFont="1" applyBorder="1"/>
    <xf numFmtId="0" fontId="74" fillId="0" borderId="8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6" fillId="3" borderId="8" xfId="0" applyFont="1" applyFill="1" applyBorder="1" applyAlignment="1">
      <alignment vertical="center" wrapText="1"/>
    </xf>
    <xf numFmtId="3" fontId="26" fillId="3" borderId="8" xfId="5" applyNumberFormat="1" applyFont="1" applyFill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3" fontId="26" fillId="0" borderId="8" xfId="5" applyNumberFormat="1" applyFont="1" applyBorder="1" applyAlignment="1">
      <alignment vertical="center" wrapText="1"/>
    </xf>
    <xf numFmtId="0" fontId="16" fillId="0" borderId="8" xfId="5" applyFont="1" applyBorder="1" applyAlignment="1">
      <alignment vertical="center" wrapText="1"/>
    </xf>
    <xf numFmtId="3" fontId="16" fillId="0" borderId="8" xfId="5" applyNumberFormat="1" applyFont="1" applyBorder="1" applyAlignment="1">
      <alignment vertical="center" wrapText="1"/>
    </xf>
    <xf numFmtId="0" fontId="26" fillId="0" borderId="8" xfId="5" applyFont="1" applyBorder="1" applyAlignment="1">
      <alignment vertical="center" wrapText="1"/>
    </xf>
    <xf numFmtId="0" fontId="30" fillId="0" borderId="8" xfId="5" applyFont="1" applyBorder="1" applyAlignment="1">
      <alignment vertical="center" wrapText="1"/>
    </xf>
    <xf numFmtId="3" fontId="30" fillId="0" borderId="8" xfId="5" applyNumberFormat="1" applyFont="1" applyBorder="1" applyAlignment="1">
      <alignment vertical="center" wrapText="1"/>
    </xf>
    <xf numFmtId="164" fontId="35" fillId="0" borderId="8" xfId="5" applyNumberFormat="1" applyFont="1" applyBorder="1" applyAlignment="1">
      <alignment vertical="center"/>
    </xf>
    <xf numFmtId="0" fontId="72" fillId="0" borderId="8" xfId="5" applyFont="1" applyBorder="1" applyAlignment="1">
      <alignment vertical="center"/>
    </xf>
    <xf numFmtId="3" fontId="72" fillId="0" borderId="8" xfId="5" applyNumberFormat="1" applyFont="1" applyBorder="1" applyAlignment="1">
      <alignment vertical="center"/>
    </xf>
    <xf numFmtId="3" fontId="72" fillId="0" borderId="8" xfId="5" applyNumberFormat="1" applyFont="1" applyBorder="1" applyAlignment="1">
      <alignment horizontal="right" vertical="center"/>
    </xf>
    <xf numFmtId="0" fontId="35" fillId="0" borderId="8" xfId="0" applyFont="1" applyBorder="1" applyAlignment="1">
      <alignment vertical="center"/>
    </xf>
    <xf numFmtId="3" fontId="72" fillId="0" borderId="8" xfId="0" applyNumberFormat="1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72" fillId="0" borderId="8" xfId="0" applyFont="1" applyBorder="1" applyAlignment="1">
      <alignment vertical="center"/>
    </xf>
    <xf numFmtId="0" fontId="73" fillId="0" borderId="8" xfId="5" applyFont="1" applyBorder="1" applyAlignment="1">
      <alignment vertical="center"/>
    </xf>
    <xf numFmtId="0" fontId="55" fillId="0" borderId="0" xfId="0" applyFont="1" applyAlignment="1">
      <alignment horizontal="center" vertical="top" wrapText="1"/>
    </xf>
    <xf numFmtId="0" fontId="26" fillId="3" borderId="0" xfId="22" applyFont="1" applyFill="1" applyAlignment="1">
      <alignment vertical="top" wrapText="1" shrinkToFit="1"/>
    </xf>
    <xf numFmtId="3" fontId="26" fillId="0" borderId="0" xfId="22" applyNumberFormat="1" applyFont="1" applyAlignment="1">
      <alignment horizontal="right" vertical="top" wrapText="1"/>
    </xf>
    <xf numFmtId="0" fontId="26" fillId="0" borderId="8" xfId="9" applyFont="1" applyBorder="1" applyAlignment="1">
      <alignment horizontal="left" vertical="center" wrapText="1"/>
    </xf>
    <xf numFmtId="0" fontId="71" fillId="0" borderId="76" xfId="9" applyFont="1" applyBorder="1" applyAlignment="1">
      <alignment horizontal="center" vertical="center" wrapText="1"/>
    </xf>
    <xf numFmtId="0" fontId="14" fillId="0" borderId="48" xfId="9" applyFont="1" applyBorder="1"/>
    <xf numFmtId="0" fontId="9" fillId="0" borderId="48" xfId="9" applyBorder="1"/>
    <xf numFmtId="166" fontId="9" fillId="0" borderId="77" xfId="9" applyNumberFormat="1" applyBorder="1"/>
    <xf numFmtId="0" fontId="62" fillId="0" borderId="22" xfId="5" applyFont="1" applyBorder="1" applyAlignment="1">
      <alignment wrapText="1"/>
    </xf>
    <xf numFmtId="3" fontId="26" fillId="0" borderId="22" xfId="9" applyNumberFormat="1" applyFont="1" applyBorder="1" applyAlignment="1">
      <alignment horizontal="right" vertical="center"/>
    </xf>
    <xf numFmtId="3" fontId="26" fillId="0" borderId="4" xfId="9" applyNumberFormat="1" applyFont="1" applyBorder="1" applyAlignment="1">
      <alignment horizontal="center" vertical="center" wrapText="1"/>
    </xf>
    <xf numFmtId="0" fontId="26" fillId="0" borderId="8" xfId="9" applyFont="1" applyBorder="1" applyAlignment="1">
      <alignment horizontal="right"/>
    </xf>
    <xf numFmtId="0" fontId="26" fillId="2" borderId="64" xfId="9" applyFont="1" applyFill="1" applyBorder="1" applyAlignment="1">
      <alignment horizontal="center" vertical="center" wrapText="1"/>
    </xf>
    <xf numFmtId="3" fontId="16" fillId="2" borderId="60" xfId="9" applyNumberFormat="1" applyFont="1" applyFill="1" applyBorder="1" applyAlignment="1">
      <alignment horizontal="right" vertical="center"/>
    </xf>
    <xf numFmtId="10" fontId="16" fillId="2" borderId="75" xfId="9" applyNumberFormat="1" applyFont="1" applyFill="1" applyBorder="1" applyAlignment="1">
      <alignment horizontal="center" vertical="center" wrapText="1"/>
    </xf>
    <xf numFmtId="0" fontId="26" fillId="0" borderId="64" xfId="9" applyFont="1" applyBorder="1" applyAlignment="1">
      <alignment horizontal="center" vertical="center" wrapText="1"/>
    </xf>
    <xf numFmtId="0" fontId="62" fillId="0" borderId="60" xfId="5" applyFont="1" applyBorder="1"/>
    <xf numFmtId="3" fontId="26" fillId="0" borderId="60" xfId="9" applyNumberFormat="1" applyFont="1" applyBorder="1" applyAlignment="1">
      <alignment horizontal="right" vertical="center" wrapText="1"/>
    </xf>
    <xf numFmtId="3" fontId="26" fillId="0" borderId="60" xfId="9" applyNumberFormat="1" applyFont="1" applyBorder="1" applyAlignment="1">
      <alignment horizontal="right" vertical="center"/>
    </xf>
    <xf numFmtId="0" fontId="26" fillId="0" borderId="75" xfId="9" applyFont="1" applyBorder="1" applyAlignment="1">
      <alignment horizontal="center" vertical="center" wrapText="1"/>
    </xf>
    <xf numFmtId="0" fontId="62" fillId="0" borderId="8" xfId="27" applyFont="1" applyBorder="1" applyAlignment="1">
      <alignment wrapText="1"/>
    </xf>
    <xf numFmtId="3" fontId="51" fillId="0" borderId="8" xfId="27" quotePrefix="1" applyNumberFormat="1" applyFont="1" applyBorder="1" applyAlignment="1">
      <alignment horizontal="right"/>
    </xf>
    <xf numFmtId="3" fontId="51" fillId="0" borderId="8" xfId="27" applyNumberFormat="1" applyFont="1" applyBorder="1" applyAlignment="1">
      <alignment horizontal="right" vertical="center" wrapText="1"/>
    </xf>
    <xf numFmtId="3" fontId="51" fillId="0" borderId="8" xfId="27" applyNumberFormat="1" applyFont="1" applyBorder="1" applyAlignment="1">
      <alignment horizontal="right" wrapText="1"/>
    </xf>
    <xf numFmtId="3" fontId="51" fillId="0" borderId="8" xfId="27" quotePrefix="1" applyNumberFormat="1" applyFont="1" applyBorder="1" applyAlignment="1">
      <alignment horizontal="right" vertical="center"/>
    </xf>
    <xf numFmtId="3" fontId="51" fillId="0" borderId="8" xfId="27" applyNumberFormat="1" applyFont="1" applyBorder="1" applyAlignment="1">
      <alignment horizontal="right" vertical="center"/>
    </xf>
    <xf numFmtId="3" fontId="51" fillId="0" borderId="8" xfId="27" applyNumberFormat="1" applyFont="1" applyBorder="1" applyAlignment="1">
      <alignment horizontal="right"/>
    </xf>
    <xf numFmtId="3" fontId="51" fillId="9" borderId="8" xfId="27" applyNumberFormat="1" applyFont="1" applyFill="1" applyBorder="1" applyAlignment="1">
      <alignment horizontal="right"/>
    </xf>
    <xf numFmtId="0" fontId="26" fillId="0" borderId="46" xfId="21" applyFont="1" applyBorder="1" applyAlignment="1" applyProtection="1">
      <alignment vertical="center" wrapText="1"/>
      <protection locked="0"/>
    </xf>
    <xf numFmtId="167" fontId="26" fillId="0" borderId="46" xfId="21" applyNumberFormat="1" applyFont="1" applyBorder="1" applyAlignment="1" applyProtection="1">
      <alignment vertical="center" wrapText="1"/>
      <protection locked="0"/>
    </xf>
    <xf numFmtId="167" fontId="26" fillId="0" borderId="45" xfId="21" applyNumberFormat="1" applyFont="1" applyBorder="1" applyAlignment="1" applyProtection="1">
      <alignment vertical="center" wrapText="1"/>
      <protection locked="0"/>
    </xf>
    <xf numFmtId="0" fontId="26" fillId="0" borderId="8" xfId="21" applyFont="1" applyBorder="1" applyAlignment="1" applyProtection="1">
      <alignment vertical="center" wrapText="1"/>
      <protection locked="0"/>
    </xf>
    <xf numFmtId="167" fontId="26" fillId="0" borderId="8" xfId="21" applyNumberFormat="1" applyFont="1" applyBorder="1" applyAlignment="1" applyProtection="1">
      <alignment vertical="center" wrapText="1"/>
      <protection locked="0"/>
    </xf>
    <xf numFmtId="167" fontId="26" fillId="0" borderId="4" xfId="21" applyNumberFormat="1" applyFont="1" applyBorder="1" applyAlignment="1" applyProtection="1">
      <alignment vertical="center" wrapText="1"/>
      <protection locked="0"/>
    </xf>
    <xf numFmtId="0" fontId="16" fillId="0" borderId="30" xfId="21" applyFont="1" applyBorder="1" applyAlignment="1">
      <alignment vertical="center" wrapText="1"/>
    </xf>
    <xf numFmtId="167" fontId="16" fillId="0" borderId="30" xfId="21" applyNumberFormat="1" applyFont="1" applyBorder="1" applyAlignment="1">
      <alignment vertical="center" wrapText="1"/>
    </xf>
    <xf numFmtId="167" fontId="16" fillId="0" borderId="28" xfId="21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2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 wrapText="1"/>
    </xf>
    <xf numFmtId="0" fontId="10" fillId="0" borderId="26" xfId="0" applyFont="1" applyBorder="1" applyAlignment="1">
      <alignment vertical="center" wrapText="1"/>
    </xf>
    <xf numFmtId="1" fontId="10" fillId="0" borderId="8" xfId="0" applyNumberFormat="1" applyFont="1" applyBorder="1" applyAlignment="1">
      <alignment horizontal="center" vertical="center"/>
    </xf>
    <xf numFmtId="0" fontId="10" fillId="0" borderId="29" xfId="23" applyFont="1" applyBorder="1" applyAlignment="1">
      <alignment wrapText="1"/>
    </xf>
    <xf numFmtId="0" fontId="0" fillId="0" borderId="30" xfId="0" applyBorder="1"/>
    <xf numFmtId="10" fontId="0" fillId="0" borderId="30" xfId="0" applyNumberFormat="1" applyBorder="1"/>
    <xf numFmtId="0" fontId="26" fillId="0" borderId="9" xfId="23" applyFont="1" applyBorder="1" applyAlignment="1">
      <alignment vertical="top" wrapText="1"/>
    </xf>
    <xf numFmtId="0" fontId="26" fillId="0" borderId="9" xfId="23" applyFont="1" applyBorder="1" applyAlignment="1">
      <alignment horizontal="left" vertical="top" wrapText="1"/>
    </xf>
    <xf numFmtId="0" fontId="26" fillId="0" borderId="22" xfId="23" applyFont="1" applyBorder="1" applyAlignment="1">
      <alignment vertical="top" wrapText="1"/>
    </xf>
    <xf numFmtId="0" fontId="26" fillId="0" borderId="8" xfId="23" applyFont="1" applyBorder="1" applyAlignment="1">
      <alignment vertical="top" wrapText="1"/>
    </xf>
    <xf numFmtId="0" fontId="26" fillId="0" borderId="8" xfId="23" applyFont="1" applyBorder="1" applyAlignment="1">
      <alignment horizontal="left" vertical="top" wrapText="1"/>
    </xf>
    <xf numFmtId="0" fontId="26" fillId="0" borderId="59" xfId="23" applyFont="1" applyBorder="1" applyAlignment="1">
      <alignment horizontal="left" vertical="top" wrapText="1"/>
    </xf>
    <xf numFmtId="0" fontId="10" fillId="0" borderId="49" xfId="0" applyFont="1" applyBorder="1" applyAlignment="1">
      <alignment horizontal="center" vertical="center" wrapText="1"/>
    </xf>
    <xf numFmtId="0" fontId="0" fillId="0" borderId="25" xfId="0" applyBorder="1"/>
    <xf numFmtId="0" fontId="0" fillId="0" borderId="27" xfId="0" applyBorder="1"/>
    <xf numFmtId="167" fontId="33" fillId="0" borderId="8" xfId="20" applyNumberFormat="1" applyFont="1" applyBorder="1" applyAlignment="1">
      <alignment horizontal="center" vertical="center"/>
    </xf>
    <xf numFmtId="167" fontId="38" fillId="0" borderId="8" xfId="20" applyNumberFormat="1" applyFont="1" applyBorder="1" applyAlignment="1">
      <alignment horizontal="center" vertical="center" wrapText="1"/>
    </xf>
    <xf numFmtId="167" fontId="38" fillId="0" borderId="8" xfId="20" applyNumberFormat="1" applyFont="1" applyBorder="1" applyAlignment="1">
      <alignment horizontal="center" vertical="center"/>
    </xf>
    <xf numFmtId="3" fontId="76" fillId="0" borderId="8" xfId="0" applyNumberFormat="1" applyFont="1" applyBorder="1"/>
    <xf numFmtId="167" fontId="33" fillId="0" borderId="26" xfId="20" applyNumberFormat="1" applyFont="1" applyBorder="1" applyAlignment="1">
      <alignment horizontal="center" vertical="center" wrapText="1"/>
    </xf>
    <xf numFmtId="167" fontId="69" fillId="0" borderId="8" xfId="19" applyNumberFormat="1" applyFont="1" applyBorder="1" applyAlignment="1" applyProtection="1">
      <alignment vertical="center" wrapText="1"/>
      <protection locked="0"/>
    </xf>
    <xf numFmtId="167" fontId="33" fillId="0" borderId="30" xfId="20" applyNumberFormat="1" applyFont="1" applyBorder="1" applyAlignment="1">
      <alignment vertical="center" wrapText="1"/>
    </xf>
    <xf numFmtId="0" fontId="76" fillId="0" borderId="4" xfId="0" applyFont="1" applyBorder="1"/>
    <xf numFmtId="3" fontId="27" fillId="0" borderId="8" xfId="20" applyNumberFormat="1" applyFont="1" applyBorder="1" applyAlignment="1" applyProtection="1">
      <alignment vertical="center" wrapText="1"/>
      <protection locked="0"/>
    </xf>
    <xf numFmtId="3" fontId="27" fillId="0" borderId="8" xfId="0" applyNumberFormat="1" applyFont="1" applyBorder="1"/>
    <xf numFmtId="3" fontId="27" fillId="0" borderId="4" xfId="0" applyNumberFormat="1" applyFont="1" applyBorder="1"/>
    <xf numFmtId="3" fontId="27" fillId="0" borderId="30" xfId="20" applyNumberFormat="1" applyFont="1" applyBorder="1" applyAlignment="1">
      <alignment vertical="center" wrapText="1"/>
    </xf>
    <xf numFmtId="3" fontId="27" fillId="0" borderId="28" xfId="0" applyNumberFormat="1" applyFont="1" applyBorder="1"/>
    <xf numFmtId="0" fontId="42" fillId="0" borderId="61" xfId="21" applyFont="1" applyBorder="1" applyAlignment="1">
      <alignment horizontal="center" vertical="center" wrapText="1"/>
    </xf>
    <xf numFmtId="0" fontId="42" fillId="0" borderId="22" xfId="21" applyFont="1" applyBorder="1" applyAlignment="1" applyProtection="1">
      <alignment vertical="center" wrapText="1"/>
      <protection locked="0"/>
    </xf>
    <xf numFmtId="167" fontId="25" fillId="0" borderId="50" xfId="21" applyNumberFormat="1" applyBorder="1" applyAlignment="1" applyProtection="1">
      <alignment vertical="center" wrapText="1"/>
      <protection locked="0"/>
    </xf>
    <xf numFmtId="0" fontId="42" fillId="0" borderId="0" xfId="21" applyFont="1" applyAlignment="1">
      <alignment horizontal="center" vertical="center" wrapText="1"/>
    </xf>
    <xf numFmtId="0" fontId="25" fillId="0" borderId="0" xfId="26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3" fontId="7" fillId="0" borderId="0" xfId="5" applyNumberFormat="1" applyFont="1"/>
    <xf numFmtId="3" fontId="26" fillId="0" borderId="43" xfId="23" applyNumberFormat="1" applyFont="1" applyBorder="1"/>
    <xf numFmtId="0" fontId="26" fillId="0" borderId="0" xfId="9" applyFont="1" applyAlignment="1">
      <alignment wrapText="1"/>
    </xf>
    <xf numFmtId="0" fontId="9" fillId="0" borderId="0" xfId="9" applyAlignment="1">
      <alignment wrapText="1"/>
    </xf>
    <xf numFmtId="0" fontId="66" fillId="2" borderId="24" xfId="9" applyFont="1" applyFill="1" applyBorder="1" applyAlignment="1">
      <alignment horizontal="center" vertical="center" wrapText="1"/>
    </xf>
    <xf numFmtId="0" fontId="66" fillId="2" borderId="25" xfId="9" applyFont="1" applyFill="1" applyBorder="1" applyAlignment="1">
      <alignment horizontal="center" vertical="center" wrapText="1"/>
    </xf>
    <xf numFmtId="0" fontId="16" fillId="2" borderId="25" xfId="9" applyFont="1" applyFill="1" applyBorder="1" applyAlignment="1">
      <alignment horizontal="center" vertical="center" wrapText="1"/>
    </xf>
    <xf numFmtId="0" fontId="22" fillId="2" borderId="25" xfId="9" applyFont="1" applyFill="1" applyBorder="1" applyAlignment="1">
      <alignment horizontal="center" vertical="center" wrapText="1"/>
    </xf>
    <xf numFmtId="0" fontId="22" fillId="2" borderId="27" xfId="9" applyFont="1" applyFill="1" applyBorder="1" applyAlignment="1">
      <alignment horizontal="center" vertical="center" wrapText="1"/>
    </xf>
    <xf numFmtId="0" fontId="16" fillId="0" borderId="26" xfId="9" applyFont="1" applyBorder="1" applyAlignment="1">
      <alignment vertical="top" wrapText="1"/>
    </xf>
    <xf numFmtId="0" fontId="64" fillId="0" borderId="8" xfId="9" applyFont="1" applyBorder="1" applyAlignment="1">
      <alignment horizontal="center" vertical="top" wrapText="1"/>
    </xf>
    <xf numFmtId="0" fontId="23" fillId="0" borderId="8" xfId="9" applyFont="1" applyBorder="1" applyAlignment="1">
      <alignment horizontal="center" vertical="top" wrapText="1"/>
    </xf>
    <xf numFmtId="0" fontId="18" fillId="0" borderId="4" xfId="9" applyFont="1" applyBorder="1" applyAlignment="1">
      <alignment horizontal="center" vertical="center" wrapText="1"/>
    </xf>
    <xf numFmtId="0" fontId="1" fillId="0" borderId="26" xfId="37" applyBorder="1"/>
    <xf numFmtId="0" fontId="1" fillId="0" borderId="7" xfId="37" applyBorder="1"/>
    <xf numFmtId="0" fontId="1" fillId="0" borderId="8" xfId="37" applyBorder="1"/>
    <xf numFmtId="0" fontId="1" fillId="0" borderId="0" xfId="37"/>
    <xf numFmtId="0" fontId="16" fillId="2" borderId="26" xfId="9" applyFont="1" applyFill="1" applyBorder="1" applyAlignment="1">
      <alignment horizontal="center" vertical="center" wrapText="1"/>
    </xf>
    <xf numFmtId="0" fontId="1" fillId="0" borderId="26" xfId="37" applyBorder="1" applyAlignment="1">
      <alignment horizontal="center" vertical="center" wrapText="1"/>
    </xf>
    <xf numFmtId="0" fontId="1" fillId="0" borderId="7" xfId="37" applyBorder="1" applyAlignment="1">
      <alignment horizontal="center" vertical="center" wrapText="1"/>
    </xf>
    <xf numFmtId="0" fontId="1" fillId="0" borderId="8" xfId="37" applyBorder="1" applyAlignment="1">
      <alignment horizontal="center" vertical="center" wrapText="1"/>
    </xf>
    <xf numFmtId="0" fontId="1" fillId="0" borderId="9" xfId="37" applyBorder="1" applyAlignment="1">
      <alignment horizontal="center" vertical="center" wrapText="1"/>
    </xf>
    <xf numFmtId="0" fontId="1" fillId="0" borderId="4" xfId="37" applyBorder="1" applyAlignment="1">
      <alignment horizontal="center" vertical="center" wrapText="1"/>
    </xf>
    <xf numFmtId="0" fontId="1" fillId="0" borderId="9" xfId="37" applyBorder="1"/>
    <xf numFmtId="0" fontId="1" fillId="0" borderId="4" xfId="37" applyBorder="1"/>
    <xf numFmtId="166" fontId="26" fillId="0" borderId="22" xfId="9" applyNumberFormat="1" applyFont="1" applyBorder="1" applyAlignment="1">
      <alignment horizontal="right" vertical="center" wrapText="1"/>
    </xf>
    <xf numFmtId="0" fontId="16" fillId="2" borderId="29" xfId="9" applyFont="1" applyFill="1" applyBorder="1" applyAlignment="1">
      <alignment vertical="center" wrapText="1"/>
    </xf>
    <xf numFmtId="0" fontId="16" fillId="2" borderId="30" xfId="9" applyFont="1" applyFill="1" applyBorder="1" applyAlignment="1">
      <alignment vertical="center" wrapText="1"/>
    </xf>
    <xf numFmtId="3" fontId="16" fillId="2" borderId="30" xfId="9" applyNumberFormat="1" applyFont="1" applyFill="1" applyBorder="1" applyAlignment="1">
      <alignment horizontal="right" vertical="center"/>
    </xf>
    <xf numFmtId="10" fontId="16" fillId="2" borderId="28" xfId="9" applyNumberFormat="1" applyFont="1" applyFill="1" applyBorder="1" applyAlignment="1">
      <alignment vertical="center" wrapText="1"/>
    </xf>
    <xf numFmtId="0" fontId="77" fillId="0" borderId="26" xfId="37" applyFont="1" applyBorder="1"/>
    <xf numFmtId="0" fontId="9" fillId="10" borderId="24" xfId="9" applyFill="1" applyBorder="1"/>
    <xf numFmtId="0" fontId="0" fillId="0" borderId="8" xfId="37" applyFont="1" applyBorder="1"/>
    <xf numFmtId="0" fontId="47" fillId="10" borderId="26" xfId="9" applyFont="1" applyFill="1" applyBorder="1" applyAlignment="1">
      <alignment horizontal="center" vertical="center" wrapText="1"/>
    </xf>
    <xf numFmtId="0" fontId="66" fillId="10" borderId="8" xfId="9" applyFont="1" applyFill="1" applyBorder="1" applyAlignment="1">
      <alignment horizontal="center" vertical="center" wrapText="1"/>
    </xf>
    <xf numFmtId="0" fontId="16" fillId="10" borderId="8" xfId="9" applyFont="1" applyFill="1" applyBorder="1" applyAlignment="1">
      <alignment horizontal="center" vertical="center" wrapText="1"/>
    </xf>
    <xf numFmtId="0" fontId="22" fillId="10" borderId="8" xfId="9" applyFont="1" applyFill="1" applyBorder="1" applyAlignment="1">
      <alignment horizontal="center" vertical="center" wrapText="1"/>
    </xf>
    <xf numFmtId="0" fontId="22" fillId="10" borderId="9" xfId="9" applyFont="1" applyFill="1" applyBorder="1" applyAlignment="1">
      <alignment horizontal="center" vertical="center" wrapText="1"/>
    </xf>
    <xf numFmtId="0" fontId="64" fillId="0" borderId="8" xfId="9" applyFont="1" applyBorder="1" applyAlignment="1">
      <alignment horizontal="center" vertical="center" wrapText="1"/>
    </xf>
    <xf numFmtId="3" fontId="16" fillId="0" borderId="8" xfId="9" applyNumberFormat="1" applyFont="1" applyBorder="1" applyAlignment="1">
      <alignment horizontal="right" vertical="center" wrapText="1"/>
    </xf>
    <xf numFmtId="0" fontId="45" fillId="0" borderId="8" xfId="9" applyFont="1" applyBorder="1" applyAlignment="1">
      <alignment horizontal="center" vertical="center" wrapText="1"/>
    </xf>
    <xf numFmtId="0" fontId="45" fillId="0" borderId="9" xfId="9" applyFont="1" applyBorder="1" applyAlignment="1">
      <alignment horizontal="center" vertical="center" wrapText="1"/>
    </xf>
    <xf numFmtId="0" fontId="9" fillId="0" borderId="26" xfId="9" applyBorder="1"/>
    <xf numFmtId="10" fontId="44" fillId="0" borderId="9" xfId="9" applyNumberFormat="1" applyFont="1" applyBorder="1" applyAlignment="1">
      <alignment horizontal="center" vertical="center" wrapText="1"/>
    </xf>
    <xf numFmtId="0" fontId="77" fillId="0" borderId="8" xfId="37" applyFont="1" applyBorder="1"/>
    <xf numFmtId="0" fontId="9" fillId="0" borderId="8" xfId="9" applyBorder="1"/>
    <xf numFmtId="0" fontId="14" fillId="0" borderId="61" xfId="9" applyFont="1" applyBorder="1" applyAlignment="1">
      <alignment horizontal="center" vertical="center" wrapText="1"/>
    </xf>
    <xf numFmtId="0" fontId="26" fillId="11" borderId="22" xfId="9" applyFont="1" applyFill="1" applyBorder="1" applyAlignment="1">
      <alignment horizontal="left" vertical="center" wrapText="1"/>
    </xf>
    <xf numFmtId="3" fontId="44" fillId="0" borderId="22" xfId="9" applyNumberFormat="1" applyFont="1" applyBorder="1" applyAlignment="1">
      <alignment horizontal="right" vertical="center"/>
    </xf>
    <xf numFmtId="10" fontId="44" fillId="0" borderId="80" xfId="9" applyNumberFormat="1" applyFont="1" applyBorder="1" applyAlignment="1">
      <alignment horizontal="center" vertical="center" wrapText="1"/>
    </xf>
    <xf numFmtId="0" fontId="78" fillId="0" borderId="61" xfId="9" applyFont="1" applyBorder="1" applyAlignment="1">
      <alignment horizontal="center" vertical="center" wrapText="1"/>
    </xf>
    <xf numFmtId="0" fontId="30" fillId="0" borderId="22" xfId="9" applyFont="1" applyBorder="1" applyAlignment="1">
      <alignment horizontal="left" vertical="center" wrapText="1"/>
    </xf>
    <xf numFmtId="3" fontId="30" fillId="0" borderId="22" xfId="9" applyNumberFormat="1" applyFont="1" applyBorder="1" applyAlignment="1">
      <alignment horizontal="right" vertical="center"/>
    </xf>
    <xf numFmtId="0" fontId="71" fillId="0" borderId="29" xfId="9" applyFont="1" applyBorder="1" applyAlignment="1">
      <alignment horizontal="center" vertical="center" wrapText="1"/>
    </xf>
    <xf numFmtId="0" fontId="16" fillId="0" borderId="30" xfId="9" applyFont="1" applyBorder="1" applyAlignment="1">
      <alignment vertical="center" wrapText="1"/>
    </xf>
    <xf numFmtId="166" fontId="18" fillId="0" borderId="30" xfId="9" applyNumberFormat="1" applyFont="1" applyBorder="1" applyAlignment="1">
      <alignment horizontal="right" vertical="center" wrapText="1"/>
    </xf>
    <xf numFmtId="0" fontId="18" fillId="0" borderId="81" xfId="9" applyFont="1" applyBorder="1" applyAlignment="1">
      <alignment horizontal="right" vertical="center" wrapText="1"/>
    </xf>
    <xf numFmtId="0" fontId="6" fillId="0" borderId="0" xfId="5" applyAlignment="1">
      <alignment wrapText="1"/>
    </xf>
    <xf numFmtId="0" fontId="1" fillId="0" borderId="0" xfId="37" applyAlignment="1">
      <alignment wrapText="1"/>
    </xf>
    <xf numFmtId="0" fontId="1" fillId="0" borderId="0" xfId="37" applyAlignment="1">
      <alignment horizontal="right"/>
    </xf>
    <xf numFmtId="0" fontId="22" fillId="2" borderId="24" xfId="9" applyFont="1" applyFill="1" applyBorder="1" applyAlignment="1">
      <alignment horizontal="center" vertical="center" wrapText="1"/>
    </xf>
    <xf numFmtId="0" fontId="22" fillId="2" borderId="79" xfId="9" applyFont="1" applyFill="1" applyBorder="1" applyAlignment="1">
      <alignment horizontal="center" vertical="center" wrapText="1"/>
    </xf>
    <xf numFmtId="0" fontId="26" fillId="0" borderId="26" xfId="9" applyFont="1" applyBorder="1" applyAlignment="1">
      <alignment vertical="top" wrapText="1"/>
    </xf>
    <xf numFmtId="0" fontId="18" fillId="0" borderId="8" xfId="9" applyFont="1" applyBorder="1" applyAlignment="1">
      <alignment vertical="top" wrapText="1"/>
    </xf>
    <xf numFmtId="0" fontId="18" fillId="0" borderId="9" xfId="9" applyFont="1" applyBorder="1" applyAlignment="1">
      <alignment horizontal="center" vertical="center" wrapText="1"/>
    </xf>
    <xf numFmtId="3" fontId="26" fillId="0" borderId="9" xfId="9" applyNumberFormat="1" applyFont="1" applyBorder="1" applyAlignment="1">
      <alignment horizontal="center" vertical="center" wrapText="1"/>
    </xf>
    <xf numFmtId="0" fontId="48" fillId="2" borderId="29" xfId="9" applyFont="1" applyFill="1" applyBorder="1" applyAlignment="1">
      <alignment vertical="top" wrapText="1"/>
    </xf>
    <xf numFmtId="0" fontId="47" fillId="2" borderId="30" xfId="9" applyFont="1" applyFill="1" applyBorder="1" applyAlignment="1">
      <alignment horizontal="left" vertical="center" wrapText="1"/>
    </xf>
    <xf numFmtId="3" fontId="47" fillId="2" borderId="30" xfId="9" applyNumberFormat="1" applyFont="1" applyFill="1" applyBorder="1" applyAlignment="1">
      <alignment horizontal="right" vertical="center" wrapText="1"/>
    </xf>
    <xf numFmtId="10" fontId="46" fillId="2" borderId="81" xfId="9" applyNumberFormat="1" applyFont="1" applyFill="1" applyBorder="1" applyAlignment="1">
      <alignment horizontal="center" vertical="center" wrapText="1"/>
    </xf>
    <xf numFmtId="0" fontId="48" fillId="0" borderId="24" xfId="9" applyFont="1" applyBorder="1" applyAlignment="1">
      <alignment vertical="top" wrapText="1"/>
    </xf>
    <xf numFmtId="0" fontId="48" fillId="0" borderId="25" xfId="9" applyFont="1" applyBorder="1" applyAlignment="1">
      <alignment vertical="top" wrapText="1"/>
    </xf>
    <xf numFmtId="0" fontId="44" fillId="0" borderId="25" xfId="9" applyFont="1" applyBorder="1" applyAlignment="1">
      <alignment vertical="top" wrapText="1"/>
    </xf>
    <xf numFmtId="0" fontId="44" fillId="0" borderId="79" xfId="9" applyFont="1" applyBorder="1" applyAlignment="1">
      <alignment horizontal="center" vertical="center" wrapText="1"/>
    </xf>
    <xf numFmtId="0" fontId="16" fillId="2" borderId="8" xfId="9" applyFont="1" applyFill="1" applyBorder="1" applyAlignment="1">
      <alignment horizontal="center" vertical="center" wrapText="1"/>
    </xf>
    <xf numFmtId="0" fontId="16" fillId="2" borderId="9" xfId="9" applyFont="1" applyFill="1" applyBorder="1" applyAlignment="1">
      <alignment horizontal="center" vertical="center" wrapText="1"/>
    </xf>
    <xf numFmtId="0" fontId="47" fillId="0" borderId="26" xfId="9" applyFont="1" applyBorder="1" applyAlignment="1">
      <alignment horizontal="center" vertical="center" wrapText="1"/>
    </xf>
    <xf numFmtId="0" fontId="47" fillId="0" borderId="8" xfId="9" applyFont="1" applyBorder="1" applyAlignment="1">
      <alignment horizontal="center" vertical="center" wrapText="1"/>
    </xf>
    <xf numFmtId="0" fontId="46" fillId="0" borderId="8" xfId="9" applyFont="1" applyBorder="1" applyAlignment="1">
      <alignment horizontal="center" vertical="center" wrapText="1"/>
    </xf>
    <xf numFmtId="0" fontId="44" fillId="0" borderId="9" xfId="9" applyFont="1" applyBorder="1" applyAlignment="1">
      <alignment horizontal="center" vertical="center" wrapText="1"/>
    </xf>
    <xf numFmtId="0" fontId="47" fillId="6" borderId="26" xfId="9" applyFont="1" applyFill="1" applyBorder="1" applyAlignment="1">
      <alignment horizontal="center" vertical="center" wrapText="1"/>
    </xf>
    <xf numFmtId="10" fontId="26" fillId="0" borderId="9" xfId="9" applyNumberFormat="1" applyFont="1" applyBorder="1" applyAlignment="1">
      <alignment horizontal="center" vertical="center" wrapText="1"/>
    </xf>
    <xf numFmtId="0" fontId="26" fillId="0" borderId="9" xfId="9" applyFont="1" applyBorder="1" applyAlignment="1">
      <alignment horizontal="center" vertical="center" wrapText="1"/>
    </xf>
    <xf numFmtId="0" fontId="0" fillId="0" borderId="26" xfId="37" applyFont="1" applyBorder="1"/>
    <xf numFmtId="0" fontId="0" fillId="0" borderId="7" xfId="37" applyFont="1" applyBorder="1"/>
    <xf numFmtId="0" fontId="79" fillId="0" borderId="8" xfId="5" applyFont="1" applyBorder="1" applyAlignment="1">
      <alignment vertical="center" wrapText="1"/>
    </xf>
    <xf numFmtId="3" fontId="74" fillId="0" borderId="8" xfId="9" applyNumberFormat="1" applyFont="1" applyBorder="1" applyAlignment="1">
      <alignment horizontal="right" vertical="distributed" wrapText="1"/>
    </xf>
    <xf numFmtId="3" fontId="74" fillId="0" borderId="8" xfId="9" applyNumberFormat="1" applyFont="1" applyBorder="1" applyAlignment="1">
      <alignment horizontal="right" vertical="center" wrapText="1"/>
    </xf>
    <xf numFmtId="3" fontId="74" fillId="0" borderId="8" xfId="9" applyNumberFormat="1" applyFont="1" applyBorder="1" applyAlignment="1">
      <alignment horizontal="right" vertical="center"/>
    </xf>
    <xf numFmtId="0" fontId="62" fillId="0" borderId="8" xfId="5" applyFont="1" applyBorder="1" applyAlignment="1">
      <alignment wrapText="1"/>
    </xf>
    <xf numFmtId="0" fontId="26" fillId="0" borderId="80" xfId="9" applyFont="1" applyBorder="1" applyAlignment="1">
      <alignment horizontal="center" vertical="center" wrapText="1"/>
    </xf>
    <xf numFmtId="0" fontId="0" fillId="0" borderId="61" xfId="37" applyFont="1" applyBorder="1"/>
    <xf numFmtId="0" fontId="0" fillId="0" borderId="82" xfId="37" applyFont="1" applyBorder="1"/>
    <xf numFmtId="0" fontId="1" fillId="0" borderId="22" xfId="37" applyBorder="1"/>
    <xf numFmtId="0" fontId="1" fillId="0" borderId="80" xfId="37" applyBorder="1"/>
    <xf numFmtId="0" fontId="1" fillId="0" borderId="50" xfId="37" applyBorder="1"/>
    <xf numFmtId="0" fontId="48" fillId="2" borderId="29" xfId="9" applyFont="1" applyFill="1" applyBorder="1" applyAlignment="1">
      <alignment horizontal="center" vertical="center" wrapText="1"/>
    </xf>
    <xf numFmtId="10" fontId="16" fillId="2" borderId="81" xfId="9" applyNumberFormat="1" applyFont="1" applyFill="1" applyBorder="1" applyAlignment="1">
      <alignment horizontal="center" vertical="center" wrapText="1"/>
    </xf>
    <xf numFmtId="0" fontId="1" fillId="0" borderId="29" xfId="37" applyBorder="1"/>
    <xf numFmtId="0" fontId="77" fillId="0" borderId="29" xfId="37" applyFont="1" applyBorder="1"/>
    <xf numFmtId="3" fontId="1" fillId="0" borderId="0" xfId="37" applyNumberFormat="1"/>
    <xf numFmtId="3" fontId="14" fillId="0" borderId="0" xfId="9" applyNumberFormat="1" applyFont="1"/>
    <xf numFmtId="0" fontId="26" fillId="0" borderId="8" xfId="9" applyFont="1" applyFill="1" applyBorder="1" applyAlignment="1">
      <alignment horizontal="left" vertical="center" wrapText="1"/>
    </xf>
    <xf numFmtId="0" fontId="26" fillId="0" borderId="22" xfId="9" applyFont="1" applyBorder="1" applyAlignment="1">
      <alignment horizontal="left" vertical="center" wrapText="1"/>
    </xf>
    <xf numFmtId="0" fontId="26" fillId="0" borderId="8" xfId="9" applyFont="1" applyFill="1" applyBorder="1" applyAlignment="1">
      <alignment vertical="top" wrapText="1"/>
    </xf>
    <xf numFmtId="0" fontId="26" fillId="0" borderId="22" xfId="9" applyFont="1" applyFill="1" applyBorder="1" applyAlignment="1">
      <alignment horizontal="left" vertical="center" wrapText="1"/>
    </xf>
    <xf numFmtId="0" fontId="26" fillId="0" borderId="26" xfId="22" applyFont="1" applyBorder="1" applyAlignment="1">
      <alignment horizontal="center" vertical="top" wrapText="1"/>
    </xf>
    <xf numFmtId="0" fontId="26" fillId="0" borderId="62" xfId="22" applyFont="1" applyBorder="1" applyAlignment="1">
      <alignment horizontal="center" vertical="top" wrapText="1"/>
    </xf>
    <xf numFmtId="0" fontId="55" fillId="0" borderId="44" xfId="0" applyFont="1" applyBorder="1" applyAlignment="1">
      <alignment horizontal="center" vertical="top" wrapText="1"/>
    </xf>
    <xf numFmtId="0" fontId="55" fillId="0" borderId="63" xfId="0" applyFont="1" applyBorder="1" applyAlignment="1">
      <alignment horizontal="center" vertical="top" wrapText="1"/>
    </xf>
    <xf numFmtId="0" fontId="28" fillId="0" borderId="0" xfId="22" applyFont="1" applyAlignment="1">
      <alignment horizontal="center" vertical="center" wrapText="1"/>
    </xf>
    <xf numFmtId="0" fontId="26" fillId="0" borderId="26" xfId="22" applyFont="1" applyBorder="1" applyAlignment="1">
      <alignment horizontal="center" vertical="top" wrapText="1"/>
    </xf>
    <xf numFmtId="0" fontId="26" fillId="0" borderId="61" xfId="22" applyFont="1" applyBorder="1" applyAlignment="1">
      <alignment horizontal="center" vertical="top" wrapText="1"/>
    </xf>
    <xf numFmtId="0" fontId="26" fillId="0" borderId="2" xfId="22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47" xfId="0" applyFont="1" applyBorder="1" applyAlignment="1">
      <alignment horizontal="center" vertical="top" wrapText="1"/>
    </xf>
    <xf numFmtId="0" fontId="55" fillId="0" borderId="2" xfId="0" applyFont="1" applyBorder="1"/>
    <xf numFmtId="0" fontId="55" fillId="0" borderId="64" xfId="0" applyFont="1" applyBorder="1"/>
    <xf numFmtId="0" fontId="18" fillId="0" borderId="0" xfId="9" applyFont="1" applyAlignment="1">
      <alignment horizontal="center"/>
    </xf>
    <xf numFmtId="0" fontId="9" fillId="0" borderId="0" xfId="9" applyAlignment="1">
      <alignment horizontal="center"/>
    </xf>
    <xf numFmtId="0" fontId="27" fillId="0" borderId="0" xfId="9" applyFont="1" applyAlignment="1">
      <alignment vertical="center" wrapText="1"/>
    </xf>
    <xf numFmtId="0" fontId="26" fillId="0" borderId="0" xfId="9" applyFont="1" applyAlignment="1">
      <alignment horizontal="center"/>
    </xf>
    <xf numFmtId="0" fontId="14" fillId="0" borderId="0" xfId="9" applyFont="1" applyAlignment="1">
      <alignment horizontal="center"/>
    </xf>
    <xf numFmtId="0" fontId="24" fillId="0" borderId="0" xfId="9" applyFont="1" applyAlignment="1">
      <alignment horizontal="center"/>
    </xf>
    <xf numFmtId="0" fontId="16" fillId="2" borderId="65" xfId="9" applyFont="1" applyFill="1" applyBorder="1" applyAlignment="1">
      <alignment horizontal="center" vertical="center" wrapText="1"/>
    </xf>
    <xf numFmtId="0" fontId="16" fillId="2" borderId="66" xfId="9" applyFont="1" applyFill="1" applyBorder="1" applyAlignment="1">
      <alignment horizontal="center" vertical="center" wrapText="1"/>
    </xf>
    <xf numFmtId="0" fontId="22" fillId="2" borderId="65" xfId="9" applyFont="1" applyFill="1" applyBorder="1" applyAlignment="1">
      <alignment horizontal="center" vertical="center" wrapText="1"/>
    </xf>
    <xf numFmtId="0" fontId="24" fillId="2" borderId="67" xfId="9" applyFont="1" applyFill="1" applyBorder="1" applyAlignment="1">
      <alignment horizontal="center" vertical="center" wrapText="1"/>
    </xf>
    <xf numFmtId="0" fontId="24" fillId="2" borderId="66" xfId="9" applyFont="1" applyFill="1" applyBorder="1" applyAlignment="1">
      <alignment horizontal="center" vertical="center" wrapText="1"/>
    </xf>
    <xf numFmtId="0" fontId="22" fillId="2" borderId="66" xfId="9" applyFont="1" applyFill="1" applyBorder="1" applyAlignment="1">
      <alignment horizontal="center" vertical="center" wrapText="1"/>
    </xf>
    <xf numFmtId="0" fontId="24" fillId="2" borderId="68" xfId="9" applyFont="1" applyFill="1" applyBorder="1" applyAlignment="1">
      <alignment horizontal="center" vertical="center" wrapText="1"/>
    </xf>
    <xf numFmtId="0" fontId="27" fillId="0" borderId="0" xfId="9" applyFont="1" applyAlignment="1">
      <alignment horizontal="center"/>
    </xf>
    <xf numFmtId="0" fontId="16" fillId="2" borderId="69" xfId="9" applyFont="1" applyFill="1" applyBorder="1" applyAlignment="1">
      <alignment horizontal="center" vertical="center" wrapText="1"/>
    </xf>
    <xf numFmtId="0" fontId="14" fillId="2" borderId="69" xfId="9" applyFont="1" applyFill="1" applyBorder="1" applyAlignment="1">
      <alignment horizontal="center" vertical="center" wrapText="1"/>
    </xf>
    <xf numFmtId="0" fontId="22" fillId="2" borderId="69" xfId="9" applyFont="1" applyFill="1" applyBorder="1" applyAlignment="1">
      <alignment horizontal="center" vertical="center" wrapText="1"/>
    </xf>
    <xf numFmtId="0" fontId="24" fillId="0" borderId="69" xfId="9" applyFont="1" applyBorder="1" applyAlignment="1">
      <alignment horizontal="center" vertical="center" wrapText="1"/>
    </xf>
    <xf numFmtId="0" fontId="24" fillId="0" borderId="70" xfId="9" applyFont="1" applyBorder="1" applyAlignment="1">
      <alignment horizontal="center" vertical="center" wrapText="1"/>
    </xf>
    <xf numFmtId="0" fontId="16" fillId="2" borderId="71" xfId="9" applyFont="1" applyFill="1" applyBorder="1" applyAlignment="1">
      <alignment horizontal="center" vertical="center" wrapText="1"/>
    </xf>
    <xf numFmtId="0" fontId="16" fillId="2" borderId="72" xfId="9" applyFont="1" applyFill="1" applyBorder="1" applyAlignment="1">
      <alignment horizontal="center" vertical="center" wrapText="1"/>
    </xf>
    <xf numFmtId="0" fontId="22" fillId="0" borderId="0" xfId="9" applyFont="1" applyAlignment="1">
      <alignment horizontal="center" vertical="center" wrapText="1"/>
    </xf>
    <xf numFmtId="0" fontId="24" fillId="0" borderId="0" xfId="9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165" fontId="49" fillId="0" borderId="0" xfId="5" applyNumberFormat="1" applyFont="1" applyAlignment="1">
      <alignment horizontal="center" vertical="center"/>
    </xf>
    <xf numFmtId="3" fontId="8" fillId="0" borderId="0" xfId="5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6" fillId="0" borderId="49" xfId="9" applyFont="1" applyBorder="1" applyAlignment="1">
      <alignment horizontal="center"/>
    </xf>
    <xf numFmtId="0" fontId="77" fillId="10" borderId="24" xfId="37" applyFont="1" applyFill="1" applyBorder="1" applyAlignment="1">
      <alignment horizontal="center" vertical="center"/>
    </xf>
    <xf numFmtId="0" fontId="77" fillId="10" borderId="78" xfId="37" applyFont="1" applyFill="1" applyBorder="1" applyAlignment="1">
      <alignment horizontal="center" vertical="center"/>
    </xf>
    <xf numFmtId="0" fontId="76" fillId="10" borderId="25" xfId="5" applyFont="1" applyFill="1" applyBorder="1" applyAlignment="1">
      <alignment horizontal="center" vertical="center"/>
    </xf>
    <xf numFmtId="0" fontId="76" fillId="10" borderId="79" xfId="5" applyFont="1" applyFill="1" applyBorder="1" applyAlignment="1">
      <alignment horizontal="center" vertical="center"/>
    </xf>
    <xf numFmtId="0" fontId="76" fillId="10" borderId="27" xfId="5" applyFont="1" applyFill="1" applyBorder="1" applyAlignment="1">
      <alignment horizontal="center" vertical="center"/>
    </xf>
    <xf numFmtId="0" fontId="64" fillId="2" borderId="9" xfId="9" applyFont="1" applyFill="1" applyBorder="1" applyAlignment="1">
      <alignment horizontal="center" vertical="center" wrapText="1"/>
    </xf>
    <xf numFmtId="0" fontId="64" fillId="2" borderId="74" xfId="9" applyFont="1" applyFill="1" applyBorder="1" applyAlignment="1">
      <alignment horizontal="center" vertical="center" wrapText="1"/>
    </xf>
    <xf numFmtId="0" fontId="64" fillId="2" borderId="54" xfId="9" applyFont="1" applyFill="1" applyBorder="1" applyAlignment="1">
      <alignment horizontal="center" vertical="center" wrapText="1"/>
    </xf>
    <xf numFmtId="0" fontId="65" fillId="6" borderId="8" xfId="9" applyFont="1" applyFill="1" applyBorder="1" applyAlignment="1">
      <alignment horizontal="center" vertical="center" wrapText="1"/>
    </xf>
    <xf numFmtId="0" fontId="48" fillId="0" borderId="8" xfId="9" applyFont="1" applyBorder="1" applyAlignment="1">
      <alignment horizontal="center" vertical="center" wrapText="1"/>
    </xf>
    <xf numFmtId="0" fontId="44" fillId="0" borderId="8" xfId="9" applyFont="1" applyBorder="1" applyAlignment="1">
      <alignment horizontal="center" vertical="center" wrapText="1"/>
    </xf>
    <xf numFmtId="0" fontId="44" fillId="0" borderId="9" xfId="9" applyFont="1" applyBorder="1" applyAlignment="1">
      <alignment horizontal="center" vertical="center" wrapText="1"/>
    </xf>
    <xf numFmtId="0" fontId="65" fillId="10" borderId="25" xfId="9" applyFont="1" applyFill="1" applyBorder="1" applyAlignment="1">
      <alignment horizontal="center" vertical="center" wrapText="1"/>
    </xf>
    <xf numFmtId="0" fontId="45" fillId="10" borderId="25" xfId="9" applyFont="1" applyFill="1" applyBorder="1" applyAlignment="1">
      <alignment horizontal="center" vertical="center" wrapText="1"/>
    </xf>
    <xf numFmtId="0" fontId="45" fillId="10" borderId="79" xfId="9" applyFont="1" applyFill="1" applyBorder="1" applyAlignment="1">
      <alignment horizontal="center" vertical="center" wrapText="1"/>
    </xf>
    <xf numFmtId="0" fontId="65" fillId="10" borderId="8" xfId="9" applyFont="1" applyFill="1" applyBorder="1" applyAlignment="1">
      <alignment horizontal="center" vertical="center" wrapText="1"/>
    </xf>
    <xf numFmtId="0" fontId="48" fillId="10" borderId="8" xfId="9" applyFont="1" applyFill="1" applyBorder="1" applyAlignment="1">
      <alignment horizontal="center" vertical="center" wrapText="1"/>
    </xf>
    <xf numFmtId="0" fontId="44" fillId="10" borderId="8" xfId="9" applyFont="1" applyFill="1" applyBorder="1" applyAlignment="1">
      <alignment horizontal="center" vertical="center" wrapText="1"/>
    </xf>
    <xf numFmtId="0" fontId="44" fillId="10" borderId="4" xfId="9" applyFont="1" applyFill="1" applyBorder="1" applyAlignment="1">
      <alignment horizontal="center" vertical="center" wrapText="1"/>
    </xf>
    <xf numFmtId="0" fontId="17" fillId="2" borderId="25" xfId="8" applyFont="1" applyFill="1" applyBorder="1" applyAlignment="1">
      <alignment horizontal="center" vertical="center" wrapText="1"/>
    </xf>
    <xf numFmtId="0" fontId="17" fillId="2" borderId="8" xfId="8" applyFont="1" applyFill="1" applyBorder="1" applyAlignment="1">
      <alignment horizontal="center" vertical="center" wrapText="1"/>
    </xf>
    <xf numFmtId="0" fontId="17" fillId="2" borderId="27" xfId="8" applyFont="1" applyFill="1" applyBorder="1" applyAlignment="1">
      <alignment horizontal="center" vertical="center" wrapText="1"/>
    </xf>
    <xf numFmtId="0" fontId="9" fillId="0" borderId="4" xfId="8" applyBorder="1" applyAlignment="1">
      <alignment horizontal="center" vertical="center" wrapText="1"/>
    </xf>
    <xf numFmtId="0" fontId="9" fillId="0" borderId="0" xfId="8" applyAlignment="1">
      <alignment horizontal="center" vertical="center" wrapText="1"/>
    </xf>
    <xf numFmtId="0" fontId="26" fillId="0" borderId="49" xfId="8" applyFont="1" applyBorder="1" applyAlignment="1">
      <alignment horizontal="right"/>
    </xf>
    <xf numFmtId="0" fontId="14" fillId="0" borderId="49" xfId="8" applyFont="1" applyBorder="1" applyAlignment="1">
      <alignment horizontal="right"/>
    </xf>
    <xf numFmtId="0" fontId="9" fillId="0" borderId="49" xfId="8" applyBorder="1" applyAlignment="1">
      <alignment horizontal="right"/>
    </xf>
    <xf numFmtId="0" fontId="16" fillId="2" borderId="24" xfId="8" applyFont="1" applyFill="1" applyBorder="1" applyAlignment="1">
      <alignment horizontal="center" vertical="center" wrapText="1"/>
    </xf>
    <xf numFmtId="0" fontId="14" fillId="0" borderId="26" xfId="8" applyFont="1" applyBorder="1" applyAlignment="1">
      <alignment horizontal="center" vertical="center" wrapText="1"/>
    </xf>
    <xf numFmtId="0" fontId="16" fillId="2" borderId="25" xfId="8" applyFont="1" applyFill="1" applyBorder="1" applyAlignment="1">
      <alignment horizontal="center" vertical="top" wrapText="1"/>
    </xf>
    <xf numFmtId="0" fontId="16" fillId="2" borderId="8" xfId="8" applyFont="1" applyFill="1" applyBorder="1" applyAlignment="1">
      <alignment horizontal="center" vertical="top" wrapText="1"/>
    </xf>
    <xf numFmtId="0" fontId="16" fillId="2" borderId="25" xfId="8" applyFont="1" applyFill="1" applyBorder="1" applyAlignment="1">
      <alignment horizontal="center" vertical="center" wrapText="1"/>
    </xf>
    <xf numFmtId="0" fontId="14" fillId="0" borderId="8" xfId="8" applyFont="1" applyBorder="1" applyAlignment="1">
      <alignment horizontal="center" vertical="center" wrapText="1"/>
    </xf>
    <xf numFmtId="167" fontId="26" fillId="0" borderId="0" xfId="17" applyNumberFormat="1" applyFont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167" fontId="16" fillId="0" borderId="24" xfId="17" applyNumberFormat="1" applyFont="1" applyBorder="1" applyAlignment="1">
      <alignment horizontal="center" vertical="center" wrapText="1"/>
    </xf>
    <xf numFmtId="167" fontId="16" fillId="0" borderId="25" xfId="17" applyNumberFormat="1" applyFont="1" applyBorder="1" applyAlignment="1">
      <alignment horizontal="center" vertical="center" wrapText="1"/>
    </xf>
    <xf numFmtId="167" fontId="16" fillId="0" borderId="27" xfId="17" applyNumberFormat="1" applyFont="1" applyBorder="1" applyAlignment="1">
      <alignment horizontal="center" vertical="center" wrapText="1"/>
    </xf>
    <xf numFmtId="167" fontId="16" fillId="0" borderId="24" xfId="18" applyNumberFormat="1" applyFont="1" applyBorder="1" applyAlignment="1">
      <alignment horizontal="center" vertical="center" wrapText="1"/>
    </xf>
    <xf numFmtId="167" fontId="16" fillId="0" borderId="25" xfId="18" applyNumberFormat="1" applyFont="1" applyBorder="1" applyAlignment="1">
      <alignment horizontal="center" vertical="center" wrapText="1"/>
    </xf>
    <xf numFmtId="167" fontId="16" fillId="0" borderId="27" xfId="18" applyNumberFormat="1" applyFont="1" applyBorder="1" applyAlignment="1">
      <alignment horizontal="center" vertical="center" wrapText="1"/>
    </xf>
    <xf numFmtId="0" fontId="35" fillId="0" borderId="0" xfId="2" applyFont="1" applyAlignment="1">
      <alignment horizontal="center" vertical="center" wrapText="1"/>
    </xf>
    <xf numFmtId="0" fontId="35" fillId="0" borderId="26" xfId="2" applyFont="1" applyBorder="1" applyAlignment="1">
      <alignment horizontal="left"/>
    </xf>
    <xf numFmtId="0" fontId="35" fillId="0" borderId="8" xfId="2" applyFont="1" applyBorder="1" applyAlignment="1">
      <alignment horizontal="left"/>
    </xf>
    <xf numFmtId="0" fontId="35" fillId="0" borderId="29" xfId="2" applyFont="1" applyBorder="1" applyAlignment="1">
      <alignment horizontal="left"/>
    </xf>
    <xf numFmtId="0" fontId="35" fillId="0" borderId="30" xfId="2" applyFont="1" applyBorder="1" applyAlignment="1">
      <alignment horizontal="left"/>
    </xf>
    <xf numFmtId="0" fontId="35" fillId="5" borderId="24" xfId="2" applyFont="1" applyFill="1" applyBorder="1" applyAlignment="1">
      <alignment horizontal="center"/>
    </xf>
    <xf numFmtId="0" fontId="35" fillId="5" borderId="25" xfId="2" applyFont="1" applyFill="1" applyBorder="1" applyAlignment="1">
      <alignment horizontal="center"/>
    </xf>
    <xf numFmtId="0" fontId="35" fillId="0" borderId="26" xfId="2" applyFont="1" applyBorder="1" applyAlignment="1">
      <alignment horizontal="left" vertical="center"/>
    </xf>
    <xf numFmtId="0" fontId="35" fillId="0" borderId="8" xfId="2" applyFont="1" applyBorder="1" applyAlignment="1">
      <alignment horizontal="left" vertical="center"/>
    </xf>
    <xf numFmtId="0" fontId="70" fillId="8" borderId="8" xfId="27" applyFont="1" applyFill="1" applyBorder="1" applyAlignment="1">
      <alignment horizontal="center" vertical="center"/>
    </xf>
    <xf numFmtId="0" fontId="53" fillId="8" borderId="8" xfId="27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51" fillId="0" borderId="0" xfId="27" applyFont="1" applyAlignment="1">
      <alignment horizontal="center" wrapText="1"/>
    </xf>
    <xf numFmtId="0" fontId="0" fillId="0" borderId="0" xfId="0" applyAlignment="1">
      <alignment horizontal="center" wrapText="1"/>
    </xf>
    <xf numFmtId="0" fontId="63" fillId="2" borderId="5" xfId="23" applyFont="1" applyFill="1" applyBorder="1" applyAlignment="1">
      <alignment horizontal="center" vertical="center"/>
    </xf>
    <xf numFmtId="0" fontId="63" fillId="2" borderId="6" xfId="23" applyFont="1" applyFill="1" applyBorder="1" applyAlignment="1">
      <alignment horizontal="center" vertical="center"/>
    </xf>
    <xf numFmtId="0" fontId="63" fillId="2" borderId="69" xfId="23" applyFont="1" applyFill="1" applyBorder="1" applyAlignment="1">
      <alignment horizontal="center" vertical="center"/>
    </xf>
    <xf numFmtId="0" fontId="63" fillId="2" borderId="8" xfId="23" applyFont="1" applyFill="1" applyBorder="1" applyAlignment="1">
      <alignment horizontal="center" vertical="center"/>
    </xf>
    <xf numFmtId="0" fontId="10" fillId="2" borderId="69" xfId="23" applyFont="1" applyFill="1" applyBorder="1" applyAlignment="1">
      <alignment horizontal="center" vertical="center"/>
    </xf>
    <xf numFmtId="0" fontId="10" fillId="2" borderId="70" xfId="23" applyFont="1" applyFill="1" applyBorder="1" applyAlignment="1">
      <alignment horizontal="center" vertical="center"/>
    </xf>
    <xf numFmtId="0" fontId="10" fillId="2" borderId="8" xfId="23" applyFont="1" applyFill="1" applyBorder="1" applyAlignment="1">
      <alignment horizontal="center" vertical="center"/>
    </xf>
    <xf numFmtId="0" fontId="10" fillId="2" borderId="10" xfId="23" applyFont="1" applyFill="1" applyBorder="1" applyAlignment="1">
      <alignment horizontal="center" vertical="center"/>
    </xf>
    <xf numFmtId="3" fontId="16" fillId="0" borderId="73" xfId="23" applyNumberFormat="1" applyFont="1" applyBorder="1" applyAlignment="1">
      <alignment horizontal="right"/>
    </xf>
    <xf numFmtId="3" fontId="16" fillId="0" borderId="14" xfId="23" applyNumberFormat="1" applyFont="1" applyBorder="1" applyAlignment="1">
      <alignment horizontal="right"/>
    </xf>
    <xf numFmtId="167" fontId="36" fillId="0" borderId="0" xfId="19" applyNumberFormat="1" applyFont="1" applyAlignment="1">
      <alignment horizontal="center" vertical="center" wrapText="1"/>
    </xf>
    <xf numFmtId="0" fontId="18" fillId="0" borderId="0" xfId="23" applyFont="1" applyAlignment="1">
      <alignment horizontal="center"/>
    </xf>
    <xf numFmtId="0" fontId="42" fillId="0" borderId="0" xfId="21" applyFont="1" applyAlignment="1">
      <alignment horizontal="center" vertical="center" wrapText="1"/>
    </xf>
    <xf numFmtId="0" fontId="25" fillId="0" borderId="0" xfId="21" applyAlignment="1">
      <alignment horizontal="center" vertical="center" wrapText="1"/>
    </xf>
    <xf numFmtId="0" fontId="42" fillId="0" borderId="0" xfId="26" applyAlignment="1">
      <alignment horizontal="center" vertical="center" wrapText="1"/>
    </xf>
    <xf numFmtId="0" fontId="18" fillId="0" borderId="0" xfId="0" applyFont="1" applyAlignment="1">
      <alignment horizontal="left"/>
    </xf>
    <xf numFmtId="167" fontId="42" fillId="0" borderId="0" xfId="20" applyNumberFormat="1" applyFont="1" applyAlignment="1">
      <alignment horizontal="left" vertical="center" wrapText="1"/>
    </xf>
    <xf numFmtId="167" fontId="25" fillId="0" borderId="0" xfId="20" applyNumberFormat="1" applyAlignment="1">
      <alignment horizontal="left" vertical="center" wrapText="1"/>
    </xf>
    <xf numFmtId="167" fontId="33" fillId="0" borderId="24" xfId="20" applyNumberFormat="1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/>
    </xf>
    <xf numFmtId="0" fontId="18" fillId="0" borderId="0" xfId="8" applyFont="1" applyAlignment="1">
      <alignment horizontal="center" vertical="center" wrapText="1"/>
    </xf>
    <xf numFmtId="0" fontId="25" fillId="0" borderId="0" xfId="26" applyFont="1" applyAlignment="1">
      <alignment horizontal="center" vertical="center" wrapText="1"/>
    </xf>
    <xf numFmtId="0" fontId="18" fillId="0" borderId="0" xfId="22" applyFont="1" applyAlignment="1">
      <alignment horizontal="center"/>
    </xf>
    <xf numFmtId="0" fontId="9" fillId="0" borderId="4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3" fillId="0" borderId="0" xfId="22" applyAlignment="1">
      <alignment horizontal="center" vertical="center" wrapText="1"/>
    </xf>
    <xf numFmtId="0" fontId="16" fillId="0" borderId="8" xfId="5" applyFont="1" applyBorder="1" applyAlignment="1">
      <alignment horizontal="left" vertical="center"/>
    </xf>
    <xf numFmtId="0" fontId="35" fillId="0" borderId="8" xfId="5" applyFont="1" applyBorder="1" applyAlignment="1">
      <alignment horizontal="left" vertical="center"/>
    </xf>
    <xf numFmtId="0" fontId="16" fillId="0" borderId="9" xfId="5" applyFont="1" applyBorder="1" applyAlignment="1">
      <alignment horizontal="left" vertical="center"/>
    </xf>
    <xf numFmtId="0" fontId="26" fillId="0" borderId="7" xfId="3" applyFont="1" applyBorder="1" applyAlignment="1">
      <alignment horizontal="left" vertical="center"/>
    </xf>
    <xf numFmtId="0" fontId="11" fillId="0" borderId="8" xfId="5" applyFont="1" applyBorder="1" applyAlignment="1">
      <alignment horizontal="left" vertical="center" wrapText="1"/>
    </xf>
    <xf numFmtId="0" fontId="49" fillId="0" borderId="8" xfId="5" applyFont="1" applyBorder="1" applyAlignment="1">
      <alignment horizontal="left" vertical="center" wrapText="1"/>
    </xf>
    <xf numFmtId="0" fontId="49" fillId="3" borderId="8" xfId="5" applyFont="1" applyFill="1" applyBorder="1" applyAlignment="1">
      <alignment horizontal="left" vertical="center" wrapText="1"/>
    </xf>
    <xf numFmtId="0" fontId="49" fillId="0" borderId="9" xfId="5" applyFont="1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4" fillId="0" borderId="0" xfId="5" applyFont="1" applyAlignment="1">
      <alignment horizontal="right"/>
    </xf>
    <xf numFmtId="0" fontId="9" fillId="0" borderId="0" xfId="5" applyFont="1" applyAlignment="1">
      <alignment horizontal="right"/>
    </xf>
    <xf numFmtId="0" fontId="11" fillId="2" borderId="8" xfId="5" applyFont="1" applyFill="1" applyBorder="1" applyAlignment="1">
      <alignment horizontal="center" vertical="center"/>
    </xf>
    <xf numFmtId="0" fontId="63" fillId="2" borderId="8" xfId="5" applyFont="1" applyFill="1" applyBorder="1" applyAlignment="1">
      <alignment horizontal="center" vertical="center"/>
    </xf>
    <xf numFmtId="0" fontId="10" fillId="2" borderId="8" xfId="5" applyFont="1" applyFill="1" applyBorder="1" applyAlignment="1">
      <alignment horizontal="center" vertical="center"/>
    </xf>
    <xf numFmtId="0" fontId="11" fillId="0" borderId="8" xfId="5" applyFont="1" applyBorder="1" applyAlignment="1">
      <alignment vertical="center" wrapText="1"/>
    </xf>
    <xf numFmtId="0" fontId="11" fillId="0" borderId="8" xfId="5" applyFont="1" applyBorder="1" applyAlignment="1">
      <alignment horizontal="left" vertical="center"/>
    </xf>
    <xf numFmtId="0" fontId="64" fillId="6" borderId="1" xfId="9" applyFont="1" applyFill="1" applyBorder="1" applyAlignment="1">
      <alignment horizontal="center" vertical="center" wrapText="1"/>
    </xf>
    <xf numFmtId="0" fontId="26" fillId="0" borderId="1" xfId="9" applyFont="1" applyBorder="1" applyAlignment="1">
      <alignment horizontal="center" vertical="center" wrapText="1"/>
    </xf>
    <xf numFmtId="0" fontId="26" fillId="0" borderId="31" xfId="9" applyFont="1" applyBorder="1" applyAlignment="1">
      <alignment horizontal="center" vertical="center" wrapText="1"/>
    </xf>
    <xf numFmtId="0" fontId="62" fillId="0" borderId="0" xfId="28" applyFont="1" applyAlignment="1">
      <alignment horizontal="center"/>
    </xf>
    <xf numFmtId="0" fontId="26" fillId="0" borderId="0" xfId="0" applyFont="1" applyAlignment="1">
      <alignment horizontal="center"/>
    </xf>
  </cellXfs>
  <cellStyles count="38">
    <cellStyle name="Normál" xfId="0" builtinId="0"/>
    <cellStyle name="Normál 10" xfId="1" xr:uid="{00000000-0005-0000-0000-000001000000}"/>
    <cellStyle name="Normál 10 2" xfId="29" xr:uid="{00000000-0005-0000-0000-000002000000}"/>
    <cellStyle name="Normál 11" xfId="27" xr:uid="{00000000-0005-0000-0000-000003000000}"/>
    <cellStyle name="Normál 11 2" xfId="34" xr:uid="{00000000-0005-0000-0000-000004000000}"/>
    <cellStyle name="Normál 15" xfId="2" xr:uid="{00000000-0005-0000-0000-000005000000}"/>
    <cellStyle name="Normál 16" xfId="3" xr:uid="{00000000-0005-0000-0000-000006000000}"/>
    <cellStyle name="Normál 2" xfId="4" xr:uid="{00000000-0005-0000-0000-000007000000}"/>
    <cellStyle name="Normál 2 2" xfId="5" xr:uid="{00000000-0005-0000-0000-000008000000}"/>
    <cellStyle name="Normál 2 2 2" xfId="6" xr:uid="{00000000-0005-0000-0000-000009000000}"/>
    <cellStyle name="Normál 2 3" xfId="7" xr:uid="{00000000-0005-0000-0000-00000A000000}"/>
    <cellStyle name="Normál 2_2013. mellékletek-1" xfId="8" xr:uid="{00000000-0005-0000-0000-00000B000000}"/>
    <cellStyle name="Normál 3" xfId="9" xr:uid="{00000000-0005-0000-0000-00000C000000}"/>
    <cellStyle name="Normál 4" xfId="10" xr:uid="{00000000-0005-0000-0000-00000D000000}"/>
    <cellStyle name="Normál 5" xfId="11" xr:uid="{00000000-0005-0000-0000-00000E000000}"/>
    <cellStyle name="Normál 5 2" xfId="28" xr:uid="{00000000-0005-0000-0000-00000F000000}"/>
    <cellStyle name="Normál 5 2 2" xfId="35" xr:uid="{00000000-0005-0000-0000-000010000000}"/>
    <cellStyle name="Normál 5 2 3" xfId="36" xr:uid="{00000000-0005-0000-0000-000011000000}"/>
    <cellStyle name="Normál 5 2 3 2" xfId="37" xr:uid="{00000000-0005-0000-0000-000012000000}"/>
    <cellStyle name="Normál 5 3" xfId="30" xr:uid="{00000000-0005-0000-0000-000013000000}"/>
    <cellStyle name="Normál 6" xfId="12" xr:uid="{00000000-0005-0000-0000-000014000000}"/>
    <cellStyle name="Normál 6 2" xfId="13" xr:uid="{00000000-0005-0000-0000-000015000000}"/>
    <cellStyle name="Normál 7" xfId="14" xr:uid="{00000000-0005-0000-0000-000016000000}"/>
    <cellStyle name="Normál 7 2" xfId="31" xr:uid="{00000000-0005-0000-0000-000017000000}"/>
    <cellStyle name="Normál 8" xfId="15" xr:uid="{00000000-0005-0000-0000-000018000000}"/>
    <cellStyle name="Normál 8 2" xfId="32" xr:uid="{00000000-0005-0000-0000-000019000000}"/>
    <cellStyle name="Normál 9" xfId="16" xr:uid="{00000000-0005-0000-0000-00001A000000}"/>
    <cellStyle name="Normál 9 2" xfId="33" xr:uid="{00000000-0005-0000-0000-00001B000000}"/>
    <cellStyle name="Normál_1.a melléklet 7-2005 (II.18) rendelet" xfId="17" xr:uid="{00000000-0005-0000-0000-00001C000000}"/>
    <cellStyle name="Normál_1.b melléklet 7-2005 (II.18) rendelet" xfId="18" xr:uid="{00000000-0005-0000-0000-00001D000000}"/>
    <cellStyle name="Normál_11. sz. melléklet Hitelek 7-2005 (II.18) rendelet" xfId="19" xr:uid="{00000000-0005-0000-0000-00001E000000}"/>
    <cellStyle name="Normál_12. sz. melléklet Többéves kihatás 7-2005 (II.18) rendelet" xfId="20" xr:uid="{00000000-0005-0000-0000-00001F000000}"/>
    <cellStyle name="Normál_13. sz. melléklet Adott támogatás 7-2005 (II.18.) rendelet" xfId="21" xr:uid="{00000000-0005-0000-0000-000020000000}"/>
    <cellStyle name="Normál_2013. mellékletek-1" xfId="22" xr:uid="{00000000-0005-0000-0000-000021000000}"/>
    <cellStyle name="Normál_2013. mellékletek-1 2" xfId="23" xr:uid="{00000000-0005-0000-0000-000022000000}"/>
    <cellStyle name="Normál_2014_ ktv  terv beruházás 2013 01 24 2" xfId="24" xr:uid="{00000000-0005-0000-0000-000023000000}"/>
    <cellStyle name="Normal_KARSZJ3" xfId="25" xr:uid="{00000000-0005-0000-0000-000024000000}"/>
    <cellStyle name="Normál_SEGEDLETEK" xfId="26" xr:uid="{00000000-0005-0000-0000-00002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E39"/>
  <sheetViews>
    <sheetView tabSelected="1" topLeftCell="B1" zoomScaleNormal="100" workbookViewId="0">
      <selection activeCell="H31" sqref="H31"/>
    </sheetView>
  </sheetViews>
  <sheetFormatPr defaultRowHeight="12.75" x14ac:dyDescent="0.2"/>
  <cols>
    <col min="1" max="1" width="6.28515625" style="42" customWidth="1"/>
    <col min="2" max="2" width="53.42578125" style="42" customWidth="1"/>
    <col min="3" max="3" width="23.7109375" style="42" customWidth="1"/>
    <col min="4" max="4" width="11" style="42" customWidth="1"/>
    <col min="5" max="16384" width="9.140625" style="42"/>
  </cols>
  <sheetData>
    <row r="1" spans="1:3" x14ac:dyDescent="0.2">
      <c r="A1" s="41"/>
      <c r="B1" s="645" t="s">
        <v>491</v>
      </c>
      <c r="C1" s="645"/>
    </row>
    <row r="2" spans="1:3" ht="25.5" customHeight="1" thickBot="1" x14ac:dyDescent="0.25">
      <c r="A2" s="41"/>
      <c r="B2" s="645" t="s">
        <v>492</v>
      </c>
      <c r="C2" s="645"/>
    </row>
    <row r="3" spans="1:3" ht="31.5" customHeight="1" x14ac:dyDescent="0.2">
      <c r="A3" s="323" t="s">
        <v>6</v>
      </c>
      <c r="B3" s="324" t="s">
        <v>148</v>
      </c>
      <c r="C3" s="325" t="s">
        <v>433</v>
      </c>
    </row>
    <row r="4" spans="1:3" ht="17.25" customHeight="1" x14ac:dyDescent="0.2">
      <c r="A4" s="174"/>
      <c r="B4" s="308" t="s">
        <v>23</v>
      </c>
      <c r="C4" s="309"/>
    </row>
    <row r="5" spans="1:3" ht="17.25" customHeight="1" x14ac:dyDescent="0.2">
      <c r="A5" s="168" t="s">
        <v>107</v>
      </c>
      <c r="B5" s="169" t="s">
        <v>8</v>
      </c>
      <c r="C5" s="170">
        <f>SUM(C6:C14)</f>
        <v>5139832</v>
      </c>
    </row>
    <row r="6" spans="1:3" ht="17.25" customHeight="1" x14ac:dyDescent="0.25">
      <c r="A6" s="168"/>
      <c r="B6" s="171" t="s">
        <v>24</v>
      </c>
      <c r="C6" s="310">
        <f>'5.1 Önkormányzat bevétele (2)'!C12</f>
        <v>932575</v>
      </c>
    </row>
    <row r="7" spans="1:3" ht="15.75" customHeight="1" x14ac:dyDescent="0.2">
      <c r="A7" s="647"/>
      <c r="B7" s="171" t="s">
        <v>417</v>
      </c>
      <c r="C7" s="173">
        <f>'5.1 Önkormányzat bevétele (2)'!C14</f>
        <v>40000</v>
      </c>
    </row>
    <row r="8" spans="1:3" ht="16.5" customHeight="1" x14ac:dyDescent="0.2">
      <c r="A8" s="648"/>
      <c r="B8" s="171" t="s">
        <v>361</v>
      </c>
      <c r="C8" s="173">
        <f>'5.1 Önkormányzat bevétele (2)'!C16</f>
        <v>594067</v>
      </c>
    </row>
    <row r="9" spans="1:3" ht="15.75" customHeight="1" x14ac:dyDescent="0.2">
      <c r="A9" s="648"/>
      <c r="B9" s="171" t="s">
        <v>26</v>
      </c>
      <c r="C9" s="173">
        <f>'5.1 Önkormányzat bevétele (2)'!C23</f>
        <v>845000</v>
      </c>
    </row>
    <row r="10" spans="1:3" ht="15.75" customHeight="1" x14ac:dyDescent="0.2">
      <c r="A10" s="648"/>
      <c r="B10" s="171" t="s">
        <v>27</v>
      </c>
      <c r="C10" s="173">
        <f>'5.1 Önkormányzat bevétele (2)'!C34</f>
        <v>408540</v>
      </c>
    </row>
    <row r="11" spans="1:3" ht="16.5" customHeight="1" x14ac:dyDescent="0.2">
      <c r="A11" s="648"/>
      <c r="B11" s="171" t="s">
        <v>28</v>
      </c>
      <c r="C11" s="173">
        <f>'5.1 Önkormányzat bevétele (2)'!C36</f>
        <v>162175</v>
      </c>
    </row>
    <row r="12" spans="1:3" ht="15" customHeight="1" x14ac:dyDescent="0.2">
      <c r="A12" s="648"/>
      <c r="B12" s="171" t="s">
        <v>29</v>
      </c>
      <c r="C12" s="173">
        <f>'5.1 Önkormányzat bevétele (2)'!C39</f>
        <v>1500</v>
      </c>
    </row>
    <row r="13" spans="1:3" ht="15.75" customHeight="1" x14ac:dyDescent="0.2">
      <c r="A13" s="648"/>
      <c r="B13" s="171" t="s">
        <v>30</v>
      </c>
      <c r="C13" s="173">
        <f>'5.1 Önkormányzat bevétele (2)'!C42</f>
        <v>3500</v>
      </c>
    </row>
    <row r="14" spans="1:3" ht="15" customHeight="1" x14ac:dyDescent="0.2">
      <c r="A14" s="648"/>
      <c r="B14" s="232" t="s">
        <v>271</v>
      </c>
      <c r="C14" s="173">
        <f>'5.1 Önkormányzat bevétele (2)'!C47</f>
        <v>2152475</v>
      </c>
    </row>
    <row r="15" spans="1:3" ht="18.75" customHeight="1" x14ac:dyDescent="0.25">
      <c r="A15" s="168" t="s">
        <v>108</v>
      </c>
      <c r="B15" s="169" t="s">
        <v>186</v>
      </c>
      <c r="C15" s="176">
        <f>C16+C18+C17+C19</f>
        <v>25016</v>
      </c>
    </row>
    <row r="16" spans="1:3" ht="16.5" customHeight="1" x14ac:dyDescent="0.25">
      <c r="A16" s="647"/>
      <c r="B16" s="171" t="s">
        <v>31</v>
      </c>
      <c r="C16" s="172">
        <f>'1.tájékoztató kimutatás (3)'!C5</f>
        <v>7500</v>
      </c>
    </row>
    <row r="17" spans="1:5" ht="15" customHeight="1" x14ac:dyDescent="0.25">
      <c r="A17" s="649"/>
      <c r="B17" s="171" t="s">
        <v>26</v>
      </c>
      <c r="C17" s="172">
        <f>'1.tájékoztató kimutatás (3)'!C6</f>
        <v>400</v>
      </c>
    </row>
    <row r="18" spans="1:5" ht="16.5" customHeight="1" x14ac:dyDescent="0.25">
      <c r="A18" s="650"/>
      <c r="B18" s="232" t="s">
        <v>271</v>
      </c>
      <c r="C18" s="172">
        <f>'3.Intézményi bevételek (2)'!I23</f>
        <v>4425</v>
      </c>
    </row>
    <row r="19" spans="1:5" ht="19.5" customHeight="1" x14ac:dyDescent="0.25">
      <c r="A19" s="311"/>
      <c r="B19" s="171" t="s">
        <v>25</v>
      </c>
      <c r="C19" s="172">
        <f>'3.Intézményi bevételek (2)'!I12</f>
        <v>12691</v>
      </c>
    </row>
    <row r="20" spans="1:5" ht="15.75" customHeight="1" x14ac:dyDescent="0.25">
      <c r="A20" s="168" t="s">
        <v>109</v>
      </c>
      <c r="B20" s="169" t="s">
        <v>15</v>
      </c>
      <c r="C20" s="177">
        <f>C21+C22</f>
        <v>154640</v>
      </c>
    </row>
    <row r="21" spans="1:5" ht="15" customHeight="1" x14ac:dyDescent="0.25">
      <c r="A21" s="646" t="s">
        <v>16</v>
      </c>
      <c r="B21" s="171" t="s">
        <v>31</v>
      </c>
      <c r="C21" s="172">
        <f>'3.Intézményi bevételek (2)'!B11</f>
        <v>137515</v>
      </c>
      <c r="D21" s="43"/>
    </row>
    <row r="22" spans="1:5" ht="16.5" customHeight="1" x14ac:dyDescent="0.25">
      <c r="A22" s="646"/>
      <c r="B22" s="232" t="s">
        <v>271</v>
      </c>
      <c r="C22" s="172">
        <f>'3.Intézményi bevételek (2)'!I22</f>
        <v>17125</v>
      </c>
    </row>
    <row r="23" spans="1:5" ht="17.25" customHeight="1" x14ac:dyDescent="0.25">
      <c r="A23" s="178"/>
      <c r="B23" s="312" t="s">
        <v>32</v>
      </c>
      <c r="C23" s="313">
        <f>C20+C15+C5</f>
        <v>5319488</v>
      </c>
      <c r="D23" s="44"/>
    </row>
    <row r="24" spans="1:5" ht="15.75" customHeight="1" x14ac:dyDescent="0.2">
      <c r="A24" s="642"/>
      <c r="B24" s="171" t="s">
        <v>24</v>
      </c>
      <c r="C24" s="173">
        <f>C6</f>
        <v>932575</v>
      </c>
    </row>
    <row r="25" spans="1:5" ht="15" customHeight="1" x14ac:dyDescent="0.2">
      <c r="A25" s="643"/>
      <c r="B25" s="171" t="s">
        <v>417</v>
      </c>
      <c r="C25" s="173">
        <f>C7+C19</f>
        <v>52691</v>
      </c>
      <c r="E25" s="44"/>
    </row>
    <row r="26" spans="1:5" ht="17.25" customHeight="1" x14ac:dyDescent="0.2">
      <c r="A26" s="643"/>
      <c r="B26" s="171" t="s">
        <v>361</v>
      </c>
      <c r="C26" s="173">
        <f>C8</f>
        <v>594067</v>
      </c>
      <c r="E26" s="44"/>
    </row>
    <row r="27" spans="1:5" ht="15.75" customHeight="1" x14ac:dyDescent="0.2">
      <c r="A27" s="643"/>
      <c r="B27" s="171" t="s">
        <v>26</v>
      </c>
      <c r="C27" s="173">
        <f>C9+C17</f>
        <v>845400</v>
      </c>
      <c r="E27" s="44"/>
    </row>
    <row r="28" spans="1:5" ht="17.25" customHeight="1" x14ac:dyDescent="0.2">
      <c r="A28" s="643"/>
      <c r="B28" s="171" t="s">
        <v>27</v>
      </c>
      <c r="C28" s="173">
        <f>C10+C16+C21</f>
        <v>553555</v>
      </c>
      <c r="E28" s="44"/>
    </row>
    <row r="29" spans="1:5" ht="16.5" customHeight="1" x14ac:dyDescent="0.2">
      <c r="A29" s="643"/>
      <c r="B29" s="171" t="s">
        <v>28</v>
      </c>
      <c r="C29" s="173">
        <f>C11</f>
        <v>162175</v>
      </c>
      <c r="E29" s="44"/>
    </row>
    <row r="30" spans="1:5" ht="15" customHeight="1" x14ac:dyDescent="0.2">
      <c r="A30" s="643"/>
      <c r="B30" s="171" t="s">
        <v>29</v>
      </c>
      <c r="C30" s="173">
        <f>C12</f>
        <v>1500</v>
      </c>
      <c r="E30" s="44"/>
    </row>
    <row r="31" spans="1:5" ht="15" customHeight="1" x14ac:dyDescent="0.2">
      <c r="A31" s="643"/>
      <c r="B31" s="171" t="s">
        <v>30</v>
      </c>
      <c r="C31" s="173">
        <f>C13</f>
        <v>3500</v>
      </c>
      <c r="E31" s="44"/>
    </row>
    <row r="32" spans="1:5" ht="18.75" customHeight="1" thickBot="1" x14ac:dyDescent="0.25">
      <c r="A32" s="644"/>
      <c r="B32" s="314" t="s">
        <v>271</v>
      </c>
      <c r="C32" s="315">
        <f>C14+C22+C18</f>
        <v>2174025</v>
      </c>
      <c r="E32" s="44"/>
    </row>
    <row r="33" spans="1:5" ht="18.75" customHeight="1" x14ac:dyDescent="0.2">
      <c r="A33" s="451"/>
      <c r="B33" s="452"/>
      <c r="C33" s="453"/>
      <c r="E33" s="44"/>
    </row>
    <row r="34" spans="1:5" ht="15.75" x14ac:dyDescent="0.25">
      <c r="A34" s="190"/>
      <c r="B34" s="190"/>
      <c r="C34" s="316"/>
    </row>
    <row r="35" spans="1:5" ht="15.75" x14ac:dyDescent="0.25">
      <c r="A35" s="190"/>
      <c r="B35" s="190"/>
      <c r="C35" s="316"/>
    </row>
    <row r="36" spans="1:5" ht="15.75" x14ac:dyDescent="0.25">
      <c r="A36" s="190"/>
      <c r="B36" s="190"/>
      <c r="C36" s="316"/>
    </row>
    <row r="37" spans="1:5" x14ac:dyDescent="0.2">
      <c r="C37" s="45"/>
    </row>
    <row r="38" spans="1:5" x14ac:dyDescent="0.2">
      <c r="C38" s="44"/>
    </row>
    <row r="39" spans="1:5" x14ac:dyDescent="0.2">
      <c r="C39" s="44"/>
    </row>
  </sheetData>
  <mergeCells count="6">
    <mergeCell ref="A24:A32"/>
    <mergeCell ref="B1:C1"/>
    <mergeCell ref="B2:C2"/>
    <mergeCell ref="A21:A22"/>
    <mergeCell ref="A7:A14"/>
    <mergeCell ref="A16:A18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I36"/>
  <sheetViews>
    <sheetView topLeftCell="A6" zoomScaleNormal="100" workbookViewId="0">
      <selection activeCell="D21" sqref="D21"/>
    </sheetView>
  </sheetViews>
  <sheetFormatPr defaultColWidth="8" defaultRowHeight="12.75" x14ac:dyDescent="0.2"/>
  <cols>
    <col min="1" max="1" width="37" style="55" customWidth="1"/>
    <col min="2" max="2" width="19.7109375" style="49" customWidth="1"/>
    <col min="3" max="3" width="28.42578125" style="49" customWidth="1"/>
    <col min="4" max="4" width="20.28515625" style="49" customWidth="1"/>
    <col min="5" max="5" width="10.28515625" style="49" customWidth="1"/>
    <col min="6" max="6" width="24.42578125" style="49" customWidth="1"/>
    <col min="7" max="9" width="11" style="49" customWidth="1"/>
    <col min="10" max="16384" width="8" style="49"/>
  </cols>
  <sheetData>
    <row r="1" spans="1:9" ht="15.75" x14ac:dyDescent="0.2">
      <c r="A1" s="714" t="s">
        <v>454</v>
      </c>
      <c r="B1" s="715"/>
      <c r="C1" s="715"/>
      <c r="D1" s="715"/>
      <c r="E1" s="48"/>
      <c r="I1" s="50"/>
    </row>
    <row r="2" spans="1:9" ht="33" customHeight="1" x14ac:dyDescent="0.2">
      <c r="A2" s="714" t="s">
        <v>455</v>
      </c>
      <c r="B2" s="715"/>
      <c r="C2" s="715"/>
      <c r="D2" s="715"/>
      <c r="E2" s="48"/>
      <c r="I2" s="50"/>
    </row>
    <row r="3" spans="1:9" ht="33" customHeight="1" thickBot="1" x14ac:dyDescent="0.25">
      <c r="A3" s="144"/>
      <c r="B3" s="322"/>
      <c r="C3" s="322"/>
      <c r="D3" s="46" t="s">
        <v>147</v>
      </c>
      <c r="E3" s="48"/>
      <c r="I3" s="50"/>
    </row>
    <row r="4" spans="1:9" ht="28.5" customHeight="1" x14ac:dyDescent="0.2">
      <c r="A4" s="716" t="s">
        <v>23</v>
      </c>
      <c r="B4" s="717"/>
      <c r="C4" s="717" t="s">
        <v>7</v>
      </c>
      <c r="D4" s="718"/>
      <c r="E4" s="48"/>
      <c r="I4" s="50"/>
    </row>
    <row r="5" spans="1:9" ht="30.75" customHeight="1" x14ac:dyDescent="0.2">
      <c r="A5" s="51" t="s">
        <v>110</v>
      </c>
      <c r="B5" s="227" t="s">
        <v>497</v>
      </c>
      <c r="C5" s="52" t="s">
        <v>110</v>
      </c>
      <c r="D5" s="358" t="s">
        <v>497</v>
      </c>
      <c r="E5" s="53"/>
    </row>
    <row r="6" spans="1:9" s="53" customFormat="1" ht="40.5" customHeight="1" x14ac:dyDescent="0.2">
      <c r="A6" s="230" t="s">
        <v>91</v>
      </c>
      <c r="B6" s="247">
        <f>'1. ÖSSZES bevétel (2)'!C6</f>
        <v>932575</v>
      </c>
      <c r="C6" s="171" t="s">
        <v>192</v>
      </c>
      <c r="D6" s="359">
        <f>'2. ÖSSZES kiadások'!C27</f>
        <v>656216</v>
      </c>
      <c r="E6" s="49"/>
    </row>
    <row r="7" spans="1:9" ht="40.5" customHeight="1" x14ac:dyDescent="0.2">
      <c r="A7" s="230" t="s">
        <v>175</v>
      </c>
      <c r="B7" s="248">
        <f>'1. ÖSSZES bevétel (2)'!C25</f>
        <v>52691</v>
      </c>
      <c r="C7" s="171" t="s">
        <v>41</v>
      </c>
      <c r="D7" s="360">
        <f>'2. ÖSSZES kiadások'!C28</f>
        <v>112580</v>
      </c>
    </row>
    <row r="8" spans="1:9" ht="24.95" customHeight="1" x14ac:dyDescent="0.2">
      <c r="A8" s="230" t="s">
        <v>92</v>
      </c>
      <c r="B8" s="248">
        <f>'1. ÖSSZES bevétel (2)'!C27</f>
        <v>845400</v>
      </c>
      <c r="C8" s="171" t="s">
        <v>194</v>
      </c>
      <c r="D8" s="360">
        <f>'2. ÖSSZES kiadások'!C29</f>
        <v>882489</v>
      </c>
    </row>
    <row r="9" spans="1:9" ht="24.95" customHeight="1" x14ac:dyDescent="0.2">
      <c r="A9" s="230" t="s">
        <v>179</v>
      </c>
      <c r="B9" s="248">
        <f>'1. ÖSSZES bevétel (2)'!C28</f>
        <v>553555</v>
      </c>
      <c r="C9" s="171" t="s">
        <v>96</v>
      </c>
      <c r="D9" s="360">
        <f>'2. ÖSSZES kiadások'!C30</f>
        <v>30000</v>
      </c>
    </row>
    <row r="10" spans="1:9" ht="24.95" customHeight="1" x14ac:dyDescent="0.2">
      <c r="A10" s="230" t="s">
        <v>93</v>
      </c>
      <c r="B10" s="248">
        <f>'1. ÖSSZES bevétel (2)'!C30</f>
        <v>1500</v>
      </c>
      <c r="C10" s="171" t="s">
        <v>97</v>
      </c>
      <c r="D10" s="360">
        <f>'2. ÖSSZES kiadások'!C31</f>
        <v>878151</v>
      </c>
      <c r="E10" s="54"/>
    </row>
    <row r="11" spans="1:9" ht="31.5" customHeight="1" x14ac:dyDescent="0.2">
      <c r="A11" s="231" t="s">
        <v>90</v>
      </c>
      <c r="B11" s="249">
        <v>79059</v>
      </c>
      <c r="C11" s="250" t="s">
        <v>341</v>
      </c>
      <c r="D11" s="360">
        <f>'5.2 Önkormányzat kiadása (3)'!C84</f>
        <v>31584</v>
      </c>
    </row>
    <row r="12" spans="1:9" ht="29.25" customHeight="1" x14ac:dyDescent="0.2">
      <c r="A12" s="231" t="s">
        <v>359</v>
      </c>
      <c r="B12" s="249">
        <v>250000</v>
      </c>
      <c r="C12" s="356" t="s">
        <v>360</v>
      </c>
      <c r="D12" s="360">
        <v>250000</v>
      </c>
    </row>
    <row r="13" spans="1:9" ht="24" customHeight="1" x14ac:dyDescent="0.2">
      <c r="A13" s="252"/>
      <c r="B13" s="250"/>
      <c r="C13" s="250"/>
      <c r="D13" s="360"/>
    </row>
    <row r="14" spans="1:9" ht="24.95" customHeight="1" x14ac:dyDescent="0.2">
      <c r="A14" s="357"/>
      <c r="B14" s="253"/>
      <c r="C14" s="250"/>
      <c r="D14" s="360"/>
    </row>
    <row r="15" spans="1:9" ht="24.95" customHeight="1" x14ac:dyDescent="0.2">
      <c r="A15" s="252"/>
      <c r="B15" s="253"/>
      <c r="C15" s="250"/>
      <c r="D15" s="360"/>
    </row>
    <row r="16" spans="1:9" ht="24.95" customHeight="1" x14ac:dyDescent="0.2">
      <c r="A16" s="252"/>
      <c r="B16" s="253"/>
      <c r="C16" s="254"/>
      <c r="D16" s="360"/>
    </row>
    <row r="17" spans="1:4" ht="24.95" customHeight="1" x14ac:dyDescent="0.2">
      <c r="A17" s="252"/>
      <c r="B17" s="253"/>
      <c r="C17" s="254"/>
      <c r="D17" s="361"/>
    </row>
    <row r="18" spans="1:4" ht="18" customHeight="1" x14ac:dyDescent="0.2">
      <c r="A18" s="252"/>
      <c r="B18" s="253"/>
      <c r="C18" s="254"/>
      <c r="D18" s="361"/>
    </row>
    <row r="19" spans="1:4" ht="18" customHeight="1" x14ac:dyDescent="0.2">
      <c r="A19" s="252"/>
      <c r="B19" s="253"/>
      <c r="C19" s="254"/>
      <c r="D19" s="361"/>
    </row>
    <row r="20" spans="1:4" ht="18" customHeight="1" x14ac:dyDescent="0.2">
      <c r="A20" s="255" t="s">
        <v>42</v>
      </c>
      <c r="B20" s="256">
        <f>SUM(B6:B19)</f>
        <v>2714780</v>
      </c>
      <c r="C20" s="257" t="s">
        <v>42</v>
      </c>
      <c r="D20" s="362">
        <f>SUM(D6:D19)</f>
        <v>2841020</v>
      </c>
    </row>
    <row r="21" spans="1:4" ht="18" customHeight="1" thickBot="1" x14ac:dyDescent="0.25">
      <c r="A21" s="258" t="s">
        <v>43</v>
      </c>
      <c r="B21" s="259">
        <f>IF(((D20-B20)&gt;0),D20-B20,"----")</f>
        <v>126240</v>
      </c>
      <c r="C21" s="260" t="s">
        <v>44</v>
      </c>
      <c r="D21" s="363" t="str">
        <f>IF(((B20-D20)&gt;0),B20-D20,"----")</f>
        <v>----</v>
      </c>
    </row>
    <row r="22" spans="1:4" ht="18" customHeight="1" x14ac:dyDescent="0.2">
      <c r="A22" s="261"/>
      <c r="B22" s="251"/>
      <c r="C22" s="251"/>
    </row>
    <row r="23" spans="1:4" ht="15.75" x14ac:dyDescent="0.2">
      <c r="A23" s="261"/>
      <c r="B23" s="251"/>
      <c r="C23" s="251"/>
      <c r="D23" s="251"/>
    </row>
    <row r="24" spans="1:4" ht="15.75" x14ac:dyDescent="0.2">
      <c r="A24" s="261"/>
      <c r="B24" s="251"/>
      <c r="C24" s="251"/>
      <c r="D24" s="251"/>
    </row>
    <row r="25" spans="1:4" ht="15.75" x14ac:dyDescent="0.2">
      <c r="A25" s="261"/>
      <c r="B25" s="251"/>
      <c r="C25" s="251"/>
    </row>
    <row r="26" spans="1:4" ht="15.75" x14ac:dyDescent="0.2">
      <c r="A26" s="261"/>
      <c r="B26" s="251"/>
      <c r="C26" s="251"/>
    </row>
    <row r="27" spans="1:4" ht="15.75" x14ac:dyDescent="0.2">
      <c r="A27" s="261"/>
      <c r="B27" s="251"/>
      <c r="C27" s="251"/>
    </row>
    <row r="28" spans="1:4" ht="15.75" x14ac:dyDescent="0.2">
      <c r="A28" s="261"/>
      <c r="B28" s="251"/>
      <c r="C28" s="251"/>
    </row>
    <row r="29" spans="1:4" ht="15.75" x14ac:dyDescent="0.2">
      <c r="A29" s="261"/>
      <c r="B29" s="251"/>
      <c r="C29" s="251"/>
      <c r="D29" s="251"/>
    </row>
    <row r="30" spans="1:4" ht="15.75" x14ac:dyDescent="0.2">
      <c r="A30" s="261"/>
      <c r="B30" s="251"/>
      <c r="C30" s="251"/>
    </row>
    <row r="31" spans="1:4" ht="15.75" x14ac:dyDescent="0.2">
      <c r="A31" s="261"/>
      <c r="B31" s="251"/>
      <c r="C31" s="251"/>
    </row>
    <row r="32" spans="1:4" ht="15.75" x14ac:dyDescent="0.2">
      <c r="A32" s="261"/>
      <c r="B32" s="251"/>
      <c r="C32" s="251"/>
    </row>
    <row r="33" spans="1:3" ht="15.75" x14ac:dyDescent="0.2">
      <c r="A33" s="261"/>
      <c r="B33" s="251"/>
      <c r="C33" s="251"/>
    </row>
    <row r="34" spans="1:3" ht="15.75" x14ac:dyDescent="0.2">
      <c r="A34" s="261"/>
      <c r="B34" s="251"/>
      <c r="C34" s="251"/>
    </row>
    <row r="35" spans="1:3" ht="15.75" x14ac:dyDescent="0.2">
      <c r="A35" s="261"/>
      <c r="B35" s="251"/>
      <c r="C35" s="251"/>
    </row>
    <row r="36" spans="1:3" ht="15.75" x14ac:dyDescent="0.2">
      <c r="A36" s="261"/>
      <c r="B36" s="251"/>
      <c r="C36" s="251"/>
    </row>
  </sheetData>
  <mergeCells count="4">
    <mergeCell ref="A1:D1"/>
    <mergeCell ref="A2:D2"/>
    <mergeCell ref="A4:B4"/>
    <mergeCell ref="C4:D4"/>
  </mergeCells>
  <phoneticPr fontId="25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H36"/>
  <sheetViews>
    <sheetView topLeftCell="A6" zoomScaleNormal="100" workbookViewId="0">
      <selection activeCell="I23" sqref="I23"/>
    </sheetView>
  </sheetViews>
  <sheetFormatPr defaultColWidth="8" defaultRowHeight="12.75" x14ac:dyDescent="0.2"/>
  <cols>
    <col min="1" max="1" width="30.7109375" style="62" customWidth="1"/>
    <col min="2" max="2" width="20.140625" style="62" customWidth="1"/>
    <col min="3" max="3" width="27.5703125" style="56" customWidth="1"/>
    <col min="4" max="4" width="20" style="56" customWidth="1"/>
    <col min="5" max="5" width="24.42578125" style="56" customWidth="1"/>
    <col min="6" max="8" width="11" style="56" customWidth="1"/>
    <col min="9" max="16384" width="8" style="56"/>
  </cols>
  <sheetData>
    <row r="1" spans="1:8" ht="28.5" customHeight="1" x14ac:dyDescent="0.2">
      <c r="A1" s="714" t="s">
        <v>451</v>
      </c>
      <c r="B1" s="715"/>
      <c r="C1" s="715"/>
      <c r="D1" s="715"/>
      <c r="H1" s="57"/>
    </row>
    <row r="2" spans="1:8" ht="28.5" customHeight="1" x14ac:dyDescent="0.2">
      <c r="A2" s="714" t="s">
        <v>452</v>
      </c>
      <c r="B2" s="715"/>
      <c r="C2" s="715"/>
      <c r="D2" s="715"/>
      <c r="H2" s="57"/>
    </row>
    <row r="3" spans="1:8" ht="28.5" customHeight="1" thickBot="1" x14ac:dyDescent="0.25">
      <c r="A3" s="144"/>
      <c r="B3" s="322"/>
      <c r="C3" s="322"/>
      <c r="D3" s="46" t="s">
        <v>147</v>
      </c>
      <c r="H3" s="57"/>
    </row>
    <row r="4" spans="1:8" ht="28.5" customHeight="1" x14ac:dyDescent="0.2">
      <c r="A4" s="719" t="s">
        <v>23</v>
      </c>
      <c r="B4" s="720"/>
      <c r="C4" s="720" t="s">
        <v>7</v>
      </c>
      <c r="D4" s="721"/>
      <c r="H4" s="57"/>
    </row>
    <row r="5" spans="1:8" ht="37.5" customHeight="1" x14ac:dyDescent="0.2">
      <c r="A5" s="58" t="s">
        <v>110</v>
      </c>
      <c r="B5" s="227" t="s">
        <v>497</v>
      </c>
      <c r="C5" s="59" t="s">
        <v>110</v>
      </c>
      <c r="D5" s="358" t="s">
        <v>497</v>
      </c>
      <c r="E5" s="60"/>
    </row>
    <row r="6" spans="1:8" s="60" customFormat="1" ht="33.75" customHeight="1" x14ac:dyDescent="0.2">
      <c r="A6" s="228" t="s">
        <v>176</v>
      </c>
      <c r="B6" s="229">
        <f>'1. ÖSSZES bevétel (2)'!C26</f>
        <v>594067</v>
      </c>
      <c r="C6" s="171" t="s">
        <v>345</v>
      </c>
      <c r="D6" s="365">
        <f>'2. ÖSSZES kiadások'!C32</f>
        <v>1500</v>
      </c>
      <c r="E6" s="56"/>
    </row>
    <row r="7" spans="1:8" ht="24" customHeight="1" x14ac:dyDescent="0.2">
      <c r="A7" s="230" t="s">
        <v>89</v>
      </c>
      <c r="B7" s="229">
        <f>'1. ÖSSZES bevétel (2)'!C29</f>
        <v>162175</v>
      </c>
      <c r="C7" s="171" t="s">
        <v>94</v>
      </c>
      <c r="D7" s="365">
        <f>'2. ÖSSZES kiadások'!C33</f>
        <v>2308563</v>
      </c>
    </row>
    <row r="8" spans="1:8" ht="36" customHeight="1" x14ac:dyDescent="0.2">
      <c r="A8" s="228" t="s">
        <v>222</v>
      </c>
      <c r="B8" s="229">
        <f>'1. ÖSSZES bevétel (2)'!C31</f>
        <v>3500</v>
      </c>
      <c r="C8" s="364" t="s">
        <v>95</v>
      </c>
      <c r="D8" s="365">
        <f>'2. ÖSSZES kiadások'!C34</f>
        <v>168405</v>
      </c>
    </row>
    <row r="9" spans="1:8" ht="36" customHeight="1" x14ac:dyDescent="0.2">
      <c r="A9" s="231" t="s">
        <v>90</v>
      </c>
      <c r="B9" s="229">
        <v>1589966</v>
      </c>
      <c r="C9" s="232"/>
      <c r="D9" s="365"/>
    </row>
    <row r="10" spans="1:8" ht="24.95" customHeight="1" x14ac:dyDescent="0.2">
      <c r="A10" s="233" t="s">
        <v>368</v>
      </c>
      <c r="B10" s="234">
        <v>255000</v>
      </c>
      <c r="C10" s="235"/>
      <c r="D10" s="365"/>
      <c r="E10" s="61"/>
    </row>
    <row r="11" spans="1:8" ht="24.95" customHeight="1" x14ac:dyDescent="0.2">
      <c r="A11" s="233"/>
      <c r="B11" s="234"/>
      <c r="C11" s="236"/>
      <c r="D11" s="365"/>
    </row>
    <row r="12" spans="1:8" ht="24.95" customHeight="1" x14ac:dyDescent="0.2">
      <c r="A12" s="237"/>
      <c r="B12" s="234"/>
      <c r="C12" s="235"/>
      <c r="D12" s="365"/>
    </row>
    <row r="13" spans="1:8" ht="24.95" customHeight="1" x14ac:dyDescent="0.2">
      <c r="A13" s="237"/>
      <c r="B13" s="234"/>
      <c r="C13" s="235"/>
      <c r="D13" s="365"/>
    </row>
    <row r="14" spans="1:8" ht="24.95" customHeight="1" x14ac:dyDescent="0.2">
      <c r="A14" s="237"/>
      <c r="B14" s="234"/>
      <c r="C14" s="236"/>
      <c r="D14" s="365"/>
    </row>
    <row r="15" spans="1:8" ht="24.95" customHeight="1" x14ac:dyDescent="0.2">
      <c r="A15" s="237"/>
      <c r="B15" s="234"/>
      <c r="C15" s="236"/>
      <c r="D15" s="365"/>
    </row>
    <row r="16" spans="1:8" ht="24.95" customHeight="1" x14ac:dyDescent="0.2">
      <c r="A16" s="237"/>
      <c r="B16" s="238"/>
      <c r="C16" s="236"/>
      <c r="D16" s="366"/>
    </row>
    <row r="17" spans="1:4" ht="18" customHeight="1" x14ac:dyDescent="0.2">
      <c r="A17" s="237"/>
      <c r="B17" s="238"/>
      <c r="C17" s="236"/>
      <c r="D17" s="366"/>
    </row>
    <row r="18" spans="1:4" ht="18" customHeight="1" x14ac:dyDescent="0.2">
      <c r="A18" s="237"/>
      <c r="B18" s="238"/>
      <c r="C18" s="236"/>
      <c r="D18" s="366"/>
    </row>
    <row r="19" spans="1:4" ht="38.25" customHeight="1" x14ac:dyDescent="0.2">
      <c r="A19" s="239" t="s">
        <v>42</v>
      </c>
      <c r="B19" s="240">
        <f>SUM(B6:B18)</f>
        <v>2604708</v>
      </c>
      <c r="C19" s="241" t="s">
        <v>42</v>
      </c>
      <c r="D19" s="367">
        <f>SUM(D6:D18)</f>
        <v>2478468</v>
      </c>
    </row>
    <row r="20" spans="1:4" ht="18" customHeight="1" thickBot="1" x14ac:dyDescent="0.25">
      <c r="A20" s="242" t="s">
        <v>43</v>
      </c>
      <c r="B20" s="243" t="str">
        <f>IF(((D19-B19)&gt;0),D19-B19,"----")</f>
        <v>----</v>
      </c>
      <c r="C20" s="244" t="s">
        <v>44</v>
      </c>
      <c r="D20" s="368">
        <f>IF(((B19-D19)&gt;0),B19-D19,"----")</f>
        <v>126240</v>
      </c>
    </row>
    <row r="21" spans="1:4" ht="18" customHeight="1" x14ac:dyDescent="0.2">
      <c r="A21" s="245"/>
      <c r="B21" s="245"/>
      <c r="C21" s="246"/>
    </row>
    <row r="22" spans="1:4" ht="15.75" x14ac:dyDescent="0.2">
      <c r="A22" s="245"/>
      <c r="B22" s="245"/>
      <c r="C22" s="245"/>
      <c r="D22" s="245"/>
    </row>
    <row r="23" spans="1:4" ht="15.75" x14ac:dyDescent="0.2">
      <c r="A23" s="245"/>
      <c r="B23" s="245"/>
      <c r="C23" s="246"/>
    </row>
    <row r="24" spans="1:4" ht="15.75" x14ac:dyDescent="0.2">
      <c r="A24" s="245"/>
      <c r="B24" s="245"/>
      <c r="C24" s="246"/>
    </row>
    <row r="25" spans="1:4" ht="15.75" x14ac:dyDescent="0.2">
      <c r="A25" s="245"/>
      <c r="B25" s="245"/>
      <c r="C25" s="246"/>
    </row>
    <row r="26" spans="1:4" ht="15.75" x14ac:dyDescent="0.2">
      <c r="A26" s="245"/>
      <c r="B26" s="245"/>
      <c r="C26" s="246"/>
    </row>
    <row r="27" spans="1:4" ht="15.75" x14ac:dyDescent="0.2">
      <c r="A27" s="245"/>
      <c r="B27" s="245">
        <f>B24-B22</f>
        <v>0</v>
      </c>
      <c r="C27" s="245">
        <f>C24-C22</f>
        <v>0</v>
      </c>
      <c r="D27" s="62">
        <f>D24-D22</f>
        <v>0</v>
      </c>
    </row>
    <row r="28" spans="1:4" ht="15.75" x14ac:dyDescent="0.2">
      <c r="A28" s="245"/>
      <c r="B28" s="245"/>
      <c r="C28" s="246"/>
    </row>
    <row r="29" spans="1:4" ht="15.75" x14ac:dyDescent="0.2">
      <c r="A29" s="245"/>
      <c r="B29" s="245"/>
      <c r="C29" s="246"/>
    </row>
    <row r="30" spans="1:4" ht="15.75" x14ac:dyDescent="0.2">
      <c r="A30" s="245"/>
      <c r="B30" s="245"/>
      <c r="C30" s="246"/>
    </row>
    <row r="31" spans="1:4" ht="15.75" x14ac:dyDescent="0.2">
      <c r="A31" s="245"/>
      <c r="B31" s="245"/>
      <c r="C31" s="246"/>
    </row>
    <row r="32" spans="1:4" ht="15.75" x14ac:dyDescent="0.2">
      <c r="A32" s="245"/>
      <c r="B32" s="245"/>
      <c r="C32" s="246"/>
    </row>
    <row r="33" spans="1:3" ht="15.75" x14ac:dyDescent="0.2">
      <c r="A33" s="245"/>
      <c r="B33" s="245"/>
      <c r="C33" s="246"/>
    </row>
    <row r="34" spans="1:3" ht="15.75" x14ac:dyDescent="0.2">
      <c r="A34" s="245"/>
      <c r="B34" s="245"/>
      <c r="C34" s="246"/>
    </row>
    <row r="35" spans="1:3" ht="15.75" x14ac:dyDescent="0.2">
      <c r="A35" s="245"/>
      <c r="B35" s="245"/>
      <c r="C35" s="246"/>
    </row>
    <row r="36" spans="1:3" ht="15.75" x14ac:dyDescent="0.2">
      <c r="A36" s="245"/>
      <c r="B36" s="245"/>
      <c r="C36" s="246"/>
    </row>
  </sheetData>
  <mergeCells count="4">
    <mergeCell ref="A1:D1"/>
    <mergeCell ref="A2:D2"/>
    <mergeCell ref="A4:B4"/>
    <mergeCell ref="C4:D4"/>
  </mergeCells>
  <phoneticPr fontId="25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14"/>
  <sheetViews>
    <sheetView topLeftCell="B1" zoomScaleNormal="100" workbookViewId="0">
      <selection activeCell="I23" sqref="I23"/>
    </sheetView>
  </sheetViews>
  <sheetFormatPr defaultColWidth="8" defaultRowHeight="15.75" x14ac:dyDescent="0.25"/>
  <cols>
    <col min="1" max="2" width="8" style="63"/>
    <col min="3" max="3" width="23.7109375" style="63" customWidth="1"/>
    <col min="4" max="4" width="6.140625" style="63" customWidth="1"/>
    <col min="5" max="5" width="4.28515625" style="63" customWidth="1"/>
    <col min="6" max="6" width="27.140625" style="63" customWidth="1"/>
    <col min="7" max="9" width="15.7109375" style="63" customWidth="1"/>
    <col min="10" max="16384" width="8" style="63"/>
  </cols>
  <sheetData>
    <row r="1" spans="3:10" x14ac:dyDescent="0.25">
      <c r="C1" s="722" t="s">
        <v>450</v>
      </c>
      <c r="D1" s="722"/>
      <c r="E1" s="722"/>
      <c r="F1" s="722"/>
      <c r="G1" s="722"/>
      <c r="H1" s="722"/>
      <c r="I1" s="722"/>
    </row>
    <row r="2" spans="3:10" ht="36" customHeight="1" x14ac:dyDescent="0.25">
      <c r="C2" s="722" t="s">
        <v>453</v>
      </c>
      <c r="D2" s="722"/>
      <c r="E2" s="722"/>
      <c r="F2" s="722"/>
      <c r="G2" s="722"/>
      <c r="H2" s="722"/>
      <c r="I2" s="722"/>
    </row>
    <row r="3" spans="3:10" ht="16.5" thickBot="1" x14ac:dyDescent="0.3">
      <c r="I3" s="64" t="s">
        <v>45</v>
      </c>
      <c r="J3" s="65"/>
    </row>
    <row r="4" spans="3:10" x14ac:dyDescent="0.25">
      <c r="C4" s="727" t="s">
        <v>110</v>
      </c>
      <c r="D4" s="728"/>
      <c r="E4" s="728"/>
      <c r="F4" s="728"/>
      <c r="G4" s="86" t="s">
        <v>46</v>
      </c>
      <c r="H4" s="86" t="s">
        <v>47</v>
      </c>
      <c r="I4" s="87" t="s">
        <v>141</v>
      </c>
    </row>
    <row r="5" spans="3:10" ht="17.25" customHeight="1" x14ac:dyDescent="0.25">
      <c r="C5" s="723" t="s">
        <v>2</v>
      </c>
      <c r="D5" s="724"/>
      <c r="E5" s="724"/>
      <c r="F5" s="724"/>
      <c r="G5" s="66">
        <f>'9.1.mell működés mérleg'!B20-'9.1.mell működés mérleg'!B11</f>
        <v>2635721</v>
      </c>
      <c r="H5" s="66">
        <f>'9.2.mell felhalm mérleg'!B19-'9.2.mell felhalm mérleg'!B9</f>
        <v>1014742</v>
      </c>
      <c r="I5" s="67">
        <f>G5+H5</f>
        <v>3650463</v>
      </c>
    </row>
    <row r="6" spans="3:10" ht="20.25" customHeight="1" x14ac:dyDescent="0.25">
      <c r="C6" s="723" t="s">
        <v>48</v>
      </c>
      <c r="D6" s="724"/>
      <c r="E6" s="724"/>
      <c r="F6" s="724"/>
      <c r="G6" s="66">
        <f>'9.1.mell működés mérleg'!D20</f>
        <v>2841020</v>
      </c>
      <c r="H6" s="66">
        <f>'9.2.mell felhalm mérleg'!D19</f>
        <v>2478468</v>
      </c>
      <c r="I6" s="67">
        <f>G6+H6</f>
        <v>5319488</v>
      </c>
    </row>
    <row r="7" spans="3:10" s="68" customFormat="1" ht="15.75" customHeight="1" x14ac:dyDescent="0.25">
      <c r="C7" s="729" t="s">
        <v>49</v>
      </c>
      <c r="D7" s="730"/>
      <c r="E7" s="730"/>
      <c r="F7" s="730"/>
      <c r="G7" s="88">
        <f>G5-G6</f>
        <v>-205299</v>
      </c>
      <c r="H7" s="88">
        <f>H5-H6</f>
        <v>-1463726</v>
      </c>
      <c r="I7" s="67">
        <f>G7+H7</f>
        <v>-1669025</v>
      </c>
    </row>
    <row r="8" spans="3:10" s="68" customFormat="1" ht="24" customHeight="1" x14ac:dyDescent="0.25">
      <c r="C8" s="729" t="s">
        <v>50</v>
      </c>
      <c r="D8" s="730"/>
      <c r="E8" s="730"/>
      <c r="F8" s="730"/>
      <c r="G8" s="88">
        <f>'9.1.mell működés mérleg'!B11</f>
        <v>79059</v>
      </c>
      <c r="H8" s="88">
        <f>'9.2.mell felhalm mérleg'!B9</f>
        <v>1589966</v>
      </c>
      <c r="I8" s="67">
        <f>G8+H8</f>
        <v>1669025</v>
      </c>
    </row>
    <row r="9" spans="3:10" x14ac:dyDescent="0.25">
      <c r="C9" s="723" t="s">
        <v>51</v>
      </c>
      <c r="D9" s="724"/>
      <c r="E9" s="724"/>
      <c r="F9" s="724"/>
      <c r="G9" s="66">
        <v>250000</v>
      </c>
      <c r="H9" s="66">
        <v>255000</v>
      </c>
      <c r="I9" s="67">
        <f t="shared" ref="I9:I11" si="0">G9+H9</f>
        <v>505000</v>
      </c>
    </row>
    <row r="10" spans="3:10" x14ac:dyDescent="0.25">
      <c r="C10" s="723" t="s">
        <v>52</v>
      </c>
      <c r="D10" s="724"/>
      <c r="E10" s="724"/>
      <c r="F10" s="724"/>
      <c r="G10" s="66">
        <v>281584</v>
      </c>
      <c r="H10" s="66"/>
      <c r="I10" s="67">
        <f t="shared" si="0"/>
        <v>281584</v>
      </c>
    </row>
    <row r="11" spans="3:10" s="68" customFormat="1" ht="24" customHeight="1" x14ac:dyDescent="0.25">
      <c r="C11" s="729" t="s">
        <v>53</v>
      </c>
      <c r="D11" s="730"/>
      <c r="E11" s="730"/>
      <c r="F11" s="730"/>
      <c r="G11" s="88">
        <f>G9-G10</f>
        <v>-31584</v>
      </c>
      <c r="H11" s="88">
        <f>H9-H10</f>
        <v>255000</v>
      </c>
      <c r="I11" s="67">
        <f t="shared" si="0"/>
        <v>223416</v>
      </c>
    </row>
    <row r="12" spans="3:10" x14ac:dyDescent="0.25">
      <c r="C12" s="723" t="s">
        <v>142</v>
      </c>
      <c r="D12" s="724"/>
      <c r="E12" s="724"/>
      <c r="F12" s="724"/>
      <c r="G12" s="66">
        <f>G6+G7+G8</f>
        <v>2714780</v>
      </c>
      <c r="H12" s="66">
        <f>H6+H7+H8</f>
        <v>2604708</v>
      </c>
      <c r="I12" s="67">
        <f>G12+H12</f>
        <v>5319488</v>
      </c>
    </row>
    <row r="13" spans="3:10" ht="16.5" thickBot="1" x14ac:dyDescent="0.3">
      <c r="C13" s="725" t="s">
        <v>177</v>
      </c>
      <c r="D13" s="726"/>
      <c r="E13" s="726"/>
      <c r="F13" s="726"/>
      <c r="G13" s="69">
        <f>G5+G8</f>
        <v>2714780</v>
      </c>
      <c r="H13" s="69">
        <f>H5+H8</f>
        <v>2604708</v>
      </c>
      <c r="I13" s="70">
        <f>G13+H13</f>
        <v>5319488</v>
      </c>
    </row>
    <row r="14" spans="3:10" x14ac:dyDescent="0.25">
      <c r="C14" s="71"/>
      <c r="D14" s="71"/>
      <c r="E14" s="71"/>
      <c r="F14" s="71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30"/>
  <sheetViews>
    <sheetView zoomScale="80" zoomScaleNormal="80" workbookViewId="0">
      <selection activeCell="I23" sqref="I23"/>
    </sheetView>
  </sheetViews>
  <sheetFormatPr defaultColWidth="9.140625" defaultRowHeight="15" x14ac:dyDescent="0.25"/>
  <cols>
    <col min="1" max="1" width="23.85546875" style="132" customWidth="1"/>
    <col min="2" max="2" width="21.140625" style="132" customWidth="1"/>
    <col min="3" max="3" width="36.7109375" style="132" customWidth="1"/>
    <col min="4" max="4" width="39.7109375" style="132" customWidth="1"/>
    <col min="5" max="6" width="31.42578125" style="132" customWidth="1"/>
    <col min="7" max="7" width="36" style="132" customWidth="1"/>
    <col min="8" max="8" width="24.42578125" style="132" customWidth="1"/>
    <col min="9" max="9" width="10" style="132" customWidth="1"/>
    <col min="10" max="16384" width="9.140625" style="132"/>
  </cols>
  <sheetData>
    <row r="2" spans="1:8" x14ac:dyDescent="0.25">
      <c r="C2" s="734" t="s">
        <v>449</v>
      </c>
      <c r="D2" s="734"/>
      <c r="E2" s="734"/>
      <c r="F2" s="734"/>
      <c r="G2" s="735"/>
    </row>
    <row r="3" spans="1:8" ht="15" customHeight="1" x14ac:dyDescent="0.25">
      <c r="A3" s="217"/>
      <c r="B3" s="217"/>
      <c r="C3" s="733" t="s">
        <v>272</v>
      </c>
      <c r="D3" s="733"/>
      <c r="E3" s="733"/>
      <c r="F3" s="733"/>
      <c r="G3" s="733"/>
    </row>
    <row r="4" spans="1:8" ht="15" customHeight="1" x14ac:dyDescent="0.25">
      <c r="A4" s="217"/>
      <c r="B4" s="217"/>
      <c r="C4" s="733"/>
      <c r="D4" s="733"/>
      <c r="E4" s="733"/>
      <c r="F4" s="733"/>
      <c r="G4" s="733"/>
    </row>
    <row r="5" spans="1:8" ht="24" customHeight="1" x14ac:dyDescent="0.25">
      <c r="A5" s="731" t="s">
        <v>304</v>
      </c>
      <c r="B5" s="731"/>
      <c r="C5" s="731"/>
      <c r="D5" s="732"/>
      <c r="E5" s="732"/>
      <c r="F5" s="732"/>
      <c r="G5" s="732"/>
      <c r="H5" s="732"/>
    </row>
    <row r="6" spans="1:8" ht="34.5" customHeight="1" x14ac:dyDescent="0.25">
      <c r="A6" s="218" t="s">
        <v>305</v>
      </c>
      <c r="B6" s="218" t="s">
        <v>306</v>
      </c>
      <c r="C6" s="218" t="s">
        <v>307</v>
      </c>
      <c r="D6" s="133" t="s">
        <v>390</v>
      </c>
      <c r="E6" s="134" t="s">
        <v>391</v>
      </c>
      <c r="F6" s="134" t="s">
        <v>433</v>
      </c>
      <c r="G6" s="135" t="s">
        <v>308</v>
      </c>
      <c r="H6" s="136" t="s">
        <v>309</v>
      </c>
    </row>
    <row r="7" spans="1:8" ht="41.25" customHeight="1" x14ac:dyDescent="0.25">
      <c r="A7" s="219" t="s">
        <v>310</v>
      </c>
      <c r="B7" s="220">
        <v>517724389</v>
      </c>
      <c r="C7" s="221" t="s">
        <v>295</v>
      </c>
      <c r="D7" s="472">
        <v>517724389</v>
      </c>
      <c r="E7" s="472">
        <v>607701144</v>
      </c>
      <c r="F7" s="472">
        <v>531096438</v>
      </c>
      <c r="G7" s="137" t="s">
        <v>328</v>
      </c>
      <c r="H7" s="138">
        <v>89976755</v>
      </c>
    </row>
    <row r="8" spans="1:8" ht="31.5" x14ac:dyDescent="0.25">
      <c r="A8" s="219" t="s">
        <v>311</v>
      </c>
      <c r="B8" s="220">
        <v>631943600</v>
      </c>
      <c r="C8" s="221" t="s">
        <v>296</v>
      </c>
      <c r="D8" s="474">
        <v>627503600</v>
      </c>
      <c r="E8" s="474">
        <v>631943600</v>
      </c>
      <c r="F8" s="474">
        <v>558394027</v>
      </c>
      <c r="G8" s="139" t="s">
        <v>312</v>
      </c>
      <c r="H8" s="141"/>
    </row>
    <row r="9" spans="1:8" ht="31.5" x14ac:dyDescent="0.25">
      <c r="A9" s="219" t="s">
        <v>313</v>
      </c>
      <c r="B9" s="220">
        <v>250056875</v>
      </c>
      <c r="C9" s="221" t="s">
        <v>298</v>
      </c>
      <c r="D9" s="474">
        <v>243833875</v>
      </c>
      <c r="E9" s="474">
        <v>250056875</v>
      </c>
      <c r="F9" s="474">
        <v>1636027</v>
      </c>
      <c r="G9" s="139" t="s">
        <v>327</v>
      </c>
      <c r="H9" s="140"/>
    </row>
    <row r="10" spans="1:8" ht="92.25" customHeight="1" x14ac:dyDescent="0.25">
      <c r="A10" s="219" t="s">
        <v>314</v>
      </c>
      <c r="B10" s="220">
        <v>80000000</v>
      </c>
      <c r="C10" s="221" t="s">
        <v>315</v>
      </c>
      <c r="D10" s="475">
        <v>80000000</v>
      </c>
      <c r="E10" s="475">
        <v>81426342</v>
      </c>
      <c r="F10" s="475">
        <v>157875</v>
      </c>
      <c r="G10" s="139" t="s">
        <v>8</v>
      </c>
      <c r="H10" s="141">
        <v>1426342</v>
      </c>
    </row>
    <row r="11" spans="1:8" ht="31.5" x14ac:dyDescent="0.25">
      <c r="A11" s="219" t="s">
        <v>316</v>
      </c>
      <c r="B11" s="220">
        <v>409999561</v>
      </c>
      <c r="C11" s="221" t="s">
        <v>299</v>
      </c>
      <c r="D11" s="476">
        <v>399749645</v>
      </c>
      <c r="E11" s="476">
        <v>409999561</v>
      </c>
      <c r="F11" s="476">
        <v>282933815</v>
      </c>
      <c r="G11" s="139" t="s">
        <v>317</v>
      </c>
      <c r="H11" s="140"/>
    </row>
    <row r="12" spans="1:8" ht="15.75" x14ac:dyDescent="0.25">
      <c r="A12" s="219" t="s">
        <v>318</v>
      </c>
      <c r="B12" s="220">
        <v>350000000</v>
      </c>
      <c r="C12" s="221" t="s">
        <v>300</v>
      </c>
      <c r="D12" s="473">
        <v>52484120</v>
      </c>
      <c r="E12" s="473">
        <v>350000000</v>
      </c>
      <c r="F12" s="473"/>
      <c r="G12" s="139" t="s">
        <v>8</v>
      </c>
      <c r="H12" s="140"/>
    </row>
    <row r="13" spans="1:8" ht="31.5" x14ac:dyDescent="0.25">
      <c r="A13" s="219" t="s">
        <v>319</v>
      </c>
      <c r="B13" s="220">
        <v>154245100</v>
      </c>
      <c r="C13" s="221" t="s">
        <v>301</v>
      </c>
      <c r="D13" s="473">
        <v>36073640</v>
      </c>
      <c r="E13" s="473">
        <v>154245100</v>
      </c>
      <c r="F13" s="473">
        <v>20538571</v>
      </c>
      <c r="G13" s="139" t="s">
        <v>317</v>
      </c>
      <c r="H13" s="140"/>
    </row>
    <row r="14" spans="1:8" ht="31.5" x14ac:dyDescent="0.25">
      <c r="A14" s="222" t="s">
        <v>385</v>
      </c>
      <c r="B14" s="223">
        <v>499971487</v>
      </c>
      <c r="C14" s="471" t="s">
        <v>387</v>
      </c>
      <c r="D14" s="477">
        <v>123814388</v>
      </c>
      <c r="E14" s="477">
        <v>499971487</v>
      </c>
      <c r="F14" s="477">
        <v>15581000</v>
      </c>
      <c r="G14" s="140"/>
      <c r="H14" s="140"/>
    </row>
    <row r="15" spans="1:8" ht="31.5" x14ac:dyDescent="0.25">
      <c r="A15" s="222" t="s">
        <v>386</v>
      </c>
      <c r="B15" s="223">
        <v>491544185</v>
      </c>
      <c r="C15" s="471" t="s">
        <v>388</v>
      </c>
      <c r="D15" s="477">
        <v>176404329</v>
      </c>
      <c r="E15" s="477">
        <v>491544185</v>
      </c>
      <c r="F15" s="477">
        <v>37620000</v>
      </c>
      <c r="G15" s="140"/>
      <c r="H15" s="140"/>
    </row>
    <row r="16" spans="1:8" ht="15.75" x14ac:dyDescent="0.25">
      <c r="A16" s="222" t="s">
        <v>336</v>
      </c>
      <c r="B16" s="223">
        <v>90000000</v>
      </c>
      <c r="C16" s="222" t="s">
        <v>389</v>
      </c>
      <c r="D16" s="477">
        <v>90000000</v>
      </c>
      <c r="E16" s="477">
        <v>90000000</v>
      </c>
      <c r="F16" s="477">
        <v>44769423</v>
      </c>
      <c r="G16" s="140"/>
      <c r="H16" s="140"/>
    </row>
    <row r="17" spans="1:8" ht="15.75" x14ac:dyDescent="0.25">
      <c r="A17" s="222" t="s">
        <v>529</v>
      </c>
      <c r="B17" s="223">
        <v>293184390</v>
      </c>
      <c r="C17" s="222" t="s">
        <v>530</v>
      </c>
      <c r="D17" s="477">
        <v>293184390</v>
      </c>
      <c r="E17" s="477">
        <v>298798026</v>
      </c>
      <c r="F17" s="477">
        <v>298798026</v>
      </c>
      <c r="G17" s="140"/>
      <c r="H17" s="141">
        <v>5613636</v>
      </c>
    </row>
    <row r="18" spans="1:8" ht="15.75" x14ac:dyDescent="0.25">
      <c r="A18" s="224" t="s">
        <v>169</v>
      </c>
      <c r="B18" s="225">
        <f>SUM(B7:B17)</f>
        <v>3768669587</v>
      </c>
      <c r="C18" s="226"/>
      <c r="D18" s="478">
        <f>SUM(D7:D16)+D17</f>
        <v>2640772376</v>
      </c>
      <c r="E18" s="478">
        <f>SUM(E7:E16)+E17</f>
        <v>3865686320</v>
      </c>
      <c r="F18" s="478">
        <f>SUM(F7:F16)+F17</f>
        <v>1791525202</v>
      </c>
      <c r="G18" s="142"/>
      <c r="H18" s="143">
        <f>SUM(H7:H13)+H14+H15+H16+H17</f>
        <v>97016733</v>
      </c>
    </row>
    <row r="19" spans="1:8" ht="15.75" x14ac:dyDescent="0.25">
      <c r="A19" s="217"/>
      <c r="B19" s="217"/>
      <c r="C19" s="217"/>
    </row>
    <row r="20" spans="1:8" ht="15.75" x14ac:dyDescent="0.25">
      <c r="A20" s="217"/>
      <c r="B20" s="217"/>
      <c r="C20" s="217"/>
    </row>
    <row r="21" spans="1:8" ht="15.75" x14ac:dyDescent="0.25">
      <c r="A21" s="217"/>
      <c r="B21" s="217"/>
      <c r="C21" s="217"/>
    </row>
    <row r="22" spans="1:8" ht="15.75" x14ac:dyDescent="0.25">
      <c r="A22" s="217"/>
      <c r="B22" s="217"/>
      <c r="C22" s="217"/>
    </row>
    <row r="23" spans="1:8" ht="15.75" x14ac:dyDescent="0.25">
      <c r="A23" s="217"/>
      <c r="B23" s="217"/>
      <c r="C23" s="217"/>
    </row>
    <row r="24" spans="1:8" ht="15.75" x14ac:dyDescent="0.25">
      <c r="A24" s="217"/>
      <c r="B24" s="217"/>
      <c r="C24" s="217"/>
    </row>
    <row r="25" spans="1:8" ht="15.75" x14ac:dyDescent="0.25">
      <c r="A25" s="217"/>
      <c r="B25" s="217"/>
      <c r="C25" s="217"/>
    </row>
    <row r="26" spans="1:8" ht="15.75" x14ac:dyDescent="0.25">
      <c r="A26" s="217"/>
      <c r="B26" s="217"/>
      <c r="C26" s="217"/>
    </row>
    <row r="27" spans="1:8" ht="15.75" x14ac:dyDescent="0.25">
      <c r="A27" s="217"/>
      <c r="B27" s="217"/>
      <c r="C27" s="217"/>
    </row>
    <row r="28" spans="1:8" ht="15.75" x14ac:dyDescent="0.25">
      <c r="A28" s="217"/>
      <c r="B28" s="217"/>
      <c r="C28" s="217"/>
    </row>
    <row r="29" spans="1:8" ht="15.75" x14ac:dyDescent="0.25">
      <c r="A29" s="217"/>
      <c r="B29" s="217"/>
      <c r="C29" s="217"/>
    </row>
    <row r="30" spans="1:8" ht="15.75" x14ac:dyDescent="0.25">
      <c r="A30" s="217"/>
      <c r="B30" s="217"/>
      <c r="C30" s="217"/>
    </row>
  </sheetData>
  <mergeCells count="3">
    <mergeCell ref="A5:H5"/>
    <mergeCell ref="C3:G4"/>
    <mergeCell ref="C2:G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P38"/>
  <sheetViews>
    <sheetView topLeftCell="B1" zoomScaleNormal="100" workbookViewId="0">
      <selection activeCell="I23" sqref="I23"/>
    </sheetView>
  </sheetViews>
  <sheetFormatPr defaultRowHeight="12.75" x14ac:dyDescent="0.2"/>
  <cols>
    <col min="1" max="1" width="8.42578125" style="113" customWidth="1"/>
    <col min="2" max="2" width="21.85546875" style="113" customWidth="1"/>
    <col min="3" max="3" width="38.42578125" style="113" customWidth="1"/>
    <col min="4" max="4" width="11.140625" style="113" customWidth="1"/>
    <col min="5" max="5" width="11.5703125" style="113" customWidth="1"/>
    <col min="6" max="16384" width="9.140625" style="113"/>
  </cols>
  <sheetData>
    <row r="1" spans="1:16" x14ac:dyDescent="0.2">
      <c r="B1" s="746"/>
      <c r="C1" s="746"/>
      <c r="D1" s="746"/>
      <c r="E1" s="746"/>
    </row>
    <row r="2" spans="1:16" x14ac:dyDescent="0.2">
      <c r="B2" s="747" t="s">
        <v>448</v>
      </c>
      <c r="C2" s="747"/>
      <c r="D2" s="747"/>
      <c r="E2" s="747"/>
    </row>
    <row r="3" spans="1:16" ht="15.75" x14ac:dyDescent="0.2">
      <c r="A3" s="214"/>
      <c r="B3" s="748" t="s">
        <v>105</v>
      </c>
      <c r="C3" s="748"/>
      <c r="D3" s="749"/>
      <c r="E3" s="749"/>
    </row>
    <row r="4" spans="1:16" ht="30" customHeight="1" x14ac:dyDescent="0.2">
      <c r="A4" s="214"/>
      <c r="B4" s="750" t="s">
        <v>445</v>
      </c>
      <c r="C4" s="750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</row>
    <row r="5" spans="1:16" ht="17.25" customHeight="1" thickBot="1" x14ac:dyDescent="0.25">
      <c r="A5" s="214"/>
      <c r="B5" s="532"/>
      <c r="C5" s="532"/>
      <c r="D5" s="73"/>
      <c r="E5" s="74" t="s">
        <v>45</v>
      </c>
    </row>
    <row r="6" spans="1:16" ht="20.25" customHeight="1" thickTop="1" x14ac:dyDescent="0.2">
      <c r="A6" s="736" t="s">
        <v>0</v>
      </c>
      <c r="B6" s="738" t="s">
        <v>110</v>
      </c>
      <c r="C6" s="738" t="s">
        <v>54</v>
      </c>
      <c r="D6" s="740" t="s">
        <v>55</v>
      </c>
      <c r="E6" s="741"/>
    </row>
    <row r="7" spans="1:16" ht="15.75" customHeight="1" x14ac:dyDescent="0.2">
      <c r="A7" s="737"/>
      <c r="B7" s="739"/>
      <c r="C7" s="739"/>
      <c r="D7" s="742"/>
      <c r="E7" s="743"/>
    </row>
    <row r="8" spans="1:16" ht="30.75" customHeight="1" x14ac:dyDescent="0.25">
      <c r="A8" s="369" t="s">
        <v>107</v>
      </c>
      <c r="B8" s="370" t="s">
        <v>56</v>
      </c>
      <c r="C8" s="371" t="s">
        <v>57</v>
      </c>
      <c r="D8" s="374"/>
      <c r="E8" s="375">
        <v>500</v>
      </c>
    </row>
    <row r="9" spans="1:16" ht="15.75" x14ac:dyDescent="0.25">
      <c r="A9" s="369" t="s">
        <v>108</v>
      </c>
      <c r="B9" s="370" t="s">
        <v>235</v>
      </c>
      <c r="C9" s="371"/>
      <c r="D9" s="374"/>
      <c r="E9" s="375">
        <f>SUM(E13:E14)+E10+E11+E12</f>
        <v>49106</v>
      </c>
      <c r="F9" s="114"/>
    </row>
    <row r="10" spans="1:16" ht="31.5" x14ac:dyDescent="0.25">
      <c r="A10" s="369"/>
      <c r="B10" s="370"/>
      <c r="C10" s="344" t="s">
        <v>446</v>
      </c>
      <c r="D10" s="374"/>
      <c r="E10" s="536">
        <v>15547</v>
      </c>
      <c r="F10" s="114"/>
    </row>
    <row r="11" spans="1:16" ht="15.75" x14ac:dyDescent="0.25">
      <c r="A11" s="369"/>
      <c r="B11" s="370"/>
      <c r="C11" s="344" t="s">
        <v>532</v>
      </c>
      <c r="D11" s="374"/>
      <c r="E11" s="536">
        <v>17011</v>
      </c>
      <c r="F11" s="114"/>
    </row>
    <row r="12" spans="1:16" ht="15.75" x14ac:dyDescent="0.25">
      <c r="A12" s="369"/>
      <c r="B12" s="370"/>
      <c r="C12" s="344" t="s">
        <v>447</v>
      </c>
      <c r="D12" s="374"/>
      <c r="E12" s="536">
        <v>548</v>
      </c>
      <c r="F12" s="114"/>
    </row>
    <row r="13" spans="1:16" ht="25.5" customHeight="1" x14ac:dyDescent="0.25">
      <c r="A13" s="369" t="s">
        <v>106</v>
      </c>
      <c r="B13" s="370"/>
      <c r="C13" s="344" t="s">
        <v>531</v>
      </c>
      <c r="D13" s="376"/>
      <c r="E13" s="377">
        <v>2000</v>
      </c>
    </row>
    <row r="14" spans="1:16" ht="16.5" thickBot="1" x14ac:dyDescent="0.3">
      <c r="A14" s="369" t="s">
        <v>133</v>
      </c>
      <c r="B14" s="370"/>
      <c r="C14" s="344" t="s">
        <v>273</v>
      </c>
      <c r="D14" s="376"/>
      <c r="E14" s="377">
        <v>14000</v>
      </c>
    </row>
    <row r="15" spans="1:16" ht="21" customHeight="1" thickTop="1" thickBot="1" x14ac:dyDescent="0.3">
      <c r="A15" s="372"/>
      <c r="B15" s="373" t="s">
        <v>59</v>
      </c>
      <c r="C15" s="373"/>
      <c r="D15" s="744">
        <f>E8+E9</f>
        <v>49606</v>
      </c>
      <c r="E15" s="745"/>
    </row>
    <row r="16" spans="1:16" ht="15.75" thickTop="1" x14ac:dyDescent="0.2">
      <c r="A16" s="214"/>
      <c r="B16" s="214"/>
      <c r="C16" s="214"/>
    </row>
    <row r="17" spans="1:4" ht="15" x14ac:dyDescent="0.2">
      <c r="A17" s="214"/>
      <c r="B17" s="214"/>
      <c r="C17" s="214"/>
    </row>
    <row r="18" spans="1:4" ht="15" x14ac:dyDescent="0.2">
      <c r="A18" s="214"/>
      <c r="B18" s="214"/>
      <c r="C18" s="214"/>
    </row>
    <row r="19" spans="1:4" ht="15" x14ac:dyDescent="0.2">
      <c r="A19" s="214"/>
      <c r="B19" s="214"/>
      <c r="C19" s="214"/>
    </row>
    <row r="20" spans="1:4" ht="15" x14ac:dyDescent="0.2">
      <c r="A20" s="214"/>
      <c r="B20" s="214"/>
      <c r="C20" s="214"/>
    </row>
    <row r="21" spans="1:4" ht="15" x14ac:dyDescent="0.2">
      <c r="A21" s="214"/>
      <c r="B21" s="214"/>
      <c r="C21" s="214"/>
    </row>
    <row r="22" spans="1:4" ht="15" x14ac:dyDescent="0.2">
      <c r="A22" s="214"/>
      <c r="B22" s="214"/>
      <c r="C22" s="214"/>
    </row>
    <row r="23" spans="1:4" ht="15" x14ac:dyDescent="0.2">
      <c r="A23" s="214"/>
      <c r="B23" s="214"/>
      <c r="C23" s="214"/>
      <c r="D23" s="115"/>
    </row>
    <row r="24" spans="1:4" ht="15" x14ac:dyDescent="0.2">
      <c r="A24" s="214"/>
      <c r="B24" s="214"/>
      <c r="C24" s="214"/>
    </row>
    <row r="25" spans="1:4" ht="15" x14ac:dyDescent="0.2">
      <c r="A25" s="214"/>
      <c r="B25" s="214"/>
      <c r="C25" s="214"/>
    </row>
    <row r="26" spans="1:4" ht="15" x14ac:dyDescent="0.2">
      <c r="A26" s="214"/>
      <c r="B26" s="214"/>
      <c r="C26" s="214"/>
    </row>
    <row r="27" spans="1:4" ht="3" customHeight="1" x14ac:dyDescent="0.2">
      <c r="A27" s="214"/>
      <c r="B27" s="214"/>
      <c r="C27" s="214"/>
    </row>
    <row r="28" spans="1:4" ht="15" hidden="1" x14ac:dyDescent="0.2">
      <c r="A28" s="214"/>
      <c r="B28" s="214"/>
      <c r="C28" s="214"/>
    </row>
    <row r="29" spans="1:4" ht="15" hidden="1" x14ac:dyDescent="0.2">
      <c r="A29" s="214"/>
      <c r="B29" s="214"/>
      <c r="C29" s="214"/>
      <c r="D29" s="114"/>
    </row>
    <row r="30" spans="1:4" ht="15" hidden="1" x14ac:dyDescent="0.2">
      <c r="A30" s="214"/>
      <c r="B30" s="214"/>
      <c r="C30" s="214"/>
    </row>
    <row r="31" spans="1:4" ht="15" hidden="1" x14ac:dyDescent="0.2">
      <c r="A31" s="214"/>
      <c r="B31" s="214"/>
      <c r="C31" s="214"/>
    </row>
    <row r="32" spans="1:4" ht="15" hidden="1" x14ac:dyDescent="0.2">
      <c r="A32" s="214"/>
      <c r="B32" s="214"/>
      <c r="C32" s="214"/>
    </row>
    <row r="33" spans="1:4" ht="15.75" hidden="1" x14ac:dyDescent="0.2">
      <c r="A33" s="214"/>
      <c r="B33" s="215"/>
      <c r="C33" s="214"/>
    </row>
    <row r="34" spans="1:4" ht="15.75" x14ac:dyDescent="0.2">
      <c r="A34" s="214"/>
      <c r="B34" s="216"/>
      <c r="C34" s="214"/>
      <c r="D34" s="116"/>
    </row>
    <row r="35" spans="1:4" ht="15.75" x14ac:dyDescent="0.2">
      <c r="A35" s="214"/>
      <c r="B35" s="216"/>
      <c r="C35" s="214"/>
      <c r="D35" s="116"/>
    </row>
    <row r="36" spans="1:4" ht="15.75" x14ac:dyDescent="0.2">
      <c r="A36" s="214"/>
      <c r="B36" s="216"/>
      <c r="C36" s="214"/>
      <c r="D36" s="116"/>
    </row>
    <row r="37" spans="1:4" ht="15" x14ac:dyDescent="0.2">
      <c r="A37" s="214"/>
      <c r="B37" s="214"/>
      <c r="C37" s="214"/>
    </row>
    <row r="38" spans="1:4" ht="15" x14ac:dyDescent="0.2">
      <c r="A38" s="214"/>
      <c r="B38" s="214"/>
      <c r="C38" s="214"/>
      <c r="D38" s="115"/>
    </row>
  </sheetData>
  <mergeCells count="9">
    <mergeCell ref="B1:E1"/>
    <mergeCell ref="B2:E2"/>
    <mergeCell ref="B3:E3"/>
    <mergeCell ref="B4:C4"/>
    <mergeCell ref="A6:A7"/>
    <mergeCell ref="B6:B7"/>
    <mergeCell ref="C6:C7"/>
    <mergeCell ref="D6:E7"/>
    <mergeCell ref="D15:E1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O35"/>
  <sheetViews>
    <sheetView zoomScaleNormal="100" zoomScaleSheetLayoutView="75" workbookViewId="0">
      <selection activeCell="I23" sqref="I23"/>
    </sheetView>
  </sheetViews>
  <sheetFormatPr defaultRowHeight="12.75" x14ac:dyDescent="0.2"/>
  <cols>
    <col min="2" max="2" width="4.7109375" customWidth="1"/>
    <col min="3" max="3" width="23.7109375" customWidth="1"/>
    <col min="4" max="4" width="10.5703125" customWidth="1"/>
    <col min="8" max="8" width="7.42578125" customWidth="1"/>
    <col min="12" max="12" width="7.7109375" customWidth="1"/>
    <col min="13" max="13" width="8" customWidth="1"/>
    <col min="14" max="14" width="7.85546875" customWidth="1"/>
  </cols>
  <sheetData>
    <row r="2" spans="1:15" x14ac:dyDescent="0.2">
      <c r="B2" s="751" t="s">
        <v>444</v>
      </c>
      <c r="C2" s="751"/>
      <c r="D2" s="751"/>
      <c r="E2" s="751"/>
      <c r="F2" s="751"/>
      <c r="G2" s="751"/>
      <c r="H2" s="751"/>
      <c r="I2" s="751"/>
      <c r="J2" s="751"/>
      <c r="K2" s="751"/>
      <c r="L2" s="751"/>
    </row>
    <row r="3" spans="1:15" ht="15.75" x14ac:dyDescent="0.2">
      <c r="A3" s="210"/>
      <c r="B3" s="752" t="s">
        <v>415</v>
      </c>
      <c r="C3" s="752"/>
      <c r="D3" s="753"/>
      <c r="E3" s="753"/>
      <c r="F3" s="753"/>
      <c r="G3" s="753"/>
      <c r="H3" s="753"/>
      <c r="I3" s="753"/>
      <c r="J3" s="753"/>
      <c r="K3" s="753"/>
      <c r="L3" s="753"/>
    </row>
    <row r="4" spans="1:15" ht="15.75" x14ac:dyDescent="0.2">
      <c r="A4" s="210"/>
      <c r="B4" s="752"/>
      <c r="C4" s="752"/>
      <c r="D4" s="753"/>
      <c r="E4" s="753"/>
      <c r="F4" s="753"/>
      <c r="G4" s="753"/>
      <c r="H4" s="753"/>
      <c r="I4" s="753"/>
      <c r="J4" s="753"/>
      <c r="K4" s="753"/>
      <c r="L4" s="753"/>
    </row>
    <row r="5" spans="1:15" ht="17.25" customHeight="1" thickBot="1" x14ac:dyDescent="0.25">
      <c r="A5" s="210"/>
      <c r="B5" s="211"/>
      <c r="C5" s="211"/>
      <c r="D5" s="123"/>
      <c r="E5" s="123"/>
      <c r="G5" s="128"/>
      <c r="H5" s="128"/>
      <c r="I5" s="128"/>
      <c r="J5" s="128"/>
      <c r="K5" s="128"/>
      <c r="L5" s="128"/>
    </row>
    <row r="6" spans="1:15" ht="20.25" customHeight="1" x14ac:dyDescent="0.25">
      <c r="A6" s="210"/>
      <c r="B6" s="754" t="s">
        <v>262</v>
      </c>
      <c r="C6" s="212" t="s">
        <v>263</v>
      </c>
      <c r="D6" s="124" t="s">
        <v>264</v>
      </c>
      <c r="E6" s="125"/>
      <c r="F6" s="125"/>
      <c r="G6" s="125"/>
      <c r="H6" s="125"/>
      <c r="I6" s="125"/>
      <c r="J6" s="125"/>
      <c r="K6" s="125"/>
      <c r="L6" s="125"/>
      <c r="M6" s="514"/>
      <c r="N6" s="514"/>
      <c r="O6" s="515"/>
    </row>
    <row r="7" spans="1:15" ht="15.75" customHeight="1" x14ac:dyDescent="0.2">
      <c r="A7" s="210"/>
      <c r="B7" s="755"/>
      <c r="C7" s="516" t="s">
        <v>265</v>
      </c>
      <c r="D7" s="517" t="s">
        <v>266</v>
      </c>
      <c r="E7" s="518">
        <v>2020</v>
      </c>
      <c r="F7" s="518">
        <v>2021</v>
      </c>
      <c r="G7" s="518">
        <v>2022</v>
      </c>
      <c r="H7" s="518">
        <v>2023</v>
      </c>
      <c r="I7" s="517">
        <v>2024</v>
      </c>
      <c r="J7" s="517">
        <v>2025</v>
      </c>
      <c r="K7" s="517">
        <v>2026</v>
      </c>
      <c r="L7" s="517">
        <v>2027</v>
      </c>
      <c r="M7" s="519">
        <v>2028</v>
      </c>
      <c r="N7" s="519">
        <v>2029</v>
      </c>
      <c r="O7" s="523">
        <v>2030</v>
      </c>
    </row>
    <row r="8" spans="1:15" ht="20.25" customHeight="1" x14ac:dyDescent="0.25">
      <c r="A8" s="210"/>
      <c r="B8" s="520" t="s">
        <v>107</v>
      </c>
      <c r="C8" s="521" t="s">
        <v>443</v>
      </c>
      <c r="D8" s="126">
        <v>2014</v>
      </c>
      <c r="E8" s="524">
        <v>8164</v>
      </c>
      <c r="F8" s="524">
        <v>8164</v>
      </c>
      <c r="G8" s="524">
        <v>5443</v>
      </c>
      <c r="H8" s="524"/>
      <c r="I8" s="524"/>
      <c r="J8" s="524"/>
      <c r="K8" s="524"/>
      <c r="L8" s="524"/>
      <c r="M8" s="525"/>
      <c r="N8" s="525"/>
      <c r="O8" s="526"/>
    </row>
    <row r="9" spans="1:15" ht="15.75" x14ac:dyDescent="0.25">
      <c r="A9" s="210"/>
      <c r="B9" s="520">
        <v>2</v>
      </c>
      <c r="C9" s="521" t="s">
        <v>416</v>
      </c>
      <c r="D9" s="126">
        <v>2019</v>
      </c>
      <c r="E9" s="524">
        <v>4320</v>
      </c>
      <c r="F9" s="524">
        <v>34212</v>
      </c>
      <c r="G9" s="524">
        <v>33780</v>
      </c>
      <c r="H9" s="524">
        <v>33348</v>
      </c>
      <c r="I9" s="524">
        <v>32916</v>
      </c>
      <c r="J9" s="524">
        <v>32484</v>
      </c>
      <c r="K9" s="524">
        <v>32052</v>
      </c>
      <c r="L9" s="524">
        <v>31620</v>
      </c>
      <c r="M9" s="525">
        <v>31188</v>
      </c>
      <c r="N9" s="525">
        <v>30756</v>
      </c>
      <c r="O9" s="526">
        <v>30324</v>
      </c>
    </row>
    <row r="10" spans="1:15" ht="16.5" thickBot="1" x14ac:dyDescent="0.3">
      <c r="A10" s="210"/>
      <c r="B10" s="213"/>
      <c r="C10" s="522" t="s">
        <v>267</v>
      </c>
      <c r="D10" s="127"/>
      <c r="E10" s="527">
        <f>SUM(E8:E9)</f>
        <v>12484</v>
      </c>
      <c r="F10" s="527">
        <f t="shared" ref="F10:N10" si="0">SUM(F8:F9)</f>
        <v>42376</v>
      </c>
      <c r="G10" s="527">
        <f t="shared" si="0"/>
        <v>39223</v>
      </c>
      <c r="H10" s="527">
        <f t="shared" si="0"/>
        <v>33348</v>
      </c>
      <c r="I10" s="527">
        <f t="shared" si="0"/>
        <v>32916</v>
      </c>
      <c r="J10" s="527">
        <f t="shared" si="0"/>
        <v>32484</v>
      </c>
      <c r="K10" s="527">
        <f t="shared" si="0"/>
        <v>32052</v>
      </c>
      <c r="L10" s="527">
        <f t="shared" si="0"/>
        <v>31620</v>
      </c>
      <c r="M10" s="527">
        <f t="shared" si="0"/>
        <v>31188</v>
      </c>
      <c r="N10" s="527">
        <f t="shared" si="0"/>
        <v>30756</v>
      </c>
      <c r="O10" s="528">
        <v>30324</v>
      </c>
    </row>
    <row r="11" spans="1:15" ht="15" x14ac:dyDescent="0.2">
      <c r="A11" s="210"/>
      <c r="B11" s="210"/>
      <c r="C11" s="210"/>
    </row>
    <row r="12" spans="1:15" ht="15" x14ac:dyDescent="0.2">
      <c r="A12" s="210"/>
      <c r="B12" s="210"/>
      <c r="C12" s="210"/>
    </row>
    <row r="13" spans="1:15" ht="15" x14ac:dyDescent="0.2">
      <c r="A13" s="210"/>
      <c r="B13" s="210"/>
      <c r="C13" s="210"/>
    </row>
    <row r="14" spans="1:15" ht="15" x14ac:dyDescent="0.2">
      <c r="A14" s="210"/>
      <c r="B14" s="210"/>
      <c r="C14" s="210"/>
    </row>
    <row r="15" spans="1:15" ht="15" x14ac:dyDescent="0.2">
      <c r="A15" s="210"/>
      <c r="B15" s="210"/>
      <c r="C15" s="210"/>
    </row>
    <row r="16" spans="1:15" ht="15" x14ac:dyDescent="0.2">
      <c r="A16" s="210"/>
      <c r="B16" s="210"/>
      <c r="C16" s="210"/>
    </row>
    <row r="17" spans="1:3" ht="15" x14ac:dyDescent="0.2">
      <c r="A17" s="210"/>
      <c r="B17" s="210"/>
      <c r="C17" s="210"/>
    </row>
    <row r="18" spans="1:3" ht="15" x14ac:dyDescent="0.2">
      <c r="A18" s="210"/>
      <c r="B18" s="210"/>
      <c r="C18" s="210"/>
    </row>
    <row r="19" spans="1:3" ht="15" x14ac:dyDescent="0.2">
      <c r="A19" s="210"/>
      <c r="B19" s="210"/>
      <c r="C19" s="210"/>
    </row>
    <row r="20" spans="1:3" ht="15" x14ac:dyDescent="0.2">
      <c r="A20" s="210"/>
      <c r="B20" s="210"/>
      <c r="C20" s="210"/>
    </row>
    <row r="21" spans="1:3" ht="15" x14ac:dyDescent="0.2">
      <c r="A21" s="210"/>
      <c r="B21" s="210"/>
      <c r="C21" s="210"/>
    </row>
    <row r="22" spans="1:3" ht="15" x14ac:dyDescent="0.2">
      <c r="A22" s="210"/>
      <c r="B22" s="210"/>
      <c r="C22" s="210"/>
    </row>
    <row r="23" spans="1:3" ht="15" x14ac:dyDescent="0.2">
      <c r="A23" s="210"/>
      <c r="B23" s="210"/>
      <c r="C23" s="210"/>
    </row>
    <row r="24" spans="1:3" ht="15" x14ac:dyDescent="0.2">
      <c r="A24" s="210"/>
      <c r="B24" s="210"/>
      <c r="C24" s="210"/>
    </row>
    <row r="25" spans="1:3" ht="15" x14ac:dyDescent="0.2">
      <c r="A25" s="210"/>
      <c r="B25" s="210"/>
      <c r="C25" s="210"/>
    </row>
    <row r="26" spans="1:3" ht="15" x14ac:dyDescent="0.2">
      <c r="A26" s="210"/>
      <c r="B26" s="210"/>
      <c r="C26" s="210"/>
    </row>
    <row r="27" spans="1:3" ht="15" x14ac:dyDescent="0.2">
      <c r="A27" s="210"/>
      <c r="B27" s="210"/>
      <c r="C27" s="210"/>
    </row>
    <row r="28" spans="1:3" ht="15" x14ac:dyDescent="0.2">
      <c r="A28" s="210"/>
      <c r="B28" s="210"/>
      <c r="C28" s="210"/>
    </row>
    <row r="29" spans="1:3" ht="15" x14ac:dyDescent="0.2">
      <c r="A29" s="210"/>
      <c r="B29" s="210"/>
      <c r="C29" s="210"/>
    </row>
    <row r="30" spans="1:3" ht="15" x14ac:dyDescent="0.2">
      <c r="A30" s="210"/>
      <c r="B30" s="210"/>
      <c r="C30" s="210"/>
    </row>
    <row r="31" spans="1:3" ht="15" x14ac:dyDescent="0.2">
      <c r="A31" s="210"/>
      <c r="B31" s="210"/>
      <c r="C31" s="210"/>
    </row>
    <row r="32" spans="1:3" ht="15" x14ac:dyDescent="0.2">
      <c r="A32" s="210"/>
      <c r="B32" s="210"/>
      <c r="C32" s="210"/>
    </row>
    <row r="33" spans="1:3" ht="15" x14ac:dyDescent="0.2">
      <c r="A33" s="210"/>
      <c r="B33" s="210"/>
      <c r="C33" s="210"/>
    </row>
    <row r="34" spans="1:3" ht="15" x14ac:dyDescent="0.2">
      <c r="A34" s="210"/>
      <c r="B34" s="210"/>
      <c r="C34" s="210"/>
    </row>
    <row r="35" spans="1:3" ht="15" x14ac:dyDescent="0.2">
      <c r="A35" s="210"/>
      <c r="B35" s="210"/>
      <c r="C35" s="210"/>
    </row>
  </sheetData>
  <mergeCells count="4">
    <mergeCell ref="B2:L2"/>
    <mergeCell ref="B3:L3"/>
    <mergeCell ref="B4:L4"/>
    <mergeCell ref="B6:B7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50"/>
  </sheetPr>
  <dimension ref="A1:P28"/>
  <sheetViews>
    <sheetView topLeftCell="A6" zoomScaleNormal="100" zoomScaleSheetLayoutView="75" workbookViewId="0">
      <selection activeCell="L24" sqref="L24"/>
    </sheetView>
  </sheetViews>
  <sheetFormatPr defaultColWidth="8" defaultRowHeight="15.75" x14ac:dyDescent="0.25"/>
  <cols>
    <col min="1" max="1" width="6.5703125" style="93" customWidth="1"/>
    <col min="2" max="2" width="29.7109375" style="89" customWidth="1"/>
    <col min="3" max="3" width="9.140625" style="89" customWidth="1"/>
    <col min="4" max="4" width="8.5703125" style="89" customWidth="1"/>
    <col min="5" max="5" width="9.140625" style="89" customWidth="1"/>
    <col min="6" max="6" width="9.7109375" style="89" customWidth="1"/>
    <col min="7" max="7" width="8.28515625" style="89" customWidth="1"/>
    <col min="8" max="8" width="8.85546875" style="89" customWidth="1"/>
    <col min="9" max="9" width="8.28515625" style="89" customWidth="1"/>
    <col min="10" max="10" width="8.5703125" style="89" customWidth="1"/>
    <col min="11" max="11" width="9.140625" style="89" customWidth="1"/>
    <col min="12" max="12" width="8.140625" style="89" customWidth="1"/>
    <col min="13" max="13" width="8.42578125" style="89" customWidth="1"/>
    <col min="14" max="14" width="8.7109375" style="89" customWidth="1"/>
    <col min="15" max="15" width="10" style="93" customWidth="1"/>
    <col min="16" max="16" width="8.140625" style="89" customWidth="1"/>
    <col min="17" max="17" width="7.7109375" style="89" customWidth="1"/>
    <col min="18" max="25" width="8" style="89"/>
    <col min="26" max="26" width="10.140625" style="89" bestFit="1" customWidth="1"/>
    <col min="27" max="16384" width="8" style="89"/>
  </cols>
  <sheetData>
    <row r="1" spans="1:16" ht="12.75" customHeight="1" x14ac:dyDescent="0.25">
      <c r="A1" s="756" t="s">
        <v>441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</row>
    <row r="2" spans="1:16" ht="19.5" customHeight="1" x14ac:dyDescent="0.25">
      <c r="A2" s="757" t="s">
        <v>442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</row>
    <row r="3" spans="1:16" ht="16.5" customHeight="1" thickBot="1" x14ac:dyDescent="0.3">
      <c r="A3" s="321"/>
      <c r="B3" s="321"/>
      <c r="C3" s="321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 t="s">
        <v>45</v>
      </c>
    </row>
    <row r="4" spans="1:16" s="93" customFormat="1" ht="36" customHeight="1" thickTop="1" x14ac:dyDescent="0.25">
      <c r="A4" s="203" t="s">
        <v>132</v>
      </c>
      <c r="B4" s="204" t="s">
        <v>110</v>
      </c>
      <c r="C4" s="204" t="s">
        <v>197</v>
      </c>
      <c r="D4" s="91" t="s">
        <v>198</v>
      </c>
      <c r="E4" s="91" t="s">
        <v>199</v>
      </c>
      <c r="F4" s="91" t="s">
        <v>200</v>
      </c>
      <c r="G4" s="91" t="s">
        <v>201</v>
      </c>
      <c r="H4" s="91" t="s">
        <v>202</v>
      </c>
      <c r="I4" s="91" t="s">
        <v>203</v>
      </c>
      <c r="J4" s="91" t="s">
        <v>204</v>
      </c>
      <c r="K4" s="91" t="s">
        <v>205</v>
      </c>
      <c r="L4" s="91" t="s">
        <v>206</v>
      </c>
      <c r="M4" s="91" t="s">
        <v>207</v>
      </c>
      <c r="N4" s="91" t="s">
        <v>208</v>
      </c>
      <c r="O4" s="92" t="s">
        <v>169</v>
      </c>
    </row>
    <row r="5" spans="1:16" s="94" customFormat="1" ht="17.25" customHeight="1" x14ac:dyDescent="0.2">
      <c r="A5" s="205" t="s">
        <v>107</v>
      </c>
      <c r="B5" s="388" t="s">
        <v>209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97">
        <f t="shared" ref="O5:O12" si="0">SUM(C5:N5)</f>
        <v>0</v>
      </c>
    </row>
    <row r="6" spans="1:16" s="96" customFormat="1" ht="20.25" customHeight="1" x14ac:dyDescent="0.2">
      <c r="A6" s="205" t="s">
        <v>108</v>
      </c>
      <c r="B6" s="507" t="s">
        <v>91</v>
      </c>
      <c r="C6" s="390">
        <v>59570</v>
      </c>
      <c r="D6" s="390">
        <v>59570</v>
      </c>
      <c r="E6" s="390">
        <v>59570</v>
      </c>
      <c r="F6" s="390">
        <v>59570</v>
      </c>
      <c r="G6" s="390">
        <v>59570</v>
      </c>
      <c r="H6" s="390">
        <v>59570</v>
      </c>
      <c r="I6" s="390">
        <v>156270</v>
      </c>
      <c r="J6" s="390">
        <v>56270</v>
      </c>
      <c r="K6" s="390">
        <v>66270</v>
      </c>
      <c r="L6" s="390">
        <v>66270</v>
      </c>
      <c r="M6" s="390">
        <v>70120</v>
      </c>
      <c r="N6" s="390">
        <v>159955</v>
      </c>
      <c r="O6" s="397">
        <f>C6+D6+E6+F6+G6+H6+I6+J6+K6+L6+M6+N6</f>
        <v>932575</v>
      </c>
      <c r="P6" s="95"/>
    </row>
    <row r="7" spans="1:16" s="96" customFormat="1" ht="15.75" customHeight="1" x14ac:dyDescent="0.2">
      <c r="A7" s="205" t="s">
        <v>109</v>
      </c>
      <c r="B7" s="508" t="s">
        <v>175</v>
      </c>
      <c r="C7" s="390">
        <v>4000</v>
      </c>
      <c r="D7" s="390">
        <v>4000</v>
      </c>
      <c r="E7" s="390">
        <v>4000</v>
      </c>
      <c r="F7" s="390">
        <v>4000</v>
      </c>
      <c r="G7" s="390">
        <v>4000</v>
      </c>
      <c r="H7" s="390">
        <v>4500</v>
      </c>
      <c r="I7" s="390">
        <v>4000</v>
      </c>
      <c r="J7" s="390">
        <v>5500</v>
      </c>
      <c r="K7" s="390">
        <v>4000</v>
      </c>
      <c r="L7" s="390">
        <v>4400</v>
      </c>
      <c r="M7" s="390">
        <v>5500</v>
      </c>
      <c r="N7" s="390">
        <v>4791</v>
      </c>
      <c r="O7" s="397">
        <f t="shared" ref="O7:O11" si="1">SUM(C7:N7)</f>
        <v>52691</v>
      </c>
      <c r="P7" s="95"/>
    </row>
    <row r="8" spans="1:16" s="96" customFormat="1" ht="31.5" x14ac:dyDescent="0.2">
      <c r="A8" s="205" t="s">
        <v>106</v>
      </c>
      <c r="B8" s="508" t="s">
        <v>176</v>
      </c>
      <c r="C8" s="390"/>
      <c r="D8" s="390">
        <v>48000</v>
      </c>
      <c r="E8" s="390">
        <v>48000</v>
      </c>
      <c r="F8" s="390">
        <v>55000</v>
      </c>
      <c r="G8" s="390">
        <v>55000</v>
      </c>
      <c r="H8" s="390">
        <v>55000</v>
      </c>
      <c r="I8" s="390">
        <v>55000</v>
      </c>
      <c r="J8" s="390">
        <v>90544</v>
      </c>
      <c r="K8" s="390">
        <v>55000</v>
      </c>
      <c r="L8" s="390">
        <v>50000</v>
      </c>
      <c r="M8" s="390">
        <v>50000</v>
      </c>
      <c r="N8" s="390">
        <v>32523</v>
      </c>
      <c r="O8" s="397">
        <f>SUM(C8:N8)</f>
        <v>594067</v>
      </c>
      <c r="P8" s="95"/>
    </row>
    <row r="9" spans="1:16" s="96" customFormat="1" x14ac:dyDescent="0.2">
      <c r="A9" s="205" t="s">
        <v>133</v>
      </c>
      <c r="B9" s="508" t="s">
        <v>1</v>
      </c>
      <c r="C9" s="390">
        <v>100</v>
      </c>
      <c r="D9" s="390">
        <v>100</v>
      </c>
      <c r="E9" s="390">
        <v>245620</v>
      </c>
      <c r="F9" s="390">
        <v>150</v>
      </c>
      <c r="G9" s="390">
        <v>150</v>
      </c>
      <c r="H9" s="390">
        <v>100</v>
      </c>
      <c r="I9" s="390">
        <v>100</v>
      </c>
      <c r="J9" s="390">
        <v>100</v>
      </c>
      <c r="K9" s="390">
        <v>395000</v>
      </c>
      <c r="L9" s="390">
        <v>100</v>
      </c>
      <c r="M9" s="390">
        <v>2880</v>
      </c>
      <c r="N9" s="390">
        <v>201000</v>
      </c>
      <c r="O9" s="397">
        <f t="shared" si="1"/>
        <v>845400</v>
      </c>
      <c r="P9" s="95"/>
    </row>
    <row r="10" spans="1:16" s="96" customFormat="1" x14ac:dyDescent="0.2">
      <c r="A10" s="205" t="s">
        <v>134</v>
      </c>
      <c r="B10" s="508" t="s">
        <v>219</v>
      </c>
      <c r="C10" s="390">
        <v>75000</v>
      </c>
      <c r="D10" s="390">
        <v>26000</v>
      </c>
      <c r="E10" s="390">
        <v>66000</v>
      </c>
      <c r="F10" s="390">
        <v>80000</v>
      </c>
      <c r="G10" s="390">
        <v>50000</v>
      </c>
      <c r="H10" s="390">
        <v>40000</v>
      </c>
      <c r="I10" s="390">
        <v>32000</v>
      </c>
      <c r="J10" s="390">
        <v>37155</v>
      </c>
      <c r="K10" s="390">
        <v>50000</v>
      </c>
      <c r="L10" s="390">
        <v>30000</v>
      </c>
      <c r="M10" s="390">
        <v>48750</v>
      </c>
      <c r="N10" s="390">
        <v>18650</v>
      </c>
      <c r="O10" s="397">
        <f t="shared" si="1"/>
        <v>553555</v>
      </c>
      <c r="P10" s="95"/>
    </row>
    <row r="11" spans="1:16" s="96" customFormat="1" x14ac:dyDescent="0.2">
      <c r="A11" s="205" t="s">
        <v>135</v>
      </c>
      <c r="B11" s="508" t="s">
        <v>220</v>
      </c>
      <c r="C11" s="390"/>
      <c r="D11" s="390"/>
      <c r="E11" s="390">
        <v>50853</v>
      </c>
      <c r="F11" s="390"/>
      <c r="G11" s="390">
        <v>25081</v>
      </c>
      <c r="H11" s="390"/>
      <c r="I11" s="390"/>
      <c r="J11" s="390">
        <v>46525</v>
      </c>
      <c r="K11" s="390">
        <v>37324</v>
      </c>
      <c r="L11" s="390"/>
      <c r="M11" s="390">
        <v>2392</v>
      </c>
      <c r="N11" s="390"/>
      <c r="O11" s="397">
        <f t="shared" si="1"/>
        <v>162175</v>
      </c>
      <c r="P11" s="95"/>
    </row>
    <row r="12" spans="1:16" s="96" customFormat="1" ht="31.5" x14ac:dyDescent="0.2">
      <c r="A12" s="205" t="s">
        <v>136</v>
      </c>
      <c r="B12" s="508" t="s">
        <v>221</v>
      </c>
      <c r="C12" s="390">
        <v>40</v>
      </c>
      <c r="D12" s="390">
        <v>40</v>
      </c>
      <c r="E12" s="390">
        <v>40</v>
      </c>
      <c r="F12" s="390">
        <v>40</v>
      </c>
      <c r="G12" s="390">
        <v>40</v>
      </c>
      <c r="H12" s="390">
        <v>40</v>
      </c>
      <c r="I12" s="390">
        <v>40</v>
      </c>
      <c r="J12" s="390">
        <v>40</v>
      </c>
      <c r="K12" s="390">
        <v>40</v>
      </c>
      <c r="L12" s="390">
        <v>1000</v>
      </c>
      <c r="M12" s="390">
        <v>40</v>
      </c>
      <c r="N12" s="390">
        <v>100</v>
      </c>
      <c r="O12" s="397">
        <f t="shared" si="0"/>
        <v>1500</v>
      </c>
      <c r="P12" s="95"/>
    </row>
    <row r="13" spans="1:16" s="96" customFormat="1" ht="31.5" x14ac:dyDescent="0.2">
      <c r="A13" s="205" t="s">
        <v>137</v>
      </c>
      <c r="B13" s="508" t="s">
        <v>222</v>
      </c>
      <c r="C13" s="390"/>
      <c r="D13" s="390"/>
      <c r="E13" s="390">
        <v>400</v>
      </c>
      <c r="F13" s="390">
        <v>400</v>
      </c>
      <c r="G13" s="390">
        <v>400</v>
      </c>
      <c r="H13" s="390">
        <v>400</v>
      </c>
      <c r="I13" s="390">
        <v>400</v>
      </c>
      <c r="J13" s="390">
        <v>400</v>
      </c>
      <c r="K13" s="390">
        <v>300</v>
      </c>
      <c r="L13" s="390">
        <v>400</v>
      </c>
      <c r="M13" s="390">
        <v>400</v>
      </c>
      <c r="N13" s="390"/>
      <c r="O13" s="397">
        <f>SUM(C13:N13)</f>
        <v>3500</v>
      </c>
      <c r="P13" s="95"/>
    </row>
    <row r="14" spans="1:16" s="96" customFormat="1" ht="16.5" thickBot="1" x14ac:dyDescent="0.25">
      <c r="A14" s="205" t="s">
        <v>138</v>
      </c>
      <c r="B14" s="391" t="s">
        <v>180</v>
      </c>
      <c r="C14" s="390">
        <v>153670</v>
      </c>
      <c r="D14" s="390">
        <v>152000</v>
      </c>
      <c r="E14" s="390">
        <v>141309</v>
      </c>
      <c r="F14" s="390">
        <v>320000</v>
      </c>
      <c r="G14" s="390">
        <v>283670</v>
      </c>
      <c r="H14" s="390">
        <v>282500</v>
      </c>
      <c r="I14" s="390">
        <v>203670</v>
      </c>
      <c r="J14" s="390">
        <v>183670</v>
      </c>
      <c r="K14" s="390">
        <v>83670</v>
      </c>
      <c r="L14" s="390">
        <v>102515</v>
      </c>
      <c r="M14" s="390">
        <v>183670</v>
      </c>
      <c r="N14" s="390">
        <v>83681</v>
      </c>
      <c r="O14" s="397">
        <f>SUM(C14:N14)</f>
        <v>2174025</v>
      </c>
      <c r="P14" s="95"/>
    </row>
    <row r="15" spans="1:16" s="94" customFormat="1" ht="20.25" customHeight="1" thickTop="1" thickBot="1" x14ac:dyDescent="0.25">
      <c r="A15" s="205" t="s">
        <v>139</v>
      </c>
      <c r="B15" s="392" t="s">
        <v>210</v>
      </c>
      <c r="C15" s="393">
        <f t="shared" ref="C15:N15" si="2">SUM(C6:C14)</f>
        <v>292380</v>
      </c>
      <c r="D15" s="393">
        <f t="shared" si="2"/>
        <v>289710</v>
      </c>
      <c r="E15" s="393">
        <f t="shared" si="2"/>
        <v>615792</v>
      </c>
      <c r="F15" s="393">
        <f t="shared" si="2"/>
        <v>519160</v>
      </c>
      <c r="G15" s="393">
        <f t="shared" si="2"/>
        <v>477911</v>
      </c>
      <c r="H15" s="393">
        <f t="shared" si="2"/>
        <v>442110</v>
      </c>
      <c r="I15" s="393">
        <f t="shared" si="2"/>
        <v>451480</v>
      </c>
      <c r="J15" s="393">
        <f t="shared" si="2"/>
        <v>420204</v>
      </c>
      <c r="K15" s="393">
        <f t="shared" si="2"/>
        <v>691604</v>
      </c>
      <c r="L15" s="393">
        <f t="shared" si="2"/>
        <v>254685</v>
      </c>
      <c r="M15" s="393">
        <f t="shared" si="2"/>
        <v>363752</v>
      </c>
      <c r="N15" s="393">
        <f t="shared" si="2"/>
        <v>500700</v>
      </c>
      <c r="O15" s="398">
        <f>SUM(C15:N15)</f>
        <v>5319488</v>
      </c>
      <c r="P15" s="97"/>
    </row>
    <row r="16" spans="1:16" s="94" customFormat="1" ht="14.25" customHeight="1" thickTop="1" x14ac:dyDescent="0.2">
      <c r="A16" s="205" t="s">
        <v>140</v>
      </c>
      <c r="B16" s="388" t="s">
        <v>279</v>
      </c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97"/>
      <c r="P16" s="97"/>
    </row>
    <row r="17" spans="1:16" s="96" customFormat="1" x14ac:dyDescent="0.2">
      <c r="A17" s="205" t="s">
        <v>172</v>
      </c>
      <c r="B17" s="509" t="s">
        <v>192</v>
      </c>
      <c r="C17" s="390">
        <v>50340</v>
      </c>
      <c r="D17" s="390">
        <v>53520</v>
      </c>
      <c r="E17" s="390">
        <v>53520</v>
      </c>
      <c r="F17" s="390">
        <v>55000</v>
      </c>
      <c r="G17" s="390">
        <v>55000</v>
      </c>
      <c r="H17" s="390">
        <v>55000</v>
      </c>
      <c r="I17" s="390">
        <v>55000</v>
      </c>
      <c r="J17" s="390">
        <v>55000</v>
      </c>
      <c r="K17" s="390">
        <v>55000</v>
      </c>
      <c r="L17" s="390">
        <v>55000</v>
      </c>
      <c r="M17" s="390">
        <v>55000</v>
      </c>
      <c r="N17" s="390">
        <v>58836</v>
      </c>
      <c r="O17" s="397">
        <f t="shared" ref="O17:O26" si="3">SUM(C17:N17)</f>
        <v>656216</v>
      </c>
      <c r="P17" s="95"/>
    </row>
    <row r="18" spans="1:16" s="96" customFormat="1" x14ac:dyDescent="0.2">
      <c r="A18" s="205" t="s">
        <v>174</v>
      </c>
      <c r="B18" s="510" t="s">
        <v>41</v>
      </c>
      <c r="C18" s="390">
        <v>9920</v>
      </c>
      <c r="D18" s="390">
        <v>9570</v>
      </c>
      <c r="E18" s="390">
        <v>9570</v>
      </c>
      <c r="F18" s="390">
        <v>9570</v>
      </c>
      <c r="G18" s="390">
        <v>10398</v>
      </c>
      <c r="H18" s="390">
        <v>9570</v>
      </c>
      <c r="I18" s="390">
        <v>9570</v>
      </c>
      <c r="J18" s="390">
        <v>9570</v>
      </c>
      <c r="K18" s="390">
        <v>8637</v>
      </c>
      <c r="L18" s="390">
        <v>8670</v>
      </c>
      <c r="M18" s="390">
        <v>8670</v>
      </c>
      <c r="N18" s="390">
        <v>8865</v>
      </c>
      <c r="O18" s="397">
        <f t="shared" si="3"/>
        <v>112580</v>
      </c>
      <c r="P18" s="95"/>
    </row>
    <row r="19" spans="1:16" s="96" customFormat="1" x14ac:dyDescent="0.2">
      <c r="A19" s="205" t="s">
        <v>211</v>
      </c>
      <c r="B19" s="511" t="s">
        <v>194</v>
      </c>
      <c r="C19" s="390">
        <v>60200</v>
      </c>
      <c r="D19" s="390">
        <v>60200</v>
      </c>
      <c r="E19" s="390">
        <v>80000</v>
      </c>
      <c r="F19" s="390">
        <v>55845</v>
      </c>
      <c r="G19" s="390">
        <v>75000</v>
      </c>
      <c r="H19" s="390">
        <v>85000</v>
      </c>
      <c r="I19" s="390">
        <v>80000</v>
      </c>
      <c r="J19" s="390">
        <v>70000</v>
      </c>
      <c r="K19" s="390">
        <v>109949</v>
      </c>
      <c r="L19" s="390">
        <v>70000</v>
      </c>
      <c r="M19" s="390">
        <v>75000</v>
      </c>
      <c r="N19" s="390">
        <v>61295</v>
      </c>
      <c r="O19" s="397">
        <f t="shared" si="3"/>
        <v>882489</v>
      </c>
      <c r="P19" s="95"/>
    </row>
    <row r="20" spans="1:16" s="96" customFormat="1" x14ac:dyDescent="0.2">
      <c r="A20" s="205" t="s">
        <v>212</v>
      </c>
      <c r="B20" s="511" t="s">
        <v>96</v>
      </c>
      <c r="C20" s="390">
        <v>2910</v>
      </c>
      <c r="D20" s="390">
        <v>2910</v>
      </c>
      <c r="E20" s="390">
        <v>2500</v>
      </c>
      <c r="F20" s="390">
        <v>2910</v>
      </c>
      <c r="G20" s="390">
        <v>2000</v>
      </c>
      <c r="H20" s="390">
        <v>2000</v>
      </c>
      <c r="I20" s="390">
        <v>2910</v>
      </c>
      <c r="J20" s="390">
        <v>2630</v>
      </c>
      <c r="K20" s="390">
        <v>2000</v>
      </c>
      <c r="L20" s="390">
        <v>2410</v>
      </c>
      <c r="M20" s="390">
        <v>2410</v>
      </c>
      <c r="N20" s="390">
        <v>2410</v>
      </c>
      <c r="O20" s="397">
        <f t="shared" si="3"/>
        <v>30000</v>
      </c>
      <c r="P20" s="95"/>
    </row>
    <row r="21" spans="1:16" s="96" customFormat="1" x14ac:dyDescent="0.2">
      <c r="A21" s="205" t="s">
        <v>213</v>
      </c>
      <c r="B21" s="511" t="s">
        <v>97</v>
      </c>
      <c r="C21" s="390">
        <v>65925</v>
      </c>
      <c r="D21" s="390">
        <v>65925</v>
      </c>
      <c r="E21" s="390">
        <v>95925</v>
      </c>
      <c r="F21" s="390">
        <v>65969</v>
      </c>
      <c r="G21" s="390">
        <v>65945</v>
      </c>
      <c r="H21" s="390">
        <v>75925</v>
      </c>
      <c r="I21" s="390">
        <v>70925</v>
      </c>
      <c r="J21" s="390">
        <v>80925</v>
      </c>
      <c r="K21" s="390">
        <v>68839</v>
      </c>
      <c r="L21" s="390">
        <v>65925</v>
      </c>
      <c r="M21" s="390">
        <v>75925</v>
      </c>
      <c r="N21" s="390">
        <v>79998</v>
      </c>
      <c r="O21" s="397">
        <f t="shared" si="3"/>
        <v>878151</v>
      </c>
      <c r="P21" s="95"/>
    </row>
    <row r="22" spans="1:16" s="96" customFormat="1" x14ac:dyDescent="0.2">
      <c r="A22" s="205" t="s">
        <v>214</v>
      </c>
      <c r="B22" s="511" t="s">
        <v>345</v>
      </c>
      <c r="C22" s="390"/>
      <c r="D22" s="390"/>
      <c r="E22" s="390">
        <v>250</v>
      </c>
      <c r="F22" s="390"/>
      <c r="G22" s="390">
        <v>250</v>
      </c>
      <c r="H22" s="390"/>
      <c r="I22" s="390">
        <v>250</v>
      </c>
      <c r="J22" s="390"/>
      <c r="K22" s="390">
        <v>500</v>
      </c>
      <c r="L22" s="390"/>
      <c r="M22" s="390">
        <v>250</v>
      </c>
      <c r="N22" s="390"/>
      <c r="O22" s="397">
        <f t="shared" si="3"/>
        <v>1500</v>
      </c>
      <c r="P22" s="95"/>
    </row>
    <row r="23" spans="1:16" s="96" customFormat="1" x14ac:dyDescent="0.2">
      <c r="A23" s="205" t="s">
        <v>215</v>
      </c>
      <c r="B23" s="511" t="s">
        <v>94</v>
      </c>
      <c r="C23" s="390">
        <v>100000</v>
      </c>
      <c r="D23" s="390">
        <v>38458</v>
      </c>
      <c r="E23" s="390">
        <v>150000</v>
      </c>
      <c r="F23" s="390">
        <v>271831</v>
      </c>
      <c r="G23" s="390">
        <v>218668</v>
      </c>
      <c r="H23" s="390">
        <v>376903</v>
      </c>
      <c r="I23" s="390">
        <v>309059</v>
      </c>
      <c r="J23" s="390">
        <v>113500</v>
      </c>
      <c r="K23" s="390">
        <v>210000</v>
      </c>
      <c r="L23" s="390">
        <v>99698</v>
      </c>
      <c r="M23" s="390">
        <v>215935</v>
      </c>
      <c r="N23" s="390">
        <v>204511</v>
      </c>
      <c r="O23" s="397">
        <f t="shared" si="3"/>
        <v>2308563</v>
      </c>
      <c r="P23" s="95"/>
    </row>
    <row r="24" spans="1:16" s="96" customFormat="1" x14ac:dyDescent="0.2">
      <c r="A24" s="205" t="s">
        <v>216</v>
      </c>
      <c r="B24" s="511" t="s">
        <v>95</v>
      </c>
      <c r="C24" s="390"/>
      <c r="D24" s="390"/>
      <c r="E24" s="390"/>
      <c r="F24" s="390">
        <v>6305</v>
      </c>
      <c r="G24" s="390">
        <v>21483</v>
      </c>
      <c r="H24" s="390">
        <v>31680</v>
      </c>
      <c r="I24" s="390"/>
      <c r="J24" s="390">
        <v>30731</v>
      </c>
      <c r="K24" s="390">
        <v>15000</v>
      </c>
      <c r="L24" s="390">
        <v>5668</v>
      </c>
      <c r="M24" s="390"/>
      <c r="N24" s="390">
        <v>57538</v>
      </c>
      <c r="O24" s="397">
        <f t="shared" si="3"/>
        <v>168405</v>
      </c>
      <c r="P24" s="95"/>
    </row>
    <row r="25" spans="1:16" s="96" customFormat="1" ht="16.5" thickBot="1" x14ac:dyDescent="0.25">
      <c r="A25" s="206" t="s">
        <v>217</v>
      </c>
      <c r="B25" s="512" t="s">
        <v>274</v>
      </c>
      <c r="C25" s="394">
        <v>23300</v>
      </c>
      <c r="D25" s="394">
        <v>24000</v>
      </c>
      <c r="E25" s="394">
        <v>23000</v>
      </c>
      <c r="F25" s="394">
        <v>23000</v>
      </c>
      <c r="G25" s="394">
        <v>24000</v>
      </c>
      <c r="H25" s="394">
        <v>24000</v>
      </c>
      <c r="I25" s="394">
        <v>25000</v>
      </c>
      <c r="J25" s="394">
        <v>23300</v>
      </c>
      <c r="K25" s="394">
        <v>23300</v>
      </c>
      <c r="L25" s="394">
        <v>23300</v>
      </c>
      <c r="M25" s="394">
        <v>23118</v>
      </c>
      <c r="N25" s="394">
        <v>22266</v>
      </c>
      <c r="O25" s="397">
        <f t="shared" si="3"/>
        <v>281584</v>
      </c>
      <c r="P25" s="95"/>
    </row>
    <row r="26" spans="1:16" s="94" customFormat="1" ht="20.25" customHeight="1" thickTop="1" thickBot="1" x14ac:dyDescent="0.25">
      <c r="A26" s="207" t="s">
        <v>217</v>
      </c>
      <c r="B26" s="395" t="s">
        <v>218</v>
      </c>
      <c r="C26" s="396">
        <f t="shared" ref="C26:N26" si="4">SUM(C17:C25)</f>
        <v>312595</v>
      </c>
      <c r="D26" s="396">
        <f t="shared" si="4"/>
        <v>254583</v>
      </c>
      <c r="E26" s="396">
        <f t="shared" si="4"/>
        <v>414765</v>
      </c>
      <c r="F26" s="396">
        <f t="shared" si="4"/>
        <v>490430</v>
      </c>
      <c r="G26" s="396">
        <f t="shared" si="4"/>
        <v>472744</v>
      </c>
      <c r="H26" s="396">
        <f t="shared" si="4"/>
        <v>660078</v>
      </c>
      <c r="I26" s="396">
        <f t="shared" si="4"/>
        <v>552714</v>
      </c>
      <c r="J26" s="396">
        <f t="shared" si="4"/>
        <v>385656</v>
      </c>
      <c r="K26" s="396">
        <f t="shared" si="4"/>
        <v>493225</v>
      </c>
      <c r="L26" s="396">
        <f t="shared" si="4"/>
        <v>330671</v>
      </c>
      <c r="M26" s="396">
        <f t="shared" si="4"/>
        <v>456308</v>
      </c>
      <c r="N26" s="396">
        <f t="shared" si="4"/>
        <v>495719</v>
      </c>
      <c r="O26" s="399">
        <f t="shared" si="3"/>
        <v>5319488</v>
      </c>
      <c r="P26" s="98"/>
    </row>
    <row r="27" spans="1:16" ht="16.5" thickTop="1" x14ac:dyDescent="0.25">
      <c r="A27" s="208"/>
      <c r="B27" s="209"/>
      <c r="C27" s="209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99"/>
    </row>
    <row r="28" spans="1:16" x14ac:dyDescent="0.25">
      <c r="A28" s="208"/>
    </row>
  </sheetData>
  <mergeCells count="2">
    <mergeCell ref="A1:O1"/>
    <mergeCell ref="A2:O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0"/>
  </sheetPr>
  <dimension ref="A1:J36"/>
  <sheetViews>
    <sheetView zoomScaleNormal="100" workbookViewId="0">
      <selection activeCell="I23" sqref="I23"/>
    </sheetView>
  </sheetViews>
  <sheetFormatPr defaultColWidth="8" defaultRowHeight="12.75" x14ac:dyDescent="0.2"/>
  <cols>
    <col min="1" max="1" width="5.5703125" style="72" customWidth="1"/>
    <col min="2" max="2" width="35.28515625" style="74" customWidth="1"/>
    <col min="3" max="3" width="23.7109375" style="74" customWidth="1"/>
    <col min="4" max="4" width="19.42578125" style="74" customWidth="1"/>
    <col min="5" max="5" width="17.28515625" style="74" customWidth="1"/>
    <col min="6" max="16384" width="8" style="74"/>
  </cols>
  <sheetData>
    <row r="1" spans="1:10" ht="12.75" customHeight="1" x14ac:dyDescent="0.2">
      <c r="A1" s="746"/>
      <c r="B1" s="746"/>
      <c r="C1" s="746"/>
      <c r="D1" s="746"/>
      <c r="E1" s="746"/>
      <c r="F1" s="75"/>
      <c r="G1" s="75"/>
      <c r="H1" s="75"/>
      <c r="I1" s="75"/>
      <c r="J1" s="75"/>
    </row>
    <row r="2" spans="1:10" x14ac:dyDescent="0.2">
      <c r="A2" s="758" t="s">
        <v>440</v>
      </c>
      <c r="B2" s="758"/>
      <c r="C2" s="758"/>
      <c r="D2" s="758"/>
      <c r="E2" s="758"/>
      <c r="F2" s="76"/>
      <c r="G2" s="76"/>
      <c r="H2" s="76"/>
      <c r="I2" s="76"/>
      <c r="J2" s="76"/>
    </row>
    <row r="3" spans="1:10" ht="15.75" x14ac:dyDescent="0.2">
      <c r="A3" s="748" t="s">
        <v>66</v>
      </c>
      <c r="B3" s="748"/>
      <c r="C3" s="748"/>
      <c r="D3" s="749"/>
      <c r="E3" s="749"/>
    </row>
    <row r="4" spans="1:10" ht="15.75" x14ac:dyDescent="0.2">
      <c r="A4" s="748" t="s">
        <v>67</v>
      </c>
      <c r="B4" s="748"/>
      <c r="C4" s="748"/>
      <c r="D4" s="749"/>
      <c r="E4" s="749"/>
    </row>
    <row r="5" spans="1:10" s="77" customFormat="1" ht="17.25" customHeight="1" thickBot="1" x14ac:dyDescent="0.25">
      <c r="A5" s="191"/>
      <c r="B5" s="192"/>
      <c r="C5" s="192"/>
      <c r="E5" s="85" t="s">
        <v>147</v>
      </c>
    </row>
    <row r="6" spans="1:10" s="80" customFormat="1" ht="36.75" customHeight="1" thickBot="1" x14ac:dyDescent="0.25">
      <c r="A6" s="193" t="s">
        <v>132</v>
      </c>
      <c r="B6" s="194" t="s">
        <v>61</v>
      </c>
      <c r="C6" s="194" t="s">
        <v>62</v>
      </c>
      <c r="D6" s="78" t="s">
        <v>68</v>
      </c>
      <c r="E6" s="79" t="s">
        <v>69</v>
      </c>
    </row>
    <row r="7" spans="1:10" ht="31.5" customHeight="1" x14ac:dyDescent="0.2">
      <c r="A7" s="201" t="s">
        <v>107</v>
      </c>
      <c r="B7" s="202" t="s">
        <v>70</v>
      </c>
      <c r="C7" s="479">
        <v>38000</v>
      </c>
      <c r="D7" s="480">
        <v>39928</v>
      </c>
      <c r="E7" s="481">
        <v>1928</v>
      </c>
      <c r="G7" s="82"/>
    </row>
    <row r="8" spans="1:10" ht="24.75" customHeight="1" x14ac:dyDescent="0.2">
      <c r="A8" s="195" t="s">
        <v>108</v>
      </c>
      <c r="B8" s="196" t="s">
        <v>71</v>
      </c>
      <c r="C8" s="482">
        <v>41000</v>
      </c>
      <c r="D8" s="483">
        <v>41947</v>
      </c>
      <c r="E8" s="484">
        <v>947</v>
      </c>
      <c r="G8" s="82"/>
    </row>
    <row r="9" spans="1:10" ht="18" customHeight="1" thickBot="1" x14ac:dyDescent="0.25">
      <c r="A9" s="197"/>
      <c r="B9" s="198" t="s">
        <v>169</v>
      </c>
      <c r="C9" s="485">
        <f>SUM(C7:C8)</f>
        <v>79000</v>
      </c>
      <c r="D9" s="486">
        <f>SUM(D7:D8)</f>
        <v>81875</v>
      </c>
      <c r="E9" s="487">
        <f>SUM(E7:E8)</f>
        <v>2875</v>
      </c>
    </row>
    <row r="10" spans="1:10" ht="15.75" x14ac:dyDescent="0.2">
      <c r="A10" s="199"/>
      <c r="B10" s="200"/>
      <c r="C10" s="200"/>
    </row>
    <row r="11" spans="1:10" ht="15.75" x14ac:dyDescent="0.2">
      <c r="A11" s="199"/>
      <c r="B11" s="200"/>
      <c r="C11" s="200"/>
    </row>
    <row r="12" spans="1:10" ht="15.75" x14ac:dyDescent="0.2">
      <c r="A12" s="199"/>
      <c r="B12" s="200"/>
      <c r="C12" s="200"/>
    </row>
    <row r="13" spans="1:10" ht="15.75" x14ac:dyDescent="0.2">
      <c r="A13" s="199"/>
      <c r="B13" s="200"/>
      <c r="C13" s="200"/>
    </row>
    <row r="14" spans="1:10" ht="15.75" x14ac:dyDescent="0.2">
      <c r="A14" s="199"/>
      <c r="B14" s="200"/>
      <c r="C14" s="200"/>
    </row>
    <row r="15" spans="1:10" ht="15.75" x14ac:dyDescent="0.2">
      <c r="A15" s="199"/>
      <c r="B15" s="200"/>
      <c r="C15" s="200"/>
    </row>
    <row r="16" spans="1:10" ht="15.75" x14ac:dyDescent="0.2">
      <c r="A16" s="199"/>
      <c r="B16" s="200"/>
      <c r="C16" s="200"/>
    </row>
    <row r="17" spans="1:3" ht="15.75" x14ac:dyDescent="0.2">
      <c r="A17" s="199"/>
      <c r="B17" s="200"/>
      <c r="C17" s="200"/>
    </row>
    <row r="18" spans="1:3" ht="15.75" x14ac:dyDescent="0.2">
      <c r="A18" s="199"/>
      <c r="B18" s="200"/>
      <c r="C18" s="200"/>
    </row>
    <row r="19" spans="1:3" ht="15.75" x14ac:dyDescent="0.2">
      <c r="A19" s="199"/>
      <c r="B19" s="200"/>
      <c r="C19" s="200"/>
    </row>
    <row r="20" spans="1:3" ht="15.75" x14ac:dyDescent="0.2">
      <c r="A20" s="199"/>
      <c r="B20" s="200"/>
      <c r="C20" s="200"/>
    </row>
    <row r="21" spans="1:3" ht="15.75" x14ac:dyDescent="0.2">
      <c r="A21" s="199"/>
      <c r="B21" s="200"/>
      <c r="C21" s="200"/>
    </row>
    <row r="22" spans="1:3" ht="15.75" x14ac:dyDescent="0.2">
      <c r="A22" s="199"/>
      <c r="B22" s="200"/>
      <c r="C22" s="200"/>
    </row>
    <row r="23" spans="1:3" ht="15.75" x14ac:dyDescent="0.2">
      <c r="A23" s="199"/>
      <c r="B23" s="200"/>
      <c r="C23" s="200"/>
    </row>
    <row r="24" spans="1:3" ht="15.75" x14ac:dyDescent="0.2">
      <c r="A24" s="199"/>
      <c r="B24" s="200"/>
      <c r="C24" s="200"/>
    </row>
    <row r="25" spans="1:3" ht="15.75" x14ac:dyDescent="0.2">
      <c r="A25" s="199"/>
      <c r="B25" s="200"/>
      <c r="C25" s="200"/>
    </row>
    <row r="26" spans="1:3" ht="15.75" x14ac:dyDescent="0.2">
      <c r="A26" s="199"/>
      <c r="B26" s="200"/>
      <c r="C26" s="200"/>
    </row>
    <row r="27" spans="1:3" ht="15.75" x14ac:dyDescent="0.2">
      <c r="A27" s="199"/>
      <c r="B27" s="200"/>
      <c r="C27" s="200"/>
    </row>
    <row r="28" spans="1:3" ht="15.75" x14ac:dyDescent="0.2">
      <c r="A28" s="199"/>
      <c r="B28" s="200"/>
      <c r="C28" s="200"/>
    </row>
    <row r="29" spans="1:3" ht="15.75" x14ac:dyDescent="0.2">
      <c r="A29" s="199"/>
      <c r="B29" s="200"/>
      <c r="C29" s="200"/>
    </row>
    <row r="30" spans="1:3" ht="15.75" x14ac:dyDescent="0.2">
      <c r="A30" s="199"/>
      <c r="B30" s="200"/>
      <c r="C30" s="200"/>
    </row>
    <row r="31" spans="1:3" ht="15.75" x14ac:dyDescent="0.2">
      <c r="A31" s="199"/>
      <c r="B31" s="200"/>
      <c r="C31" s="200"/>
    </row>
    <row r="32" spans="1:3" ht="15.75" x14ac:dyDescent="0.2">
      <c r="A32" s="199"/>
      <c r="B32" s="200"/>
      <c r="C32" s="200"/>
    </row>
    <row r="33" spans="1:3" ht="15.75" x14ac:dyDescent="0.2">
      <c r="A33" s="199"/>
      <c r="B33" s="200"/>
      <c r="C33" s="200"/>
    </row>
    <row r="34" spans="1:3" ht="15.75" x14ac:dyDescent="0.2">
      <c r="A34" s="199"/>
      <c r="B34" s="200"/>
      <c r="C34" s="200"/>
    </row>
    <row r="35" spans="1:3" ht="15.75" x14ac:dyDescent="0.2">
      <c r="A35" s="199"/>
      <c r="B35" s="200"/>
      <c r="C35" s="200"/>
    </row>
    <row r="36" spans="1:3" ht="15.75" x14ac:dyDescent="0.2">
      <c r="A36" s="199"/>
      <c r="B36" s="200"/>
      <c r="C36" s="200"/>
    </row>
  </sheetData>
  <mergeCells count="4">
    <mergeCell ref="A3:E3"/>
    <mergeCell ref="A4:E4"/>
    <mergeCell ref="A1:E1"/>
    <mergeCell ref="A2:E2"/>
  </mergeCells>
  <phoneticPr fontId="25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0"/>
  </sheetPr>
  <dimension ref="A1:H37"/>
  <sheetViews>
    <sheetView zoomScaleNormal="100" workbookViewId="0">
      <selection activeCell="I23" sqref="I23"/>
    </sheetView>
  </sheetViews>
  <sheetFormatPr defaultColWidth="8" defaultRowHeight="12.75" x14ac:dyDescent="0.2"/>
  <cols>
    <col min="1" max="1" width="5.5703125" style="72" customWidth="1"/>
    <col min="2" max="2" width="33.42578125" style="74" customWidth="1"/>
    <col min="3" max="3" width="23.7109375" style="74" customWidth="1"/>
    <col min="4" max="16384" width="8" style="74"/>
  </cols>
  <sheetData>
    <row r="1" spans="1:8" ht="12.75" customHeight="1" x14ac:dyDescent="0.2">
      <c r="A1" s="746"/>
      <c r="B1" s="746"/>
      <c r="C1" s="746"/>
      <c r="D1" s="75"/>
      <c r="E1" s="75"/>
      <c r="F1" s="75"/>
      <c r="G1" s="75"/>
      <c r="H1" s="75"/>
    </row>
    <row r="2" spans="1:8" x14ac:dyDescent="0.2">
      <c r="A2" s="758" t="s">
        <v>439</v>
      </c>
      <c r="B2" s="758"/>
      <c r="C2" s="758"/>
      <c r="D2" s="76"/>
      <c r="E2" s="76"/>
      <c r="F2" s="76"/>
      <c r="G2" s="76"/>
      <c r="H2" s="76"/>
    </row>
    <row r="3" spans="1:8" ht="42" customHeight="1" x14ac:dyDescent="0.2">
      <c r="A3" s="748" t="s">
        <v>60</v>
      </c>
      <c r="B3" s="748"/>
      <c r="C3" s="749"/>
    </row>
    <row r="4" spans="1:8" ht="15.75" x14ac:dyDescent="0.2">
      <c r="A4" s="748"/>
      <c r="B4" s="748"/>
      <c r="C4" s="749"/>
    </row>
    <row r="5" spans="1:8" s="77" customFormat="1" ht="17.25" customHeight="1" thickBot="1" x14ac:dyDescent="0.25">
      <c r="A5" s="191"/>
      <c r="B5" s="192"/>
      <c r="D5" s="77" t="s">
        <v>147</v>
      </c>
    </row>
    <row r="6" spans="1:8" s="80" customFormat="1" ht="30.75" customHeight="1" thickBot="1" x14ac:dyDescent="0.25">
      <c r="A6" s="193" t="s">
        <v>132</v>
      </c>
      <c r="B6" s="194" t="s">
        <v>61</v>
      </c>
      <c r="C6" s="79" t="s">
        <v>63</v>
      </c>
    </row>
    <row r="7" spans="1:8" ht="48" customHeight="1" x14ac:dyDescent="0.2">
      <c r="A7" s="195" t="s">
        <v>320</v>
      </c>
      <c r="B7" s="196" t="s">
        <v>64</v>
      </c>
      <c r="C7" s="83">
        <v>160</v>
      </c>
    </row>
    <row r="8" spans="1:8" ht="48" customHeight="1" x14ac:dyDescent="0.2">
      <c r="A8" s="529" t="s">
        <v>108</v>
      </c>
      <c r="B8" s="530" t="s">
        <v>425</v>
      </c>
      <c r="C8" s="531">
        <v>8000</v>
      </c>
    </row>
    <row r="9" spans="1:8" ht="18" customHeight="1" thickBot="1" x14ac:dyDescent="0.25">
      <c r="A9" s="197"/>
      <c r="B9" s="198" t="s">
        <v>169</v>
      </c>
      <c r="C9" s="81">
        <v>8160</v>
      </c>
    </row>
    <row r="10" spans="1:8" ht="15.75" x14ac:dyDescent="0.2">
      <c r="A10" s="199"/>
      <c r="B10" s="200"/>
    </row>
    <row r="11" spans="1:8" ht="15.75" x14ac:dyDescent="0.2">
      <c r="A11" s="199"/>
      <c r="B11" s="200"/>
    </row>
    <row r="12" spans="1:8" ht="15.75" x14ac:dyDescent="0.2">
      <c r="A12" s="199"/>
      <c r="B12" s="200"/>
    </row>
    <row r="13" spans="1:8" ht="15.75" x14ac:dyDescent="0.2">
      <c r="A13" s="199"/>
      <c r="B13" s="200"/>
    </row>
    <row r="14" spans="1:8" ht="15.75" x14ac:dyDescent="0.2">
      <c r="A14" s="199"/>
      <c r="B14" s="200"/>
    </row>
    <row r="15" spans="1:8" ht="15.75" x14ac:dyDescent="0.2">
      <c r="A15" s="199"/>
      <c r="B15" s="200"/>
    </row>
    <row r="16" spans="1:8" ht="15.75" x14ac:dyDescent="0.2">
      <c r="A16" s="199"/>
      <c r="B16" s="200"/>
    </row>
    <row r="17" spans="1:2" ht="15.75" x14ac:dyDescent="0.2">
      <c r="A17" s="199"/>
      <c r="B17" s="200"/>
    </row>
    <row r="18" spans="1:2" ht="15.75" x14ac:dyDescent="0.2">
      <c r="A18" s="199"/>
      <c r="B18" s="200"/>
    </row>
    <row r="19" spans="1:2" ht="15.75" x14ac:dyDescent="0.2">
      <c r="A19" s="199"/>
      <c r="B19" s="200"/>
    </row>
    <row r="20" spans="1:2" ht="15.75" x14ac:dyDescent="0.2">
      <c r="A20" s="199"/>
      <c r="B20" s="200"/>
    </row>
    <row r="21" spans="1:2" ht="15.75" x14ac:dyDescent="0.2">
      <c r="A21" s="199"/>
      <c r="B21" s="200"/>
    </row>
    <row r="22" spans="1:2" ht="15.75" x14ac:dyDescent="0.2">
      <c r="A22" s="199"/>
      <c r="B22" s="200"/>
    </row>
    <row r="23" spans="1:2" ht="15.75" x14ac:dyDescent="0.2">
      <c r="A23" s="199"/>
      <c r="B23" s="200"/>
    </row>
    <row r="24" spans="1:2" ht="15.75" x14ac:dyDescent="0.2">
      <c r="A24" s="199"/>
      <c r="B24" s="200"/>
    </row>
    <row r="25" spans="1:2" ht="15.75" x14ac:dyDescent="0.2">
      <c r="A25" s="199"/>
      <c r="B25" s="200"/>
    </row>
    <row r="26" spans="1:2" ht="15.75" x14ac:dyDescent="0.2">
      <c r="A26" s="199"/>
      <c r="B26" s="200"/>
    </row>
    <row r="27" spans="1:2" ht="15.75" x14ac:dyDescent="0.2">
      <c r="A27" s="199"/>
      <c r="B27" s="200"/>
    </row>
    <row r="28" spans="1:2" ht="15.75" x14ac:dyDescent="0.2">
      <c r="A28" s="199"/>
      <c r="B28" s="200"/>
    </row>
    <row r="29" spans="1:2" ht="15.75" x14ac:dyDescent="0.2">
      <c r="A29" s="199"/>
      <c r="B29" s="200"/>
    </row>
    <row r="30" spans="1:2" ht="15.75" x14ac:dyDescent="0.2">
      <c r="A30" s="199"/>
      <c r="B30" s="200"/>
    </row>
    <row r="31" spans="1:2" ht="15.75" x14ac:dyDescent="0.2">
      <c r="A31" s="199"/>
      <c r="B31" s="200"/>
    </row>
    <row r="32" spans="1:2" ht="15.75" x14ac:dyDescent="0.2">
      <c r="A32" s="199"/>
      <c r="B32" s="200"/>
    </row>
    <row r="33" spans="1:2" ht="15.75" x14ac:dyDescent="0.2">
      <c r="A33" s="199"/>
      <c r="B33" s="200"/>
    </row>
    <row r="34" spans="1:2" ht="15.75" x14ac:dyDescent="0.2">
      <c r="A34" s="199"/>
      <c r="B34" s="200"/>
    </row>
    <row r="35" spans="1:2" ht="15.75" x14ac:dyDescent="0.2">
      <c r="A35" s="199"/>
      <c r="B35" s="200"/>
    </row>
    <row r="36" spans="1:2" ht="15.75" x14ac:dyDescent="0.2">
      <c r="A36" s="199"/>
      <c r="B36" s="200"/>
    </row>
    <row r="37" spans="1:2" ht="15.75" x14ac:dyDescent="0.2">
      <c r="A37" s="199"/>
      <c r="B37" s="200"/>
    </row>
  </sheetData>
  <mergeCells count="4">
    <mergeCell ref="A3:C3"/>
    <mergeCell ref="A4:C4"/>
    <mergeCell ref="A1:C1"/>
    <mergeCell ref="A2:C2"/>
  </mergeCells>
  <phoneticPr fontId="25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S20"/>
  <sheetViews>
    <sheetView topLeftCell="B2" zoomScaleNormal="100" workbookViewId="0">
      <selection activeCell="I23" sqref="I23"/>
    </sheetView>
  </sheetViews>
  <sheetFormatPr defaultRowHeight="12.75" x14ac:dyDescent="0.2"/>
  <cols>
    <col min="1" max="1" width="2.5703125" customWidth="1"/>
    <col min="2" max="2" width="46.140625" customWidth="1"/>
    <col min="3" max="3" width="5.42578125" customWidth="1"/>
    <col min="6" max="6" width="8.85546875" customWidth="1"/>
    <col min="7" max="7" width="1.85546875" hidden="1" customWidth="1"/>
    <col min="8" max="8" width="9.140625" customWidth="1"/>
    <col min="9" max="9" width="8" customWidth="1"/>
    <col min="10" max="11" width="9.140625" hidden="1" customWidth="1"/>
    <col min="12" max="12" width="8" customWidth="1"/>
    <col min="15" max="15" width="9.140625" customWidth="1"/>
    <col min="16" max="16" width="9" customWidth="1"/>
    <col min="17" max="17" width="9.140625" hidden="1" customWidth="1"/>
    <col min="18" max="18" width="8" customWidth="1"/>
    <col min="19" max="19" width="9.140625" hidden="1" customWidth="1"/>
  </cols>
  <sheetData>
    <row r="1" spans="2:19" ht="12.75" customHeight="1" x14ac:dyDescent="0.2">
      <c r="B1" s="488"/>
      <c r="C1" s="488"/>
      <c r="D1" s="488"/>
      <c r="E1" s="488"/>
      <c r="F1" s="488"/>
      <c r="G1" s="488"/>
      <c r="H1" s="488" t="s">
        <v>438</v>
      </c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</row>
    <row r="3" spans="2:19" ht="13.5" thickBot="1" x14ac:dyDescent="0.25">
      <c r="B3" s="489"/>
      <c r="C3" s="489"/>
      <c r="D3" s="759"/>
      <c r="E3" s="759"/>
      <c r="F3" s="759"/>
      <c r="G3" s="759"/>
      <c r="H3" s="759"/>
      <c r="I3" s="489"/>
      <c r="J3" s="490"/>
      <c r="K3" s="490"/>
      <c r="L3" s="490"/>
      <c r="M3" s="490"/>
      <c r="N3" s="490"/>
      <c r="O3" s="490"/>
      <c r="P3" s="490"/>
      <c r="Q3" s="760"/>
      <c r="R3" s="760"/>
      <c r="S3" s="513" t="s">
        <v>147</v>
      </c>
    </row>
    <row r="4" spans="2:19" ht="27" customHeight="1" x14ac:dyDescent="0.2">
      <c r="B4" s="491" t="s">
        <v>110</v>
      </c>
      <c r="C4" s="492" t="s">
        <v>6</v>
      </c>
      <c r="D4" s="761" t="s">
        <v>392</v>
      </c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</row>
    <row r="5" spans="2:19" ht="18.75" customHeight="1" x14ac:dyDescent="0.2">
      <c r="B5" s="493" t="s">
        <v>40</v>
      </c>
      <c r="C5" s="494"/>
      <c r="D5" s="534" t="s">
        <v>393</v>
      </c>
      <c r="E5" s="495" t="s">
        <v>394</v>
      </c>
      <c r="F5" s="762" t="s">
        <v>395</v>
      </c>
      <c r="G5" s="762"/>
      <c r="H5" s="496" t="s">
        <v>396</v>
      </c>
      <c r="I5" s="763" t="s">
        <v>397</v>
      </c>
      <c r="J5" s="763"/>
      <c r="K5" s="763"/>
      <c r="L5" s="496" t="s">
        <v>398</v>
      </c>
      <c r="M5" s="496" t="s">
        <v>399</v>
      </c>
      <c r="N5" s="496" t="s">
        <v>400</v>
      </c>
      <c r="O5" s="496" t="s">
        <v>401</v>
      </c>
      <c r="P5" s="763" t="s">
        <v>402</v>
      </c>
      <c r="Q5" s="763"/>
      <c r="R5" s="763" t="s">
        <v>403</v>
      </c>
      <c r="S5" s="763"/>
    </row>
    <row r="6" spans="2:19" ht="18.75" customHeight="1" x14ac:dyDescent="0.2">
      <c r="B6" s="497" t="s">
        <v>72</v>
      </c>
      <c r="C6" s="498">
        <v>1</v>
      </c>
      <c r="D6" s="499">
        <v>802250</v>
      </c>
      <c r="E6" s="499">
        <v>750000</v>
      </c>
      <c r="F6" s="764">
        <v>750000</v>
      </c>
      <c r="G6" s="764"/>
      <c r="H6" s="500">
        <v>750000</v>
      </c>
      <c r="I6" s="765">
        <v>750000</v>
      </c>
      <c r="J6" s="765"/>
      <c r="K6" s="765"/>
      <c r="L6" s="500">
        <v>750000</v>
      </c>
      <c r="M6" s="500">
        <v>750000</v>
      </c>
      <c r="N6" s="500">
        <v>750000</v>
      </c>
      <c r="O6" s="500">
        <v>750000</v>
      </c>
      <c r="P6" s="765">
        <v>750000</v>
      </c>
      <c r="Q6" s="765"/>
      <c r="R6" s="765">
        <v>750000</v>
      </c>
      <c r="S6" s="765"/>
    </row>
    <row r="7" spans="2:19" ht="18.75" customHeight="1" x14ac:dyDescent="0.2">
      <c r="B7" s="497" t="s">
        <v>404</v>
      </c>
      <c r="C7" s="498">
        <v>2</v>
      </c>
      <c r="D7" s="499">
        <v>20000</v>
      </c>
      <c r="E7" s="499">
        <v>30000</v>
      </c>
      <c r="F7" s="764">
        <v>30000</v>
      </c>
      <c r="G7" s="764"/>
      <c r="H7" s="500">
        <v>30000</v>
      </c>
      <c r="I7" s="765">
        <v>30000</v>
      </c>
      <c r="J7" s="765"/>
      <c r="K7" s="765"/>
      <c r="L7" s="500">
        <v>30000</v>
      </c>
      <c r="M7" s="500">
        <v>30000</v>
      </c>
      <c r="N7" s="500">
        <v>30000</v>
      </c>
      <c r="O7" s="500">
        <v>30000</v>
      </c>
      <c r="P7" s="765">
        <v>30000</v>
      </c>
      <c r="Q7" s="765"/>
      <c r="R7" s="765">
        <v>30000</v>
      </c>
      <c r="S7" s="765"/>
    </row>
    <row r="8" spans="2:19" ht="29.25" customHeight="1" x14ac:dyDescent="0.2">
      <c r="B8" s="497" t="s">
        <v>405</v>
      </c>
      <c r="C8" s="498">
        <v>3</v>
      </c>
      <c r="D8" s="499">
        <v>1750</v>
      </c>
      <c r="E8" s="499">
        <v>1000</v>
      </c>
      <c r="F8" s="764">
        <v>1000</v>
      </c>
      <c r="G8" s="764"/>
      <c r="H8" s="500">
        <v>1000</v>
      </c>
      <c r="I8" s="765">
        <v>1000</v>
      </c>
      <c r="J8" s="765"/>
      <c r="K8" s="765"/>
      <c r="L8" s="500">
        <v>1000</v>
      </c>
      <c r="M8" s="500">
        <v>1000</v>
      </c>
      <c r="N8" s="500">
        <v>1000</v>
      </c>
      <c r="O8" s="500">
        <v>1000</v>
      </c>
      <c r="P8" s="765">
        <v>1000</v>
      </c>
      <c r="Q8" s="765"/>
      <c r="R8" s="765">
        <v>1000</v>
      </c>
      <c r="S8" s="765"/>
    </row>
    <row r="9" spans="2:19" ht="47.25" customHeight="1" x14ac:dyDescent="0.2">
      <c r="B9" s="497" t="s">
        <v>406</v>
      </c>
      <c r="C9" s="501">
        <v>4</v>
      </c>
      <c r="D9" s="499">
        <v>162175</v>
      </c>
      <c r="E9" s="499">
        <v>30000</v>
      </c>
      <c r="F9" s="764">
        <v>30000</v>
      </c>
      <c r="G9" s="764"/>
      <c r="H9" s="500">
        <v>30000</v>
      </c>
      <c r="I9" s="765">
        <v>30000</v>
      </c>
      <c r="J9" s="765"/>
      <c r="K9" s="765"/>
      <c r="L9" s="500">
        <v>30000</v>
      </c>
      <c r="M9" s="500">
        <v>30000</v>
      </c>
      <c r="N9" s="500">
        <v>30000</v>
      </c>
      <c r="O9" s="500">
        <v>30000</v>
      </c>
      <c r="P9" s="765">
        <v>30000</v>
      </c>
      <c r="Q9" s="765"/>
      <c r="R9" s="765">
        <v>30000</v>
      </c>
      <c r="S9" s="765"/>
    </row>
    <row r="10" spans="2:19" ht="39.75" customHeight="1" x14ac:dyDescent="0.2">
      <c r="B10" s="502" t="s">
        <v>73</v>
      </c>
      <c r="C10" s="501">
        <v>5</v>
      </c>
      <c r="D10" s="495">
        <f>SUM(D6:D9)</f>
        <v>986175</v>
      </c>
      <c r="E10" s="495">
        <f>SUM(E6:E9)</f>
        <v>811000</v>
      </c>
      <c r="F10" s="495">
        <f>SUM(F6:F9)</f>
        <v>811000</v>
      </c>
      <c r="G10" s="495">
        <f t="shared" ref="G10:S10" si="0">SUM(G6:G9)</f>
        <v>0</v>
      </c>
      <c r="H10" s="495">
        <f t="shared" si="0"/>
        <v>811000</v>
      </c>
      <c r="I10" s="495">
        <f t="shared" si="0"/>
        <v>811000</v>
      </c>
      <c r="J10" s="495">
        <f t="shared" si="0"/>
        <v>0</v>
      </c>
      <c r="K10" s="495">
        <f t="shared" si="0"/>
        <v>0</v>
      </c>
      <c r="L10" s="495">
        <f t="shared" si="0"/>
        <v>811000</v>
      </c>
      <c r="M10" s="495">
        <f t="shared" si="0"/>
        <v>811000</v>
      </c>
      <c r="N10" s="495">
        <f t="shared" si="0"/>
        <v>811000</v>
      </c>
      <c r="O10" s="495">
        <f t="shared" si="0"/>
        <v>811000</v>
      </c>
      <c r="P10" s="495">
        <f t="shared" si="0"/>
        <v>811000</v>
      </c>
      <c r="Q10" s="495">
        <f t="shared" si="0"/>
        <v>0</v>
      </c>
      <c r="R10" s="495">
        <f t="shared" si="0"/>
        <v>811000</v>
      </c>
      <c r="S10" s="495">
        <f t="shared" si="0"/>
        <v>0</v>
      </c>
    </row>
    <row r="11" spans="2:19" ht="38.25" customHeight="1" x14ac:dyDescent="0.2">
      <c r="B11" s="502" t="s">
        <v>407</v>
      </c>
      <c r="C11" s="501">
        <v>6</v>
      </c>
      <c r="D11" s="503">
        <f>D10/2</f>
        <v>493087.5</v>
      </c>
      <c r="E11" s="503">
        <f>E10/2</f>
        <v>405500</v>
      </c>
      <c r="F11" s="503">
        <f t="shared" ref="F11:S11" si="1">F10/2</f>
        <v>405500</v>
      </c>
      <c r="G11" s="503">
        <f t="shared" si="1"/>
        <v>0</v>
      </c>
      <c r="H11" s="503">
        <f t="shared" si="1"/>
        <v>405500</v>
      </c>
      <c r="I11" s="503">
        <f t="shared" si="1"/>
        <v>405500</v>
      </c>
      <c r="J11" s="503">
        <f t="shared" si="1"/>
        <v>0</v>
      </c>
      <c r="K11" s="503">
        <f t="shared" si="1"/>
        <v>0</v>
      </c>
      <c r="L11" s="503">
        <f t="shared" si="1"/>
        <v>405500</v>
      </c>
      <c r="M11" s="503">
        <f t="shared" si="1"/>
        <v>405500</v>
      </c>
      <c r="N11" s="503">
        <f t="shared" si="1"/>
        <v>405500</v>
      </c>
      <c r="O11" s="503">
        <f t="shared" si="1"/>
        <v>405500</v>
      </c>
      <c r="P11" s="503">
        <f t="shared" si="1"/>
        <v>405500</v>
      </c>
      <c r="Q11" s="503">
        <f t="shared" si="1"/>
        <v>0</v>
      </c>
      <c r="R11" s="503">
        <f t="shared" si="1"/>
        <v>405500</v>
      </c>
      <c r="S11" s="503">
        <f t="shared" si="1"/>
        <v>0</v>
      </c>
    </row>
    <row r="12" spans="2:19" ht="46.5" customHeight="1" x14ac:dyDescent="0.2">
      <c r="B12" s="502" t="s">
        <v>408</v>
      </c>
      <c r="C12" s="501">
        <v>7</v>
      </c>
      <c r="D12" s="495">
        <f>D13+D16</f>
        <v>4320</v>
      </c>
      <c r="E12" s="495">
        <f>E13+E16</f>
        <v>34212</v>
      </c>
      <c r="F12" s="495">
        <f t="shared" ref="F12:S12" si="2">F13+F16</f>
        <v>33780</v>
      </c>
      <c r="G12" s="495">
        <f t="shared" si="2"/>
        <v>0</v>
      </c>
      <c r="H12" s="495">
        <f t="shared" si="2"/>
        <v>33348</v>
      </c>
      <c r="I12" s="495">
        <f t="shared" si="2"/>
        <v>32916</v>
      </c>
      <c r="J12" s="495">
        <f t="shared" si="2"/>
        <v>0</v>
      </c>
      <c r="K12" s="495">
        <f t="shared" si="2"/>
        <v>0</v>
      </c>
      <c r="L12" s="495">
        <f t="shared" si="2"/>
        <v>32484</v>
      </c>
      <c r="M12" s="495">
        <f t="shared" si="2"/>
        <v>32052</v>
      </c>
      <c r="N12" s="495">
        <f t="shared" si="2"/>
        <v>31620</v>
      </c>
      <c r="O12" s="495">
        <f t="shared" si="2"/>
        <v>31188</v>
      </c>
      <c r="P12" s="495">
        <f t="shared" si="2"/>
        <v>30756</v>
      </c>
      <c r="Q12" s="495">
        <f t="shared" si="2"/>
        <v>0</v>
      </c>
      <c r="R12" s="495">
        <f t="shared" si="2"/>
        <v>30324</v>
      </c>
      <c r="S12" s="495">
        <f t="shared" si="2"/>
        <v>0</v>
      </c>
    </row>
    <row r="13" spans="2:19" ht="38.25" customHeight="1" x14ac:dyDescent="0.2">
      <c r="B13" s="502" t="s">
        <v>409</v>
      </c>
      <c r="C13" s="501">
        <v>8</v>
      </c>
      <c r="D13" s="499">
        <v>4320</v>
      </c>
      <c r="E13" s="499">
        <v>34212</v>
      </c>
      <c r="F13" s="764">
        <v>33780</v>
      </c>
      <c r="G13" s="764"/>
      <c r="H13" s="500">
        <v>33348</v>
      </c>
      <c r="I13" s="765">
        <v>32916</v>
      </c>
      <c r="J13" s="765"/>
      <c r="K13" s="765"/>
      <c r="L13" s="500">
        <v>32484</v>
      </c>
      <c r="M13" s="500">
        <v>32052</v>
      </c>
      <c r="N13" s="500">
        <v>31620</v>
      </c>
      <c r="O13" s="500">
        <v>31188</v>
      </c>
      <c r="P13" s="765">
        <v>30756</v>
      </c>
      <c r="Q13" s="765"/>
      <c r="R13" s="765">
        <v>30324</v>
      </c>
      <c r="S13" s="765"/>
    </row>
    <row r="14" spans="2:19" ht="41.25" customHeight="1" x14ac:dyDescent="0.2">
      <c r="B14" s="497" t="s">
        <v>410</v>
      </c>
      <c r="C14" s="501"/>
      <c r="D14" s="499">
        <v>0</v>
      </c>
      <c r="E14" s="499">
        <v>0</v>
      </c>
      <c r="F14" s="499">
        <v>0</v>
      </c>
      <c r="G14" s="499"/>
      <c r="H14" s="500">
        <v>0</v>
      </c>
      <c r="I14" s="500">
        <v>0</v>
      </c>
      <c r="J14" s="500"/>
      <c r="K14" s="500"/>
      <c r="L14" s="500">
        <v>0</v>
      </c>
      <c r="M14" s="500">
        <v>0</v>
      </c>
      <c r="N14" s="500">
        <v>0</v>
      </c>
      <c r="O14" s="500">
        <v>0</v>
      </c>
      <c r="P14" s="500">
        <v>0</v>
      </c>
      <c r="Q14" s="500"/>
      <c r="R14" s="500">
        <v>0</v>
      </c>
      <c r="S14" s="500"/>
    </row>
    <row r="15" spans="2:19" ht="48.75" customHeight="1" x14ac:dyDescent="0.2">
      <c r="B15" s="497" t="s">
        <v>411</v>
      </c>
      <c r="C15" s="501"/>
      <c r="D15" s="499">
        <v>4320</v>
      </c>
      <c r="E15" s="499">
        <v>34212</v>
      </c>
      <c r="F15" s="499">
        <v>33780</v>
      </c>
      <c r="G15" s="499">
        <f t="shared" ref="G15:Q15" si="3">G18</f>
        <v>0</v>
      </c>
      <c r="H15" s="500">
        <v>33348</v>
      </c>
      <c r="I15" s="500">
        <v>32916</v>
      </c>
      <c r="J15" s="500">
        <f t="shared" si="3"/>
        <v>0</v>
      </c>
      <c r="K15" s="500">
        <f t="shared" si="3"/>
        <v>0</v>
      </c>
      <c r="L15" s="500">
        <v>32484</v>
      </c>
      <c r="M15" s="500">
        <v>32052</v>
      </c>
      <c r="N15" s="500">
        <v>31620</v>
      </c>
      <c r="O15" s="500">
        <v>31188</v>
      </c>
      <c r="P15" s="500">
        <v>30756</v>
      </c>
      <c r="Q15" s="500">
        <f t="shared" si="3"/>
        <v>0</v>
      </c>
      <c r="R15" s="500">
        <v>30324</v>
      </c>
      <c r="S15" s="500"/>
    </row>
    <row r="16" spans="2:19" ht="42" customHeight="1" x14ac:dyDescent="0.2">
      <c r="B16" s="502" t="s">
        <v>412</v>
      </c>
      <c r="C16" s="501">
        <v>9</v>
      </c>
      <c r="D16" s="499">
        <v>0</v>
      </c>
      <c r="E16" s="499">
        <v>0</v>
      </c>
      <c r="F16" s="499">
        <v>0</v>
      </c>
      <c r="G16" s="499"/>
      <c r="H16" s="499">
        <v>0</v>
      </c>
      <c r="I16" s="499">
        <v>0</v>
      </c>
      <c r="J16" s="499"/>
      <c r="K16" s="499"/>
      <c r="L16" s="499">
        <v>0</v>
      </c>
      <c r="M16" s="499">
        <v>0</v>
      </c>
      <c r="N16" s="499">
        <v>0</v>
      </c>
      <c r="O16" s="499">
        <v>0</v>
      </c>
      <c r="P16" s="499">
        <v>0</v>
      </c>
      <c r="Q16" s="499"/>
      <c r="R16" s="499">
        <v>0</v>
      </c>
      <c r="S16" s="499">
        <f t="shared" ref="S16" si="4">S17+S18</f>
        <v>0</v>
      </c>
    </row>
    <row r="17" spans="2:19" ht="42" customHeight="1" x14ac:dyDescent="0.2">
      <c r="B17" s="497" t="s">
        <v>410</v>
      </c>
      <c r="C17" s="501"/>
      <c r="D17" s="499">
        <v>0</v>
      </c>
      <c r="E17" s="499">
        <v>0</v>
      </c>
      <c r="F17" s="499">
        <v>0</v>
      </c>
      <c r="G17" s="499"/>
      <c r="H17" s="500">
        <v>0</v>
      </c>
      <c r="I17" s="500">
        <v>0</v>
      </c>
      <c r="J17" s="500"/>
      <c r="K17" s="500"/>
      <c r="L17" s="500">
        <v>0</v>
      </c>
      <c r="M17" s="500">
        <v>0</v>
      </c>
      <c r="N17" s="500">
        <v>0</v>
      </c>
      <c r="O17" s="500">
        <v>0</v>
      </c>
      <c r="P17" s="500">
        <v>0</v>
      </c>
      <c r="Q17" s="500"/>
      <c r="R17" s="500">
        <v>0</v>
      </c>
      <c r="S17" s="500"/>
    </row>
    <row r="18" spans="2:19" ht="42" customHeight="1" x14ac:dyDescent="0.2">
      <c r="B18" s="497" t="s">
        <v>411</v>
      </c>
      <c r="C18" s="501"/>
      <c r="D18" s="499">
        <v>0</v>
      </c>
      <c r="E18" s="499">
        <v>0</v>
      </c>
      <c r="F18" s="499">
        <v>0</v>
      </c>
      <c r="G18" s="499"/>
      <c r="H18" s="500">
        <v>0</v>
      </c>
      <c r="I18" s="500">
        <v>0</v>
      </c>
      <c r="J18" s="500"/>
      <c r="K18" s="500"/>
      <c r="L18" s="500">
        <v>0</v>
      </c>
      <c r="M18" s="500">
        <v>0</v>
      </c>
      <c r="N18" s="500">
        <v>0</v>
      </c>
      <c r="O18" s="500">
        <v>0</v>
      </c>
      <c r="P18" s="500">
        <v>0</v>
      </c>
      <c r="Q18" s="500"/>
      <c r="R18" s="500">
        <v>0</v>
      </c>
      <c r="S18" s="500"/>
    </row>
    <row r="19" spans="2:19" ht="42" customHeight="1" x14ac:dyDescent="0.2">
      <c r="B19" s="502" t="s">
        <v>413</v>
      </c>
      <c r="C19" s="501">
        <v>10</v>
      </c>
      <c r="D19" s="503">
        <f>D11-D12</f>
        <v>488767.5</v>
      </c>
      <c r="E19" s="503">
        <f>E11-E12</f>
        <v>371288</v>
      </c>
      <c r="F19" s="503">
        <f>F11-F12</f>
        <v>371720</v>
      </c>
      <c r="G19" s="503">
        <f t="shared" ref="G19:S19" si="5">G11-G12</f>
        <v>0</v>
      </c>
      <c r="H19" s="503">
        <f t="shared" si="5"/>
        <v>372152</v>
      </c>
      <c r="I19" s="503">
        <f t="shared" si="5"/>
        <v>372584</v>
      </c>
      <c r="J19" s="503">
        <f t="shared" si="5"/>
        <v>0</v>
      </c>
      <c r="K19" s="503">
        <f t="shared" si="5"/>
        <v>0</v>
      </c>
      <c r="L19" s="503">
        <f t="shared" si="5"/>
        <v>373016</v>
      </c>
      <c r="M19" s="503">
        <f t="shared" si="5"/>
        <v>373448</v>
      </c>
      <c r="N19" s="503">
        <f t="shared" si="5"/>
        <v>373880</v>
      </c>
      <c r="O19" s="503">
        <f t="shared" si="5"/>
        <v>374312</v>
      </c>
      <c r="P19" s="503">
        <f t="shared" si="5"/>
        <v>374744</v>
      </c>
      <c r="Q19" s="503">
        <f t="shared" si="5"/>
        <v>0</v>
      </c>
      <c r="R19" s="503">
        <f t="shared" si="5"/>
        <v>375176</v>
      </c>
      <c r="S19" s="503">
        <f t="shared" si="5"/>
        <v>0</v>
      </c>
    </row>
    <row r="20" spans="2:19" ht="20.25" customHeight="1" thickBot="1" x14ac:dyDescent="0.25">
      <c r="B20" s="504" t="s">
        <v>414</v>
      </c>
      <c r="C20" s="505"/>
      <c r="D20" s="506">
        <f>D12/D10</f>
        <v>4.380561259411362E-3</v>
      </c>
      <c r="E20" s="506">
        <f t="shared" ref="E20:S20" si="6">E12/E10</f>
        <v>4.2184956843403204E-2</v>
      </c>
      <c r="F20" s="506">
        <f t="shared" si="6"/>
        <v>4.1652281134401975E-2</v>
      </c>
      <c r="G20" s="506" t="e">
        <f t="shared" si="6"/>
        <v>#DIV/0!</v>
      </c>
      <c r="H20" s="506">
        <f t="shared" si="6"/>
        <v>4.1119605425400739E-2</v>
      </c>
      <c r="I20" s="506">
        <f t="shared" si="6"/>
        <v>4.058692971639951E-2</v>
      </c>
      <c r="J20" s="506" t="e">
        <f t="shared" si="6"/>
        <v>#DIV/0!</v>
      </c>
      <c r="K20" s="506" t="e">
        <f t="shared" si="6"/>
        <v>#DIV/0!</v>
      </c>
      <c r="L20" s="506">
        <f t="shared" si="6"/>
        <v>4.0054254007398274E-2</v>
      </c>
      <c r="M20" s="506">
        <f t="shared" si="6"/>
        <v>3.9521578298397038E-2</v>
      </c>
      <c r="N20" s="506">
        <f t="shared" si="6"/>
        <v>3.8988902589395809E-2</v>
      </c>
      <c r="O20" s="506">
        <f t="shared" si="6"/>
        <v>3.8456226880394573E-2</v>
      </c>
      <c r="P20" s="506">
        <f t="shared" si="6"/>
        <v>3.7923551171393344E-2</v>
      </c>
      <c r="Q20" s="506" t="e">
        <f t="shared" si="6"/>
        <v>#DIV/0!</v>
      </c>
      <c r="R20" s="506">
        <f t="shared" si="6"/>
        <v>3.7390875462392108E-2</v>
      </c>
      <c r="S20" s="506" t="e">
        <f t="shared" si="6"/>
        <v>#DIV/0!</v>
      </c>
    </row>
  </sheetData>
  <mergeCells count="28">
    <mergeCell ref="F13:G13"/>
    <mergeCell ref="I13:K13"/>
    <mergeCell ref="P13:Q13"/>
    <mergeCell ref="R13:S13"/>
    <mergeCell ref="F8:G8"/>
    <mergeCell ref="I8:K8"/>
    <mergeCell ref="P8:Q8"/>
    <mergeCell ref="R8:S8"/>
    <mergeCell ref="F9:G9"/>
    <mergeCell ref="I9:K9"/>
    <mergeCell ref="P9:Q9"/>
    <mergeCell ref="R9:S9"/>
    <mergeCell ref="F6:G6"/>
    <mergeCell ref="I6:K6"/>
    <mergeCell ref="P6:Q6"/>
    <mergeCell ref="R6:S6"/>
    <mergeCell ref="F7:G7"/>
    <mergeCell ref="I7:K7"/>
    <mergeCell ref="P7:Q7"/>
    <mergeCell ref="R7:S7"/>
    <mergeCell ref="D3:F3"/>
    <mergeCell ref="G3:H3"/>
    <mergeCell ref="Q3:R3"/>
    <mergeCell ref="D4:S4"/>
    <mergeCell ref="F5:G5"/>
    <mergeCell ref="I5:K5"/>
    <mergeCell ref="P5:Q5"/>
    <mergeCell ref="R5:S5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E42"/>
  <sheetViews>
    <sheetView topLeftCell="A4" zoomScaleNormal="100" workbookViewId="0">
      <selection activeCell="H13" sqref="H13"/>
    </sheetView>
  </sheetViews>
  <sheetFormatPr defaultRowHeight="12.75" x14ac:dyDescent="0.2"/>
  <cols>
    <col min="1" max="1" width="6.42578125" style="42" customWidth="1"/>
    <col min="2" max="2" width="53.42578125" style="42" customWidth="1"/>
    <col min="3" max="3" width="23.7109375" style="42" customWidth="1"/>
    <col min="4" max="4" width="11" style="42" customWidth="1"/>
    <col min="5" max="16384" width="9.140625" style="42"/>
  </cols>
  <sheetData>
    <row r="1" spans="1:5" x14ac:dyDescent="0.2">
      <c r="A1" s="41"/>
      <c r="B1" s="645" t="s">
        <v>493</v>
      </c>
      <c r="C1" s="645"/>
    </row>
    <row r="2" spans="1:5" ht="25.5" customHeight="1" thickBot="1" x14ac:dyDescent="0.25">
      <c r="A2" s="41"/>
      <c r="B2" s="645" t="s">
        <v>494</v>
      </c>
      <c r="C2" s="645"/>
    </row>
    <row r="3" spans="1:5" ht="36.75" customHeight="1" thickBot="1" x14ac:dyDescent="0.3">
      <c r="A3" s="317" t="s">
        <v>6</v>
      </c>
      <c r="B3" s="318" t="s">
        <v>148</v>
      </c>
      <c r="C3" s="319" t="s">
        <v>433</v>
      </c>
    </row>
    <row r="4" spans="1:5" ht="16.5" customHeight="1" x14ac:dyDescent="0.2">
      <c r="A4" s="165"/>
      <c r="B4" s="166" t="s">
        <v>7</v>
      </c>
      <c r="C4" s="167"/>
    </row>
    <row r="5" spans="1:5" ht="17.25" customHeight="1" x14ac:dyDescent="0.2">
      <c r="A5" s="168" t="s">
        <v>107</v>
      </c>
      <c r="B5" s="169" t="s">
        <v>8</v>
      </c>
      <c r="C5" s="170">
        <f>SUM(C6:C15)</f>
        <v>4346563</v>
      </c>
    </row>
    <row r="6" spans="1:5" ht="17.25" customHeight="1" x14ac:dyDescent="0.25">
      <c r="A6" s="168"/>
      <c r="B6" s="171" t="s">
        <v>9</v>
      </c>
      <c r="C6" s="172">
        <f>'5.2 Önkormányzat kiadása (3)'!C5</f>
        <v>132478</v>
      </c>
    </row>
    <row r="7" spans="1:5" ht="17.25" customHeight="1" x14ac:dyDescent="0.25">
      <c r="A7" s="646"/>
      <c r="B7" s="171" t="s">
        <v>10</v>
      </c>
      <c r="C7" s="172">
        <f>'5.2 Önkormányzat kiadása (3)'!C6</f>
        <v>22510</v>
      </c>
    </row>
    <row r="8" spans="1:5" ht="15.75" customHeight="1" x14ac:dyDescent="0.2">
      <c r="A8" s="646"/>
      <c r="B8" s="171" t="s">
        <v>11</v>
      </c>
      <c r="C8" s="173">
        <f>'5.2 Önkormányzat kiadása (3)'!C29</f>
        <v>536277</v>
      </c>
    </row>
    <row r="9" spans="1:5" ht="17.25" customHeight="1" x14ac:dyDescent="0.2">
      <c r="A9" s="646"/>
      <c r="B9" s="171" t="s">
        <v>17</v>
      </c>
      <c r="C9" s="173">
        <f>'5.2 Önkormányzat kiadása (3)'!C42</f>
        <v>30000</v>
      </c>
    </row>
    <row r="10" spans="1:5" ht="15.75" customHeight="1" x14ac:dyDescent="0.2">
      <c r="A10" s="646"/>
      <c r="B10" s="171" t="s">
        <v>19</v>
      </c>
      <c r="C10" s="173">
        <f>'5.2 Önkormányzat kiadása (3)'!C77</f>
        <v>878151</v>
      </c>
    </row>
    <row r="11" spans="1:5" ht="17.25" customHeight="1" x14ac:dyDescent="0.2">
      <c r="A11" s="646"/>
      <c r="B11" s="171" t="s">
        <v>324</v>
      </c>
      <c r="C11" s="173">
        <f>'5.2 Önkormányzat kiadása (3)'!C82</f>
        <v>1500</v>
      </c>
    </row>
    <row r="12" spans="1:5" ht="17.25" customHeight="1" x14ac:dyDescent="0.2">
      <c r="A12" s="646"/>
      <c r="B12" s="171" t="s">
        <v>20</v>
      </c>
      <c r="C12" s="173">
        <f>'5.2 Önkormányzat kiadása (3)'!C79</f>
        <v>2307963</v>
      </c>
    </row>
    <row r="13" spans="1:5" ht="15.75" customHeight="1" x14ac:dyDescent="0.2">
      <c r="A13" s="646"/>
      <c r="B13" s="171" t="s">
        <v>21</v>
      </c>
      <c r="C13" s="173">
        <f>'5.2 Önkormányzat kiadása (3)'!C80</f>
        <v>156100</v>
      </c>
    </row>
    <row r="14" spans="1:5" ht="15.75" customHeight="1" x14ac:dyDescent="0.2">
      <c r="A14" s="641"/>
      <c r="B14" s="171" t="s">
        <v>536</v>
      </c>
      <c r="C14" s="173">
        <v>31584</v>
      </c>
    </row>
    <row r="15" spans="1:5" ht="16.5" customHeight="1" x14ac:dyDescent="0.2">
      <c r="A15" s="174"/>
      <c r="B15" s="175" t="s">
        <v>537</v>
      </c>
      <c r="C15" s="173">
        <v>250000</v>
      </c>
      <c r="E15" s="44"/>
    </row>
    <row r="16" spans="1:5" ht="17.25" customHeight="1" x14ac:dyDescent="0.25">
      <c r="A16" s="168" t="s">
        <v>108</v>
      </c>
      <c r="B16" s="169" t="s">
        <v>186</v>
      </c>
      <c r="C16" s="176">
        <f>C17+C18+C19</f>
        <v>410560</v>
      </c>
    </row>
    <row r="17" spans="1:5" ht="15" customHeight="1" x14ac:dyDescent="0.25">
      <c r="A17" s="646"/>
      <c r="B17" s="171" t="s">
        <v>12</v>
      </c>
      <c r="C17" s="172">
        <f>'4.Intézményi kiadások (2)'!B12</f>
        <v>297300</v>
      </c>
    </row>
    <row r="18" spans="1:5" ht="15.75" customHeight="1" x14ac:dyDescent="0.25">
      <c r="A18" s="646"/>
      <c r="B18" s="171" t="s">
        <v>13</v>
      </c>
      <c r="C18" s="172">
        <f>'4.Intézményi kiadások (2)'!D12</f>
        <v>50960</v>
      </c>
    </row>
    <row r="19" spans="1:5" ht="14.25" customHeight="1" x14ac:dyDescent="0.25">
      <c r="A19" s="646"/>
      <c r="B19" s="171" t="s">
        <v>14</v>
      </c>
      <c r="C19" s="172">
        <f>'4.Intézményi kiadások (2)'!G12</f>
        <v>62300</v>
      </c>
    </row>
    <row r="20" spans="1:5" ht="19.5" customHeight="1" x14ac:dyDescent="0.25">
      <c r="A20" s="168" t="s">
        <v>109</v>
      </c>
      <c r="B20" s="169" t="s">
        <v>15</v>
      </c>
      <c r="C20" s="177">
        <f>C21+C22+C23+C24+C25</f>
        <v>562365</v>
      </c>
    </row>
    <row r="21" spans="1:5" ht="16.5" customHeight="1" x14ac:dyDescent="0.25">
      <c r="A21" s="646" t="s">
        <v>16</v>
      </c>
      <c r="B21" s="171" t="s">
        <v>12</v>
      </c>
      <c r="C21" s="172">
        <f>'4.Intézményi kiadások (2)'!B11</f>
        <v>226438</v>
      </c>
      <c r="D21" s="43"/>
    </row>
    <row r="22" spans="1:5" ht="15.75" customHeight="1" x14ac:dyDescent="0.25">
      <c r="A22" s="646"/>
      <c r="B22" s="171" t="s">
        <v>13</v>
      </c>
      <c r="C22" s="172">
        <f>'4.Intézményi kiadások (2)'!D11</f>
        <v>39110</v>
      </c>
    </row>
    <row r="23" spans="1:5" ht="14.25" customHeight="1" x14ac:dyDescent="0.25">
      <c r="A23" s="646"/>
      <c r="B23" s="171" t="s">
        <v>14</v>
      </c>
      <c r="C23" s="172">
        <f>'4.Intézményi kiadások (2)'!G11</f>
        <v>283912</v>
      </c>
    </row>
    <row r="24" spans="1:5" ht="14.25" customHeight="1" x14ac:dyDescent="0.25">
      <c r="A24" s="646"/>
      <c r="B24" s="171" t="s">
        <v>22</v>
      </c>
      <c r="C24" s="172">
        <f>'4.Intézményi kiadások (2)'!B22</f>
        <v>600</v>
      </c>
    </row>
    <row r="25" spans="1:5" ht="16.5" customHeight="1" x14ac:dyDescent="0.25">
      <c r="A25" s="174"/>
      <c r="B25" s="171" t="s">
        <v>21</v>
      </c>
      <c r="C25" s="172">
        <f>'4.Intézményi kiadások (2)'!D22</f>
        <v>12305</v>
      </c>
    </row>
    <row r="26" spans="1:5" ht="18" customHeight="1" x14ac:dyDescent="0.25">
      <c r="A26" s="178"/>
      <c r="B26" s="179" t="s">
        <v>18</v>
      </c>
      <c r="C26" s="180">
        <f>C20+C16+C5</f>
        <v>5319488</v>
      </c>
      <c r="D26" s="44"/>
    </row>
    <row r="27" spans="1:5" ht="16.5" customHeight="1" x14ac:dyDescent="0.2">
      <c r="A27" s="647"/>
      <c r="B27" s="171" t="s">
        <v>12</v>
      </c>
      <c r="C27" s="173">
        <f>C17+C21+C6</f>
        <v>656216</v>
      </c>
    </row>
    <row r="28" spans="1:5" ht="15" customHeight="1" x14ac:dyDescent="0.2">
      <c r="A28" s="651"/>
      <c r="B28" s="171" t="s">
        <v>13</v>
      </c>
      <c r="C28" s="173">
        <f>C18+C22+C7</f>
        <v>112580</v>
      </c>
      <c r="E28" s="44"/>
    </row>
    <row r="29" spans="1:5" ht="15.75" customHeight="1" x14ac:dyDescent="0.2">
      <c r="A29" s="651"/>
      <c r="B29" s="171" t="s">
        <v>14</v>
      </c>
      <c r="C29" s="173">
        <f>C19+C23+C8</f>
        <v>882489</v>
      </c>
      <c r="E29" s="44"/>
    </row>
    <row r="30" spans="1:5" ht="15.75" customHeight="1" x14ac:dyDescent="0.2">
      <c r="A30" s="651"/>
      <c r="B30" s="171" t="s">
        <v>17</v>
      </c>
      <c r="C30" s="173">
        <f>C9</f>
        <v>30000</v>
      </c>
      <c r="E30" s="44"/>
    </row>
    <row r="31" spans="1:5" ht="15.75" customHeight="1" x14ac:dyDescent="0.2">
      <c r="A31" s="651"/>
      <c r="B31" s="171" t="s">
        <v>19</v>
      </c>
      <c r="C31" s="173">
        <f>C10</f>
        <v>878151</v>
      </c>
      <c r="E31" s="44"/>
    </row>
    <row r="32" spans="1:5" ht="15.75" customHeight="1" x14ac:dyDescent="0.2">
      <c r="A32" s="651"/>
      <c r="B32" s="171" t="s">
        <v>324</v>
      </c>
      <c r="C32" s="173">
        <f>C11</f>
        <v>1500</v>
      </c>
      <c r="E32" s="44"/>
    </row>
    <row r="33" spans="1:5" ht="15.75" customHeight="1" x14ac:dyDescent="0.2">
      <c r="A33" s="651"/>
      <c r="B33" s="171" t="s">
        <v>20</v>
      </c>
      <c r="C33" s="173">
        <f>C12+C24</f>
        <v>2308563</v>
      </c>
      <c r="E33" s="44"/>
    </row>
    <row r="34" spans="1:5" ht="14.25" customHeight="1" x14ac:dyDescent="0.2">
      <c r="A34" s="651"/>
      <c r="B34" s="171" t="s">
        <v>21</v>
      </c>
      <c r="C34" s="173">
        <f>C13+C25</f>
        <v>168405</v>
      </c>
      <c r="E34" s="44"/>
    </row>
    <row r="35" spans="1:5" ht="14.25" customHeight="1" x14ac:dyDescent="0.2">
      <c r="A35" s="651"/>
      <c r="B35" s="171" t="s">
        <v>536</v>
      </c>
      <c r="C35" s="173">
        <f>C14</f>
        <v>31584</v>
      </c>
      <c r="E35" s="44"/>
    </row>
    <row r="36" spans="1:5" ht="16.5" thickBot="1" x14ac:dyDescent="0.25">
      <c r="A36" s="652"/>
      <c r="B36" s="175" t="s">
        <v>537</v>
      </c>
      <c r="C36" s="173">
        <f>C15</f>
        <v>250000</v>
      </c>
    </row>
    <row r="37" spans="1:5" x14ac:dyDescent="0.2">
      <c r="C37" s="45"/>
    </row>
    <row r="38" spans="1:5" x14ac:dyDescent="0.2">
      <c r="C38" s="45"/>
    </row>
    <row r="39" spans="1:5" x14ac:dyDescent="0.2">
      <c r="C39" s="45"/>
    </row>
    <row r="40" spans="1:5" x14ac:dyDescent="0.2">
      <c r="C40" s="44"/>
    </row>
    <row r="42" spans="1:5" x14ac:dyDescent="0.2">
      <c r="C42" s="44"/>
    </row>
  </sheetData>
  <mergeCells count="6">
    <mergeCell ref="A27:A36"/>
    <mergeCell ref="B1:C1"/>
    <mergeCell ref="B2:C2"/>
    <mergeCell ref="A21:A24"/>
    <mergeCell ref="A7:A13"/>
    <mergeCell ref="A17:A19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6"/>
  <sheetViews>
    <sheetView zoomScaleNormal="100" workbookViewId="0">
      <selection activeCell="I23" sqref="I23"/>
    </sheetView>
  </sheetViews>
  <sheetFormatPr defaultRowHeight="12.75" x14ac:dyDescent="0.2"/>
  <cols>
    <col min="1" max="1" width="22.7109375" style="42" customWidth="1"/>
    <col min="2" max="2" width="20.42578125" style="42" customWidth="1"/>
    <col min="3" max="3" width="23.7109375" style="42" customWidth="1"/>
    <col min="4" max="4" width="16.85546875" style="42" customWidth="1"/>
    <col min="5" max="5" width="20.28515625" style="42" customWidth="1"/>
    <col min="6" max="6" width="19.85546875" style="42" customWidth="1"/>
    <col min="7" max="16384" width="9.140625" style="42"/>
  </cols>
  <sheetData>
    <row r="1" spans="1:15" ht="17.25" customHeight="1" x14ac:dyDescent="0.2">
      <c r="A1" s="715" t="s">
        <v>436</v>
      </c>
      <c r="B1" s="766"/>
      <c r="C1" s="766"/>
      <c r="D1" s="766"/>
      <c r="E1" s="766"/>
      <c r="F1" s="766"/>
      <c r="G1" s="766"/>
    </row>
    <row r="2" spans="1:15" ht="16.5" customHeight="1" thickBot="1" x14ac:dyDescent="0.25">
      <c r="A2" s="715" t="s">
        <v>437</v>
      </c>
      <c r="B2" s="766"/>
      <c r="C2" s="766"/>
      <c r="D2" s="766"/>
      <c r="E2" s="766"/>
      <c r="F2" s="766"/>
      <c r="G2" s="766"/>
      <c r="H2" s="47"/>
      <c r="I2" s="47"/>
      <c r="J2" s="47"/>
      <c r="K2" s="47"/>
      <c r="L2" s="47"/>
      <c r="M2" s="47"/>
      <c r="N2" s="47"/>
      <c r="O2" s="47"/>
    </row>
    <row r="3" spans="1:15" ht="54" customHeight="1" thickBot="1" x14ac:dyDescent="0.25">
      <c r="A3" s="378" t="s">
        <v>74</v>
      </c>
      <c r="B3" s="379" t="s">
        <v>75</v>
      </c>
      <c r="C3" s="380" t="s">
        <v>76</v>
      </c>
      <c r="D3" s="380" t="s">
        <v>77</v>
      </c>
      <c r="E3" s="379" t="s">
        <v>78</v>
      </c>
      <c r="F3" s="384" t="s">
        <v>79</v>
      </c>
    </row>
    <row r="4" spans="1:15" ht="55.5" customHeight="1" thickBot="1" x14ac:dyDescent="0.25">
      <c r="A4" s="382" t="s">
        <v>371</v>
      </c>
      <c r="B4" s="381" t="s">
        <v>223</v>
      </c>
      <c r="C4" s="382"/>
      <c r="D4" s="382"/>
      <c r="E4" s="382" t="s">
        <v>82</v>
      </c>
      <c r="F4" s="382">
        <v>3775</v>
      </c>
    </row>
    <row r="5" spans="1:15" ht="57" customHeight="1" thickBot="1" x14ac:dyDescent="0.25">
      <c r="A5" s="382" t="s">
        <v>80</v>
      </c>
      <c r="B5" s="382" t="s">
        <v>81</v>
      </c>
      <c r="C5" s="382"/>
      <c r="D5" s="382"/>
      <c r="E5" s="382" t="s">
        <v>82</v>
      </c>
      <c r="F5" s="385">
        <v>40319</v>
      </c>
    </row>
    <row r="6" spans="1:15" ht="50.25" customHeight="1" thickBot="1" x14ac:dyDescent="0.25">
      <c r="A6" s="382" t="s">
        <v>185</v>
      </c>
      <c r="B6" s="382" t="s">
        <v>83</v>
      </c>
      <c r="C6" s="382"/>
      <c r="D6" s="382"/>
      <c r="E6" s="382" t="s">
        <v>82</v>
      </c>
      <c r="F6" s="385">
        <v>66811</v>
      </c>
    </row>
    <row r="7" spans="1:15" ht="49.5" customHeight="1" thickBot="1" x14ac:dyDescent="0.25">
      <c r="A7" s="382" t="s">
        <v>8</v>
      </c>
      <c r="B7" s="382" t="s">
        <v>65</v>
      </c>
      <c r="C7" s="382"/>
      <c r="D7" s="382"/>
      <c r="E7" s="382" t="s">
        <v>82</v>
      </c>
      <c r="F7" s="385">
        <v>2500</v>
      </c>
    </row>
    <row r="8" spans="1:15" ht="39.75" customHeight="1" thickBot="1" x14ac:dyDescent="0.25">
      <c r="A8" s="382" t="s">
        <v>8</v>
      </c>
      <c r="B8" s="382" t="s">
        <v>84</v>
      </c>
      <c r="C8" s="382"/>
      <c r="D8" s="382"/>
      <c r="E8" s="382" t="s">
        <v>276</v>
      </c>
      <c r="F8" s="385">
        <v>2000</v>
      </c>
    </row>
    <row r="9" spans="1:15" ht="50.25" customHeight="1" thickBot="1" x14ac:dyDescent="0.25">
      <c r="A9" s="382" t="s">
        <v>8</v>
      </c>
      <c r="B9" s="382" t="s">
        <v>58</v>
      </c>
      <c r="C9" s="382"/>
      <c r="D9" s="382"/>
      <c r="E9" s="382" t="s">
        <v>82</v>
      </c>
      <c r="F9" s="385">
        <v>1000</v>
      </c>
    </row>
    <row r="10" spans="1:15" ht="40.5" customHeight="1" thickBot="1" x14ac:dyDescent="0.25">
      <c r="A10" s="382" t="s">
        <v>85</v>
      </c>
      <c r="B10" s="382" t="s">
        <v>153</v>
      </c>
      <c r="C10" s="382"/>
      <c r="D10" s="382"/>
      <c r="E10" s="382" t="s">
        <v>276</v>
      </c>
      <c r="F10" s="385">
        <v>32580</v>
      </c>
    </row>
    <row r="11" spans="1:15" ht="33" customHeight="1" thickBot="1" x14ac:dyDescent="0.25">
      <c r="A11" s="382" t="s">
        <v>8</v>
      </c>
      <c r="B11" s="382"/>
      <c r="C11" s="382" t="s">
        <v>364</v>
      </c>
      <c r="D11" s="382">
        <v>6000</v>
      </c>
      <c r="E11" s="382"/>
      <c r="F11" s="385"/>
    </row>
    <row r="12" spans="1:15" ht="33" customHeight="1" thickBot="1" x14ac:dyDescent="0.25">
      <c r="A12" s="382" t="s">
        <v>8</v>
      </c>
      <c r="B12" s="382"/>
      <c r="C12" s="382" t="s">
        <v>86</v>
      </c>
      <c r="D12" s="382">
        <v>3100</v>
      </c>
      <c r="E12" s="382"/>
      <c r="F12" s="385"/>
    </row>
    <row r="13" spans="1:15" ht="29.25" customHeight="1" thickBot="1" x14ac:dyDescent="0.25">
      <c r="A13" s="383" t="s">
        <v>141</v>
      </c>
      <c r="B13" s="382"/>
      <c r="C13" s="382"/>
      <c r="D13" s="383">
        <f>SUM(D11:D12)</f>
        <v>9100</v>
      </c>
      <c r="E13" s="382"/>
      <c r="F13" s="386">
        <f>SUM(F4:F12)</f>
        <v>148985</v>
      </c>
    </row>
    <row r="14" spans="1:15" ht="15" x14ac:dyDescent="0.2">
      <c r="A14" s="190"/>
      <c r="B14" s="190"/>
      <c r="C14" s="190"/>
      <c r="F14" s="44"/>
    </row>
    <row r="15" spans="1:15" ht="15" x14ac:dyDescent="0.2">
      <c r="A15" s="190"/>
      <c r="B15" s="190"/>
      <c r="C15" s="190"/>
      <c r="F15" s="44"/>
    </row>
    <row r="16" spans="1:15" ht="15" x14ac:dyDescent="0.2">
      <c r="A16" s="190"/>
      <c r="B16" s="190"/>
      <c r="C16" s="190"/>
      <c r="F16" s="44"/>
    </row>
    <row r="17" spans="1:3" ht="15" x14ac:dyDescent="0.2">
      <c r="A17" s="190"/>
      <c r="B17" s="190"/>
      <c r="C17" s="190"/>
    </row>
    <row r="18" spans="1:3" ht="15" x14ac:dyDescent="0.2">
      <c r="A18" s="190"/>
      <c r="B18" s="190"/>
      <c r="C18" s="190"/>
    </row>
    <row r="19" spans="1:3" ht="15" x14ac:dyDescent="0.2">
      <c r="A19" s="190"/>
      <c r="B19" s="190"/>
      <c r="C19" s="190"/>
    </row>
    <row r="20" spans="1:3" ht="15" x14ac:dyDescent="0.2">
      <c r="A20" s="190"/>
      <c r="B20" s="190"/>
      <c r="C20" s="190"/>
    </row>
    <row r="21" spans="1:3" ht="15" x14ac:dyDescent="0.2">
      <c r="A21" s="190"/>
      <c r="B21" s="190"/>
      <c r="C21" s="190"/>
    </row>
    <row r="22" spans="1:3" ht="15" x14ac:dyDescent="0.2">
      <c r="A22" s="190"/>
      <c r="B22" s="190"/>
      <c r="C22" s="190"/>
    </row>
    <row r="23" spans="1:3" ht="15" x14ac:dyDescent="0.2">
      <c r="A23" s="190"/>
      <c r="B23" s="190"/>
      <c r="C23" s="190"/>
    </row>
    <row r="24" spans="1:3" ht="15" x14ac:dyDescent="0.2">
      <c r="A24" s="190"/>
      <c r="B24" s="190"/>
      <c r="C24" s="190"/>
    </row>
    <row r="25" spans="1:3" ht="15" x14ac:dyDescent="0.2">
      <c r="A25" s="190"/>
      <c r="B25" s="190"/>
      <c r="C25" s="190"/>
    </row>
    <row r="26" spans="1:3" ht="15" x14ac:dyDescent="0.2">
      <c r="A26" s="190"/>
      <c r="B26" s="190"/>
      <c r="C26" s="190"/>
    </row>
    <row r="27" spans="1:3" ht="15" x14ac:dyDescent="0.2">
      <c r="A27" s="190"/>
      <c r="B27" s="190"/>
      <c r="C27" s="190"/>
    </row>
    <row r="28" spans="1:3" ht="15" x14ac:dyDescent="0.2">
      <c r="A28" s="190"/>
      <c r="B28" s="190"/>
      <c r="C28" s="190"/>
    </row>
    <row r="29" spans="1:3" ht="15" x14ac:dyDescent="0.2">
      <c r="A29" s="190"/>
      <c r="B29" s="190"/>
      <c r="C29" s="190"/>
    </row>
    <row r="30" spans="1:3" ht="15" x14ac:dyDescent="0.2">
      <c r="A30" s="190"/>
      <c r="B30" s="190"/>
      <c r="C30" s="190"/>
    </row>
    <row r="31" spans="1:3" ht="15" x14ac:dyDescent="0.2">
      <c r="A31" s="190"/>
      <c r="B31" s="190"/>
      <c r="C31" s="190"/>
    </row>
    <row r="32" spans="1:3" ht="15" x14ac:dyDescent="0.2">
      <c r="A32" s="190"/>
      <c r="B32" s="190"/>
      <c r="C32" s="190"/>
    </row>
    <row r="33" spans="1:3" ht="15" x14ac:dyDescent="0.2">
      <c r="A33" s="190"/>
      <c r="B33" s="190"/>
      <c r="C33" s="190"/>
    </row>
    <row r="34" spans="1:3" ht="15" x14ac:dyDescent="0.2">
      <c r="A34" s="190"/>
      <c r="B34" s="190"/>
      <c r="C34" s="190"/>
    </row>
    <row r="35" spans="1:3" ht="15" x14ac:dyDescent="0.2">
      <c r="A35" s="190"/>
      <c r="B35" s="190"/>
      <c r="C35" s="190"/>
    </row>
    <row r="36" spans="1:3" ht="15" x14ac:dyDescent="0.2">
      <c r="A36" s="190"/>
      <c r="B36" s="190"/>
      <c r="C36" s="190"/>
    </row>
  </sheetData>
  <mergeCells count="2">
    <mergeCell ref="A2:G2"/>
    <mergeCell ref="A1:G1"/>
  </mergeCells>
  <phoneticPr fontId="29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6"/>
  <sheetViews>
    <sheetView zoomScaleNormal="100" workbookViewId="0">
      <selection activeCell="I23" sqref="I23"/>
    </sheetView>
  </sheetViews>
  <sheetFormatPr defaultColWidth="8" defaultRowHeight="12.75" x14ac:dyDescent="0.2"/>
  <cols>
    <col min="1" max="1" width="10" style="6" customWidth="1"/>
    <col min="2" max="2" width="78.85546875" style="6" customWidth="1"/>
    <col min="3" max="3" width="23.7109375" style="6" customWidth="1"/>
    <col min="4" max="4" width="13.85546875" style="6" customWidth="1"/>
    <col min="5" max="5" width="11.42578125" style="6" customWidth="1"/>
    <col min="6" max="21" width="8" style="6"/>
    <col min="22" max="22" width="29.5703125" style="6" customWidth="1"/>
    <col min="23" max="25" width="8" style="6"/>
    <col min="26" max="26" width="21" style="6" customWidth="1"/>
    <col min="27" max="256" width="8" style="6"/>
    <col min="257" max="257" width="10" style="6" customWidth="1"/>
    <col min="258" max="258" width="78.85546875" style="6" customWidth="1"/>
    <col min="259" max="259" width="23.140625" style="6" customWidth="1"/>
    <col min="260" max="260" width="13.85546875" style="6" customWidth="1"/>
    <col min="261" max="261" width="11.42578125" style="6" customWidth="1"/>
    <col min="262" max="277" width="8" style="6"/>
    <col min="278" max="278" width="29.5703125" style="6" customWidth="1"/>
    <col min="279" max="281" width="8" style="6"/>
    <col min="282" max="282" width="21" style="6" customWidth="1"/>
    <col min="283" max="512" width="8" style="6"/>
    <col min="513" max="513" width="10" style="6" customWidth="1"/>
    <col min="514" max="514" width="78.85546875" style="6" customWidth="1"/>
    <col min="515" max="515" width="23.140625" style="6" customWidth="1"/>
    <col min="516" max="516" width="13.85546875" style="6" customWidth="1"/>
    <col min="517" max="517" width="11.42578125" style="6" customWidth="1"/>
    <col min="518" max="533" width="8" style="6"/>
    <col min="534" max="534" width="29.5703125" style="6" customWidth="1"/>
    <col min="535" max="537" width="8" style="6"/>
    <col min="538" max="538" width="21" style="6" customWidth="1"/>
    <col min="539" max="768" width="8" style="6"/>
    <col min="769" max="769" width="10" style="6" customWidth="1"/>
    <col min="770" max="770" width="78.85546875" style="6" customWidth="1"/>
    <col min="771" max="771" width="23.140625" style="6" customWidth="1"/>
    <col min="772" max="772" width="13.85546875" style="6" customWidth="1"/>
    <col min="773" max="773" width="11.42578125" style="6" customWidth="1"/>
    <col min="774" max="789" width="8" style="6"/>
    <col min="790" max="790" width="29.5703125" style="6" customWidth="1"/>
    <col min="791" max="793" width="8" style="6"/>
    <col min="794" max="794" width="21" style="6" customWidth="1"/>
    <col min="795" max="1024" width="8" style="6"/>
    <col min="1025" max="1025" width="10" style="6" customWidth="1"/>
    <col min="1026" max="1026" width="78.85546875" style="6" customWidth="1"/>
    <col min="1027" max="1027" width="23.140625" style="6" customWidth="1"/>
    <col min="1028" max="1028" width="13.85546875" style="6" customWidth="1"/>
    <col min="1029" max="1029" width="11.42578125" style="6" customWidth="1"/>
    <col min="1030" max="1045" width="8" style="6"/>
    <col min="1046" max="1046" width="29.5703125" style="6" customWidth="1"/>
    <col min="1047" max="1049" width="8" style="6"/>
    <col min="1050" max="1050" width="21" style="6" customWidth="1"/>
    <col min="1051" max="1280" width="8" style="6"/>
    <col min="1281" max="1281" width="10" style="6" customWidth="1"/>
    <col min="1282" max="1282" width="78.85546875" style="6" customWidth="1"/>
    <col min="1283" max="1283" width="23.140625" style="6" customWidth="1"/>
    <col min="1284" max="1284" width="13.85546875" style="6" customWidth="1"/>
    <col min="1285" max="1285" width="11.42578125" style="6" customWidth="1"/>
    <col min="1286" max="1301" width="8" style="6"/>
    <col min="1302" max="1302" width="29.5703125" style="6" customWidth="1"/>
    <col min="1303" max="1305" width="8" style="6"/>
    <col min="1306" max="1306" width="21" style="6" customWidth="1"/>
    <col min="1307" max="1536" width="8" style="6"/>
    <col min="1537" max="1537" width="10" style="6" customWidth="1"/>
    <col min="1538" max="1538" width="78.85546875" style="6" customWidth="1"/>
    <col min="1539" max="1539" width="23.140625" style="6" customWidth="1"/>
    <col min="1540" max="1540" width="13.85546875" style="6" customWidth="1"/>
    <col min="1541" max="1541" width="11.42578125" style="6" customWidth="1"/>
    <col min="1542" max="1557" width="8" style="6"/>
    <col min="1558" max="1558" width="29.5703125" style="6" customWidth="1"/>
    <col min="1559" max="1561" width="8" style="6"/>
    <col min="1562" max="1562" width="21" style="6" customWidth="1"/>
    <col min="1563" max="1792" width="8" style="6"/>
    <col min="1793" max="1793" width="10" style="6" customWidth="1"/>
    <col min="1794" max="1794" width="78.85546875" style="6" customWidth="1"/>
    <col min="1795" max="1795" width="23.140625" style="6" customWidth="1"/>
    <col min="1796" max="1796" width="13.85546875" style="6" customWidth="1"/>
    <col min="1797" max="1797" width="11.42578125" style="6" customWidth="1"/>
    <col min="1798" max="1813" width="8" style="6"/>
    <col min="1814" max="1814" width="29.5703125" style="6" customWidth="1"/>
    <col min="1815" max="1817" width="8" style="6"/>
    <col min="1818" max="1818" width="21" style="6" customWidth="1"/>
    <col min="1819" max="2048" width="8" style="6"/>
    <col min="2049" max="2049" width="10" style="6" customWidth="1"/>
    <col min="2050" max="2050" width="78.85546875" style="6" customWidth="1"/>
    <col min="2051" max="2051" width="23.140625" style="6" customWidth="1"/>
    <col min="2052" max="2052" width="13.85546875" style="6" customWidth="1"/>
    <col min="2053" max="2053" width="11.42578125" style="6" customWidth="1"/>
    <col min="2054" max="2069" width="8" style="6"/>
    <col min="2070" max="2070" width="29.5703125" style="6" customWidth="1"/>
    <col min="2071" max="2073" width="8" style="6"/>
    <col min="2074" max="2074" width="21" style="6" customWidth="1"/>
    <col min="2075" max="2304" width="8" style="6"/>
    <col min="2305" max="2305" width="10" style="6" customWidth="1"/>
    <col min="2306" max="2306" width="78.85546875" style="6" customWidth="1"/>
    <col min="2307" max="2307" width="23.140625" style="6" customWidth="1"/>
    <col min="2308" max="2308" width="13.85546875" style="6" customWidth="1"/>
    <col min="2309" max="2309" width="11.42578125" style="6" customWidth="1"/>
    <col min="2310" max="2325" width="8" style="6"/>
    <col min="2326" max="2326" width="29.5703125" style="6" customWidth="1"/>
    <col min="2327" max="2329" width="8" style="6"/>
    <col min="2330" max="2330" width="21" style="6" customWidth="1"/>
    <col min="2331" max="2560" width="8" style="6"/>
    <col min="2561" max="2561" width="10" style="6" customWidth="1"/>
    <col min="2562" max="2562" width="78.85546875" style="6" customWidth="1"/>
    <col min="2563" max="2563" width="23.140625" style="6" customWidth="1"/>
    <col min="2564" max="2564" width="13.85546875" style="6" customWidth="1"/>
    <col min="2565" max="2565" width="11.42578125" style="6" customWidth="1"/>
    <col min="2566" max="2581" width="8" style="6"/>
    <col min="2582" max="2582" width="29.5703125" style="6" customWidth="1"/>
    <col min="2583" max="2585" width="8" style="6"/>
    <col min="2586" max="2586" width="21" style="6" customWidth="1"/>
    <col min="2587" max="2816" width="8" style="6"/>
    <col min="2817" max="2817" width="10" style="6" customWidth="1"/>
    <col min="2818" max="2818" width="78.85546875" style="6" customWidth="1"/>
    <col min="2819" max="2819" width="23.140625" style="6" customWidth="1"/>
    <col min="2820" max="2820" width="13.85546875" style="6" customWidth="1"/>
    <col min="2821" max="2821" width="11.42578125" style="6" customWidth="1"/>
    <col min="2822" max="2837" width="8" style="6"/>
    <col min="2838" max="2838" width="29.5703125" style="6" customWidth="1"/>
    <col min="2839" max="2841" width="8" style="6"/>
    <col min="2842" max="2842" width="21" style="6" customWidth="1"/>
    <col min="2843" max="3072" width="8" style="6"/>
    <col min="3073" max="3073" width="10" style="6" customWidth="1"/>
    <col min="3074" max="3074" width="78.85546875" style="6" customWidth="1"/>
    <col min="3075" max="3075" width="23.140625" style="6" customWidth="1"/>
    <col min="3076" max="3076" width="13.85546875" style="6" customWidth="1"/>
    <col min="3077" max="3077" width="11.42578125" style="6" customWidth="1"/>
    <col min="3078" max="3093" width="8" style="6"/>
    <col min="3094" max="3094" width="29.5703125" style="6" customWidth="1"/>
    <col min="3095" max="3097" width="8" style="6"/>
    <col min="3098" max="3098" width="21" style="6" customWidth="1"/>
    <col min="3099" max="3328" width="8" style="6"/>
    <col min="3329" max="3329" width="10" style="6" customWidth="1"/>
    <col min="3330" max="3330" width="78.85546875" style="6" customWidth="1"/>
    <col min="3331" max="3331" width="23.140625" style="6" customWidth="1"/>
    <col min="3332" max="3332" width="13.85546875" style="6" customWidth="1"/>
    <col min="3333" max="3333" width="11.42578125" style="6" customWidth="1"/>
    <col min="3334" max="3349" width="8" style="6"/>
    <col min="3350" max="3350" width="29.5703125" style="6" customWidth="1"/>
    <col min="3351" max="3353" width="8" style="6"/>
    <col min="3354" max="3354" width="21" style="6" customWidth="1"/>
    <col min="3355" max="3584" width="8" style="6"/>
    <col min="3585" max="3585" width="10" style="6" customWidth="1"/>
    <col min="3586" max="3586" width="78.85546875" style="6" customWidth="1"/>
    <col min="3587" max="3587" width="23.140625" style="6" customWidth="1"/>
    <col min="3588" max="3588" width="13.85546875" style="6" customWidth="1"/>
    <col min="3589" max="3589" width="11.42578125" style="6" customWidth="1"/>
    <col min="3590" max="3605" width="8" style="6"/>
    <col min="3606" max="3606" width="29.5703125" style="6" customWidth="1"/>
    <col min="3607" max="3609" width="8" style="6"/>
    <col min="3610" max="3610" width="21" style="6" customWidth="1"/>
    <col min="3611" max="3840" width="8" style="6"/>
    <col min="3841" max="3841" width="10" style="6" customWidth="1"/>
    <col min="3842" max="3842" width="78.85546875" style="6" customWidth="1"/>
    <col min="3843" max="3843" width="23.140625" style="6" customWidth="1"/>
    <col min="3844" max="3844" width="13.85546875" style="6" customWidth="1"/>
    <col min="3845" max="3845" width="11.42578125" style="6" customWidth="1"/>
    <col min="3846" max="3861" width="8" style="6"/>
    <col min="3862" max="3862" width="29.5703125" style="6" customWidth="1"/>
    <col min="3863" max="3865" width="8" style="6"/>
    <col min="3866" max="3866" width="21" style="6" customWidth="1"/>
    <col min="3867" max="4096" width="8" style="6"/>
    <col min="4097" max="4097" width="10" style="6" customWidth="1"/>
    <col min="4098" max="4098" width="78.85546875" style="6" customWidth="1"/>
    <col min="4099" max="4099" width="23.140625" style="6" customWidth="1"/>
    <col min="4100" max="4100" width="13.85546875" style="6" customWidth="1"/>
    <col min="4101" max="4101" width="11.42578125" style="6" customWidth="1"/>
    <col min="4102" max="4117" width="8" style="6"/>
    <col min="4118" max="4118" width="29.5703125" style="6" customWidth="1"/>
    <col min="4119" max="4121" width="8" style="6"/>
    <col min="4122" max="4122" width="21" style="6" customWidth="1"/>
    <col min="4123" max="4352" width="8" style="6"/>
    <col min="4353" max="4353" width="10" style="6" customWidth="1"/>
    <col min="4354" max="4354" width="78.85546875" style="6" customWidth="1"/>
    <col min="4355" max="4355" width="23.140625" style="6" customWidth="1"/>
    <col min="4356" max="4356" width="13.85546875" style="6" customWidth="1"/>
    <col min="4357" max="4357" width="11.42578125" style="6" customWidth="1"/>
    <col min="4358" max="4373" width="8" style="6"/>
    <col min="4374" max="4374" width="29.5703125" style="6" customWidth="1"/>
    <col min="4375" max="4377" width="8" style="6"/>
    <col min="4378" max="4378" width="21" style="6" customWidth="1"/>
    <col min="4379" max="4608" width="8" style="6"/>
    <col min="4609" max="4609" width="10" style="6" customWidth="1"/>
    <col min="4610" max="4610" width="78.85546875" style="6" customWidth="1"/>
    <col min="4611" max="4611" width="23.140625" style="6" customWidth="1"/>
    <col min="4612" max="4612" width="13.85546875" style="6" customWidth="1"/>
    <col min="4613" max="4613" width="11.42578125" style="6" customWidth="1"/>
    <col min="4614" max="4629" width="8" style="6"/>
    <col min="4630" max="4630" width="29.5703125" style="6" customWidth="1"/>
    <col min="4631" max="4633" width="8" style="6"/>
    <col min="4634" max="4634" width="21" style="6" customWidth="1"/>
    <col min="4635" max="4864" width="8" style="6"/>
    <col min="4865" max="4865" width="10" style="6" customWidth="1"/>
    <col min="4866" max="4866" width="78.85546875" style="6" customWidth="1"/>
    <col min="4867" max="4867" width="23.140625" style="6" customWidth="1"/>
    <col min="4868" max="4868" width="13.85546875" style="6" customWidth="1"/>
    <col min="4869" max="4869" width="11.42578125" style="6" customWidth="1"/>
    <col min="4870" max="4885" width="8" style="6"/>
    <col min="4886" max="4886" width="29.5703125" style="6" customWidth="1"/>
    <col min="4887" max="4889" width="8" style="6"/>
    <col min="4890" max="4890" width="21" style="6" customWidth="1"/>
    <col min="4891" max="5120" width="8" style="6"/>
    <col min="5121" max="5121" width="10" style="6" customWidth="1"/>
    <col min="5122" max="5122" width="78.85546875" style="6" customWidth="1"/>
    <col min="5123" max="5123" width="23.140625" style="6" customWidth="1"/>
    <col min="5124" max="5124" width="13.85546875" style="6" customWidth="1"/>
    <col min="5125" max="5125" width="11.42578125" style="6" customWidth="1"/>
    <col min="5126" max="5141" width="8" style="6"/>
    <col min="5142" max="5142" width="29.5703125" style="6" customWidth="1"/>
    <col min="5143" max="5145" width="8" style="6"/>
    <col min="5146" max="5146" width="21" style="6" customWidth="1"/>
    <col min="5147" max="5376" width="8" style="6"/>
    <col min="5377" max="5377" width="10" style="6" customWidth="1"/>
    <col min="5378" max="5378" width="78.85546875" style="6" customWidth="1"/>
    <col min="5379" max="5379" width="23.140625" style="6" customWidth="1"/>
    <col min="5380" max="5380" width="13.85546875" style="6" customWidth="1"/>
    <col min="5381" max="5381" width="11.42578125" style="6" customWidth="1"/>
    <col min="5382" max="5397" width="8" style="6"/>
    <col min="5398" max="5398" width="29.5703125" style="6" customWidth="1"/>
    <col min="5399" max="5401" width="8" style="6"/>
    <col min="5402" max="5402" width="21" style="6" customWidth="1"/>
    <col min="5403" max="5632" width="8" style="6"/>
    <col min="5633" max="5633" width="10" style="6" customWidth="1"/>
    <col min="5634" max="5634" width="78.85546875" style="6" customWidth="1"/>
    <col min="5635" max="5635" width="23.140625" style="6" customWidth="1"/>
    <col min="5636" max="5636" width="13.85546875" style="6" customWidth="1"/>
    <col min="5637" max="5637" width="11.42578125" style="6" customWidth="1"/>
    <col min="5638" max="5653" width="8" style="6"/>
    <col min="5654" max="5654" width="29.5703125" style="6" customWidth="1"/>
    <col min="5655" max="5657" width="8" style="6"/>
    <col min="5658" max="5658" width="21" style="6" customWidth="1"/>
    <col min="5659" max="5888" width="8" style="6"/>
    <col min="5889" max="5889" width="10" style="6" customWidth="1"/>
    <col min="5890" max="5890" width="78.85546875" style="6" customWidth="1"/>
    <col min="5891" max="5891" width="23.140625" style="6" customWidth="1"/>
    <col min="5892" max="5892" width="13.85546875" style="6" customWidth="1"/>
    <col min="5893" max="5893" width="11.42578125" style="6" customWidth="1"/>
    <col min="5894" max="5909" width="8" style="6"/>
    <col min="5910" max="5910" width="29.5703125" style="6" customWidth="1"/>
    <col min="5911" max="5913" width="8" style="6"/>
    <col min="5914" max="5914" width="21" style="6" customWidth="1"/>
    <col min="5915" max="6144" width="8" style="6"/>
    <col min="6145" max="6145" width="10" style="6" customWidth="1"/>
    <col min="6146" max="6146" width="78.85546875" style="6" customWidth="1"/>
    <col min="6147" max="6147" width="23.140625" style="6" customWidth="1"/>
    <col min="6148" max="6148" width="13.85546875" style="6" customWidth="1"/>
    <col min="6149" max="6149" width="11.42578125" style="6" customWidth="1"/>
    <col min="6150" max="6165" width="8" style="6"/>
    <col min="6166" max="6166" width="29.5703125" style="6" customWidth="1"/>
    <col min="6167" max="6169" width="8" style="6"/>
    <col min="6170" max="6170" width="21" style="6" customWidth="1"/>
    <col min="6171" max="6400" width="8" style="6"/>
    <col min="6401" max="6401" width="10" style="6" customWidth="1"/>
    <col min="6402" max="6402" width="78.85546875" style="6" customWidth="1"/>
    <col min="6403" max="6403" width="23.140625" style="6" customWidth="1"/>
    <col min="6404" max="6404" width="13.85546875" style="6" customWidth="1"/>
    <col min="6405" max="6405" width="11.42578125" style="6" customWidth="1"/>
    <col min="6406" max="6421" width="8" style="6"/>
    <col min="6422" max="6422" width="29.5703125" style="6" customWidth="1"/>
    <col min="6423" max="6425" width="8" style="6"/>
    <col min="6426" max="6426" width="21" style="6" customWidth="1"/>
    <col min="6427" max="6656" width="8" style="6"/>
    <col min="6657" max="6657" width="10" style="6" customWidth="1"/>
    <col min="6658" max="6658" width="78.85546875" style="6" customWidth="1"/>
    <col min="6659" max="6659" width="23.140625" style="6" customWidth="1"/>
    <col min="6660" max="6660" width="13.85546875" style="6" customWidth="1"/>
    <col min="6661" max="6661" width="11.42578125" style="6" customWidth="1"/>
    <col min="6662" max="6677" width="8" style="6"/>
    <col min="6678" max="6678" width="29.5703125" style="6" customWidth="1"/>
    <col min="6679" max="6681" width="8" style="6"/>
    <col min="6682" max="6682" width="21" style="6" customWidth="1"/>
    <col min="6683" max="6912" width="8" style="6"/>
    <col min="6913" max="6913" width="10" style="6" customWidth="1"/>
    <col min="6914" max="6914" width="78.85546875" style="6" customWidth="1"/>
    <col min="6915" max="6915" width="23.140625" style="6" customWidth="1"/>
    <col min="6916" max="6916" width="13.85546875" style="6" customWidth="1"/>
    <col min="6917" max="6917" width="11.42578125" style="6" customWidth="1"/>
    <col min="6918" max="6933" width="8" style="6"/>
    <col min="6934" max="6934" width="29.5703125" style="6" customWidth="1"/>
    <col min="6935" max="6937" width="8" style="6"/>
    <col min="6938" max="6938" width="21" style="6" customWidth="1"/>
    <col min="6939" max="7168" width="8" style="6"/>
    <col min="7169" max="7169" width="10" style="6" customWidth="1"/>
    <col min="7170" max="7170" width="78.85546875" style="6" customWidth="1"/>
    <col min="7171" max="7171" width="23.140625" style="6" customWidth="1"/>
    <col min="7172" max="7172" width="13.85546875" style="6" customWidth="1"/>
    <col min="7173" max="7173" width="11.42578125" style="6" customWidth="1"/>
    <col min="7174" max="7189" width="8" style="6"/>
    <col min="7190" max="7190" width="29.5703125" style="6" customWidth="1"/>
    <col min="7191" max="7193" width="8" style="6"/>
    <col min="7194" max="7194" width="21" style="6" customWidth="1"/>
    <col min="7195" max="7424" width="8" style="6"/>
    <col min="7425" max="7425" width="10" style="6" customWidth="1"/>
    <col min="7426" max="7426" width="78.85546875" style="6" customWidth="1"/>
    <col min="7427" max="7427" width="23.140625" style="6" customWidth="1"/>
    <col min="7428" max="7428" width="13.85546875" style="6" customWidth="1"/>
    <col min="7429" max="7429" width="11.42578125" style="6" customWidth="1"/>
    <col min="7430" max="7445" width="8" style="6"/>
    <col min="7446" max="7446" width="29.5703125" style="6" customWidth="1"/>
    <col min="7447" max="7449" width="8" style="6"/>
    <col min="7450" max="7450" width="21" style="6" customWidth="1"/>
    <col min="7451" max="7680" width="8" style="6"/>
    <col min="7681" max="7681" width="10" style="6" customWidth="1"/>
    <col min="7682" max="7682" width="78.85546875" style="6" customWidth="1"/>
    <col min="7683" max="7683" width="23.140625" style="6" customWidth="1"/>
    <col min="7684" max="7684" width="13.85546875" style="6" customWidth="1"/>
    <col min="7685" max="7685" width="11.42578125" style="6" customWidth="1"/>
    <col min="7686" max="7701" width="8" style="6"/>
    <col min="7702" max="7702" width="29.5703125" style="6" customWidth="1"/>
    <col min="7703" max="7705" width="8" style="6"/>
    <col min="7706" max="7706" width="21" style="6" customWidth="1"/>
    <col min="7707" max="7936" width="8" style="6"/>
    <col min="7937" max="7937" width="10" style="6" customWidth="1"/>
    <col min="7938" max="7938" width="78.85546875" style="6" customWidth="1"/>
    <col min="7939" max="7939" width="23.140625" style="6" customWidth="1"/>
    <col min="7940" max="7940" width="13.85546875" style="6" customWidth="1"/>
    <col min="7941" max="7941" width="11.42578125" style="6" customWidth="1"/>
    <col min="7942" max="7957" width="8" style="6"/>
    <col min="7958" max="7958" width="29.5703125" style="6" customWidth="1"/>
    <col min="7959" max="7961" width="8" style="6"/>
    <col min="7962" max="7962" width="21" style="6" customWidth="1"/>
    <col min="7963" max="8192" width="8" style="6"/>
    <col min="8193" max="8193" width="10" style="6" customWidth="1"/>
    <col min="8194" max="8194" width="78.85546875" style="6" customWidth="1"/>
    <col min="8195" max="8195" width="23.140625" style="6" customWidth="1"/>
    <col min="8196" max="8196" width="13.85546875" style="6" customWidth="1"/>
    <col min="8197" max="8197" width="11.42578125" style="6" customWidth="1"/>
    <col min="8198" max="8213" width="8" style="6"/>
    <col min="8214" max="8214" width="29.5703125" style="6" customWidth="1"/>
    <col min="8215" max="8217" width="8" style="6"/>
    <col min="8218" max="8218" width="21" style="6" customWidth="1"/>
    <col min="8219" max="8448" width="8" style="6"/>
    <col min="8449" max="8449" width="10" style="6" customWidth="1"/>
    <col min="8450" max="8450" width="78.85546875" style="6" customWidth="1"/>
    <col min="8451" max="8451" width="23.140625" style="6" customWidth="1"/>
    <col min="8452" max="8452" width="13.85546875" style="6" customWidth="1"/>
    <col min="8453" max="8453" width="11.42578125" style="6" customWidth="1"/>
    <col min="8454" max="8469" width="8" style="6"/>
    <col min="8470" max="8470" width="29.5703125" style="6" customWidth="1"/>
    <col min="8471" max="8473" width="8" style="6"/>
    <col min="8474" max="8474" width="21" style="6" customWidth="1"/>
    <col min="8475" max="8704" width="8" style="6"/>
    <col min="8705" max="8705" width="10" style="6" customWidth="1"/>
    <col min="8706" max="8706" width="78.85546875" style="6" customWidth="1"/>
    <col min="8707" max="8707" width="23.140625" style="6" customWidth="1"/>
    <col min="8708" max="8708" width="13.85546875" style="6" customWidth="1"/>
    <col min="8709" max="8709" width="11.42578125" style="6" customWidth="1"/>
    <col min="8710" max="8725" width="8" style="6"/>
    <col min="8726" max="8726" width="29.5703125" style="6" customWidth="1"/>
    <col min="8727" max="8729" width="8" style="6"/>
    <col min="8730" max="8730" width="21" style="6" customWidth="1"/>
    <col min="8731" max="8960" width="8" style="6"/>
    <col min="8961" max="8961" width="10" style="6" customWidth="1"/>
    <col min="8962" max="8962" width="78.85546875" style="6" customWidth="1"/>
    <col min="8963" max="8963" width="23.140625" style="6" customWidth="1"/>
    <col min="8964" max="8964" width="13.85546875" style="6" customWidth="1"/>
    <col min="8965" max="8965" width="11.42578125" style="6" customWidth="1"/>
    <col min="8966" max="8981" width="8" style="6"/>
    <col min="8982" max="8982" width="29.5703125" style="6" customWidth="1"/>
    <col min="8983" max="8985" width="8" style="6"/>
    <col min="8986" max="8986" width="21" style="6" customWidth="1"/>
    <col min="8987" max="9216" width="8" style="6"/>
    <col min="9217" max="9217" width="10" style="6" customWidth="1"/>
    <col min="9218" max="9218" width="78.85546875" style="6" customWidth="1"/>
    <col min="9219" max="9219" width="23.140625" style="6" customWidth="1"/>
    <col min="9220" max="9220" width="13.85546875" style="6" customWidth="1"/>
    <col min="9221" max="9221" width="11.42578125" style="6" customWidth="1"/>
    <col min="9222" max="9237" width="8" style="6"/>
    <col min="9238" max="9238" width="29.5703125" style="6" customWidth="1"/>
    <col min="9239" max="9241" width="8" style="6"/>
    <col min="9242" max="9242" width="21" style="6" customWidth="1"/>
    <col min="9243" max="9472" width="8" style="6"/>
    <col min="9473" max="9473" width="10" style="6" customWidth="1"/>
    <col min="9474" max="9474" width="78.85546875" style="6" customWidth="1"/>
    <col min="9475" max="9475" width="23.140625" style="6" customWidth="1"/>
    <col min="9476" max="9476" width="13.85546875" style="6" customWidth="1"/>
    <col min="9477" max="9477" width="11.42578125" style="6" customWidth="1"/>
    <col min="9478" max="9493" width="8" style="6"/>
    <col min="9494" max="9494" width="29.5703125" style="6" customWidth="1"/>
    <col min="9495" max="9497" width="8" style="6"/>
    <col min="9498" max="9498" width="21" style="6" customWidth="1"/>
    <col min="9499" max="9728" width="8" style="6"/>
    <col min="9729" max="9729" width="10" style="6" customWidth="1"/>
    <col min="9730" max="9730" width="78.85546875" style="6" customWidth="1"/>
    <col min="9731" max="9731" width="23.140625" style="6" customWidth="1"/>
    <col min="9732" max="9732" width="13.85546875" style="6" customWidth="1"/>
    <col min="9733" max="9733" width="11.42578125" style="6" customWidth="1"/>
    <col min="9734" max="9749" width="8" style="6"/>
    <col min="9750" max="9750" width="29.5703125" style="6" customWidth="1"/>
    <col min="9751" max="9753" width="8" style="6"/>
    <col min="9754" max="9754" width="21" style="6" customWidth="1"/>
    <col min="9755" max="9984" width="8" style="6"/>
    <col min="9985" max="9985" width="10" style="6" customWidth="1"/>
    <col min="9986" max="9986" width="78.85546875" style="6" customWidth="1"/>
    <col min="9987" max="9987" width="23.140625" style="6" customWidth="1"/>
    <col min="9988" max="9988" width="13.85546875" style="6" customWidth="1"/>
    <col min="9989" max="9989" width="11.42578125" style="6" customWidth="1"/>
    <col min="9990" max="10005" width="8" style="6"/>
    <col min="10006" max="10006" width="29.5703125" style="6" customWidth="1"/>
    <col min="10007" max="10009" width="8" style="6"/>
    <col min="10010" max="10010" width="21" style="6" customWidth="1"/>
    <col min="10011" max="10240" width="8" style="6"/>
    <col min="10241" max="10241" width="10" style="6" customWidth="1"/>
    <col min="10242" max="10242" width="78.85546875" style="6" customWidth="1"/>
    <col min="10243" max="10243" width="23.140625" style="6" customWidth="1"/>
    <col min="10244" max="10244" width="13.85546875" style="6" customWidth="1"/>
    <col min="10245" max="10245" width="11.42578125" style="6" customWidth="1"/>
    <col min="10246" max="10261" width="8" style="6"/>
    <col min="10262" max="10262" width="29.5703125" style="6" customWidth="1"/>
    <col min="10263" max="10265" width="8" style="6"/>
    <col min="10266" max="10266" width="21" style="6" customWidth="1"/>
    <col min="10267" max="10496" width="8" style="6"/>
    <col min="10497" max="10497" width="10" style="6" customWidth="1"/>
    <col min="10498" max="10498" width="78.85546875" style="6" customWidth="1"/>
    <col min="10499" max="10499" width="23.140625" style="6" customWidth="1"/>
    <col min="10500" max="10500" width="13.85546875" style="6" customWidth="1"/>
    <col min="10501" max="10501" width="11.42578125" style="6" customWidth="1"/>
    <col min="10502" max="10517" width="8" style="6"/>
    <col min="10518" max="10518" width="29.5703125" style="6" customWidth="1"/>
    <col min="10519" max="10521" width="8" style="6"/>
    <col min="10522" max="10522" width="21" style="6" customWidth="1"/>
    <col min="10523" max="10752" width="8" style="6"/>
    <col min="10753" max="10753" width="10" style="6" customWidth="1"/>
    <col min="10754" max="10754" width="78.85546875" style="6" customWidth="1"/>
    <col min="10755" max="10755" width="23.140625" style="6" customWidth="1"/>
    <col min="10756" max="10756" width="13.85546875" style="6" customWidth="1"/>
    <col min="10757" max="10757" width="11.42578125" style="6" customWidth="1"/>
    <col min="10758" max="10773" width="8" style="6"/>
    <col min="10774" max="10774" width="29.5703125" style="6" customWidth="1"/>
    <col min="10775" max="10777" width="8" style="6"/>
    <col min="10778" max="10778" width="21" style="6" customWidth="1"/>
    <col min="10779" max="11008" width="8" style="6"/>
    <col min="11009" max="11009" width="10" style="6" customWidth="1"/>
    <col min="11010" max="11010" width="78.85546875" style="6" customWidth="1"/>
    <col min="11011" max="11011" width="23.140625" style="6" customWidth="1"/>
    <col min="11012" max="11012" width="13.85546875" style="6" customWidth="1"/>
    <col min="11013" max="11013" width="11.42578125" style="6" customWidth="1"/>
    <col min="11014" max="11029" width="8" style="6"/>
    <col min="11030" max="11030" width="29.5703125" style="6" customWidth="1"/>
    <col min="11031" max="11033" width="8" style="6"/>
    <col min="11034" max="11034" width="21" style="6" customWidth="1"/>
    <col min="11035" max="11264" width="8" style="6"/>
    <col min="11265" max="11265" width="10" style="6" customWidth="1"/>
    <col min="11266" max="11266" width="78.85546875" style="6" customWidth="1"/>
    <col min="11267" max="11267" width="23.140625" style="6" customWidth="1"/>
    <col min="11268" max="11268" width="13.85546875" style="6" customWidth="1"/>
    <col min="11269" max="11269" width="11.42578125" style="6" customWidth="1"/>
    <col min="11270" max="11285" width="8" style="6"/>
    <col min="11286" max="11286" width="29.5703125" style="6" customWidth="1"/>
    <col min="11287" max="11289" width="8" style="6"/>
    <col min="11290" max="11290" width="21" style="6" customWidth="1"/>
    <col min="11291" max="11520" width="8" style="6"/>
    <col min="11521" max="11521" width="10" style="6" customWidth="1"/>
    <col min="11522" max="11522" width="78.85546875" style="6" customWidth="1"/>
    <col min="11523" max="11523" width="23.140625" style="6" customWidth="1"/>
    <col min="11524" max="11524" width="13.85546875" style="6" customWidth="1"/>
    <col min="11525" max="11525" width="11.42578125" style="6" customWidth="1"/>
    <col min="11526" max="11541" width="8" style="6"/>
    <col min="11542" max="11542" width="29.5703125" style="6" customWidth="1"/>
    <col min="11543" max="11545" width="8" style="6"/>
    <col min="11546" max="11546" width="21" style="6" customWidth="1"/>
    <col min="11547" max="11776" width="8" style="6"/>
    <col min="11777" max="11777" width="10" style="6" customWidth="1"/>
    <col min="11778" max="11778" width="78.85546875" style="6" customWidth="1"/>
    <col min="11779" max="11779" width="23.140625" style="6" customWidth="1"/>
    <col min="11780" max="11780" width="13.85546875" style="6" customWidth="1"/>
    <col min="11781" max="11781" width="11.42578125" style="6" customWidth="1"/>
    <col min="11782" max="11797" width="8" style="6"/>
    <col min="11798" max="11798" width="29.5703125" style="6" customWidth="1"/>
    <col min="11799" max="11801" width="8" style="6"/>
    <col min="11802" max="11802" width="21" style="6" customWidth="1"/>
    <col min="11803" max="12032" width="8" style="6"/>
    <col min="12033" max="12033" width="10" style="6" customWidth="1"/>
    <col min="12034" max="12034" width="78.85546875" style="6" customWidth="1"/>
    <col min="12035" max="12035" width="23.140625" style="6" customWidth="1"/>
    <col min="12036" max="12036" width="13.85546875" style="6" customWidth="1"/>
    <col min="12037" max="12037" width="11.42578125" style="6" customWidth="1"/>
    <col min="12038" max="12053" width="8" style="6"/>
    <col min="12054" max="12054" width="29.5703125" style="6" customWidth="1"/>
    <col min="12055" max="12057" width="8" style="6"/>
    <col min="12058" max="12058" width="21" style="6" customWidth="1"/>
    <col min="12059" max="12288" width="8" style="6"/>
    <col min="12289" max="12289" width="10" style="6" customWidth="1"/>
    <col min="12290" max="12290" width="78.85546875" style="6" customWidth="1"/>
    <col min="12291" max="12291" width="23.140625" style="6" customWidth="1"/>
    <col min="12292" max="12292" width="13.85546875" style="6" customWidth="1"/>
    <col min="12293" max="12293" width="11.42578125" style="6" customWidth="1"/>
    <col min="12294" max="12309" width="8" style="6"/>
    <col min="12310" max="12310" width="29.5703125" style="6" customWidth="1"/>
    <col min="12311" max="12313" width="8" style="6"/>
    <col min="12314" max="12314" width="21" style="6" customWidth="1"/>
    <col min="12315" max="12544" width="8" style="6"/>
    <col min="12545" max="12545" width="10" style="6" customWidth="1"/>
    <col min="12546" max="12546" width="78.85546875" style="6" customWidth="1"/>
    <col min="12547" max="12547" width="23.140625" style="6" customWidth="1"/>
    <col min="12548" max="12548" width="13.85546875" style="6" customWidth="1"/>
    <col min="12549" max="12549" width="11.42578125" style="6" customWidth="1"/>
    <col min="12550" max="12565" width="8" style="6"/>
    <col min="12566" max="12566" width="29.5703125" style="6" customWidth="1"/>
    <col min="12567" max="12569" width="8" style="6"/>
    <col min="12570" max="12570" width="21" style="6" customWidth="1"/>
    <col min="12571" max="12800" width="8" style="6"/>
    <col min="12801" max="12801" width="10" style="6" customWidth="1"/>
    <col min="12802" max="12802" width="78.85546875" style="6" customWidth="1"/>
    <col min="12803" max="12803" width="23.140625" style="6" customWidth="1"/>
    <col min="12804" max="12804" width="13.85546875" style="6" customWidth="1"/>
    <col min="12805" max="12805" width="11.42578125" style="6" customWidth="1"/>
    <col min="12806" max="12821" width="8" style="6"/>
    <col min="12822" max="12822" width="29.5703125" style="6" customWidth="1"/>
    <col min="12823" max="12825" width="8" style="6"/>
    <col min="12826" max="12826" width="21" style="6" customWidth="1"/>
    <col min="12827" max="13056" width="8" style="6"/>
    <col min="13057" max="13057" width="10" style="6" customWidth="1"/>
    <col min="13058" max="13058" width="78.85546875" style="6" customWidth="1"/>
    <col min="13059" max="13059" width="23.140625" style="6" customWidth="1"/>
    <col min="13060" max="13060" width="13.85546875" style="6" customWidth="1"/>
    <col min="13061" max="13061" width="11.42578125" style="6" customWidth="1"/>
    <col min="13062" max="13077" width="8" style="6"/>
    <col min="13078" max="13078" width="29.5703125" style="6" customWidth="1"/>
    <col min="13079" max="13081" width="8" style="6"/>
    <col min="13082" max="13082" width="21" style="6" customWidth="1"/>
    <col min="13083" max="13312" width="8" style="6"/>
    <col min="13313" max="13313" width="10" style="6" customWidth="1"/>
    <col min="13314" max="13314" width="78.85546875" style="6" customWidth="1"/>
    <col min="13315" max="13315" width="23.140625" style="6" customWidth="1"/>
    <col min="13316" max="13316" width="13.85546875" style="6" customWidth="1"/>
    <col min="13317" max="13317" width="11.42578125" style="6" customWidth="1"/>
    <col min="13318" max="13333" width="8" style="6"/>
    <col min="13334" max="13334" width="29.5703125" style="6" customWidth="1"/>
    <col min="13335" max="13337" width="8" style="6"/>
    <col min="13338" max="13338" width="21" style="6" customWidth="1"/>
    <col min="13339" max="13568" width="8" style="6"/>
    <col min="13569" max="13569" width="10" style="6" customWidth="1"/>
    <col min="13570" max="13570" width="78.85546875" style="6" customWidth="1"/>
    <col min="13571" max="13571" width="23.140625" style="6" customWidth="1"/>
    <col min="13572" max="13572" width="13.85546875" style="6" customWidth="1"/>
    <col min="13573" max="13573" width="11.42578125" style="6" customWidth="1"/>
    <col min="13574" max="13589" width="8" style="6"/>
    <col min="13590" max="13590" width="29.5703125" style="6" customWidth="1"/>
    <col min="13591" max="13593" width="8" style="6"/>
    <col min="13594" max="13594" width="21" style="6" customWidth="1"/>
    <col min="13595" max="13824" width="8" style="6"/>
    <col min="13825" max="13825" width="10" style="6" customWidth="1"/>
    <col min="13826" max="13826" width="78.85546875" style="6" customWidth="1"/>
    <col min="13827" max="13827" width="23.140625" style="6" customWidth="1"/>
    <col min="13828" max="13828" width="13.85546875" style="6" customWidth="1"/>
    <col min="13829" max="13829" width="11.42578125" style="6" customWidth="1"/>
    <col min="13830" max="13845" width="8" style="6"/>
    <col min="13846" max="13846" width="29.5703125" style="6" customWidth="1"/>
    <col min="13847" max="13849" width="8" style="6"/>
    <col min="13850" max="13850" width="21" style="6" customWidth="1"/>
    <col min="13851" max="14080" width="8" style="6"/>
    <col min="14081" max="14081" width="10" style="6" customWidth="1"/>
    <col min="14082" max="14082" width="78.85546875" style="6" customWidth="1"/>
    <col min="14083" max="14083" width="23.140625" style="6" customWidth="1"/>
    <col min="14084" max="14084" width="13.85546875" style="6" customWidth="1"/>
    <col min="14085" max="14085" width="11.42578125" style="6" customWidth="1"/>
    <col min="14086" max="14101" width="8" style="6"/>
    <col min="14102" max="14102" width="29.5703125" style="6" customWidth="1"/>
    <col min="14103" max="14105" width="8" style="6"/>
    <col min="14106" max="14106" width="21" style="6" customWidth="1"/>
    <col min="14107" max="14336" width="8" style="6"/>
    <col min="14337" max="14337" width="10" style="6" customWidth="1"/>
    <col min="14338" max="14338" width="78.85546875" style="6" customWidth="1"/>
    <col min="14339" max="14339" width="23.140625" style="6" customWidth="1"/>
    <col min="14340" max="14340" width="13.85546875" style="6" customWidth="1"/>
    <col min="14341" max="14341" width="11.42578125" style="6" customWidth="1"/>
    <col min="14342" max="14357" width="8" style="6"/>
    <col min="14358" max="14358" width="29.5703125" style="6" customWidth="1"/>
    <col min="14359" max="14361" width="8" style="6"/>
    <col min="14362" max="14362" width="21" style="6" customWidth="1"/>
    <col min="14363" max="14592" width="8" style="6"/>
    <col min="14593" max="14593" width="10" style="6" customWidth="1"/>
    <col min="14594" max="14594" width="78.85546875" style="6" customWidth="1"/>
    <col min="14595" max="14595" width="23.140625" style="6" customWidth="1"/>
    <col min="14596" max="14596" width="13.85546875" style="6" customWidth="1"/>
    <col min="14597" max="14597" width="11.42578125" style="6" customWidth="1"/>
    <col min="14598" max="14613" width="8" style="6"/>
    <col min="14614" max="14614" width="29.5703125" style="6" customWidth="1"/>
    <col min="14615" max="14617" width="8" style="6"/>
    <col min="14618" max="14618" width="21" style="6" customWidth="1"/>
    <col min="14619" max="14848" width="8" style="6"/>
    <col min="14849" max="14849" width="10" style="6" customWidth="1"/>
    <col min="14850" max="14850" width="78.85546875" style="6" customWidth="1"/>
    <col min="14851" max="14851" width="23.140625" style="6" customWidth="1"/>
    <col min="14852" max="14852" width="13.85546875" style="6" customWidth="1"/>
    <col min="14853" max="14853" width="11.42578125" style="6" customWidth="1"/>
    <col min="14854" max="14869" width="8" style="6"/>
    <col min="14870" max="14870" width="29.5703125" style="6" customWidth="1"/>
    <col min="14871" max="14873" width="8" style="6"/>
    <col min="14874" max="14874" width="21" style="6" customWidth="1"/>
    <col min="14875" max="15104" width="8" style="6"/>
    <col min="15105" max="15105" width="10" style="6" customWidth="1"/>
    <col min="15106" max="15106" width="78.85546875" style="6" customWidth="1"/>
    <col min="15107" max="15107" width="23.140625" style="6" customWidth="1"/>
    <col min="15108" max="15108" width="13.85546875" style="6" customWidth="1"/>
    <col min="15109" max="15109" width="11.42578125" style="6" customWidth="1"/>
    <col min="15110" max="15125" width="8" style="6"/>
    <col min="15126" max="15126" width="29.5703125" style="6" customWidth="1"/>
    <col min="15127" max="15129" width="8" style="6"/>
    <col min="15130" max="15130" width="21" style="6" customWidth="1"/>
    <col min="15131" max="15360" width="8" style="6"/>
    <col min="15361" max="15361" width="10" style="6" customWidth="1"/>
    <col min="15362" max="15362" width="78.85546875" style="6" customWidth="1"/>
    <col min="15363" max="15363" width="23.140625" style="6" customWidth="1"/>
    <col min="15364" max="15364" width="13.85546875" style="6" customWidth="1"/>
    <col min="15365" max="15365" width="11.42578125" style="6" customWidth="1"/>
    <col min="15366" max="15381" width="8" style="6"/>
    <col min="15382" max="15382" width="29.5703125" style="6" customWidth="1"/>
    <col min="15383" max="15385" width="8" style="6"/>
    <col min="15386" max="15386" width="21" style="6" customWidth="1"/>
    <col min="15387" max="15616" width="8" style="6"/>
    <col min="15617" max="15617" width="10" style="6" customWidth="1"/>
    <col min="15618" max="15618" width="78.85546875" style="6" customWidth="1"/>
    <col min="15619" max="15619" width="23.140625" style="6" customWidth="1"/>
    <col min="15620" max="15620" width="13.85546875" style="6" customWidth="1"/>
    <col min="15621" max="15621" width="11.42578125" style="6" customWidth="1"/>
    <col min="15622" max="15637" width="8" style="6"/>
    <col min="15638" max="15638" width="29.5703125" style="6" customWidth="1"/>
    <col min="15639" max="15641" width="8" style="6"/>
    <col min="15642" max="15642" width="21" style="6" customWidth="1"/>
    <col min="15643" max="15872" width="8" style="6"/>
    <col min="15873" max="15873" width="10" style="6" customWidth="1"/>
    <col min="15874" max="15874" width="78.85546875" style="6" customWidth="1"/>
    <col min="15875" max="15875" width="23.140625" style="6" customWidth="1"/>
    <col min="15876" max="15876" width="13.85546875" style="6" customWidth="1"/>
    <col min="15877" max="15877" width="11.42578125" style="6" customWidth="1"/>
    <col min="15878" max="15893" width="8" style="6"/>
    <col min="15894" max="15894" width="29.5703125" style="6" customWidth="1"/>
    <col min="15895" max="15897" width="8" style="6"/>
    <col min="15898" max="15898" width="21" style="6" customWidth="1"/>
    <col min="15899" max="16128" width="8" style="6"/>
    <col min="16129" max="16129" width="10" style="6" customWidth="1"/>
    <col min="16130" max="16130" width="78.85546875" style="6" customWidth="1"/>
    <col min="16131" max="16131" width="23.140625" style="6" customWidth="1"/>
    <col min="16132" max="16132" width="13.85546875" style="6" customWidth="1"/>
    <col min="16133" max="16133" width="11.42578125" style="6" customWidth="1"/>
    <col min="16134" max="16149" width="8" style="6"/>
    <col min="16150" max="16150" width="29.5703125" style="6" customWidth="1"/>
    <col min="16151" max="16153" width="8" style="6"/>
    <col min="16154" max="16154" width="21" style="6" customWidth="1"/>
    <col min="16155" max="16384" width="8" style="6"/>
  </cols>
  <sheetData>
    <row r="1" spans="1:5" ht="15" x14ac:dyDescent="0.25">
      <c r="A1" s="40"/>
      <c r="B1" s="30" t="s">
        <v>257</v>
      </c>
    </row>
    <row r="2" spans="1:5" ht="15" x14ac:dyDescent="0.25">
      <c r="A2" s="40"/>
      <c r="B2" s="30" t="s">
        <v>434</v>
      </c>
    </row>
    <row r="3" spans="1:5" ht="15.75" x14ac:dyDescent="0.25">
      <c r="A3" s="189"/>
      <c r="B3" s="320"/>
      <c r="C3" s="189" t="s">
        <v>147</v>
      </c>
    </row>
    <row r="4" spans="1:5" s="7" customFormat="1" ht="15.75" x14ac:dyDescent="0.2">
      <c r="A4" s="186" t="s">
        <v>0</v>
      </c>
      <c r="B4" s="187" t="s">
        <v>110</v>
      </c>
      <c r="C4" s="188" t="s">
        <v>433</v>
      </c>
      <c r="D4" s="6"/>
      <c r="E4" s="6"/>
    </row>
    <row r="5" spans="1:5" ht="17.25" customHeight="1" x14ac:dyDescent="0.25">
      <c r="A5" s="146"/>
      <c r="B5" s="147" t="s">
        <v>179</v>
      </c>
      <c r="C5" s="146">
        <v>7500</v>
      </c>
    </row>
    <row r="6" spans="1:5" ht="20.25" customHeight="1" x14ac:dyDescent="0.25">
      <c r="A6" s="146"/>
      <c r="B6" s="147" t="s">
        <v>1</v>
      </c>
      <c r="C6" s="146">
        <v>400</v>
      </c>
    </row>
    <row r="7" spans="1:5" ht="15.75" customHeight="1" x14ac:dyDescent="0.25">
      <c r="A7" s="146"/>
      <c r="B7" s="147" t="s">
        <v>426</v>
      </c>
      <c r="C7" s="146">
        <v>12691</v>
      </c>
    </row>
    <row r="8" spans="1:5" s="8" customFormat="1" ht="28.5" customHeight="1" x14ac:dyDescent="0.2">
      <c r="A8" s="767" t="s">
        <v>236</v>
      </c>
      <c r="B8" s="768"/>
      <c r="C8" s="148">
        <f>C5+C6+C7</f>
        <v>20591</v>
      </c>
    </row>
    <row r="9" spans="1:5" s="9" customFormat="1" ht="28.5" customHeight="1" x14ac:dyDescent="0.25">
      <c r="A9" s="149"/>
      <c r="B9" s="387" t="s">
        <v>3</v>
      </c>
      <c r="C9" s="147">
        <v>385544</v>
      </c>
    </row>
    <row r="10" spans="1:5" s="9" customFormat="1" ht="28.5" customHeight="1" x14ac:dyDescent="0.25">
      <c r="A10" s="149"/>
      <c r="B10" s="387" t="s">
        <v>342</v>
      </c>
      <c r="C10" s="147">
        <v>4425</v>
      </c>
    </row>
    <row r="11" spans="1:5" s="9" customFormat="1" ht="28.5" customHeight="1" x14ac:dyDescent="0.25">
      <c r="A11" s="769" t="s">
        <v>180</v>
      </c>
      <c r="B11" s="770"/>
      <c r="C11" s="147">
        <f>SUM(C9:C10)</f>
        <v>389969</v>
      </c>
    </row>
    <row r="12" spans="1:5" s="9" customFormat="1" ht="17.25" customHeight="1" x14ac:dyDescent="0.2">
      <c r="A12" s="769" t="s">
        <v>177</v>
      </c>
      <c r="B12" s="770"/>
      <c r="C12" s="150">
        <f>C8+C11</f>
        <v>410560</v>
      </c>
    </row>
    <row r="13" spans="1:5" ht="15.75" x14ac:dyDescent="0.25">
      <c r="A13" s="189"/>
      <c r="B13" s="189"/>
      <c r="C13" s="189"/>
    </row>
    <row r="14" spans="1:5" ht="15.75" x14ac:dyDescent="0.25">
      <c r="A14" s="189"/>
      <c r="B14" s="189"/>
      <c r="C14" s="189"/>
    </row>
    <row r="15" spans="1:5" ht="15.75" x14ac:dyDescent="0.25">
      <c r="A15" s="189"/>
      <c r="B15" s="189"/>
      <c r="C15" s="189"/>
    </row>
    <row r="16" spans="1:5" ht="15.75" x14ac:dyDescent="0.25">
      <c r="A16" s="189"/>
      <c r="B16" s="189"/>
      <c r="C16" s="189"/>
    </row>
    <row r="17" spans="1:3" ht="15.75" x14ac:dyDescent="0.25">
      <c r="A17" s="189"/>
      <c r="B17" s="189"/>
      <c r="C17" s="189"/>
    </row>
    <row r="18" spans="1:3" ht="15.75" x14ac:dyDescent="0.25">
      <c r="A18" s="189"/>
      <c r="B18" s="189"/>
      <c r="C18" s="189"/>
    </row>
    <row r="19" spans="1:3" ht="15.75" x14ac:dyDescent="0.25">
      <c r="A19" s="189"/>
      <c r="B19" s="189"/>
      <c r="C19" s="189"/>
    </row>
    <row r="20" spans="1:3" ht="15.75" x14ac:dyDescent="0.25">
      <c r="A20" s="189"/>
      <c r="B20" s="189"/>
      <c r="C20" s="189"/>
    </row>
    <row r="21" spans="1:3" ht="15.75" x14ac:dyDescent="0.25">
      <c r="A21" s="189"/>
      <c r="B21" s="189"/>
      <c r="C21" s="189"/>
    </row>
    <row r="22" spans="1:3" ht="15.75" x14ac:dyDescent="0.25">
      <c r="A22" s="189"/>
      <c r="B22" s="189"/>
      <c r="C22" s="189"/>
    </row>
    <row r="23" spans="1:3" ht="15.75" x14ac:dyDescent="0.25">
      <c r="A23" s="189"/>
      <c r="B23" s="189"/>
      <c r="C23" s="189"/>
    </row>
    <row r="24" spans="1:3" ht="15.75" x14ac:dyDescent="0.25">
      <c r="A24" s="189"/>
      <c r="B24" s="189"/>
      <c r="C24" s="189"/>
    </row>
    <row r="25" spans="1:3" ht="15.75" x14ac:dyDescent="0.25">
      <c r="A25" s="189"/>
      <c r="B25" s="189"/>
      <c r="C25" s="189"/>
    </row>
    <row r="26" spans="1:3" ht="15.75" x14ac:dyDescent="0.25">
      <c r="A26" s="189"/>
      <c r="B26" s="189"/>
      <c r="C26" s="189"/>
    </row>
    <row r="27" spans="1:3" ht="15.75" x14ac:dyDescent="0.25">
      <c r="A27" s="189"/>
      <c r="B27" s="189"/>
      <c r="C27" s="189"/>
    </row>
    <row r="28" spans="1:3" ht="15.75" x14ac:dyDescent="0.25">
      <c r="A28" s="189"/>
      <c r="B28" s="189"/>
      <c r="C28" s="189"/>
    </row>
    <row r="29" spans="1:3" ht="15.75" x14ac:dyDescent="0.25">
      <c r="A29" s="189"/>
      <c r="B29" s="189"/>
      <c r="C29" s="189"/>
    </row>
    <row r="30" spans="1:3" ht="15.75" x14ac:dyDescent="0.25">
      <c r="A30" s="189"/>
      <c r="B30" s="189"/>
      <c r="C30" s="189"/>
    </row>
    <row r="31" spans="1:3" ht="15.75" x14ac:dyDescent="0.25">
      <c r="A31" s="189"/>
      <c r="B31" s="189"/>
      <c r="C31" s="189"/>
    </row>
    <row r="32" spans="1:3" ht="15.75" x14ac:dyDescent="0.25">
      <c r="A32" s="189"/>
      <c r="B32" s="189"/>
      <c r="C32" s="189"/>
    </row>
    <row r="33" spans="1:3" ht="15.75" x14ac:dyDescent="0.25">
      <c r="A33" s="189"/>
      <c r="B33" s="189"/>
      <c r="C33" s="189"/>
    </row>
    <row r="34" spans="1:3" ht="15.75" x14ac:dyDescent="0.25">
      <c r="A34" s="189"/>
      <c r="B34" s="189"/>
      <c r="C34" s="189"/>
    </row>
    <row r="35" spans="1:3" ht="15.75" x14ac:dyDescent="0.25">
      <c r="A35" s="189"/>
      <c r="B35" s="189"/>
      <c r="C35" s="189"/>
    </row>
    <row r="36" spans="1:3" ht="15.75" x14ac:dyDescent="0.25">
      <c r="A36" s="189"/>
      <c r="B36" s="189"/>
      <c r="C36" s="189"/>
    </row>
  </sheetData>
  <mergeCells count="3">
    <mergeCell ref="A8:B8"/>
    <mergeCell ref="A11:B11"/>
    <mergeCell ref="A12:B1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N36"/>
  <sheetViews>
    <sheetView view="pageBreakPreview" zoomScaleNormal="100" zoomScaleSheetLayoutView="100" workbookViewId="0">
      <selection activeCell="I23" sqref="I23"/>
    </sheetView>
  </sheetViews>
  <sheetFormatPr defaultRowHeight="12.75" x14ac:dyDescent="0.2"/>
  <cols>
    <col min="1" max="1" width="9.140625" style="101" customWidth="1"/>
    <col min="2" max="2" width="2.7109375" style="101" customWidth="1"/>
    <col min="3" max="3" width="23.7109375" style="101" customWidth="1"/>
    <col min="4" max="23" width="2.7109375" style="101" customWidth="1"/>
    <col min="24" max="24" width="29.5703125" style="101" customWidth="1"/>
    <col min="25" max="27" width="2.7109375" style="101" hidden="1" customWidth="1"/>
    <col min="28" max="28" width="21" style="101" customWidth="1"/>
    <col min="29" max="29" width="19.140625" style="101" customWidth="1"/>
    <col min="30" max="36" width="2.7109375" style="101" customWidth="1"/>
    <col min="37" max="16384" width="9.140625" style="101"/>
  </cols>
  <sheetData>
    <row r="1" spans="1:40" x14ac:dyDescent="0.2">
      <c r="B1" s="676" t="s">
        <v>256</v>
      </c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676"/>
      <c r="V1" s="676"/>
      <c r="W1" s="676"/>
      <c r="X1" s="676"/>
      <c r="Y1" s="676"/>
      <c r="Z1" s="676"/>
      <c r="AA1" s="676"/>
    </row>
    <row r="2" spans="1:40" ht="25.5" customHeight="1" x14ac:dyDescent="0.2">
      <c r="B2" s="677" t="s">
        <v>432</v>
      </c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  <c r="O2" s="677"/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77"/>
    </row>
    <row r="3" spans="1:40" ht="15.95" customHeight="1" thickBot="1" x14ac:dyDescent="0.25">
      <c r="A3" s="184"/>
      <c r="B3" s="777" t="s">
        <v>147</v>
      </c>
      <c r="C3" s="777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</row>
    <row r="4" spans="1:40" ht="41.25" customHeight="1" thickBot="1" x14ac:dyDescent="0.25">
      <c r="A4" s="182" t="s">
        <v>162</v>
      </c>
      <c r="B4" s="779" t="s">
        <v>110</v>
      </c>
      <c r="C4" s="780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112" t="s">
        <v>433</v>
      </c>
    </row>
    <row r="5" spans="1:40" ht="17.25" customHeight="1" x14ac:dyDescent="0.25">
      <c r="A5" s="183">
        <v>1</v>
      </c>
      <c r="B5" s="782" t="s">
        <v>144</v>
      </c>
      <c r="C5" s="782"/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2"/>
      <c r="O5" s="782"/>
      <c r="P5" s="782"/>
      <c r="Q5" s="782"/>
      <c r="R5" s="782"/>
      <c r="S5" s="782"/>
      <c r="T5" s="782"/>
      <c r="U5" s="782"/>
      <c r="V5" s="782"/>
      <c r="W5" s="782"/>
      <c r="X5" s="782"/>
      <c r="Y5" s="782"/>
      <c r="Z5" s="782"/>
      <c r="AA5" s="782"/>
      <c r="AB5" s="151">
        <v>297300</v>
      </c>
    </row>
    <row r="6" spans="1:40" s="107" customFormat="1" ht="20.25" customHeight="1" x14ac:dyDescent="0.25">
      <c r="A6" s="183">
        <v>2</v>
      </c>
      <c r="B6" s="771" t="s">
        <v>98</v>
      </c>
      <c r="C6" s="771"/>
      <c r="D6" s="771"/>
      <c r="E6" s="771"/>
      <c r="F6" s="771"/>
      <c r="G6" s="771"/>
      <c r="H6" s="771"/>
      <c r="I6" s="771"/>
      <c r="J6" s="771"/>
      <c r="K6" s="771"/>
      <c r="L6" s="771"/>
      <c r="M6" s="771"/>
      <c r="N6" s="771"/>
      <c r="O6" s="771"/>
      <c r="P6" s="771"/>
      <c r="Q6" s="771"/>
      <c r="R6" s="771"/>
      <c r="S6" s="771"/>
      <c r="T6" s="771"/>
      <c r="U6" s="771"/>
      <c r="V6" s="771"/>
      <c r="W6" s="771"/>
      <c r="X6" s="771"/>
      <c r="Y6" s="771"/>
      <c r="Z6" s="771"/>
      <c r="AA6" s="771"/>
      <c r="AB6" s="151">
        <v>50960</v>
      </c>
    </row>
    <row r="7" spans="1:40" ht="15.75" customHeight="1" x14ac:dyDescent="0.2">
      <c r="A7" s="183">
        <v>3</v>
      </c>
      <c r="B7" s="772" t="s">
        <v>239</v>
      </c>
      <c r="C7" s="772"/>
      <c r="D7" s="772"/>
      <c r="E7" s="772"/>
      <c r="F7" s="772"/>
      <c r="G7" s="772"/>
      <c r="H7" s="772"/>
      <c r="I7" s="772"/>
      <c r="J7" s="772"/>
      <c r="K7" s="772"/>
      <c r="L7" s="772"/>
      <c r="M7" s="772"/>
      <c r="N7" s="772"/>
      <c r="O7" s="772"/>
      <c r="P7" s="772"/>
      <c r="Q7" s="772"/>
      <c r="R7" s="772"/>
      <c r="S7" s="772"/>
      <c r="T7" s="772"/>
      <c r="U7" s="772"/>
      <c r="V7" s="772"/>
      <c r="W7" s="772"/>
      <c r="X7" s="772"/>
      <c r="Y7" s="772"/>
      <c r="Z7" s="772"/>
      <c r="AA7" s="772"/>
      <c r="AB7" s="152">
        <v>700</v>
      </c>
      <c r="AK7" s="678"/>
      <c r="AL7" s="678"/>
      <c r="AM7" s="678"/>
      <c r="AN7" s="678"/>
    </row>
    <row r="8" spans="1:40" ht="19.5" customHeight="1" x14ac:dyDescent="0.2">
      <c r="A8" s="183">
        <v>4</v>
      </c>
      <c r="B8" s="772" t="s">
        <v>240</v>
      </c>
      <c r="C8" s="772"/>
      <c r="D8" s="772"/>
      <c r="E8" s="772"/>
      <c r="F8" s="772"/>
      <c r="G8" s="772"/>
      <c r="H8" s="772"/>
      <c r="I8" s="772"/>
      <c r="J8" s="772"/>
      <c r="K8" s="772"/>
      <c r="L8" s="772"/>
      <c r="M8" s="772"/>
      <c r="N8" s="772"/>
      <c r="O8" s="772"/>
      <c r="P8" s="772"/>
      <c r="Q8" s="772"/>
      <c r="R8" s="772"/>
      <c r="S8" s="772"/>
      <c r="T8" s="772"/>
      <c r="U8" s="772"/>
      <c r="V8" s="772"/>
      <c r="W8" s="772"/>
      <c r="X8" s="772"/>
      <c r="Y8" s="772"/>
      <c r="Z8" s="772"/>
      <c r="AA8" s="772"/>
      <c r="AB8" s="152">
        <v>6300</v>
      </c>
    </row>
    <row r="9" spans="1:40" ht="19.5" customHeight="1" x14ac:dyDescent="0.25">
      <c r="A9" s="183">
        <v>5</v>
      </c>
      <c r="B9" s="771" t="s">
        <v>5</v>
      </c>
      <c r="C9" s="771"/>
      <c r="D9" s="771"/>
      <c r="E9" s="771"/>
      <c r="F9" s="771"/>
      <c r="G9" s="771"/>
      <c r="H9" s="771"/>
      <c r="I9" s="771"/>
      <c r="J9" s="771"/>
      <c r="K9" s="771"/>
      <c r="L9" s="771"/>
      <c r="M9" s="771"/>
      <c r="N9" s="771"/>
      <c r="O9" s="771"/>
      <c r="P9" s="771"/>
      <c r="Q9" s="771"/>
      <c r="R9" s="771"/>
      <c r="S9" s="771"/>
      <c r="T9" s="771"/>
      <c r="U9" s="771"/>
      <c r="V9" s="771"/>
      <c r="W9" s="771"/>
      <c r="X9" s="771"/>
      <c r="Y9" s="771"/>
      <c r="Z9" s="771"/>
      <c r="AA9" s="771"/>
      <c r="AB9" s="153">
        <f>AB7+AB8</f>
        <v>7000</v>
      </c>
    </row>
    <row r="10" spans="1:40" ht="19.5" customHeight="1" x14ac:dyDescent="0.2">
      <c r="A10" s="183">
        <v>6</v>
      </c>
      <c r="B10" s="772" t="s">
        <v>241</v>
      </c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152">
        <v>5300</v>
      </c>
    </row>
    <row r="11" spans="1:40" ht="19.5" customHeight="1" x14ac:dyDescent="0.2">
      <c r="A11" s="183">
        <v>7</v>
      </c>
      <c r="B11" s="772" t="s">
        <v>258</v>
      </c>
      <c r="C11" s="772"/>
      <c r="D11" s="772"/>
      <c r="E11" s="772"/>
      <c r="F11" s="772"/>
      <c r="G11" s="772"/>
      <c r="H11" s="772"/>
      <c r="I11" s="772"/>
      <c r="J11" s="772"/>
      <c r="K11" s="772"/>
      <c r="L11" s="772"/>
      <c r="M11" s="772"/>
      <c r="N11" s="772"/>
      <c r="O11" s="772"/>
      <c r="P11" s="772"/>
      <c r="Q11" s="772"/>
      <c r="R11" s="772"/>
      <c r="S11" s="772"/>
      <c r="T11" s="772"/>
      <c r="U11" s="772"/>
      <c r="V11" s="772"/>
      <c r="W11" s="772"/>
      <c r="X11" s="772"/>
      <c r="Y11" s="772"/>
      <c r="Z11" s="772"/>
      <c r="AA11" s="772"/>
      <c r="AB11" s="152">
        <v>3900</v>
      </c>
    </row>
    <row r="12" spans="1:40" ht="19.5" customHeight="1" x14ac:dyDescent="0.25">
      <c r="A12" s="183">
        <v>8</v>
      </c>
      <c r="B12" s="771" t="s">
        <v>231</v>
      </c>
      <c r="C12" s="771"/>
      <c r="D12" s="771"/>
      <c r="E12" s="771"/>
      <c r="F12" s="771"/>
      <c r="G12" s="771"/>
      <c r="H12" s="771"/>
      <c r="I12" s="771"/>
      <c r="J12" s="771"/>
      <c r="K12" s="771"/>
      <c r="L12" s="771"/>
      <c r="M12" s="771"/>
      <c r="N12" s="771"/>
      <c r="O12" s="771"/>
      <c r="P12" s="771"/>
      <c r="Q12" s="771"/>
      <c r="R12" s="771"/>
      <c r="S12" s="771"/>
      <c r="T12" s="771"/>
      <c r="U12" s="771"/>
      <c r="V12" s="771"/>
      <c r="W12" s="771"/>
      <c r="X12" s="771"/>
      <c r="Y12" s="771"/>
      <c r="Z12" s="771"/>
      <c r="AA12" s="771"/>
      <c r="AB12" s="151">
        <f>AB10+AB11</f>
        <v>9200</v>
      </c>
    </row>
    <row r="13" spans="1:40" ht="19.5" customHeight="1" x14ac:dyDescent="0.2">
      <c r="A13" s="183">
        <v>9</v>
      </c>
      <c r="B13" s="772" t="s">
        <v>242</v>
      </c>
      <c r="C13" s="772"/>
      <c r="D13" s="772"/>
      <c r="E13" s="772"/>
      <c r="F13" s="772"/>
      <c r="G13" s="772"/>
      <c r="H13" s="772"/>
      <c r="I13" s="772"/>
      <c r="J13" s="772"/>
      <c r="K13" s="772"/>
      <c r="L13" s="772"/>
      <c r="M13" s="772"/>
      <c r="N13" s="772"/>
      <c r="O13" s="772"/>
      <c r="P13" s="772"/>
      <c r="Q13" s="772"/>
      <c r="R13" s="772"/>
      <c r="S13" s="772"/>
      <c r="T13" s="772"/>
      <c r="U13" s="772"/>
      <c r="V13" s="772"/>
      <c r="W13" s="772"/>
      <c r="X13" s="772"/>
      <c r="Y13" s="772"/>
      <c r="Z13" s="772"/>
      <c r="AA13" s="772"/>
      <c r="AB13" s="152">
        <v>7000</v>
      </c>
    </row>
    <row r="14" spans="1:40" ht="19.5" customHeight="1" x14ac:dyDescent="0.2">
      <c r="A14" s="183"/>
      <c r="B14" s="774" t="s">
        <v>99</v>
      </c>
      <c r="C14" s="775"/>
      <c r="D14" s="775"/>
      <c r="E14" s="775"/>
      <c r="F14" s="775"/>
      <c r="G14" s="775"/>
      <c r="H14" s="775"/>
      <c r="I14" s="775"/>
      <c r="J14" s="775"/>
      <c r="K14" s="775"/>
      <c r="L14" s="775"/>
      <c r="M14" s="775"/>
      <c r="N14" s="775"/>
      <c r="O14" s="775"/>
      <c r="P14" s="775"/>
      <c r="Q14" s="775"/>
      <c r="R14" s="775"/>
      <c r="S14" s="775"/>
      <c r="T14" s="775"/>
      <c r="U14" s="775"/>
      <c r="V14" s="775"/>
      <c r="W14" s="775"/>
      <c r="X14" s="776"/>
      <c r="Y14" s="409"/>
      <c r="Z14" s="409"/>
      <c r="AA14" s="409"/>
      <c r="AB14" s="152">
        <v>300</v>
      </c>
    </row>
    <row r="15" spans="1:40" ht="19.5" customHeight="1" x14ac:dyDescent="0.2">
      <c r="A15" s="183">
        <v>11</v>
      </c>
      <c r="B15" s="772" t="s">
        <v>243</v>
      </c>
      <c r="C15" s="772"/>
      <c r="D15" s="772"/>
      <c r="E15" s="772"/>
      <c r="F15" s="772"/>
      <c r="G15" s="772"/>
      <c r="H15" s="772"/>
      <c r="I15" s="772"/>
      <c r="J15" s="772"/>
      <c r="K15" s="772"/>
      <c r="L15" s="772"/>
      <c r="M15" s="772"/>
      <c r="N15" s="772"/>
      <c r="O15" s="772"/>
      <c r="P15" s="772"/>
      <c r="Q15" s="772"/>
      <c r="R15" s="772"/>
      <c r="S15" s="772"/>
      <c r="T15" s="772"/>
      <c r="U15" s="772"/>
      <c r="V15" s="772"/>
      <c r="W15" s="772"/>
      <c r="X15" s="772"/>
      <c r="Y15" s="772"/>
      <c r="Z15" s="772"/>
      <c r="AA15" s="772"/>
      <c r="AB15" s="152">
        <v>1000</v>
      </c>
    </row>
    <row r="16" spans="1:40" ht="19.5" customHeight="1" x14ac:dyDescent="0.2">
      <c r="A16" s="183">
        <v>12</v>
      </c>
      <c r="B16" s="772" t="s">
        <v>244</v>
      </c>
      <c r="C16" s="772"/>
      <c r="D16" s="772"/>
      <c r="E16" s="772"/>
      <c r="F16" s="772"/>
      <c r="G16" s="772"/>
      <c r="H16" s="772"/>
      <c r="I16" s="772"/>
      <c r="J16" s="772"/>
      <c r="K16" s="772"/>
      <c r="L16" s="772"/>
      <c r="M16" s="772"/>
      <c r="N16" s="772"/>
      <c r="O16" s="772"/>
      <c r="P16" s="772"/>
      <c r="Q16" s="772"/>
      <c r="R16" s="772"/>
      <c r="S16" s="772"/>
      <c r="T16" s="772"/>
      <c r="U16" s="772"/>
      <c r="V16" s="772"/>
      <c r="W16" s="772"/>
      <c r="X16" s="772"/>
      <c r="Y16" s="772"/>
      <c r="Z16" s="772"/>
      <c r="AA16" s="772"/>
      <c r="AB16" s="152">
        <v>2500</v>
      </c>
    </row>
    <row r="17" spans="1:28" ht="19.5" customHeight="1" x14ac:dyDescent="0.2">
      <c r="A17" s="183">
        <v>13</v>
      </c>
      <c r="B17" s="773" t="s">
        <v>245</v>
      </c>
      <c r="C17" s="773"/>
      <c r="D17" s="773"/>
      <c r="E17" s="773"/>
      <c r="F17" s="773"/>
      <c r="G17" s="773"/>
      <c r="H17" s="773"/>
      <c r="I17" s="773"/>
      <c r="J17" s="773"/>
      <c r="K17" s="773"/>
      <c r="L17" s="773"/>
      <c r="M17" s="773"/>
      <c r="N17" s="773"/>
      <c r="O17" s="773"/>
      <c r="P17" s="773"/>
      <c r="Q17" s="773"/>
      <c r="R17" s="773"/>
      <c r="S17" s="773"/>
      <c r="T17" s="773"/>
      <c r="U17" s="773"/>
      <c r="V17" s="773"/>
      <c r="W17" s="773"/>
      <c r="X17" s="773"/>
      <c r="Y17" s="773"/>
      <c r="Z17" s="773"/>
      <c r="AA17" s="773"/>
      <c r="AB17" s="152">
        <v>1500</v>
      </c>
    </row>
    <row r="18" spans="1:28" ht="19.5" customHeight="1" x14ac:dyDescent="0.2">
      <c r="A18" s="183">
        <v>14</v>
      </c>
      <c r="B18" s="773" t="s">
        <v>259</v>
      </c>
      <c r="C18" s="773"/>
      <c r="D18" s="773"/>
      <c r="E18" s="773"/>
      <c r="F18" s="773"/>
      <c r="G18" s="773"/>
      <c r="H18" s="773"/>
      <c r="I18" s="773"/>
      <c r="J18" s="773"/>
      <c r="K18" s="773"/>
      <c r="L18" s="773"/>
      <c r="M18" s="773"/>
      <c r="N18" s="773"/>
      <c r="O18" s="773"/>
      <c r="P18" s="773"/>
      <c r="Q18" s="773"/>
      <c r="R18" s="773"/>
      <c r="S18" s="773"/>
      <c r="T18" s="773"/>
      <c r="U18" s="773"/>
      <c r="V18" s="773"/>
      <c r="W18" s="773"/>
      <c r="X18" s="773"/>
      <c r="Y18" s="773"/>
      <c r="Z18" s="773"/>
      <c r="AA18" s="773"/>
      <c r="AB18" s="152">
        <v>7700</v>
      </c>
    </row>
    <row r="19" spans="1:28" ht="19.5" customHeight="1" x14ac:dyDescent="0.2">
      <c r="A19" s="183">
        <v>15</v>
      </c>
      <c r="B19" s="772" t="s">
        <v>260</v>
      </c>
      <c r="C19" s="772"/>
      <c r="D19" s="772"/>
      <c r="E19" s="772"/>
      <c r="F19" s="772"/>
      <c r="G19" s="772"/>
      <c r="H19" s="772"/>
      <c r="I19" s="772"/>
      <c r="J19" s="772"/>
      <c r="K19" s="772"/>
      <c r="L19" s="772"/>
      <c r="M19" s="772"/>
      <c r="N19" s="772"/>
      <c r="O19" s="772"/>
      <c r="P19" s="772"/>
      <c r="Q19" s="772"/>
      <c r="R19" s="772"/>
      <c r="S19" s="772"/>
      <c r="T19" s="772"/>
      <c r="U19" s="772"/>
      <c r="V19" s="772"/>
      <c r="W19" s="772"/>
      <c r="X19" s="772"/>
      <c r="Y19" s="772"/>
      <c r="Z19" s="772"/>
      <c r="AA19" s="772"/>
      <c r="AB19" s="152">
        <v>10500</v>
      </c>
    </row>
    <row r="20" spans="1:28" ht="19.5" customHeight="1" x14ac:dyDescent="0.25">
      <c r="A20" s="183">
        <v>16</v>
      </c>
      <c r="B20" s="771" t="s">
        <v>232</v>
      </c>
      <c r="C20" s="771"/>
      <c r="D20" s="771"/>
      <c r="E20" s="771"/>
      <c r="F20" s="771"/>
      <c r="G20" s="771"/>
      <c r="H20" s="771"/>
      <c r="I20" s="771"/>
      <c r="J20" s="771"/>
      <c r="K20" s="771"/>
      <c r="L20" s="771"/>
      <c r="M20" s="771"/>
      <c r="N20" s="771"/>
      <c r="O20" s="771"/>
      <c r="P20" s="771"/>
      <c r="Q20" s="771"/>
      <c r="R20" s="771"/>
      <c r="S20" s="771"/>
      <c r="T20" s="771"/>
      <c r="U20" s="771"/>
      <c r="V20" s="771"/>
      <c r="W20" s="771"/>
      <c r="X20" s="771"/>
      <c r="Y20" s="771"/>
      <c r="Z20" s="771"/>
      <c r="AA20" s="771"/>
      <c r="AB20" s="151">
        <f>AB13+AB15+AB16+AB17+AB18+AB19+AB14</f>
        <v>30500</v>
      </c>
    </row>
    <row r="21" spans="1:28" ht="19.5" customHeight="1" x14ac:dyDescent="0.2">
      <c r="A21" s="183">
        <v>17</v>
      </c>
      <c r="B21" s="772" t="s">
        <v>100</v>
      </c>
      <c r="C21" s="772"/>
      <c r="D21" s="772"/>
      <c r="E21" s="772"/>
      <c r="F21" s="772"/>
      <c r="G21" s="772"/>
      <c r="H21" s="772"/>
      <c r="I21" s="772"/>
      <c r="J21" s="772"/>
      <c r="K21" s="772"/>
      <c r="L21" s="772"/>
      <c r="M21" s="772"/>
      <c r="N21" s="772"/>
      <c r="O21" s="772"/>
      <c r="P21" s="772"/>
      <c r="Q21" s="772"/>
      <c r="R21" s="772"/>
      <c r="S21" s="772"/>
      <c r="T21" s="772"/>
      <c r="U21" s="772"/>
      <c r="V21" s="772"/>
      <c r="W21" s="772"/>
      <c r="X21" s="772"/>
      <c r="Y21" s="772"/>
      <c r="Z21" s="772"/>
      <c r="AA21" s="772"/>
      <c r="AB21" s="152">
        <v>700</v>
      </c>
    </row>
    <row r="22" spans="1:28" ht="19.5" customHeight="1" x14ac:dyDescent="0.2">
      <c r="A22" s="183">
        <v>18</v>
      </c>
      <c r="B22" s="772" t="s">
        <v>101</v>
      </c>
      <c r="C22" s="772"/>
      <c r="D22" s="772"/>
      <c r="E22" s="772"/>
      <c r="F22" s="772"/>
      <c r="G22" s="772"/>
      <c r="H22" s="772"/>
      <c r="I22" s="772"/>
      <c r="J22" s="772"/>
      <c r="K22" s="772"/>
      <c r="L22" s="772"/>
      <c r="M22" s="772"/>
      <c r="N22" s="772"/>
      <c r="O22" s="772"/>
      <c r="P22" s="772"/>
      <c r="Q22" s="772"/>
      <c r="R22" s="772"/>
      <c r="S22" s="772"/>
      <c r="T22" s="772"/>
      <c r="U22" s="772"/>
      <c r="V22" s="772"/>
      <c r="W22" s="772"/>
      <c r="X22" s="772"/>
      <c r="Y22" s="772"/>
      <c r="Z22" s="772"/>
      <c r="AA22" s="772"/>
      <c r="AB22" s="152">
        <v>700</v>
      </c>
    </row>
    <row r="23" spans="1:28" ht="19.5" customHeight="1" x14ac:dyDescent="0.25">
      <c r="A23" s="183">
        <v>19</v>
      </c>
      <c r="B23" s="771" t="s">
        <v>224</v>
      </c>
      <c r="C23" s="771"/>
      <c r="D23" s="771"/>
      <c r="E23" s="771"/>
      <c r="F23" s="771"/>
      <c r="G23" s="771"/>
      <c r="H23" s="771"/>
      <c r="I23" s="771"/>
      <c r="J23" s="771"/>
      <c r="K23" s="771"/>
      <c r="L23" s="771"/>
      <c r="M23" s="771"/>
      <c r="N23" s="771"/>
      <c r="O23" s="771"/>
      <c r="P23" s="771"/>
      <c r="Q23" s="771"/>
      <c r="R23" s="771"/>
      <c r="S23" s="771"/>
      <c r="T23" s="771"/>
      <c r="U23" s="771"/>
      <c r="V23" s="771"/>
      <c r="W23" s="771"/>
      <c r="X23" s="771"/>
      <c r="Y23" s="771"/>
      <c r="Z23" s="771"/>
      <c r="AA23" s="771"/>
      <c r="AB23" s="151">
        <f>AB21+AB22</f>
        <v>1400</v>
      </c>
    </row>
    <row r="24" spans="1:28" ht="19.5" customHeight="1" x14ac:dyDescent="0.2">
      <c r="A24" s="183">
        <v>20</v>
      </c>
      <c r="B24" s="772" t="s">
        <v>102</v>
      </c>
      <c r="C24" s="772"/>
      <c r="D24" s="772"/>
      <c r="E24" s="772"/>
      <c r="F24" s="772"/>
      <c r="G24" s="772"/>
      <c r="H24" s="772"/>
      <c r="I24" s="772"/>
      <c r="J24" s="772"/>
      <c r="K24" s="772"/>
      <c r="L24" s="772"/>
      <c r="M24" s="772"/>
      <c r="N24" s="772"/>
      <c r="O24" s="772"/>
      <c r="P24" s="772"/>
      <c r="Q24" s="772"/>
      <c r="R24" s="772"/>
      <c r="S24" s="772"/>
      <c r="T24" s="772"/>
      <c r="U24" s="772"/>
      <c r="V24" s="772"/>
      <c r="W24" s="772"/>
      <c r="X24" s="772"/>
      <c r="Y24" s="772"/>
      <c r="Z24" s="772"/>
      <c r="AA24" s="772"/>
      <c r="AB24" s="154">
        <v>12000</v>
      </c>
    </row>
    <row r="25" spans="1:28" ht="19.5" customHeight="1" x14ac:dyDescent="0.2">
      <c r="A25" s="183">
        <v>21</v>
      </c>
      <c r="B25" s="772" t="s">
        <v>103</v>
      </c>
      <c r="C25" s="772"/>
      <c r="D25" s="772"/>
      <c r="E25" s="772"/>
      <c r="F25" s="772"/>
      <c r="G25" s="772"/>
      <c r="H25" s="772"/>
      <c r="I25" s="772"/>
      <c r="J25" s="772"/>
      <c r="K25" s="772"/>
      <c r="L25" s="772"/>
      <c r="M25" s="772"/>
      <c r="N25" s="772"/>
      <c r="O25" s="772"/>
      <c r="P25" s="772"/>
      <c r="Q25" s="772"/>
      <c r="R25" s="772"/>
      <c r="S25" s="772"/>
      <c r="T25" s="772"/>
      <c r="U25" s="772"/>
      <c r="V25" s="772"/>
      <c r="W25" s="772"/>
      <c r="X25" s="772"/>
      <c r="Y25" s="772"/>
      <c r="Z25" s="772"/>
      <c r="AA25" s="772"/>
      <c r="AB25" s="152">
        <v>200</v>
      </c>
    </row>
    <row r="26" spans="1:28" ht="19.5" customHeight="1" x14ac:dyDescent="0.2">
      <c r="A26" s="183">
        <v>22</v>
      </c>
      <c r="B26" s="772" t="s">
        <v>248</v>
      </c>
      <c r="C26" s="772"/>
      <c r="D26" s="772"/>
      <c r="E26" s="772"/>
      <c r="F26" s="772"/>
      <c r="G26" s="772"/>
      <c r="H26" s="772"/>
      <c r="I26" s="772"/>
      <c r="J26" s="772"/>
      <c r="K26" s="772"/>
      <c r="L26" s="772"/>
      <c r="M26" s="772"/>
      <c r="N26" s="772"/>
      <c r="O26" s="772"/>
      <c r="P26" s="772"/>
      <c r="Q26" s="772"/>
      <c r="R26" s="772"/>
      <c r="S26" s="772"/>
      <c r="T26" s="772"/>
      <c r="U26" s="772"/>
      <c r="V26" s="772"/>
      <c r="W26" s="772"/>
      <c r="X26" s="772"/>
      <c r="Y26" s="772"/>
      <c r="Z26" s="772"/>
      <c r="AA26" s="772"/>
      <c r="AB26" s="152">
        <v>2000</v>
      </c>
    </row>
    <row r="27" spans="1:28" ht="19.5" customHeight="1" x14ac:dyDescent="0.25">
      <c r="A27" s="183">
        <v>23</v>
      </c>
      <c r="B27" s="771" t="s">
        <v>233</v>
      </c>
      <c r="C27" s="771"/>
      <c r="D27" s="771"/>
      <c r="E27" s="771"/>
      <c r="F27" s="771"/>
      <c r="G27" s="771"/>
      <c r="H27" s="771"/>
      <c r="I27" s="771"/>
      <c r="J27" s="771"/>
      <c r="K27" s="771"/>
      <c r="L27" s="771"/>
      <c r="M27" s="771"/>
      <c r="N27" s="771"/>
      <c r="O27" s="771"/>
      <c r="P27" s="771"/>
      <c r="Q27" s="771"/>
      <c r="R27" s="771"/>
      <c r="S27" s="771"/>
      <c r="T27" s="771"/>
      <c r="U27" s="771"/>
      <c r="V27" s="771"/>
      <c r="W27" s="771"/>
      <c r="X27" s="771"/>
      <c r="Y27" s="771"/>
      <c r="Z27" s="771"/>
      <c r="AA27" s="771"/>
      <c r="AB27" s="153">
        <f>AB24+AB25+AB26</f>
        <v>14200</v>
      </c>
    </row>
    <row r="28" spans="1:28" ht="19.5" customHeight="1" x14ac:dyDescent="0.25">
      <c r="A28" s="183">
        <v>24</v>
      </c>
      <c r="B28" s="771" t="s">
        <v>234</v>
      </c>
      <c r="C28" s="771"/>
      <c r="D28" s="771"/>
      <c r="E28" s="771"/>
      <c r="F28" s="771"/>
      <c r="G28" s="771"/>
      <c r="H28" s="771"/>
      <c r="I28" s="771"/>
      <c r="J28" s="771"/>
      <c r="K28" s="771"/>
      <c r="L28" s="771"/>
      <c r="M28" s="771"/>
      <c r="N28" s="771"/>
      <c r="O28" s="771"/>
      <c r="P28" s="771"/>
      <c r="Q28" s="771"/>
      <c r="R28" s="771"/>
      <c r="S28" s="771"/>
      <c r="T28" s="771"/>
      <c r="U28" s="771"/>
      <c r="V28" s="771"/>
      <c r="W28" s="771"/>
      <c r="X28" s="771"/>
      <c r="Y28" s="771"/>
      <c r="Z28" s="771"/>
      <c r="AA28" s="771"/>
      <c r="AB28" s="153">
        <f>AB9+AB12+AB20+AB23+AB27</f>
        <v>62300</v>
      </c>
    </row>
    <row r="29" spans="1:28" ht="24.75" customHeight="1" x14ac:dyDescent="0.25">
      <c r="A29" s="183">
        <v>26</v>
      </c>
      <c r="B29" s="783" t="s">
        <v>261</v>
      </c>
      <c r="C29" s="783"/>
      <c r="D29" s="783"/>
      <c r="E29" s="783"/>
      <c r="F29" s="783"/>
      <c r="G29" s="783"/>
      <c r="H29" s="783"/>
      <c r="I29" s="783"/>
      <c r="J29" s="783"/>
      <c r="K29" s="783"/>
      <c r="L29" s="783"/>
      <c r="M29" s="783"/>
      <c r="N29" s="783"/>
      <c r="O29" s="783"/>
      <c r="P29" s="783"/>
      <c r="Q29" s="783"/>
      <c r="R29" s="783"/>
      <c r="S29" s="783"/>
      <c r="T29" s="783"/>
      <c r="U29" s="783"/>
      <c r="V29" s="783"/>
      <c r="W29" s="783"/>
      <c r="X29" s="783"/>
      <c r="Y29" s="783"/>
      <c r="Z29" s="783"/>
      <c r="AA29" s="783"/>
      <c r="AB29" s="153">
        <f>AB5+AB6+AB28</f>
        <v>410560</v>
      </c>
    </row>
    <row r="30" spans="1:28" ht="15" x14ac:dyDescent="0.2">
      <c r="A30" s="184"/>
      <c r="B30" s="185"/>
      <c r="C30" s="18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</row>
    <row r="31" spans="1:28" ht="15" x14ac:dyDescent="0.2">
      <c r="A31" s="184"/>
      <c r="B31" s="185"/>
      <c r="C31" s="18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</row>
    <row r="32" spans="1:28" ht="15" x14ac:dyDescent="0.2">
      <c r="A32" s="184"/>
      <c r="B32" s="185"/>
      <c r="C32" s="185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</row>
    <row r="33" spans="1:3" ht="15" x14ac:dyDescent="0.2">
      <c r="A33" s="184"/>
      <c r="B33" s="184"/>
      <c r="C33" s="184"/>
    </row>
    <row r="34" spans="1:3" ht="15" x14ac:dyDescent="0.2">
      <c r="A34" s="184"/>
      <c r="B34" s="184"/>
      <c r="C34" s="184"/>
    </row>
    <row r="35" spans="1:3" ht="15" x14ac:dyDescent="0.2">
      <c r="A35" s="184"/>
      <c r="B35" s="184"/>
      <c r="C35" s="184"/>
    </row>
    <row r="36" spans="1:3" ht="15" x14ac:dyDescent="0.2">
      <c r="A36" s="184"/>
      <c r="B36" s="184"/>
      <c r="C36" s="184"/>
    </row>
  </sheetData>
  <mergeCells count="30">
    <mergeCell ref="B29:AA29"/>
    <mergeCell ref="B19:AA19"/>
    <mergeCell ref="B20:AA20"/>
    <mergeCell ref="B21:AA21"/>
    <mergeCell ref="B22:AA22"/>
    <mergeCell ref="B23:AA23"/>
    <mergeCell ref="B25:AA25"/>
    <mergeCell ref="B26:AA26"/>
    <mergeCell ref="B27:AA27"/>
    <mergeCell ref="B28:AA28"/>
    <mergeCell ref="AK7:AN7"/>
    <mergeCell ref="B8:AA8"/>
    <mergeCell ref="B9:AA9"/>
    <mergeCell ref="B10:AA10"/>
    <mergeCell ref="B11:AA11"/>
    <mergeCell ref="B1:AA1"/>
    <mergeCell ref="B2:AA2"/>
    <mergeCell ref="B3:AA3"/>
    <mergeCell ref="B4:AA4"/>
    <mergeCell ref="B5:AA5"/>
    <mergeCell ref="B6:AA6"/>
    <mergeCell ref="B7:AA7"/>
    <mergeCell ref="B17:AA17"/>
    <mergeCell ref="B18:AA18"/>
    <mergeCell ref="B24:AA24"/>
    <mergeCell ref="B12:AA12"/>
    <mergeCell ref="B13:AA13"/>
    <mergeCell ref="B15:AA15"/>
    <mergeCell ref="B16:AA16"/>
    <mergeCell ref="B14:X1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6"/>
  <sheetViews>
    <sheetView zoomScaleNormal="100" workbookViewId="0">
      <selection activeCell="I23" sqref="I23"/>
    </sheetView>
  </sheetViews>
  <sheetFormatPr defaultColWidth="9.140625" defaultRowHeight="15" x14ac:dyDescent="0.25"/>
  <cols>
    <col min="1" max="1" width="9.140625" style="145" customWidth="1"/>
    <col min="2" max="2" width="37.85546875" style="145" customWidth="1"/>
    <col min="3" max="3" width="23.7109375" style="145" customWidth="1"/>
    <col min="4" max="4" width="24.42578125" style="145" customWidth="1"/>
    <col min="5" max="5" width="17" style="145" customWidth="1"/>
    <col min="6" max="6" width="19.5703125" style="145" customWidth="1"/>
    <col min="7" max="7" width="9.140625" style="145"/>
    <col min="8" max="8" width="11.140625" style="145" customWidth="1"/>
    <col min="9" max="9" width="18.28515625" style="145" customWidth="1"/>
    <col min="10" max="16384" width="9.140625" style="145"/>
  </cols>
  <sheetData>
    <row r="1" spans="1:10" ht="15.75" x14ac:dyDescent="0.25">
      <c r="A1" s="787" t="s">
        <v>344</v>
      </c>
      <c r="B1" s="788"/>
      <c r="C1" s="788"/>
      <c r="D1" s="788"/>
      <c r="E1" s="788"/>
      <c r="F1" s="788"/>
    </row>
    <row r="2" spans="1:10" ht="15.75" x14ac:dyDescent="0.25">
      <c r="A2" s="656" t="s">
        <v>435</v>
      </c>
      <c r="B2" s="656"/>
      <c r="C2" s="656"/>
      <c r="D2" s="656"/>
      <c r="E2" s="656"/>
      <c r="F2" s="656"/>
      <c r="G2" s="111"/>
      <c r="H2" s="111"/>
      <c r="I2" s="111"/>
    </row>
    <row r="3" spans="1:10" ht="16.5" thickBot="1" x14ac:dyDescent="0.3">
      <c r="A3" s="402"/>
      <c r="B3" s="402"/>
      <c r="C3" s="402"/>
      <c r="D3" s="402"/>
      <c r="E3" s="402"/>
      <c r="F3" s="407" t="s">
        <v>166</v>
      </c>
      <c r="G3" s="111"/>
    </row>
    <row r="4" spans="1:10" ht="22.5" customHeight="1" thickBot="1" x14ac:dyDescent="0.3">
      <c r="A4" s="403"/>
      <c r="B4" s="784" t="s">
        <v>171</v>
      </c>
      <c r="C4" s="785"/>
      <c r="D4" s="785"/>
      <c r="E4" s="785"/>
      <c r="F4" s="786"/>
      <c r="G4" s="111"/>
    </row>
    <row r="5" spans="1:10" ht="34.5" customHeight="1" thickBot="1" x14ac:dyDescent="0.3">
      <c r="A5" s="404"/>
      <c r="B5" s="405" t="s">
        <v>343</v>
      </c>
      <c r="C5" s="405" t="s">
        <v>433</v>
      </c>
      <c r="D5" s="405" t="s">
        <v>255</v>
      </c>
      <c r="E5" s="405" t="s">
        <v>164</v>
      </c>
      <c r="F5" s="408" t="s">
        <v>165</v>
      </c>
      <c r="G5" s="111"/>
    </row>
    <row r="6" spans="1:10" ht="24" customHeight="1" x14ac:dyDescent="0.3">
      <c r="A6" s="401">
        <v>1</v>
      </c>
      <c r="B6" s="160" t="s">
        <v>300</v>
      </c>
      <c r="C6" s="299">
        <v>2938</v>
      </c>
      <c r="D6" s="299"/>
      <c r="E6" s="346">
        <v>2938</v>
      </c>
      <c r="F6" s="327" t="s">
        <v>302</v>
      </c>
      <c r="G6" s="155"/>
      <c r="H6" s="156"/>
      <c r="I6" s="111"/>
    </row>
    <row r="7" spans="1:10" ht="23.25" customHeight="1" x14ac:dyDescent="0.3">
      <c r="A7" s="401">
        <v>2</v>
      </c>
      <c r="B7" s="161" t="s">
        <v>335</v>
      </c>
      <c r="C7" s="299">
        <v>8225</v>
      </c>
      <c r="D7" s="299"/>
      <c r="E7" s="346">
        <v>8225</v>
      </c>
      <c r="F7" s="327" t="s">
        <v>336</v>
      </c>
      <c r="G7" s="157"/>
      <c r="H7" s="111"/>
      <c r="I7" s="158"/>
      <c r="J7" s="156"/>
    </row>
    <row r="8" spans="1:10" ht="23.25" customHeight="1" thickBot="1" x14ac:dyDescent="0.35">
      <c r="A8" s="466">
        <v>3</v>
      </c>
      <c r="B8" s="467" t="s">
        <v>366</v>
      </c>
      <c r="C8" s="468">
        <v>1528</v>
      </c>
      <c r="D8" s="468"/>
      <c r="E8" s="469">
        <v>1528</v>
      </c>
      <c r="F8" s="470" t="s">
        <v>367</v>
      </c>
      <c r="G8" s="157"/>
      <c r="H8" s="111"/>
      <c r="I8" s="158"/>
      <c r="J8" s="156"/>
    </row>
    <row r="9" spans="1:10" ht="17.25" thickBot="1" x14ac:dyDescent="0.3">
      <c r="A9" s="463"/>
      <c r="B9" s="347" t="s">
        <v>169</v>
      </c>
      <c r="C9" s="464">
        <f>SUM(C6:C8)</f>
        <v>12691</v>
      </c>
      <c r="D9" s="464"/>
      <c r="E9" s="464">
        <f>SUM(E6:E8)</f>
        <v>12691</v>
      </c>
      <c r="F9" s="465"/>
      <c r="G9" s="159"/>
      <c r="H9" s="159"/>
      <c r="I9" s="5"/>
    </row>
    <row r="10" spans="1:10" ht="15.75" x14ac:dyDescent="0.25">
      <c r="A10" s="189"/>
      <c r="B10" s="189"/>
      <c r="C10" s="406"/>
      <c r="D10" s="189"/>
      <c r="E10" s="189"/>
      <c r="F10" s="189"/>
      <c r="G10" s="111"/>
      <c r="H10" s="111"/>
      <c r="I10" s="111"/>
    </row>
    <row r="11" spans="1:10" ht="15.75" x14ac:dyDescent="0.25">
      <c r="A11" s="181"/>
      <c r="B11" s="181"/>
      <c r="C11" s="181"/>
    </row>
    <row r="12" spans="1:10" ht="15.75" x14ac:dyDescent="0.25">
      <c r="A12" s="181"/>
      <c r="B12" s="181"/>
      <c r="C12" s="181"/>
    </row>
    <row r="13" spans="1:10" ht="15.75" x14ac:dyDescent="0.25">
      <c r="A13" s="181"/>
      <c r="B13" s="181"/>
      <c r="C13" s="181"/>
    </row>
    <row r="14" spans="1:10" ht="15.75" x14ac:dyDescent="0.25">
      <c r="A14" s="181"/>
      <c r="B14" s="181"/>
      <c r="C14" s="181"/>
    </row>
    <row r="15" spans="1:10" ht="15.75" x14ac:dyDescent="0.25">
      <c r="A15" s="181"/>
      <c r="B15" s="181"/>
      <c r="C15" s="181"/>
    </row>
    <row r="16" spans="1:10" ht="15.75" x14ac:dyDescent="0.25">
      <c r="A16" s="181"/>
      <c r="B16" s="181"/>
      <c r="C16" s="181"/>
    </row>
    <row r="17" spans="1:3" ht="15.75" x14ac:dyDescent="0.25">
      <c r="A17" s="181"/>
      <c r="B17" s="181"/>
      <c r="C17" s="181"/>
    </row>
    <row r="18" spans="1:3" ht="15.75" x14ac:dyDescent="0.25">
      <c r="A18" s="181"/>
      <c r="B18" s="181"/>
      <c r="C18" s="181"/>
    </row>
    <row r="19" spans="1:3" ht="15.75" x14ac:dyDescent="0.25">
      <c r="A19" s="181"/>
      <c r="B19" s="181"/>
      <c r="C19" s="181"/>
    </row>
    <row r="20" spans="1:3" ht="15.75" x14ac:dyDescent="0.25">
      <c r="A20" s="181"/>
      <c r="B20" s="181"/>
      <c r="C20" s="181"/>
    </row>
    <row r="21" spans="1:3" ht="15.75" x14ac:dyDescent="0.25">
      <c r="A21" s="181"/>
      <c r="B21" s="181"/>
      <c r="C21" s="181"/>
    </row>
    <row r="22" spans="1:3" ht="15.75" x14ac:dyDescent="0.25">
      <c r="A22" s="181"/>
      <c r="B22" s="181"/>
      <c r="C22" s="181"/>
    </row>
    <row r="23" spans="1:3" ht="15.75" x14ac:dyDescent="0.25">
      <c r="A23" s="181"/>
      <c r="B23" s="181"/>
      <c r="C23" s="181"/>
    </row>
    <row r="24" spans="1:3" ht="15.75" x14ac:dyDescent="0.25">
      <c r="A24" s="181"/>
      <c r="B24" s="181"/>
      <c r="C24" s="181"/>
    </row>
    <row r="25" spans="1:3" ht="15.75" x14ac:dyDescent="0.25">
      <c r="A25" s="181"/>
      <c r="B25" s="181"/>
      <c r="C25" s="181"/>
    </row>
    <row r="26" spans="1:3" ht="15.75" x14ac:dyDescent="0.25">
      <c r="A26" s="181"/>
      <c r="B26" s="181"/>
      <c r="C26" s="181"/>
    </row>
    <row r="27" spans="1:3" ht="15.75" x14ac:dyDescent="0.25">
      <c r="A27" s="181"/>
      <c r="B27" s="181"/>
      <c r="C27" s="181"/>
    </row>
    <row r="28" spans="1:3" ht="15.75" x14ac:dyDescent="0.25">
      <c r="A28" s="181"/>
      <c r="B28" s="181"/>
      <c r="C28" s="181"/>
    </row>
    <row r="29" spans="1:3" ht="15.75" x14ac:dyDescent="0.25">
      <c r="A29" s="181"/>
      <c r="B29" s="181"/>
      <c r="C29" s="181"/>
    </row>
    <row r="30" spans="1:3" ht="15.75" x14ac:dyDescent="0.25">
      <c r="A30" s="181"/>
      <c r="B30" s="181"/>
      <c r="C30" s="181"/>
    </row>
    <row r="31" spans="1:3" ht="15.75" x14ac:dyDescent="0.25">
      <c r="A31" s="181"/>
      <c r="B31" s="181"/>
      <c r="C31" s="181"/>
    </row>
    <row r="32" spans="1:3" ht="15.75" x14ac:dyDescent="0.25">
      <c r="A32" s="181"/>
      <c r="B32" s="181"/>
      <c r="C32" s="181"/>
    </row>
    <row r="33" spans="1:3" ht="15.75" x14ac:dyDescent="0.25">
      <c r="A33" s="181"/>
      <c r="B33" s="181"/>
      <c r="C33" s="181"/>
    </row>
    <row r="34" spans="1:3" ht="15.75" x14ac:dyDescent="0.25">
      <c r="A34" s="181"/>
      <c r="B34" s="181"/>
      <c r="C34" s="181"/>
    </row>
    <row r="35" spans="1:3" ht="15.75" x14ac:dyDescent="0.25">
      <c r="A35" s="181"/>
      <c r="B35" s="181"/>
      <c r="C35" s="181"/>
    </row>
    <row r="36" spans="1:3" ht="15.75" x14ac:dyDescent="0.25">
      <c r="A36" s="181"/>
      <c r="B36" s="181"/>
      <c r="C36" s="181"/>
    </row>
  </sheetData>
  <mergeCells count="3">
    <mergeCell ref="A2:F2"/>
    <mergeCell ref="B4:F4"/>
    <mergeCell ref="A1:F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view="pageBreakPreview" zoomScale="60" zoomScaleNormal="100" workbookViewId="0">
      <selection activeCell="I23" sqref="I23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37"/>
  <sheetViews>
    <sheetView topLeftCell="A12" zoomScaleNormal="100" workbookViewId="0">
      <selection activeCell="I23" sqref="I23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23.7109375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5.7109375" style="1" customWidth="1"/>
    <col min="10" max="10" width="14.5703125" style="1" customWidth="1"/>
    <col min="11" max="16384" width="9.140625" style="1"/>
  </cols>
  <sheetData>
    <row r="1" spans="1:12" ht="12.75" customHeight="1" x14ac:dyDescent="0.2">
      <c r="A1" s="653"/>
      <c r="B1" s="654"/>
      <c r="C1" s="654"/>
      <c r="D1" s="654"/>
      <c r="E1" s="654"/>
      <c r="F1" s="654"/>
      <c r="G1" s="654"/>
      <c r="H1" s="654"/>
      <c r="I1" s="654"/>
      <c r="J1" s="654"/>
      <c r="K1" s="654"/>
    </row>
    <row r="2" spans="1:12" ht="13.5" customHeight="1" x14ac:dyDescent="0.2">
      <c r="A2" s="655" t="s">
        <v>522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</row>
    <row r="3" spans="1:12" ht="14.25" customHeight="1" thickBot="1" x14ac:dyDescent="0.3">
      <c r="A3" s="656" t="s">
        <v>523</v>
      </c>
      <c r="B3" s="657"/>
      <c r="C3" s="657"/>
      <c r="D3" s="658"/>
      <c r="E3" s="658"/>
      <c r="F3" s="658"/>
      <c r="G3" s="658"/>
      <c r="H3" s="658"/>
      <c r="I3" s="658"/>
      <c r="J3" s="658"/>
      <c r="K3" s="658"/>
      <c r="L3" s="4"/>
    </row>
    <row r="4" spans="1:12" ht="53.25" customHeight="1" thickTop="1" x14ac:dyDescent="0.2">
      <c r="A4" s="283" t="s">
        <v>178</v>
      </c>
      <c r="B4" s="659" t="s">
        <v>179</v>
      </c>
      <c r="C4" s="660"/>
      <c r="D4" s="661" t="s">
        <v>180</v>
      </c>
      <c r="E4" s="662"/>
      <c r="F4" s="663"/>
      <c r="G4" s="661" t="s">
        <v>181</v>
      </c>
      <c r="H4" s="664"/>
      <c r="I4" s="661" t="s">
        <v>175</v>
      </c>
      <c r="J4" s="665"/>
      <c r="K4" s="4"/>
      <c r="L4" s="4"/>
    </row>
    <row r="5" spans="1:12" ht="37.5" customHeight="1" x14ac:dyDescent="0.25">
      <c r="A5" s="284"/>
      <c r="B5" s="227" t="s">
        <v>497</v>
      </c>
      <c r="C5" s="227" t="s">
        <v>182</v>
      </c>
      <c r="D5" s="227" t="s">
        <v>497</v>
      </c>
      <c r="E5" s="227" t="s">
        <v>182</v>
      </c>
      <c r="F5" s="10" t="s">
        <v>182</v>
      </c>
      <c r="G5" s="227" t="s">
        <v>497</v>
      </c>
      <c r="H5" s="10" t="s">
        <v>182</v>
      </c>
      <c r="I5" s="227" t="s">
        <v>497</v>
      </c>
      <c r="J5" s="162" t="s">
        <v>182</v>
      </c>
      <c r="K5" s="4"/>
      <c r="L5" s="4"/>
    </row>
    <row r="6" spans="1:12" ht="20.25" customHeight="1" x14ac:dyDescent="0.2">
      <c r="A6" s="285" t="s">
        <v>421</v>
      </c>
      <c r="B6" s="286">
        <v>10967</v>
      </c>
      <c r="C6" s="286"/>
      <c r="D6" s="11">
        <v>160788</v>
      </c>
      <c r="E6" s="12"/>
      <c r="F6" s="13"/>
      <c r="G6" s="11"/>
      <c r="H6" s="11"/>
      <c r="I6" s="11"/>
      <c r="J6" s="11"/>
      <c r="K6" s="4"/>
      <c r="L6" s="4"/>
    </row>
    <row r="7" spans="1:12" ht="15.75" customHeight="1" x14ac:dyDescent="0.25">
      <c r="A7" s="285" t="s">
        <v>371</v>
      </c>
      <c r="B7" s="286">
        <v>15550</v>
      </c>
      <c r="C7" s="286">
        <v>5340</v>
      </c>
      <c r="D7" s="11">
        <v>58429</v>
      </c>
      <c r="E7" s="16"/>
      <c r="F7" s="17">
        <v>3775</v>
      </c>
      <c r="G7" s="11"/>
      <c r="H7" s="11"/>
      <c r="I7" s="27"/>
      <c r="J7" s="27"/>
      <c r="K7" s="4"/>
      <c r="L7" s="4"/>
    </row>
    <row r="8" spans="1:12" ht="36.75" customHeight="1" x14ac:dyDescent="0.25">
      <c r="A8" s="285" t="s">
        <v>423</v>
      </c>
      <c r="B8" s="286">
        <v>11950</v>
      </c>
      <c r="C8" s="286"/>
      <c r="D8" s="11">
        <v>35902</v>
      </c>
      <c r="E8" s="16"/>
      <c r="F8" s="17"/>
      <c r="G8" s="11"/>
      <c r="H8" s="11"/>
      <c r="I8" s="27"/>
      <c r="J8" s="27"/>
      <c r="K8" s="4"/>
      <c r="L8" s="4"/>
    </row>
    <row r="9" spans="1:12" ht="15" customHeight="1" x14ac:dyDescent="0.2">
      <c r="A9" s="285" t="s">
        <v>419</v>
      </c>
      <c r="B9" s="286">
        <v>1880</v>
      </c>
      <c r="C9" s="286">
        <v>1880</v>
      </c>
      <c r="D9" s="11">
        <v>40319</v>
      </c>
      <c r="E9" s="12"/>
      <c r="F9" s="13">
        <v>40319</v>
      </c>
      <c r="G9" s="11"/>
      <c r="H9" s="11"/>
      <c r="I9" s="27"/>
      <c r="J9" s="27"/>
      <c r="K9" s="4"/>
      <c r="L9" s="4"/>
    </row>
    <row r="10" spans="1:12" ht="34.5" customHeight="1" x14ac:dyDescent="0.25">
      <c r="A10" s="285" t="s">
        <v>422</v>
      </c>
      <c r="B10" s="286">
        <v>97168</v>
      </c>
      <c r="C10" s="286">
        <v>57815</v>
      </c>
      <c r="D10" s="11">
        <v>112287</v>
      </c>
      <c r="E10" s="16"/>
      <c r="F10" s="11">
        <v>66811</v>
      </c>
      <c r="G10" s="11"/>
      <c r="H10" s="11"/>
      <c r="I10" s="27"/>
      <c r="J10" s="27"/>
      <c r="K10" s="4"/>
      <c r="L10" s="4"/>
    </row>
    <row r="11" spans="1:12" ht="15" customHeight="1" thickBot="1" x14ac:dyDescent="0.25">
      <c r="A11" s="287" t="s">
        <v>169</v>
      </c>
      <c r="B11" s="288">
        <f>SUM(B6:B10)</f>
        <v>137515</v>
      </c>
      <c r="C11" s="288">
        <f>SUM(C6:C10)</f>
        <v>65035</v>
      </c>
      <c r="D11" s="18">
        <f>SUM(D6:D10)</f>
        <v>407725</v>
      </c>
      <c r="E11" s="18">
        <f t="shared" ref="E11:H11" si="0">SUM(E6:E10)</f>
        <v>0</v>
      </c>
      <c r="F11" s="18">
        <f>SUM(F6:F10)</f>
        <v>110905</v>
      </c>
      <c r="G11" s="18">
        <f t="shared" si="0"/>
        <v>0</v>
      </c>
      <c r="H11" s="18">
        <f t="shared" si="0"/>
        <v>0</v>
      </c>
      <c r="I11" s="11">
        <f>I6+I7+I8+I9+I10</f>
        <v>0</v>
      </c>
      <c r="J11" s="11">
        <f>J6+J7+J8+J9+J10</f>
        <v>0</v>
      </c>
      <c r="K11" s="4"/>
      <c r="L11" s="4"/>
    </row>
    <row r="12" spans="1:12" ht="33" customHeight="1" thickTop="1" thickBot="1" x14ac:dyDescent="0.3">
      <c r="A12" s="289" t="s">
        <v>186</v>
      </c>
      <c r="B12" s="290">
        <v>7900</v>
      </c>
      <c r="C12" s="290"/>
      <c r="D12" s="20">
        <v>385544</v>
      </c>
      <c r="E12" s="20"/>
      <c r="F12" s="20"/>
      <c r="G12" s="20"/>
      <c r="H12" s="20"/>
      <c r="I12" s="21">
        <v>12691</v>
      </c>
      <c r="J12" s="22"/>
      <c r="K12" s="4"/>
      <c r="L12" s="4"/>
    </row>
    <row r="13" spans="1:12" ht="17.25" thickTop="1" thickBot="1" x14ac:dyDescent="0.3">
      <c r="A13" s="291" t="s">
        <v>187</v>
      </c>
      <c r="B13" s="292">
        <f>B12+B11</f>
        <v>145415</v>
      </c>
      <c r="C13" s="292">
        <f>C12+C11</f>
        <v>65035</v>
      </c>
      <c r="D13" s="21">
        <f>D12+D11</f>
        <v>793269</v>
      </c>
      <c r="E13" s="21">
        <f t="shared" ref="E13:H13" si="1">E12+E11</f>
        <v>0</v>
      </c>
      <c r="F13" s="21">
        <f>F12+F11</f>
        <v>110905</v>
      </c>
      <c r="G13" s="21">
        <f t="shared" si="1"/>
        <v>0</v>
      </c>
      <c r="H13" s="21">
        <f t="shared" si="1"/>
        <v>0</v>
      </c>
      <c r="I13" s="21">
        <f>I12+I11</f>
        <v>12691</v>
      </c>
      <c r="J13" s="23">
        <f>J12+J11</f>
        <v>0</v>
      </c>
      <c r="K13" s="4"/>
      <c r="L13" s="4"/>
    </row>
    <row r="14" spans="1:12" ht="17.25" thickTop="1" thickBot="1" x14ac:dyDescent="0.3">
      <c r="A14" s="293"/>
      <c r="B14" s="294"/>
      <c r="C14" s="294"/>
      <c r="D14" s="24"/>
      <c r="E14" s="24"/>
      <c r="F14" s="24"/>
      <c r="G14" s="24"/>
      <c r="H14" s="24"/>
      <c r="I14" s="24"/>
      <c r="J14" s="24"/>
      <c r="K14" s="4"/>
      <c r="L14" s="4"/>
    </row>
    <row r="15" spans="1:12" ht="46.5" customHeight="1" thickTop="1" x14ac:dyDescent="0.2">
      <c r="A15" s="283" t="s">
        <v>178</v>
      </c>
      <c r="B15" s="667" t="s">
        <v>176</v>
      </c>
      <c r="C15" s="668"/>
      <c r="D15" s="669" t="s">
        <v>188</v>
      </c>
      <c r="E15" s="669"/>
      <c r="F15" s="669"/>
      <c r="G15" s="669" t="s">
        <v>189</v>
      </c>
      <c r="H15" s="670"/>
      <c r="I15" s="669" t="s">
        <v>190</v>
      </c>
      <c r="J15" s="671"/>
      <c r="K15" s="4"/>
      <c r="L15" s="4"/>
    </row>
    <row r="16" spans="1:12" ht="39.75" customHeight="1" x14ac:dyDescent="0.25">
      <c r="A16" s="284"/>
      <c r="B16" s="227" t="s">
        <v>497</v>
      </c>
      <c r="C16" s="227" t="s">
        <v>182</v>
      </c>
      <c r="D16" s="227" t="s">
        <v>497</v>
      </c>
      <c r="E16" s="10" t="s">
        <v>182</v>
      </c>
      <c r="F16" s="25" t="s">
        <v>182</v>
      </c>
      <c r="G16" s="227" t="s">
        <v>497</v>
      </c>
      <c r="H16" s="10" t="s">
        <v>182</v>
      </c>
      <c r="I16" s="227" t="s">
        <v>497</v>
      </c>
      <c r="J16" s="162" t="s">
        <v>182</v>
      </c>
      <c r="K16" s="4"/>
      <c r="L16" s="4"/>
    </row>
    <row r="17" spans="1:12" ht="13.5" customHeight="1" x14ac:dyDescent="0.2">
      <c r="A17" s="285" t="s">
        <v>420</v>
      </c>
      <c r="B17" s="11"/>
      <c r="C17" s="26"/>
      <c r="D17" s="11"/>
      <c r="E17" s="11"/>
      <c r="F17" s="11"/>
      <c r="G17" s="11"/>
      <c r="H17" s="26"/>
      <c r="I17" s="26">
        <v>167</v>
      </c>
      <c r="J17" s="15"/>
      <c r="K17" s="4"/>
      <c r="L17" s="4"/>
    </row>
    <row r="18" spans="1:12" ht="15" customHeight="1" x14ac:dyDescent="0.2">
      <c r="A18" s="285" t="s">
        <v>371</v>
      </c>
      <c r="B18" s="11"/>
      <c r="C18" s="26"/>
      <c r="D18" s="27"/>
      <c r="E18" s="28"/>
      <c r="F18" s="27"/>
      <c r="G18" s="11"/>
      <c r="H18" s="26"/>
      <c r="I18" s="26">
        <v>12782</v>
      </c>
      <c r="J18" s="15">
        <v>12137</v>
      </c>
      <c r="K18" s="4"/>
      <c r="L18" s="4"/>
    </row>
    <row r="19" spans="1:12" ht="31.5" x14ac:dyDescent="0.2">
      <c r="A19" s="285" t="s">
        <v>423</v>
      </c>
      <c r="B19" s="11"/>
      <c r="C19" s="26"/>
      <c r="D19" s="27"/>
      <c r="E19" s="28"/>
      <c r="F19" s="27"/>
      <c r="G19" s="11"/>
      <c r="H19" s="26"/>
      <c r="I19" s="26">
        <v>669</v>
      </c>
      <c r="J19" s="15"/>
      <c r="K19" s="4"/>
      <c r="L19" s="4"/>
    </row>
    <row r="20" spans="1:12" ht="15.75" x14ac:dyDescent="0.2">
      <c r="A20" s="285" t="s">
        <v>419</v>
      </c>
      <c r="B20" s="11"/>
      <c r="C20" s="26"/>
      <c r="D20" s="27"/>
      <c r="E20" s="28"/>
      <c r="F20" s="27"/>
      <c r="G20" s="11"/>
      <c r="H20" s="26"/>
      <c r="I20" s="26">
        <v>2650</v>
      </c>
      <c r="J20" s="15">
        <v>2650</v>
      </c>
      <c r="K20" s="4"/>
      <c r="L20" s="4"/>
    </row>
    <row r="21" spans="1:12" ht="31.5" x14ac:dyDescent="0.2">
      <c r="A21" s="285" t="s">
        <v>185</v>
      </c>
      <c r="B21" s="11"/>
      <c r="C21" s="26"/>
      <c r="D21" s="27"/>
      <c r="E21" s="28"/>
      <c r="F21" s="27"/>
      <c r="G21" s="11"/>
      <c r="H21" s="26"/>
      <c r="I21" s="26">
        <v>857</v>
      </c>
      <c r="J21" s="15">
        <v>510</v>
      </c>
      <c r="K21" s="4"/>
      <c r="L21" s="4"/>
    </row>
    <row r="22" spans="1:12" ht="18.75" customHeight="1" thickBot="1" x14ac:dyDescent="0.25">
      <c r="A22" s="287" t="s">
        <v>169</v>
      </c>
      <c r="B22" s="11">
        <f>B17+B18+B19+B20+B21</f>
        <v>0</v>
      </c>
      <c r="C22" s="11">
        <f>C17+C18+C19+C20+C21</f>
        <v>0</v>
      </c>
      <c r="D22" s="11"/>
      <c r="E22" s="11"/>
      <c r="F22" s="11"/>
      <c r="G22" s="11"/>
      <c r="H22" s="11"/>
      <c r="I22" s="11">
        <f t="shared" ref="I22" si="2">I17+I18+I19+I20+I21</f>
        <v>17125</v>
      </c>
      <c r="J22" s="163">
        <f>J17+J18+J19+J20+J21</f>
        <v>15297</v>
      </c>
      <c r="K22" s="4"/>
      <c r="L22" s="4"/>
    </row>
    <row r="23" spans="1:12" ht="33" thickTop="1" thickBot="1" x14ac:dyDescent="0.3">
      <c r="A23" s="291" t="s">
        <v>4</v>
      </c>
      <c r="B23" s="292"/>
      <c r="C23" s="292"/>
      <c r="D23" s="21"/>
      <c r="E23" s="21"/>
      <c r="F23" s="21"/>
      <c r="G23" s="21"/>
      <c r="H23" s="21"/>
      <c r="I23" s="21">
        <v>4425</v>
      </c>
      <c r="J23" s="23"/>
      <c r="K23" s="4"/>
      <c r="L23" s="4"/>
    </row>
    <row r="24" spans="1:12" ht="17.25" thickTop="1" thickBot="1" x14ac:dyDescent="0.3">
      <c r="A24" s="291" t="s">
        <v>187</v>
      </c>
      <c r="B24" s="292">
        <f>B22+B23</f>
        <v>0</v>
      </c>
      <c r="C24" s="292">
        <f>C22+C23</f>
        <v>0</v>
      </c>
      <c r="D24" s="21">
        <f t="shared" ref="D24:H24" si="3">D22+D23</f>
        <v>0</v>
      </c>
      <c r="E24" s="21">
        <f t="shared" si="3"/>
        <v>0</v>
      </c>
      <c r="F24" s="21">
        <f t="shared" si="3"/>
        <v>0</v>
      </c>
      <c r="G24" s="21">
        <f t="shared" si="3"/>
        <v>0</v>
      </c>
      <c r="H24" s="21">
        <f t="shared" si="3"/>
        <v>0</v>
      </c>
      <c r="I24" s="21">
        <f>I22+I23</f>
        <v>21550</v>
      </c>
      <c r="J24" s="23">
        <f>J22+J23</f>
        <v>15297</v>
      </c>
      <c r="K24" s="4"/>
      <c r="L24" s="4"/>
    </row>
    <row r="25" spans="1:12" ht="16.5" thickTop="1" x14ac:dyDescent="0.25">
      <c r="A25" s="295"/>
      <c r="B25" s="296"/>
      <c r="C25" s="296"/>
      <c r="D25" s="29"/>
      <c r="E25" s="29"/>
      <c r="F25" s="29"/>
      <c r="G25" s="29"/>
      <c r="H25" s="29"/>
      <c r="I25" s="29"/>
      <c r="J25" s="29"/>
      <c r="K25" s="4"/>
      <c r="L25" s="4"/>
    </row>
    <row r="26" spans="1:12" ht="16.5" thickBot="1" x14ac:dyDescent="0.3">
      <c r="A26" s="295"/>
      <c r="B26" s="296"/>
      <c r="C26" s="296"/>
      <c r="D26" s="29"/>
      <c r="E26" s="29"/>
      <c r="F26" s="29"/>
      <c r="G26" s="29"/>
      <c r="H26" s="29"/>
      <c r="I26" s="29"/>
      <c r="J26" s="29"/>
      <c r="K26" s="4"/>
      <c r="L26" s="4"/>
    </row>
    <row r="27" spans="1:12" ht="33" customHeight="1" thickTop="1" x14ac:dyDescent="0.2">
      <c r="A27" s="297" t="s">
        <v>178</v>
      </c>
      <c r="B27" s="672" t="s">
        <v>191</v>
      </c>
      <c r="C27" s="673"/>
      <c r="D27" s="674"/>
      <c r="E27" s="675"/>
      <c r="F27" s="675"/>
      <c r="G27" s="674"/>
      <c r="H27" s="675"/>
      <c r="I27" s="30"/>
      <c r="J27" s="4"/>
      <c r="K27" s="4"/>
      <c r="L27" s="4"/>
    </row>
    <row r="28" spans="1:12" ht="38.25" customHeight="1" x14ac:dyDescent="0.25">
      <c r="A28" s="298"/>
      <c r="B28" s="227" t="s">
        <v>497</v>
      </c>
      <c r="C28" s="227" t="s">
        <v>182</v>
      </c>
      <c r="D28" s="31"/>
      <c r="E28" s="31"/>
      <c r="F28" s="31"/>
      <c r="G28" s="31"/>
      <c r="H28" s="31"/>
      <c r="I28" s="32"/>
      <c r="J28" s="32"/>
      <c r="K28" s="4"/>
      <c r="L28" s="4"/>
    </row>
    <row r="29" spans="1:12" ht="15.75" x14ac:dyDescent="0.2">
      <c r="A29" s="285" t="s">
        <v>420</v>
      </c>
      <c r="B29" s="299">
        <f t="shared" ref="B29:B31" si="4">B6+D6+G6+I6+B17+D17+G17+I17</f>
        <v>171922</v>
      </c>
      <c r="C29" s="300">
        <f t="shared" ref="C29:C31" si="5">C6+F6+H6+J6+C17+F17+H17+J17</f>
        <v>0</v>
      </c>
      <c r="D29" s="33"/>
      <c r="E29" s="33"/>
      <c r="F29" s="33"/>
      <c r="G29" s="33"/>
      <c r="H29" s="33"/>
      <c r="I29" s="33"/>
      <c r="J29" s="4"/>
      <c r="K29" s="4"/>
      <c r="L29" s="4"/>
    </row>
    <row r="30" spans="1:12" ht="15.75" customHeight="1" x14ac:dyDescent="0.2">
      <c r="A30" s="285" t="s">
        <v>371</v>
      </c>
      <c r="B30" s="299">
        <f t="shared" si="4"/>
        <v>86761</v>
      </c>
      <c r="C30" s="300">
        <f t="shared" si="5"/>
        <v>21252</v>
      </c>
      <c r="D30" s="33"/>
      <c r="E30" s="34"/>
      <c r="F30" s="33"/>
      <c r="G30" s="33"/>
      <c r="H30" s="33" t="s">
        <v>238</v>
      </c>
      <c r="I30" s="33"/>
      <c r="J30" s="4"/>
      <c r="K30" s="4"/>
      <c r="L30" s="4"/>
    </row>
    <row r="31" spans="1:12" ht="31.5" x14ac:dyDescent="0.2">
      <c r="A31" s="285" t="s">
        <v>423</v>
      </c>
      <c r="B31" s="299">
        <f t="shared" si="4"/>
        <v>48521</v>
      </c>
      <c r="C31" s="300">
        <f t="shared" si="5"/>
        <v>0</v>
      </c>
      <c r="D31" s="33"/>
      <c r="E31" s="34"/>
      <c r="F31" s="34"/>
      <c r="G31" s="33"/>
      <c r="H31" s="33"/>
      <c r="I31" s="33"/>
      <c r="J31" s="4"/>
      <c r="K31" s="4"/>
      <c r="L31" s="4"/>
    </row>
    <row r="32" spans="1:12" ht="15.75" x14ac:dyDescent="0.25">
      <c r="A32" s="285" t="s">
        <v>419</v>
      </c>
      <c r="B32" s="299">
        <f>B9+D9+G9+I9+B20+D20+G20+I20</f>
        <v>44849</v>
      </c>
      <c r="C32" s="300">
        <f>C9+F9+H9+J9+C20+F20+H20+J20</f>
        <v>44849</v>
      </c>
      <c r="D32" s="33"/>
      <c r="E32" s="35"/>
      <c r="F32" s="35"/>
      <c r="G32" s="33"/>
      <c r="H32" s="33"/>
      <c r="I32" s="33"/>
      <c r="J32" s="4"/>
      <c r="K32" s="4"/>
      <c r="L32" s="4"/>
    </row>
    <row r="33" spans="1:12" ht="31.5" x14ac:dyDescent="0.25">
      <c r="A33" s="301" t="s">
        <v>185</v>
      </c>
      <c r="B33" s="302">
        <f>B10+D10+G10+I10+B21+D21+G21+I21</f>
        <v>210312</v>
      </c>
      <c r="C33" s="303">
        <f>C10+F10+H10+J10+C21+F21+H21+J21</f>
        <v>125136</v>
      </c>
      <c r="D33" s="33"/>
      <c r="E33" s="35"/>
      <c r="F33" s="35"/>
      <c r="G33" s="33"/>
      <c r="H33" s="33"/>
      <c r="I33" s="33"/>
      <c r="J33" s="4"/>
      <c r="K33" s="4"/>
      <c r="L33" s="4"/>
    </row>
    <row r="34" spans="1:12" ht="16.5" thickBot="1" x14ac:dyDescent="0.25">
      <c r="A34" s="304" t="s">
        <v>169</v>
      </c>
      <c r="B34" s="302">
        <f>B11+D11+G11+I11+B22+D22+G22+I22</f>
        <v>562365</v>
      </c>
      <c r="C34" s="305">
        <f>C11+F11+H11+J11+C22+F22+H22+J22</f>
        <v>191237</v>
      </c>
      <c r="D34" s="33"/>
      <c r="E34" s="34"/>
      <c r="F34" s="34"/>
      <c r="G34" s="33"/>
      <c r="H34" s="33"/>
      <c r="I34" s="33"/>
      <c r="J34" s="4"/>
      <c r="K34" s="4"/>
      <c r="L34" s="4"/>
    </row>
    <row r="35" spans="1:12" ht="33" thickTop="1" thickBot="1" x14ac:dyDescent="0.25">
      <c r="A35" s="291" t="s">
        <v>4</v>
      </c>
      <c r="B35" s="306">
        <f>B12+D12+G12+I12+B23+D23+G23+I23</f>
        <v>410560</v>
      </c>
      <c r="C35" s="307">
        <f>C12+F12+H12+J12+C23+F23+H23+J23</f>
        <v>0</v>
      </c>
      <c r="D35" s="29"/>
      <c r="E35" s="29"/>
      <c r="F35" s="29"/>
      <c r="G35" s="29"/>
      <c r="H35" s="29"/>
      <c r="I35" s="29"/>
      <c r="J35" s="29"/>
      <c r="K35" s="4"/>
      <c r="L35" s="4"/>
    </row>
    <row r="36" spans="1:12" ht="17.25" thickTop="1" thickBot="1" x14ac:dyDescent="0.25">
      <c r="A36" s="291" t="s">
        <v>187</v>
      </c>
      <c r="B36" s="306">
        <f>B13+D13+G13+I13+B24+D24+G24+I24</f>
        <v>972925</v>
      </c>
      <c r="C36" s="307">
        <f>C13+F13+H13+J13+C24+F24+H24+J24</f>
        <v>191237</v>
      </c>
      <c r="D36" s="29"/>
      <c r="E36" s="29"/>
      <c r="F36" s="29"/>
      <c r="G36" s="29"/>
      <c r="H36" s="29"/>
      <c r="I36" s="29"/>
      <c r="J36" s="29"/>
      <c r="K36" s="4"/>
      <c r="L36" s="4"/>
    </row>
    <row r="37" spans="1:12" ht="15.75" thickTop="1" x14ac:dyDescent="0.25">
      <c r="A37" s="39"/>
      <c r="B37" s="666"/>
      <c r="C37" s="666"/>
      <c r="D37" s="666"/>
      <c r="E37" s="666"/>
      <c r="F37" s="666"/>
      <c r="G37" s="666"/>
      <c r="H37" s="666"/>
      <c r="I37" s="666"/>
      <c r="J37" s="666"/>
      <c r="K37" s="4"/>
      <c r="L37" s="4"/>
    </row>
  </sheetData>
  <dataConsolidate/>
  <mergeCells count="15">
    <mergeCell ref="B37:J37"/>
    <mergeCell ref="B15:C15"/>
    <mergeCell ref="D15:F15"/>
    <mergeCell ref="G15:H15"/>
    <mergeCell ref="I15:J15"/>
    <mergeCell ref="B27:C27"/>
    <mergeCell ref="D27:F27"/>
    <mergeCell ref="G27:H27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6"/>
  <sheetViews>
    <sheetView topLeftCell="A6" zoomScaleNormal="100" workbookViewId="0">
      <selection activeCell="I23" sqref="I23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23.7109375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1.5703125" style="1" customWidth="1"/>
    <col min="10" max="10" width="14.85546875" style="1" customWidth="1"/>
    <col min="11" max="16384" width="9.140625" style="1"/>
  </cols>
  <sheetData>
    <row r="1" spans="1:12" ht="12.75" customHeight="1" x14ac:dyDescent="0.25">
      <c r="A1" s="666"/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4"/>
    </row>
    <row r="2" spans="1:12" ht="13.5" customHeight="1" x14ac:dyDescent="0.2">
      <c r="A2" s="655" t="s">
        <v>496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</row>
    <row r="3" spans="1:12" ht="14.25" customHeight="1" thickBot="1" x14ac:dyDescent="0.3">
      <c r="A3" s="656" t="s">
        <v>524</v>
      </c>
      <c r="B3" s="657"/>
      <c r="C3" s="657"/>
      <c r="D3" s="658"/>
      <c r="E3" s="658"/>
      <c r="F3" s="658"/>
      <c r="G3" s="658"/>
      <c r="H3" s="658"/>
      <c r="I3" s="658"/>
      <c r="J3" s="658"/>
      <c r="K3" s="658"/>
      <c r="L3" s="4"/>
    </row>
    <row r="4" spans="1:12" ht="53.25" customHeight="1" thickTop="1" x14ac:dyDescent="0.2">
      <c r="A4" s="283" t="s">
        <v>178</v>
      </c>
      <c r="B4" s="659" t="s">
        <v>192</v>
      </c>
      <c r="C4" s="660"/>
      <c r="D4" s="661" t="s">
        <v>193</v>
      </c>
      <c r="E4" s="662"/>
      <c r="F4" s="663"/>
      <c r="G4" s="661" t="s">
        <v>194</v>
      </c>
      <c r="H4" s="664"/>
      <c r="I4" s="661" t="s">
        <v>145</v>
      </c>
      <c r="J4" s="665"/>
      <c r="K4" s="4"/>
      <c r="L4" s="4"/>
    </row>
    <row r="5" spans="1:12" ht="39.75" customHeight="1" x14ac:dyDescent="0.25">
      <c r="A5" s="284"/>
      <c r="B5" s="227" t="s">
        <v>497</v>
      </c>
      <c r="C5" s="227" t="s">
        <v>182</v>
      </c>
      <c r="D5" s="227" t="s">
        <v>497</v>
      </c>
      <c r="E5" s="10" t="s">
        <v>182</v>
      </c>
      <c r="F5" s="10" t="s">
        <v>182</v>
      </c>
      <c r="G5" s="227" t="s">
        <v>497</v>
      </c>
      <c r="H5" s="10" t="s">
        <v>182</v>
      </c>
      <c r="I5" s="227" t="s">
        <v>497</v>
      </c>
      <c r="J5" s="162" t="s">
        <v>182</v>
      </c>
      <c r="K5" s="4"/>
      <c r="L5" s="4"/>
    </row>
    <row r="6" spans="1:12" ht="20.25" customHeight="1" x14ac:dyDescent="0.2">
      <c r="A6" s="285" t="s">
        <v>183</v>
      </c>
      <c r="B6" s="286">
        <v>69544</v>
      </c>
      <c r="C6" s="286"/>
      <c r="D6" s="11">
        <v>11978</v>
      </c>
      <c r="E6" s="12"/>
      <c r="F6" s="13"/>
      <c r="G6" s="11">
        <v>79400</v>
      </c>
      <c r="H6" s="11"/>
      <c r="I6" s="14"/>
      <c r="J6" s="15"/>
      <c r="K6" s="4"/>
      <c r="L6" s="4"/>
    </row>
    <row r="7" spans="1:12" ht="15.75" customHeight="1" x14ac:dyDescent="0.25">
      <c r="A7" s="285" t="s">
        <v>371</v>
      </c>
      <c r="B7" s="286">
        <v>31419</v>
      </c>
      <c r="C7" s="286"/>
      <c r="D7" s="11">
        <v>5476</v>
      </c>
      <c r="E7" s="16"/>
      <c r="F7" s="17"/>
      <c r="G7" s="11">
        <v>49266</v>
      </c>
      <c r="H7" s="11">
        <v>21252</v>
      </c>
      <c r="I7" s="14"/>
      <c r="J7" s="15"/>
      <c r="K7" s="4"/>
      <c r="L7" s="4"/>
    </row>
    <row r="8" spans="1:12" ht="34.5" customHeight="1" x14ac:dyDescent="0.25">
      <c r="A8" s="285" t="s">
        <v>423</v>
      </c>
      <c r="B8" s="286">
        <v>28483</v>
      </c>
      <c r="C8" s="286"/>
      <c r="D8" s="11">
        <v>4963</v>
      </c>
      <c r="E8" s="16">
        <v>1940344</v>
      </c>
      <c r="F8" s="17"/>
      <c r="G8" s="11">
        <v>15075</v>
      </c>
      <c r="H8" s="11"/>
      <c r="I8" s="14"/>
      <c r="J8" s="15"/>
      <c r="K8" s="4"/>
      <c r="L8" s="4"/>
    </row>
    <row r="9" spans="1:12" ht="15" customHeight="1" x14ac:dyDescent="0.2">
      <c r="A9" s="285" t="s">
        <v>184</v>
      </c>
      <c r="B9" s="286">
        <v>27864</v>
      </c>
      <c r="C9" s="286">
        <v>27864</v>
      </c>
      <c r="D9" s="11">
        <v>4845</v>
      </c>
      <c r="E9" s="12"/>
      <c r="F9" s="13">
        <v>4845</v>
      </c>
      <c r="G9" s="11">
        <v>10835</v>
      </c>
      <c r="H9" s="11">
        <v>10835</v>
      </c>
      <c r="I9" s="14"/>
      <c r="J9" s="15"/>
      <c r="K9" s="4"/>
      <c r="L9" s="4"/>
    </row>
    <row r="10" spans="1:12" ht="14.25" customHeight="1" x14ac:dyDescent="0.25">
      <c r="A10" s="285" t="s">
        <v>185</v>
      </c>
      <c r="B10" s="286">
        <v>69128</v>
      </c>
      <c r="C10" s="286">
        <v>41131</v>
      </c>
      <c r="D10" s="11">
        <v>11848</v>
      </c>
      <c r="E10" s="16"/>
      <c r="F10" s="17">
        <v>7050</v>
      </c>
      <c r="G10" s="11">
        <v>129336</v>
      </c>
      <c r="H10" s="11">
        <v>76955</v>
      </c>
      <c r="I10" s="14"/>
      <c r="J10" s="15"/>
      <c r="K10" s="4"/>
      <c r="L10" s="4"/>
    </row>
    <row r="11" spans="1:12" ht="15" customHeight="1" thickBot="1" x14ac:dyDescent="0.25">
      <c r="A11" s="287" t="s">
        <v>169</v>
      </c>
      <c r="B11" s="288">
        <f>SUM(B6:B10)</f>
        <v>226438</v>
      </c>
      <c r="C11" s="288">
        <f>SUM(C6:C10)</f>
        <v>68995</v>
      </c>
      <c r="D11" s="18">
        <f>SUM(D6:D10)</f>
        <v>39110</v>
      </c>
      <c r="E11" s="18">
        <f t="shared" ref="E11:J11" si="0">SUM(E6:E10)</f>
        <v>1940344</v>
      </c>
      <c r="F11" s="18">
        <f>SUM(F6:F10)</f>
        <v>11895</v>
      </c>
      <c r="G11" s="18">
        <f t="shared" si="0"/>
        <v>283912</v>
      </c>
      <c r="H11" s="18">
        <f>SUM(H6:H10)</f>
        <v>109042</v>
      </c>
      <c r="I11" s="18">
        <f t="shared" si="0"/>
        <v>0</v>
      </c>
      <c r="J11" s="19">
        <f t="shared" si="0"/>
        <v>0</v>
      </c>
      <c r="K11" s="4"/>
      <c r="L11" s="4"/>
    </row>
    <row r="12" spans="1:12" ht="34.5" customHeight="1" thickTop="1" thickBot="1" x14ac:dyDescent="0.3">
      <c r="A12" s="289" t="s">
        <v>186</v>
      </c>
      <c r="B12" s="290">
        <v>297300</v>
      </c>
      <c r="C12" s="290"/>
      <c r="D12" s="20">
        <v>50960</v>
      </c>
      <c r="E12" s="20"/>
      <c r="F12" s="20"/>
      <c r="G12" s="20">
        <v>62300</v>
      </c>
      <c r="H12" s="20"/>
      <c r="I12" s="21"/>
      <c r="J12" s="22"/>
      <c r="K12" s="4"/>
      <c r="L12" s="4"/>
    </row>
    <row r="13" spans="1:12" ht="17.25" thickTop="1" thickBot="1" x14ac:dyDescent="0.3">
      <c r="A13" s="291" t="s">
        <v>187</v>
      </c>
      <c r="B13" s="292">
        <f>B12+B11</f>
        <v>523738</v>
      </c>
      <c r="C13" s="292">
        <f>C12+C11</f>
        <v>68995</v>
      </c>
      <c r="D13" s="21">
        <f>D12+D11</f>
        <v>90070</v>
      </c>
      <c r="E13" s="21">
        <f t="shared" ref="E13:J13" si="1">E12+E11</f>
        <v>1940344</v>
      </c>
      <c r="F13" s="21">
        <f>F12+F11</f>
        <v>11895</v>
      </c>
      <c r="G13" s="21">
        <f>G12+G11</f>
        <v>346212</v>
      </c>
      <c r="H13" s="21">
        <f>H12+H11</f>
        <v>109042</v>
      </c>
      <c r="I13" s="21">
        <f t="shared" si="1"/>
        <v>0</v>
      </c>
      <c r="J13" s="23">
        <f t="shared" si="1"/>
        <v>0</v>
      </c>
      <c r="K13" s="4"/>
      <c r="L13" s="4"/>
    </row>
    <row r="14" spans="1:12" ht="17.25" thickTop="1" thickBot="1" x14ac:dyDescent="0.3">
      <c r="A14" s="293"/>
      <c r="B14" s="294"/>
      <c r="C14" s="294"/>
      <c r="D14" s="24"/>
      <c r="E14" s="24"/>
      <c r="F14" s="24"/>
      <c r="G14" s="24"/>
      <c r="H14" s="24"/>
      <c r="I14" s="24"/>
      <c r="J14" s="24"/>
      <c r="K14" s="4"/>
      <c r="L14" s="4"/>
    </row>
    <row r="15" spans="1:12" ht="46.5" customHeight="1" thickTop="1" x14ac:dyDescent="0.2">
      <c r="A15" s="283" t="s">
        <v>178</v>
      </c>
      <c r="B15" s="667" t="s">
        <v>143</v>
      </c>
      <c r="C15" s="668"/>
      <c r="D15" s="669" t="s">
        <v>195</v>
      </c>
      <c r="E15" s="669"/>
      <c r="F15" s="669"/>
      <c r="G15" s="669" t="s">
        <v>325</v>
      </c>
      <c r="H15" s="670"/>
      <c r="I15" s="669" t="s">
        <v>196</v>
      </c>
      <c r="J15" s="671"/>
      <c r="K15" s="4"/>
      <c r="L15" s="4"/>
    </row>
    <row r="16" spans="1:12" ht="39.75" customHeight="1" x14ac:dyDescent="0.25">
      <c r="A16" s="284"/>
      <c r="B16" s="227" t="s">
        <v>497</v>
      </c>
      <c r="C16" s="227" t="s">
        <v>182</v>
      </c>
      <c r="D16" s="227" t="s">
        <v>497</v>
      </c>
      <c r="E16" s="10" t="s">
        <v>182</v>
      </c>
      <c r="F16" s="25" t="s">
        <v>182</v>
      </c>
      <c r="G16" s="227" t="s">
        <v>497</v>
      </c>
      <c r="H16" s="10" t="s">
        <v>182</v>
      </c>
      <c r="I16" s="227" t="s">
        <v>497</v>
      </c>
      <c r="J16" s="162" t="s">
        <v>182</v>
      </c>
      <c r="K16" s="4"/>
      <c r="L16" s="4"/>
    </row>
    <row r="17" spans="1:12" ht="13.5" customHeight="1" x14ac:dyDescent="0.2">
      <c r="A17" s="285" t="s">
        <v>183</v>
      </c>
      <c r="B17" s="286"/>
      <c r="C17" s="286"/>
      <c r="D17" s="11">
        <v>11000</v>
      </c>
      <c r="E17" s="11"/>
      <c r="F17" s="11"/>
      <c r="G17" s="11"/>
      <c r="H17" s="26"/>
      <c r="I17" s="26">
        <f>B6+D6+G6+I6+B17+D17+G17</f>
        <v>171922</v>
      </c>
      <c r="J17" s="15">
        <f t="shared" ref="J17" si="2">C6+F6+H6+J6+C17+F17+H17</f>
        <v>0</v>
      </c>
      <c r="K17" s="4"/>
      <c r="L17" s="4"/>
    </row>
    <row r="18" spans="1:12" ht="16.5" customHeight="1" x14ac:dyDescent="0.2">
      <c r="A18" s="285" t="s">
        <v>371</v>
      </c>
      <c r="B18" s="286">
        <v>600</v>
      </c>
      <c r="C18" s="286"/>
      <c r="D18" s="27"/>
      <c r="E18" s="28"/>
      <c r="F18" s="27"/>
      <c r="G18" s="11"/>
      <c r="H18" s="26"/>
      <c r="I18" s="26">
        <f t="shared" ref="I18:I21" si="3">B7+D7+G7+I7+B18+D18+G18</f>
        <v>86761</v>
      </c>
      <c r="J18" s="15">
        <f>C7+F7+H7+J7+C18+F18+H18</f>
        <v>21252</v>
      </c>
      <c r="K18" s="4"/>
      <c r="L18" s="4"/>
    </row>
    <row r="19" spans="1:12" ht="31.5" x14ac:dyDescent="0.2">
      <c r="A19" s="285" t="s">
        <v>423</v>
      </c>
      <c r="B19" s="286"/>
      <c r="C19" s="286"/>
      <c r="D19" s="27"/>
      <c r="E19" s="28"/>
      <c r="F19" s="27"/>
      <c r="G19" s="11"/>
      <c r="H19" s="26"/>
      <c r="I19" s="26">
        <f t="shared" si="3"/>
        <v>48521</v>
      </c>
      <c r="J19" s="15">
        <f t="shared" ref="J19:J23" si="4">C8+F8+H8+J8+C19+F19+H19</f>
        <v>0</v>
      </c>
      <c r="K19" s="4"/>
      <c r="L19" s="4"/>
    </row>
    <row r="20" spans="1:12" ht="15.75" x14ac:dyDescent="0.2">
      <c r="A20" s="285" t="s">
        <v>184</v>
      </c>
      <c r="B20" s="286"/>
      <c r="C20" s="286"/>
      <c r="D20" s="27">
        <v>1305</v>
      </c>
      <c r="E20" s="28"/>
      <c r="F20" s="27">
        <v>1305</v>
      </c>
      <c r="G20" s="11"/>
      <c r="H20" s="26"/>
      <c r="I20" s="26">
        <f t="shared" si="3"/>
        <v>44849</v>
      </c>
      <c r="J20" s="15">
        <f>C9+F9+H9+J9+C20+F20+H20</f>
        <v>44849</v>
      </c>
      <c r="K20" s="4"/>
      <c r="L20" s="4"/>
    </row>
    <row r="21" spans="1:12" ht="31.5" x14ac:dyDescent="0.2">
      <c r="A21" s="285" t="s">
        <v>185</v>
      </c>
      <c r="B21" s="286"/>
      <c r="C21" s="286"/>
      <c r="D21" s="27"/>
      <c r="E21" s="28"/>
      <c r="F21" s="27"/>
      <c r="G21" s="11"/>
      <c r="H21" s="26"/>
      <c r="I21" s="26">
        <f t="shared" si="3"/>
        <v>210312</v>
      </c>
      <c r="J21" s="15">
        <f>C10+F10+H10+J10+C21+F21+H21</f>
        <v>125136</v>
      </c>
      <c r="K21" s="4"/>
      <c r="L21" s="4"/>
    </row>
    <row r="22" spans="1:12" ht="15.75" customHeight="1" thickBot="1" x14ac:dyDescent="0.25">
      <c r="A22" s="287" t="s">
        <v>169</v>
      </c>
      <c r="B22" s="286">
        <f t="shared" ref="B22:H22" si="5">SUM(B17:B21)</f>
        <v>600</v>
      </c>
      <c r="C22" s="286">
        <f>SUM(C17:C21)</f>
        <v>0</v>
      </c>
      <c r="D22" s="11">
        <f t="shared" si="5"/>
        <v>12305</v>
      </c>
      <c r="E22" s="11">
        <f t="shared" si="5"/>
        <v>0</v>
      </c>
      <c r="F22" s="11">
        <f t="shared" si="5"/>
        <v>1305</v>
      </c>
      <c r="G22" s="11">
        <f t="shared" si="5"/>
        <v>0</v>
      </c>
      <c r="H22" s="11">
        <f t="shared" si="5"/>
        <v>0</v>
      </c>
      <c r="I22" s="36">
        <f>B11+D11+G11+I11+B22+D22+G22</f>
        <v>562365</v>
      </c>
      <c r="J22" s="15">
        <f>C11+F11+H11+J11+C22+F22+H22</f>
        <v>191237</v>
      </c>
      <c r="K22" s="4"/>
      <c r="L22" s="4"/>
    </row>
    <row r="23" spans="1:12" ht="33" thickTop="1" thickBot="1" x14ac:dyDescent="0.3">
      <c r="A23" s="291" t="s">
        <v>186</v>
      </c>
      <c r="B23" s="292"/>
      <c r="C23" s="292"/>
      <c r="D23" s="21"/>
      <c r="E23" s="21"/>
      <c r="F23" s="21"/>
      <c r="G23" s="21"/>
      <c r="H23" s="21"/>
      <c r="I23" s="37">
        <f>B12+D12+G12+I12+B23+D23+G23</f>
        <v>410560</v>
      </c>
      <c r="J23" s="38">
        <f t="shared" si="4"/>
        <v>0</v>
      </c>
      <c r="K23" s="4"/>
      <c r="L23" s="4"/>
    </row>
    <row r="24" spans="1:12" ht="17.25" thickTop="1" thickBot="1" x14ac:dyDescent="0.3">
      <c r="A24" s="291" t="s">
        <v>187</v>
      </c>
      <c r="B24" s="292">
        <f>B22+B23</f>
        <v>600</v>
      </c>
      <c r="C24" s="292">
        <f>C22+C23</f>
        <v>0</v>
      </c>
      <c r="D24" s="21">
        <f t="shared" ref="D24:H24" si="6">D22+D23</f>
        <v>12305</v>
      </c>
      <c r="E24" s="21">
        <f t="shared" si="6"/>
        <v>0</v>
      </c>
      <c r="F24" s="21">
        <f t="shared" si="6"/>
        <v>1305</v>
      </c>
      <c r="G24" s="21">
        <f>G22+G23</f>
        <v>0</v>
      </c>
      <c r="H24" s="21">
        <f t="shared" si="6"/>
        <v>0</v>
      </c>
      <c r="I24" s="37">
        <f>B13+D13+G13+I13+B24+D24+G24</f>
        <v>972925</v>
      </c>
      <c r="J24" s="38">
        <f>C13+F13+H13+J13+C24+F24+H24</f>
        <v>191237</v>
      </c>
      <c r="K24" s="4"/>
      <c r="L24" s="4"/>
    </row>
    <row r="25" spans="1:12" ht="16.5" thickTop="1" x14ac:dyDescent="0.25">
      <c r="A25" s="295"/>
      <c r="B25" s="296"/>
      <c r="C25" s="296"/>
      <c r="D25" s="29"/>
      <c r="E25" s="29"/>
      <c r="F25" s="29"/>
      <c r="G25" s="29"/>
      <c r="H25" s="29"/>
      <c r="I25" s="29"/>
      <c r="J25" s="29"/>
      <c r="K25" s="4"/>
      <c r="L25" s="4"/>
    </row>
    <row r="26" spans="1:12" ht="15.75" x14ac:dyDescent="0.25">
      <c r="A26" s="295"/>
      <c r="B26" s="296"/>
      <c r="C26" s="296"/>
      <c r="D26" s="29"/>
      <c r="E26" s="29"/>
      <c r="F26" s="29"/>
      <c r="G26" s="29"/>
      <c r="H26" s="29"/>
      <c r="I26" s="29"/>
      <c r="J26" s="29"/>
      <c r="K26" s="4"/>
      <c r="L26" s="4"/>
    </row>
    <row r="27" spans="1:12" ht="15" x14ac:dyDescent="0.2">
      <c r="A27" s="274"/>
      <c r="B27" s="274"/>
      <c r="C27" s="274"/>
      <c r="D27" s="4"/>
      <c r="E27" s="4"/>
      <c r="F27" s="4"/>
      <c r="G27" s="4"/>
      <c r="H27" s="4"/>
      <c r="I27" s="4"/>
      <c r="J27" s="4"/>
      <c r="K27" s="4"/>
      <c r="L27" s="4"/>
    </row>
    <row r="28" spans="1:12" ht="15" x14ac:dyDescent="0.2">
      <c r="A28" s="274"/>
      <c r="B28" s="274"/>
      <c r="C28" s="274"/>
    </row>
    <row r="29" spans="1:12" ht="15" x14ac:dyDescent="0.2">
      <c r="A29" s="274"/>
      <c r="B29" s="274"/>
      <c r="C29" s="274"/>
    </row>
    <row r="30" spans="1:12" ht="15" x14ac:dyDescent="0.2">
      <c r="A30" s="274"/>
      <c r="B30" s="274"/>
      <c r="C30" s="274"/>
    </row>
    <row r="31" spans="1:12" ht="15" x14ac:dyDescent="0.2">
      <c r="A31" s="274"/>
      <c r="B31" s="274"/>
      <c r="C31" s="274"/>
    </row>
    <row r="32" spans="1:12" ht="15" x14ac:dyDescent="0.2">
      <c r="A32" s="274"/>
      <c r="B32" s="274"/>
      <c r="C32" s="274"/>
    </row>
    <row r="33" spans="1:3" ht="15" x14ac:dyDescent="0.2">
      <c r="A33" s="274"/>
      <c r="B33" s="274"/>
      <c r="C33" s="274"/>
    </row>
    <row r="34" spans="1:3" ht="15" x14ac:dyDescent="0.2">
      <c r="A34" s="274"/>
      <c r="B34" s="274"/>
      <c r="C34" s="274"/>
    </row>
    <row r="35" spans="1:3" ht="15" x14ac:dyDescent="0.2">
      <c r="A35" s="274"/>
      <c r="B35" s="274"/>
      <c r="C35" s="274"/>
    </row>
    <row r="36" spans="1:3" ht="15" x14ac:dyDescent="0.2">
      <c r="A36" s="274"/>
      <c r="B36" s="274"/>
      <c r="C36" s="274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0"/>
  <sheetViews>
    <sheetView topLeftCell="A30" zoomScaleNormal="100" zoomScaleSheetLayoutView="100" workbookViewId="0">
      <selection activeCell="G48" sqref="G48"/>
    </sheetView>
  </sheetViews>
  <sheetFormatPr defaultRowHeight="12.75" x14ac:dyDescent="0.2"/>
  <cols>
    <col min="1" max="1" width="8.28515625" style="101" customWidth="1"/>
    <col min="2" max="2" width="77.5703125" style="101" customWidth="1"/>
    <col min="3" max="3" width="23.7109375" style="101" customWidth="1"/>
    <col min="4" max="4" width="2.7109375" style="101" customWidth="1"/>
    <col min="5" max="16384" width="9.140625" style="101"/>
  </cols>
  <sheetData>
    <row r="1" spans="1:4" x14ac:dyDescent="0.2">
      <c r="B1" s="102" t="s">
        <v>427</v>
      </c>
    </row>
    <row r="2" spans="1:4" x14ac:dyDescent="0.2">
      <c r="A2" s="676"/>
      <c r="B2" s="676"/>
      <c r="C2" s="102"/>
      <c r="D2" s="102"/>
    </row>
    <row r="3" spans="1:4" ht="19.5" customHeight="1" x14ac:dyDescent="0.2">
      <c r="A3" s="677" t="s">
        <v>428</v>
      </c>
      <c r="B3" s="677"/>
      <c r="C3" s="103"/>
      <c r="D3" s="103"/>
    </row>
    <row r="4" spans="1:4" ht="15.95" customHeight="1" x14ac:dyDescent="0.2">
      <c r="A4" s="184"/>
      <c r="B4" s="281"/>
      <c r="C4" s="281" t="s">
        <v>147</v>
      </c>
      <c r="D4" s="104"/>
    </row>
    <row r="5" spans="1:4" ht="17.25" customHeight="1" x14ac:dyDescent="0.2">
      <c r="A5" s="152" t="s">
        <v>0</v>
      </c>
      <c r="B5" s="282" t="s">
        <v>110</v>
      </c>
      <c r="C5" s="280" t="s">
        <v>429</v>
      </c>
      <c r="D5" s="105"/>
    </row>
    <row r="6" spans="1:4" s="107" customFormat="1" ht="20.25" customHeight="1" x14ac:dyDescent="0.2">
      <c r="A6" s="330">
        <v>1</v>
      </c>
      <c r="B6" s="331" t="s">
        <v>111</v>
      </c>
      <c r="C6" s="332">
        <v>161897</v>
      </c>
      <c r="D6" s="106"/>
    </row>
    <row r="7" spans="1:4" s="107" customFormat="1" ht="15.75" customHeight="1" x14ac:dyDescent="0.2">
      <c r="A7" s="330">
        <v>2</v>
      </c>
      <c r="B7" s="333" t="s">
        <v>112</v>
      </c>
      <c r="C7" s="334">
        <v>258750</v>
      </c>
      <c r="D7" s="108"/>
    </row>
    <row r="8" spans="1:4" s="107" customFormat="1" ht="30.75" customHeight="1" x14ac:dyDescent="0.2">
      <c r="A8" s="330">
        <v>3</v>
      </c>
      <c r="B8" s="333" t="s">
        <v>113</v>
      </c>
      <c r="C8" s="332">
        <v>354586</v>
      </c>
      <c r="D8" s="106"/>
    </row>
    <row r="9" spans="1:4" ht="19.5" customHeight="1" x14ac:dyDescent="0.2">
      <c r="A9" s="330">
        <v>4</v>
      </c>
      <c r="B9" s="333" t="s">
        <v>326</v>
      </c>
      <c r="C9" s="332">
        <v>17342</v>
      </c>
      <c r="D9" s="106"/>
    </row>
    <row r="10" spans="1:4" ht="19.5" customHeight="1" x14ac:dyDescent="0.2">
      <c r="A10" s="330">
        <v>5</v>
      </c>
      <c r="B10" s="333" t="s">
        <v>114</v>
      </c>
      <c r="C10" s="332">
        <v>140000</v>
      </c>
      <c r="D10" s="106"/>
    </row>
    <row r="11" spans="1:4" ht="19.5" customHeight="1" x14ac:dyDescent="0.2">
      <c r="A11" s="330"/>
      <c r="B11" s="333" t="s">
        <v>237</v>
      </c>
      <c r="C11" s="332">
        <v>116000</v>
      </c>
      <c r="D11" s="106"/>
    </row>
    <row r="12" spans="1:4" ht="19.5" customHeight="1" x14ac:dyDescent="0.2">
      <c r="A12" s="330">
        <v>6</v>
      </c>
      <c r="B12" s="335" t="s">
        <v>350</v>
      </c>
      <c r="C12" s="336">
        <f>SUM(C6:C11)-C11</f>
        <v>932575</v>
      </c>
      <c r="D12" s="106"/>
    </row>
    <row r="13" spans="1:4" ht="25.5" customHeight="1" x14ac:dyDescent="0.2">
      <c r="A13" s="330">
        <v>7</v>
      </c>
      <c r="B13" s="333" t="s">
        <v>115</v>
      </c>
      <c r="C13" s="332">
        <v>40000</v>
      </c>
      <c r="D13" s="106"/>
    </row>
    <row r="14" spans="1:4" ht="19.5" customHeight="1" x14ac:dyDescent="0.2">
      <c r="A14" s="330">
        <v>8</v>
      </c>
      <c r="B14" s="335" t="s">
        <v>351</v>
      </c>
      <c r="C14" s="337">
        <f>SUM(C13)</f>
        <v>40000</v>
      </c>
      <c r="D14" s="106"/>
    </row>
    <row r="15" spans="1:4" ht="30.75" customHeight="1" x14ac:dyDescent="0.2">
      <c r="A15" s="330">
        <v>9</v>
      </c>
      <c r="B15" s="333" t="s">
        <v>253</v>
      </c>
      <c r="C15" s="332">
        <v>594067</v>
      </c>
      <c r="D15" s="106"/>
    </row>
    <row r="16" spans="1:4" ht="19.5" customHeight="1" x14ac:dyDescent="0.2">
      <c r="A16" s="330">
        <v>10</v>
      </c>
      <c r="B16" s="335" t="s">
        <v>352</v>
      </c>
      <c r="C16" s="336">
        <v>594067</v>
      </c>
      <c r="D16" s="106"/>
    </row>
    <row r="17" spans="1:4" ht="19.5" customHeight="1" x14ac:dyDescent="0.2">
      <c r="A17" s="330">
        <v>11</v>
      </c>
      <c r="B17" s="333" t="s">
        <v>268</v>
      </c>
      <c r="C17" s="332">
        <v>192000</v>
      </c>
      <c r="D17" s="106"/>
    </row>
    <row r="18" spans="1:4" ht="19.5" customHeight="1" x14ac:dyDescent="0.2">
      <c r="A18" s="330">
        <v>12</v>
      </c>
      <c r="B18" s="333" t="s">
        <v>116</v>
      </c>
      <c r="C18" s="332">
        <v>610000</v>
      </c>
      <c r="D18" s="106"/>
    </row>
    <row r="19" spans="1:4" ht="19.5" customHeight="1" x14ac:dyDescent="0.2">
      <c r="A19" s="330">
        <v>13</v>
      </c>
      <c r="B19" s="333" t="s">
        <v>117</v>
      </c>
      <c r="C19" s="332">
        <v>41000</v>
      </c>
      <c r="D19" s="106"/>
    </row>
    <row r="20" spans="1:4" ht="19.5" customHeight="1" x14ac:dyDescent="0.2">
      <c r="A20" s="330">
        <v>14</v>
      </c>
      <c r="B20" s="333" t="s">
        <v>118</v>
      </c>
      <c r="C20" s="332">
        <v>250</v>
      </c>
      <c r="D20" s="106"/>
    </row>
    <row r="21" spans="1:4" ht="19.5" customHeight="1" x14ac:dyDescent="0.2">
      <c r="A21" s="330">
        <v>15</v>
      </c>
      <c r="B21" s="335" t="s">
        <v>353</v>
      </c>
      <c r="C21" s="336">
        <f>SUM(C18:C20)</f>
        <v>651250</v>
      </c>
      <c r="D21" s="106"/>
    </row>
    <row r="22" spans="1:4" ht="19.5" customHeight="1" x14ac:dyDescent="0.2">
      <c r="A22" s="330">
        <v>16</v>
      </c>
      <c r="B22" s="333" t="s">
        <v>119</v>
      </c>
      <c r="C22" s="332">
        <v>1750</v>
      </c>
      <c r="D22" s="106"/>
    </row>
    <row r="23" spans="1:4" ht="19.5" customHeight="1" x14ac:dyDescent="0.2">
      <c r="A23" s="330">
        <v>17</v>
      </c>
      <c r="B23" s="335" t="s">
        <v>354</v>
      </c>
      <c r="C23" s="336">
        <f>C21+C22+C17</f>
        <v>845000</v>
      </c>
      <c r="D23" s="106"/>
    </row>
    <row r="24" spans="1:4" ht="19.5" customHeight="1" x14ac:dyDescent="0.2">
      <c r="A24" s="330">
        <v>18</v>
      </c>
      <c r="B24" s="338" t="s">
        <v>120</v>
      </c>
      <c r="C24" s="332">
        <v>1300</v>
      </c>
      <c r="D24" s="106"/>
    </row>
    <row r="25" spans="1:4" ht="19.5" customHeight="1" x14ac:dyDescent="0.2">
      <c r="A25" s="330">
        <v>19</v>
      </c>
      <c r="B25" s="338" t="s">
        <v>121</v>
      </c>
      <c r="C25" s="332">
        <v>60000</v>
      </c>
      <c r="D25" s="106"/>
    </row>
    <row r="26" spans="1:4" ht="19.5" customHeight="1" x14ac:dyDescent="0.2">
      <c r="A26" s="330">
        <v>20</v>
      </c>
      <c r="B26" s="338" t="s">
        <v>285</v>
      </c>
      <c r="C26" s="332">
        <v>58000</v>
      </c>
      <c r="D26" s="106"/>
    </row>
    <row r="27" spans="1:4" ht="19.5" customHeight="1" x14ac:dyDescent="0.2">
      <c r="A27" s="330">
        <v>21</v>
      </c>
      <c r="B27" s="338" t="s">
        <v>122</v>
      </c>
      <c r="C27" s="332">
        <v>7400</v>
      </c>
      <c r="D27" s="106"/>
    </row>
    <row r="28" spans="1:4" ht="19.5" customHeight="1" x14ac:dyDescent="0.2">
      <c r="A28" s="330">
        <v>22</v>
      </c>
      <c r="B28" s="338" t="s">
        <v>250</v>
      </c>
      <c r="C28" s="332">
        <v>20000</v>
      </c>
      <c r="D28" s="106"/>
    </row>
    <row r="29" spans="1:4" ht="19.5" customHeight="1" x14ac:dyDescent="0.2">
      <c r="A29" s="330">
        <v>23</v>
      </c>
      <c r="B29" s="338" t="s">
        <v>123</v>
      </c>
      <c r="C29" s="332">
        <v>500</v>
      </c>
      <c r="D29" s="106"/>
    </row>
    <row r="30" spans="1:4" ht="19.5" customHeight="1" x14ac:dyDescent="0.2">
      <c r="A30" s="330">
        <v>24</v>
      </c>
      <c r="B30" s="338" t="s">
        <v>124</v>
      </c>
      <c r="C30" s="332">
        <v>33858</v>
      </c>
      <c r="D30" s="106"/>
    </row>
    <row r="31" spans="1:4" ht="19.5" customHeight="1" x14ac:dyDescent="0.2">
      <c r="A31" s="330">
        <v>25</v>
      </c>
      <c r="B31" s="338" t="s">
        <v>251</v>
      </c>
      <c r="C31" s="332">
        <v>226457</v>
      </c>
      <c r="D31" s="106"/>
    </row>
    <row r="32" spans="1:4" ht="19.5" customHeight="1" x14ac:dyDescent="0.2">
      <c r="A32" s="330">
        <v>26</v>
      </c>
      <c r="B32" s="338" t="s">
        <v>125</v>
      </c>
      <c r="C32" s="332">
        <v>225</v>
      </c>
      <c r="D32" s="106"/>
    </row>
    <row r="33" spans="1:4" ht="19.5" customHeight="1" x14ac:dyDescent="0.2">
      <c r="A33" s="330">
        <v>27</v>
      </c>
      <c r="B33" s="338" t="s">
        <v>126</v>
      </c>
      <c r="C33" s="332">
        <v>800</v>
      </c>
      <c r="D33" s="106"/>
    </row>
    <row r="34" spans="1:4" ht="19.5" customHeight="1" x14ac:dyDescent="0.2">
      <c r="A34" s="330">
        <v>28</v>
      </c>
      <c r="B34" s="339" t="s">
        <v>355</v>
      </c>
      <c r="C34" s="340">
        <f>SUM(C24:C33)</f>
        <v>408540</v>
      </c>
      <c r="D34" s="106"/>
    </row>
    <row r="35" spans="1:4" ht="19.5" customHeight="1" x14ac:dyDescent="0.2">
      <c r="A35" s="330">
        <v>29</v>
      </c>
      <c r="B35" s="338" t="s">
        <v>127</v>
      </c>
      <c r="C35" s="332">
        <v>162175</v>
      </c>
      <c r="D35" s="106"/>
    </row>
    <row r="36" spans="1:4" ht="19.5" customHeight="1" x14ac:dyDescent="0.2">
      <c r="A36" s="330">
        <v>30</v>
      </c>
      <c r="B36" s="335" t="s">
        <v>356</v>
      </c>
      <c r="C36" s="336">
        <f>C35</f>
        <v>162175</v>
      </c>
      <c r="D36" s="106"/>
    </row>
    <row r="37" spans="1:4" ht="29.25" customHeight="1" x14ac:dyDescent="0.2">
      <c r="A37" s="330">
        <v>31</v>
      </c>
      <c r="B37" s="333" t="s">
        <v>128</v>
      </c>
      <c r="C37" s="332">
        <v>500</v>
      </c>
      <c r="D37" s="106"/>
    </row>
    <row r="38" spans="1:4" ht="19.5" customHeight="1" x14ac:dyDescent="0.2">
      <c r="A38" s="330">
        <v>32</v>
      </c>
      <c r="B38" s="338" t="s">
        <v>129</v>
      </c>
      <c r="C38" s="332">
        <v>1000</v>
      </c>
      <c r="D38" s="106"/>
    </row>
    <row r="39" spans="1:4" ht="19.5" customHeight="1" x14ac:dyDescent="0.2">
      <c r="A39" s="330">
        <v>33</v>
      </c>
      <c r="B39" s="335" t="s">
        <v>357</v>
      </c>
      <c r="C39" s="336">
        <f>SUM(C37:C38)</f>
        <v>1500</v>
      </c>
      <c r="D39" s="106"/>
    </row>
    <row r="40" spans="1:4" ht="29.25" customHeight="1" x14ac:dyDescent="0.2">
      <c r="A40" s="330">
        <v>34</v>
      </c>
      <c r="B40" s="333" t="s">
        <v>130</v>
      </c>
      <c r="C40" s="332">
        <v>3000</v>
      </c>
      <c r="D40" s="106"/>
    </row>
    <row r="41" spans="1:4" ht="19.5" customHeight="1" x14ac:dyDescent="0.2">
      <c r="A41" s="330">
        <v>35</v>
      </c>
      <c r="B41" s="338" t="s">
        <v>252</v>
      </c>
      <c r="C41" s="332">
        <v>500</v>
      </c>
      <c r="D41" s="106"/>
    </row>
    <row r="42" spans="1:4" ht="19.5" customHeight="1" x14ac:dyDescent="0.2">
      <c r="A42" s="330">
        <v>36</v>
      </c>
      <c r="B42" s="335" t="s">
        <v>358</v>
      </c>
      <c r="C42" s="336">
        <f>SUM(C40:C41)</f>
        <v>3500</v>
      </c>
      <c r="D42" s="106"/>
    </row>
    <row r="43" spans="1:4" ht="19.5" customHeight="1" x14ac:dyDescent="0.2">
      <c r="A43" s="330">
        <v>37</v>
      </c>
      <c r="B43" s="339" t="s">
        <v>377</v>
      </c>
      <c r="C43" s="340">
        <f>C12+C16+C23+C34+C36+C39+C42+C14</f>
        <v>2987357</v>
      </c>
      <c r="D43" s="106"/>
    </row>
    <row r="44" spans="1:4" ht="21.75" customHeight="1" x14ac:dyDescent="0.2">
      <c r="A44" s="330">
        <v>38</v>
      </c>
      <c r="B44" s="341" t="s">
        <v>131</v>
      </c>
      <c r="C44" s="332">
        <v>1647475</v>
      </c>
      <c r="D44" s="106"/>
    </row>
    <row r="45" spans="1:4" ht="21.75" customHeight="1" x14ac:dyDescent="0.2">
      <c r="A45" s="330">
        <v>39</v>
      </c>
      <c r="B45" s="341" t="s">
        <v>368</v>
      </c>
      <c r="C45" s="332">
        <v>255000</v>
      </c>
      <c r="D45" s="106"/>
    </row>
    <row r="46" spans="1:4" ht="21.75" customHeight="1" x14ac:dyDescent="0.2">
      <c r="A46" s="330">
        <v>40</v>
      </c>
      <c r="B46" s="341" t="s">
        <v>346</v>
      </c>
      <c r="C46" s="332">
        <v>250000</v>
      </c>
      <c r="D46" s="106"/>
    </row>
    <row r="47" spans="1:4" ht="21.75" customHeight="1" x14ac:dyDescent="0.2">
      <c r="A47" s="330">
        <v>41</v>
      </c>
      <c r="B47" s="342" t="s">
        <v>378</v>
      </c>
      <c r="C47" s="400">
        <f>C44+C46+C45</f>
        <v>2152475</v>
      </c>
      <c r="D47" s="106"/>
    </row>
    <row r="48" spans="1:4" ht="27" customHeight="1" x14ac:dyDescent="0.2">
      <c r="A48" s="330">
        <v>42</v>
      </c>
      <c r="B48" s="343" t="s">
        <v>379</v>
      </c>
      <c r="C48" s="148">
        <f>C43+C47</f>
        <v>5139832</v>
      </c>
      <c r="D48" s="109"/>
    </row>
    <row r="50" spans="3:3" ht="12" customHeight="1" x14ac:dyDescent="0.2">
      <c r="C50" s="535"/>
    </row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91"/>
  <sheetViews>
    <sheetView topLeftCell="A61" zoomScaleNormal="100" zoomScaleSheetLayoutView="100" workbookViewId="0">
      <selection activeCell="C89" sqref="C89"/>
    </sheetView>
  </sheetViews>
  <sheetFormatPr defaultRowHeight="12.75" x14ac:dyDescent="0.2"/>
  <cols>
    <col min="1" max="1" width="9.140625" style="101" customWidth="1"/>
    <col min="2" max="2" width="87.5703125" style="101" customWidth="1"/>
    <col min="3" max="3" width="23.7109375" style="101" customWidth="1"/>
    <col min="4" max="21" width="2.7109375" style="101" customWidth="1"/>
    <col min="22" max="22" width="29.5703125" style="101" customWidth="1"/>
    <col min="23" max="25" width="2.7109375" style="101" customWidth="1"/>
    <col min="26" max="26" width="21" style="101" customWidth="1"/>
    <col min="27" max="28" width="2.7109375" style="101" customWidth="1"/>
    <col min="29" max="16384" width="9.140625" style="101"/>
  </cols>
  <sheetData>
    <row r="1" spans="1:33" ht="21" customHeight="1" x14ac:dyDescent="0.2">
      <c r="A1" s="676" t="s">
        <v>525</v>
      </c>
      <c r="B1" s="676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/>
      <c r="AA1"/>
      <c r="AB1"/>
      <c r="AC1"/>
      <c r="AD1"/>
      <c r="AE1"/>
      <c r="AF1"/>
      <c r="AG1"/>
    </row>
    <row r="2" spans="1:33" ht="25.5" customHeight="1" x14ac:dyDescent="0.2">
      <c r="A2" s="677" t="s">
        <v>526</v>
      </c>
      <c r="B2" s="677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/>
      <c r="AA2"/>
      <c r="AB2"/>
      <c r="AC2"/>
      <c r="AD2"/>
      <c r="AE2"/>
      <c r="AF2"/>
      <c r="AG2"/>
    </row>
    <row r="3" spans="1:33" ht="19.5" customHeight="1" x14ac:dyDescent="0.2">
      <c r="A3" s="424"/>
      <c r="B3" s="425"/>
      <c r="C3" s="425" t="s">
        <v>147</v>
      </c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/>
      <c r="AA3"/>
      <c r="AB3"/>
      <c r="AC3"/>
      <c r="AD3"/>
      <c r="AE3"/>
      <c r="AF3"/>
      <c r="AG3"/>
    </row>
    <row r="4" spans="1:33" ht="44.25" customHeight="1" x14ac:dyDescent="0.2">
      <c r="A4" s="152"/>
      <c r="B4" s="423" t="s">
        <v>110</v>
      </c>
      <c r="C4" s="280" t="s">
        <v>433</v>
      </c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/>
      <c r="AA4"/>
      <c r="AB4"/>
      <c r="AC4"/>
      <c r="AD4"/>
      <c r="AE4"/>
      <c r="AF4"/>
      <c r="AG4"/>
    </row>
    <row r="5" spans="1:33" ht="17.25" customHeight="1" x14ac:dyDescent="0.2">
      <c r="A5" s="183">
        <v>1</v>
      </c>
      <c r="B5" s="426" t="s">
        <v>144</v>
      </c>
      <c r="C5" s="337">
        <v>132478</v>
      </c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/>
      <c r="AA5"/>
      <c r="AB5"/>
      <c r="AC5"/>
      <c r="AD5"/>
      <c r="AE5"/>
      <c r="AF5"/>
      <c r="AG5"/>
    </row>
    <row r="6" spans="1:33" s="107" customFormat="1" ht="20.25" customHeight="1" x14ac:dyDescent="0.2">
      <c r="A6" s="183">
        <v>2</v>
      </c>
      <c r="B6" s="426" t="s">
        <v>98</v>
      </c>
      <c r="C6" s="337">
        <v>22510</v>
      </c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</row>
    <row r="7" spans="1:33" ht="15.75" customHeight="1" x14ac:dyDescent="0.2">
      <c r="A7" s="183">
        <v>3</v>
      </c>
      <c r="B7" s="331" t="s">
        <v>239</v>
      </c>
      <c r="C7" s="332">
        <v>350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/>
      <c r="AA7"/>
      <c r="AB7"/>
      <c r="AC7" s="678"/>
      <c r="AD7" s="678"/>
      <c r="AE7" s="678"/>
      <c r="AF7" s="678"/>
    </row>
    <row r="8" spans="1:33" ht="19.5" customHeight="1" x14ac:dyDescent="0.2">
      <c r="A8" s="183">
        <v>4</v>
      </c>
      <c r="B8" s="331" t="s">
        <v>240</v>
      </c>
      <c r="C8" s="332">
        <v>2500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/>
      <c r="AA8"/>
      <c r="AB8"/>
    </row>
    <row r="9" spans="1:33" ht="19.5" customHeight="1" x14ac:dyDescent="0.2">
      <c r="A9" s="183">
        <v>5</v>
      </c>
      <c r="B9" s="426" t="s">
        <v>5</v>
      </c>
      <c r="C9" s="337">
        <f>C7+C8</f>
        <v>2850</v>
      </c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/>
      <c r="AA9"/>
      <c r="AB9"/>
      <c r="AC9"/>
      <c r="AD9"/>
      <c r="AE9"/>
      <c r="AF9"/>
      <c r="AG9"/>
    </row>
    <row r="10" spans="1:33" ht="19.5" customHeight="1" x14ac:dyDescent="0.2">
      <c r="A10" s="183">
        <v>6</v>
      </c>
      <c r="B10" s="331" t="s">
        <v>241</v>
      </c>
      <c r="C10" s="332">
        <v>1500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/>
      <c r="AA10"/>
      <c r="AB10"/>
      <c r="AC10"/>
      <c r="AD10"/>
      <c r="AE10"/>
      <c r="AF10"/>
      <c r="AG10"/>
    </row>
    <row r="11" spans="1:33" ht="19.5" customHeight="1" x14ac:dyDescent="0.2">
      <c r="A11" s="183">
        <v>7</v>
      </c>
      <c r="B11" s="331" t="s">
        <v>329</v>
      </c>
      <c r="C11" s="332">
        <v>700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/>
      <c r="AA11"/>
      <c r="AB11"/>
      <c r="AC11"/>
      <c r="AD11"/>
      <c r="AE11"/>
      <c r="AF11"/>
      <c r="AG11"/>
    </row>
    <row r="12" spans="1:33" ht="19.5" customHeight="1" x14ac:dyDescent="0.2">
      <c r="A12" s="183">
        <v>8</v>
      </c>
      <c r="B12" s="426" t="s">
        <v>380</v>
      </c>
      <c r="C12" s="337">
        <f>C10+C11</f>
        <v>2200</v>
      </c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/>
      <c r="AA12"/>
      <c r="AB12"/>
      <c r="AC12"/>
      <c r="AD12"/>
      <c r="AE12"/>
      <c r="AF12"/>
      <c r="AG12"/>
    </row>
    <row r="13" spans="1:33" ht="19.5" customHeight="1" x14ac:dyDescent="0.2">
      <c r="A13" s="183">
        <v>9</v>
      </c>
      <c r="B13" s="331" t="s">
        <v>242</v>
      </c>
      <c r="C13" s="332">
        <v>38000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/>
      <c r="AA13"/>
      <c r="AB13"/>
      <c r="AC13"/>
      <c r="AD13"/>
      <c r="AE13"/>
      <c r="AF13"/>
      <c r="AG13"/>
    </row>
    <row r="14" spans="1:33" ht="19.5" customHeight="1" x14ac:dyDescent="0.2">
      <c r="A14" s="183">
        <v>10</v>
      </c>
      <c r="B14" s="331" t="s">
        <v>99</v>
      </c>
      <c r="C14" s="332">
        <v>1000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/>
      <c r="AA14"/>
      <c r="AB14"/>
      <c r="AC14"/>
      <c r="AD14"/>
      <c r="AE14"/>
      <c r="AF14"/>
      <c r="AG14"/>
    </row>
    <row r="15" spans="1:33" ht="19.5" customHeight="1" x14ac:dyDescent="0.2">
      <c r="A15" s="183">
        <v>11</v>
      </c>
      <c r="B15" s="331" t="s">
        <v>243</v>
      </c>
      <c r="C15" s="332">
        <v>63000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/>
      <c r="AA15"/>
      <c r="AB15"/>
      <c r="AC15"/>
      <c r="AD15"/>
      <c r="AE15"/>
      <c r="AF15"/>
      <c r="AG15"/>
    </row>
    <row r="16" spans="1:33" ht="19.5" customHeight="1" x14ac:dyDescent="0.2">
      <c r="A16" s="183">
        <v>12</v>
      </c>
      <c r="B16" s="331" t="s">
        <v>244</v>
      </c>
      <c r="C16" s="332">
        <v>6000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/>
      <c r="AA16"/>
      <c r="AB16"/>
      <c r="AC16"/>
      <c r="AD16"/>
      <c r="AE16"/>
      <c r="AF16"/>
      <c r="AG16"/>
    </row>
    <row r="17" spans="1:26" ht="19.5" customHeight="1" x14ac:dyDescent="0.2">
      <c r="A17" s="183">
        <v>13</v>
      </c>
      <c r="B17" s="427" t="s">
        <v>245</v>
      </c>
      <c r="C17" s="332">
        <v>7400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/>
    </row>
    <row r="18" spans="1:26" ht="19.5" customHeight="1" x14ac:dyDescent="0.2">
      <c r="A18" s="183">
        <v>14</v>
      </c>
      <c r="B18" s="428" t="s">
        <v>246</v>
      </c>
      <c r="C18" s="429">
        <v>75770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/>
    </row>
    <row r="19" spans="1:26" ht="19.5" customHeight="1" x14ac:dyDescent="0.2">
      <c r="A19" s="183">
        <v>15</v>
      </c>
      <c r="B19" s="331" t="s">
        <v>247</v>
      </c>
      <c r="C19" s="332">
        <v>61000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/>
    </row>
    <row r="20" spans="1:26" ht="19.5" customHeight="1" x14ac:dyDescent="0.2">
      <c r="A20" s="183">
        <v>16</v>
      </c>
      <c r="B20" s="426" t="s">
        <v>232</v>
      </c>
      <c r="C20" s="337">
        <f>C13+C14+C15+C16+C17+C18+C19</f>
        <v>252170</v>
      </c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</row>
    <row r="21" spans="1:26" ht="19.5" customHeight="1" x14ac:dyDescent="0.2">
      <c r="A21" s="183">
        <v>17</v>
      </c>
      <c r="B21" s="331" t="s">
        <v>100</v>
      </c>
      <c r="C21" s="332">
        <v>3500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/>
    </row>
    <row r="22" spans="1:26" ht="19.5" customHeight="1" x14ac:dyDescent="0.2">
      <c r="A22" s="183">
        <v>18</v>
      </c>
      <c r="B22" s="331" t="s">
        <v>101</v>
      </c>
      <c r="C22" s="332">
        <v>4000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/>
    </row>
    <row r="23" spans="1:26" ht="19.5" customHeight="1" x14ac:dyDescent="0.2">
      <c r="A23" s="183">
        <v>19</v>
      </c>
      <c r="B23" s="426" t="s">
        <v>224</v>
      </c>
      <c r="C23" s="337">
        <f>C21+C22</f>
        <v>7500</v>
      </c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4"/>
      <c r="Z23"/>
    </row>
    <row r="24" spans="1:26" ht="19.5" customHeight="1" x14ac:dyDescent="0.2">
      <c r="A24" s="183">
        <v>20</v>
      </c>
      <c r="B24" s="331" t="s">
        <v>102</v>
      </c>
      <c r="C24" s="332">
        <v>240357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/>
    </row>
    <row r="25" spans="1:26" ht="19.5" customHeight="1" x14ac:dyDescent="0.2">
      <c r="A25" s="183">
        <v>21</v>
      </c>
      <c r="B25" s="331" t="s">
        <v>103</v>
      </c>
      <c r="C25" s="332">
        <v>16200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/>
    </row>
    <row r="26" spans="1:26" ht="19.5" customHeight="1" x14ac:dyDescent="0.25">
      <c r="A26" s="183">
        <v>22</v>
      </c>
      <c r="B26" s="430" t="s">
        <v>225</v>
      </c>
      <c r="C26" s="332">
        <v>5000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/>
    </row>
    <row r="27" spans="1:26" ht="21" customHeight="1" x14ac:dyDescent="0.2">
      <c r="A27" s="183">
        <v>23</v>
      </c>
      <c r="B27" s="331" t="s">
        <v>248</v>
      </c>
      <c r="C27" s="332">
        <v>10000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/>
    </row>
    <row r="28" spans="1:26" ht="19.5" customHeight="1" x14ac:dyDescent="0.2">
      <c r="A28" s="183">
        <v>24</v>
      </c>
      <c r="B28" s="426" t="s">
        <v>381</v>
      </c>
      <c r="C28" s="337">
        <f>C24+C25+C26+C27</f>
        <v>271557</v>
      </c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4"/>
      <c r="Z28"/>
    </row>
    <row r="29" spans="1:26" ht="19.5" customHeight="1" x14ac:dyDescent="0.2">
      <c r="A29" s="183">
        <v>25</v>
      </c>
      <c r="B29" s="426" t="s">
        <v>382</v>
      </c>
      <c r="C29" s="337">
        <f>C28+C23+C20+C12+C9</f>
        <v>536277</v>
      </c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/>
    </row>
    <row r="30" spans="1:26" ht="19.5" customHeight="1" x14ac:dyDescent="0.2">
      <c r="A30" s="183">
        <v>26</v>
      </c>
      <c r="B30" s="331" t="s">
        <v>286</v>
      </c>
      <c r="C30" s="332">
        <v>3000</v>
      </c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4"/>
      <c r="Z30"/>
    </row>
    <row r="31" spans="1:26" ht="19.5" customHeight="1" x14ac:dyDescent="0.2">
      <c r="A31" s="183">
        <v>27</v>
      </c>
      <c r="B31" s="331" t="s">
        <v>161</v>
      </c>
      <c r="C31" s="332">
        <v>200</v>
      </c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/>
    </row>
    <row r="32" spans="1:26" ht="19.5" customHeight="1" x14ac:dyDescent="0.2">
      <c r="A32" s="183">
        <v>28</v>
      </c>
      <c r="B32" s="331" t="s">
        <v>160</v>
      </c>
      <c r="C32" s="332">
        <v>2000</v>
      </c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/>
    </row>
    <row r="33" spans="1:25" ht="19.5" customHeight="1" x14ac:dyDescent="0.2">
      <c r="A33" s="183">
        <v>29</v>
      </c>
      <c r="B33" s="331" t="s">
        <v>226</v>
      </c>
      <c r="C33" s="332">
        <v>1500</v>
      </c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</row>
    <row r="34" spans="1:25" ht="19.5" customHeight="1" x14ac:dyDescent="0.2">
      <c r="A34" s="183"/>
      <c r="B34" s="431" t="s">
        <v>287</v>
      </c>
      <c r="C34" s="332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</row>
    <row r="35" spans="1:25" ht="19.5" customHeight="1" x14ac:dyDescent="0.2">
      <c r="A35" s="183">
        <v>29</v>
      </c>
      <c r="B35" s="432" t="s">
        <v>288</v>
      </c>
      <c r="C35" s="332">
        <v>7500</v>
      </c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</row>
    <row r="36" spans="1:25" ht="30.75" customHeight="1" x14ac:dyDescent="0.2">
      <c r="A36" s="183">
        <v>30</v>
      </c>
      <c r="B36" s="432" t="s">
        <v>289</v>
      </c>
      <c r="C36" s="332">
        <v>4000</v>
      </c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</row>
    <row r="37" spans="1:25" ht="19.5" customHeight="1" x14ac:dyDescent="0.2">
      <c r="A37" s="183">
        <v>31</v>
      </c>
      <c r="B37" s="433" t="s">
        <v>290</v>
      </c>
      <c r="C37" s="434">
        <v>2500</v>
      </c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</row>
    <row r="38" spans="1:25" ht="19.5" customHeight="1" x14ac:dyDescent="0.2">
      <c r="A38" s="183"/>
      <c r="B38" s="431" t="s">
        <v>291</v>
      </c>
      <c r="C38" s="434"/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</row>
    <row r="39" spans="1:25" ht="19.5" customHeight="1" x14ac:dyDescent="0.2">
      <c r="A39" s="183">
        <v>32</v>
      </c>
      <c r="B39" s="435" t="s">
        <v>292</v>
      </c>
      <c r="C39" s="436">
        <v>2400</v>
      </c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</row>
    <row r="40" spans="1:25" ht="19.5" customHeight="1" x14ac:dyDescent="0.2">
      <c r="A40" s="183">
        <v>33</v>
      </c>
      <c r="B40" s="432" t="s">
        <v>293</v>
      </c>
      <c r="C40" s="436">
        <v>6500</v>
      </c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</row>
    <row r="41" spans="1:25" ht="19.5" customHeight="1" x14ac:dyDescent="0.2">
      <c r="A41" s="183">
        <v>34</v>
      </c>
      <c r="B41" s="435" t="s">
        <v>294</v>
      </c>
      <c r="C41" s="436">
        <v>400</v>
      </c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</row>
    <row r="42" spans="1:25" ht="19.5" customHeight="1" x14ac:dyDescent="0.2">
      <c r="A42" s="183">
        <v>35</v>
      </c>
      <c r="B42" s="437" t="s">
        <v>383</v>
      </c>
      <c r="C42" s="438">
        <v>30000</v>
      </c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</row>
    <row r="43" spans="1:25" ht="19.5" customHeight="1" x14ac:dyDescent="0.2">
      <c r="A43" s="183"/>
      <c r="B43" s="437" t="s">
        <v>495</v>
      </c>
      <c r="C43" s="438">
        <v>1830</v>
      </c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</row>
    <row r="44" spans="1:25" ht="33.75" customHeight="1" x14ac:dyDescent="0.2">
      <c r="A44" s="183">
        <v>36</v>
      </c>
      <c r="B44" s="437" t="s">
        <v>249</v>
      </c>
      <c r="C44" s="438">
        <v>773885</v>
      </c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</row>
    <row r="45" spans="1:25" ht="19.5" customHeight="1" x14ac:dyDescent="0.2">
      <c r="A45" s="183">
        <v>37</v>
      </c>
      <c r="B45" s="437" t="s">
        <v>104</v>
      </c>
      <c r="C45" s="438">
        <f>C46+C47+C48+C49+C50+C51+C53+C54+C55+C56+C57+C59+C58</f>
        <v>51830</v>
      </c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</row>
    <row r="46" spans="1:25" ht="19.5" customHeight="1" x14ac:dyDescent="0.2">
      <c r="A46" s="183"/>
      <c r="B46" s="439" t="s">
        <v>149</v>
      </c>
      <c r="C46" s="436">
        <v>1000</v>
      </c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</row>
    <row r="47" spans="1:25" ht="19.5" customHeight="1" x14ac:dyDescent="0.2">
      <c r="A47" s="183"/>
      <c r="B47" s="439" t="s">
        <v>150</v>
      </c>
      <c r="C47" s="436">
        <v>1500</v>
      </c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</row>
    <row r="48" spans="1:25" ht="19.5" customHeight="1" x14ac:dyDescent="0.2">
      <c r="A48" s="183"/>
      <c r="B48" s="439" t="s">
        <v>151</v>
      </c>
      <c r="C48" s="436">
        <v>1500</v>
      </c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</row>
    <row r="49" spans="1:25" ht="19.5" customHeight="1" x14ac:dyDescent="0.2">
      <c r="A49" s="183"/>
      <c r="B49" s="439" t="s">
        <v>369</v>
      </c>
      <c r="C49" s="436">
        <v>500</v>
      </c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</row>
    <row r="50" spans="1:25" ht="19.5" customHeight="1" x14ac:dyDescent="0.2">
      <c r="A50" s="183"/>
      <c r="B50" s="439" t="s">
        <v>152</v>
      </c>
      <c r="C50" s="436">
        <v>3500</v>
      </c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</row>
    <row r="51" spans="1:25" ht="19.5" customHeight="1" x14ac:dyDescent="0.2">
      <c r="A51" s="183"/>
      <c r="B51" s="439" t="s">
        <v>431</v>
      </c>
      <c r="C51" s="436">
        <v>1100</v>
      </c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</row>
    <row r="52" spans="1:25" ht="19.5" hidden="1" customHeight="1" x14ac:dyDescent="0.2">
      <c r="A52" s="183"/>
      <c r="B52" s="439"/>
      <c r="C52" s="436"/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</row>
    <row r="53" spans="1:25" ht="19.5" customHeight="1" x14ac:dyDescent="0.2">
      <c r="A53" s="183"/>
      <c r="B53" s="439" t="s">
        <v>430</v>
      </c>
      <c r="C53" s="436">
        <v>300</v>
      </c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</row>
    <row r="54" spans="1:25" ht="19.5" customHeight="1" x14ac:dyDescent="0.2">
      <c r="A54" s="183"/>
      <c r="B54" s="344" t="s">
        <v>363</v>
      </c>
      <c r="C54" s="436">
        <v>1000</v>
      </c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</row>
    <row r="55" spans="1:25" ht="19.5" customHeight="1" x14ac:dyDescent="0.2">
      <c r="A55" s="183"/>
      <c r="B55" s="439" t="s">
        <v>227</v>
      </c>
      <c r="C55" s="436">
        <v>1000</v>
      </c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</row>
    <row r="56" spans="1:25" ht="19.5" customHeight="1" x14ac:dyDescent="0.2">
      <c r="A56" s="183"/>
      <c r="B56" s="439" t="s">
        <v>424</v>
      </c>
      <c r="C56" s="436">
        <v>6500</v>
      </c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5"/>
      <c r="U56" s="415"/>
      <c r="V56" s="415"/>
      <c r="W56" s="415"/>
      <c r="X56" s="415"/>
      <c r="Y56" s="415"/>
    </row>
    <row r="57" spans="1:25" ht="19.5" customHeight="1" x14ac:dyDescent="0.2">
      <c r="A57" s="183"/>
      <c r="B57" s="439" t="s">
        <v>370</v>
      </c>
      <c r="C57" s="436">
        <v>1310</v>
      </c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</row>
    <row r="58" spans="1:25" ht="19.5" customHeight="1" x14ac:dyDescent="0.2">
      <c r="A58" s="183"/>
      <c r="B58" s="439" t="s">
        <v>534</v>
      </c>
      <c r="C58" s="436">
        <v>40</v>
      </c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</row>
    <row r="59" spans="1:25" ht="19.5" customHeight="1" x14ac:dyDescent="0.2">
      <c r="A59" s="183"/>
      <c r="B59" s="440" t="s">
        <v>153</v>
      </c>
      <c r="C59" s="441">
        <v>32580</v>
      </c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</row>
    <row r="60" spans="1:25" ht="19.5" customHeight="1" x14ac:dyDescent="0.2">
      <c r="A60" s="183"/>
      <c r="B60" s="439" t="s">
        <v>154</v>
      </c>
      <c r="C60" s="436">
        <v>8000</v>
      </c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</row>
    <row r="61" spans="1:25" ht="19.5" customHeight="1" x14ac:dyDescent="0.2">
      <c r="A61" s="183"/>
      <c r="B61" s="439" t="s">
        <v>88</v>
      </c>
      <c r="C61" s="436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</row>
    <row r="62" spans="1:25" ht="19.5" customHeight="1" x14ac:dyDescent="0.2">
      <c r="A62" s="183"/>
      <c r="B62" s="439" t="s">
        <v>155</v>
      </c>
      <c r="C62" s="436">
        <v>5500</v>
      </c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</row>
    <row r="63" spans="1:25" ht="19.5" customHeight="1" x14ac:dyDescent="0.2">
      <c r="A63" s="183"/>
      <c r="B63" s="439" t="s">
        <v>156</v>
      </c>
      <c r="C63" s="436">
        <v>10000</v>
      </c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  <c r="U63" s="415"/>
      <c r="V63" s="415"/>
      <c r="W63" s="415"/>
      <c r="X63" s="415"/>
      <c r="Y63" s="415"/>
    </row>
    <row r="64" spans="1:25" ht="19.5" customHeight="1" x14ac:dyDescent="0.2">
      <c r="A64" s="183"/>
      <c r="B64" s="439" t="s">
        <v>157</v>
      </c>
      <c r="C64" s="436">
        <v>1600</v>
      </c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</row>
    <row r="65" spans="1:25" ht="19.5" customHeight="1" x14ac:dyDescent="0.2">
      <c r="A65" s="183"/>
      <c r="B65" s="439" t="s">
        <v>158</v>
      </c>
      <c r="C65" s="436">
        <v>400</v>
      </c>
      <c r="D65" s="415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</row>
    <row r="66" spans="1:25" ht="19.5" customHeight="1" x14ac:dyDescent="0.2">
      <c r="A66" s="183"/>
      <c r="B66" s="439" t="s">
        <v>159</v>
      </c>
      <c r="C66" s="436">
        <v>550</v>
      </c>
      <c r="D66" s="415"/>
      <c r="E66" s="415"/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</row>
    <row r="67" spans="1:25" ht="19.5" customHeight="1" x14ac:dyDescent="0.2">
      <c r="A67" s="183"/>
      <c r="B67" s="439" t="s">
        <v>284</v>
      </c>
      <c r="C67" s="436">
        <v>430</v>
      </c>
      <c r="D67" s="415"/>
      <c r="E67" s="415"/>
      <c r="F67" s="415"/>
      <c r="G67" s="415"/>
      <c r="H67" s="415"/>
      <c r="I67" s="415"/>
      <c r="J67" s="415"/>
      <c r="K67" s="415"/>
      <c r="L67" s="415"/>
      <c r="M67" s="415"/>
      <c r="N67" s="415"/>
      <c r="O67" s="415"/>
      <c r="P67" s="415"/>
      <c r="Q67" s="415"/>
      <c r="R67" s="415"/>
      <c r="S67" s="415"/>
      <c r="T67" s="415"/>
      <c r="U67" s="415"/>
      <c r="V67" s="415"/>
      <c r="W67" s="415"/>
      <c r="X67" s="415"/>
      <c r="Y67" s="415"/>
    </row>
    <row r="68" spans="1:25" ht="19.5" customHeight="1" x14ac:dyDescent="0.2">
      <c r="A68" s="183"/>
      <c r="B68" s="439" t="s">
        <v>280</v>
      </c>
      <c r="C68" s="436">
        <v>1350</v>
      </c>
      <c r="D68" s="415"/>
      <c r="E68" s="415"/>
      <c r="F68" s="415"/>
      <c r="G68" s="415"/>
      <c r="H68" s="415"/>
      <c r="I68" s="415"/>
      <c r="J68" s="415"/>
      <c r="K68" s="415"/>
      <c r="L68" s="415"/>
      <c r="M68" s="415"/>
      <c r="N68" s="415"/>
      <c r="O68" s="415"/>
      <c r="P68" s="415"/>
      <c r="Q68" s="415"/>
      <c r="R68" s="415"/>
      <c r="S68" s="415"/>
      <c r="T68" s="415"/>
      <c r="U68" s="415"/>
      <c r="V68" s="415"/>
      <c r="W68" s="415"/>
      <c r="X68" s="415"/>
      <c r="Y68" s="415"/>
    </row>
    <row r="69" spans="1:25" ht="19.5" customHeight="1" x14ac:dyDescent="0.2">
      <c r="A69" s="183"/>
      <c r="B69" s="439" t="s">
        <v>281</v>
      </c>
      <c r="C69" s="436">
        <v>300</v>
      </c>
      <c r="D69" s="419"/>
      <c r="E69" s="419"/>
      <c r="F69" s="419"/>
      <c r="G69" s="419"/>
      <c r="H69" s="419"/>
      <c r="I69" s="419"/>
      <c r="J69" s="419"/>
      <c r="K69" s="419"/>
      <c r="L69" s="419"/>
      <c r="M69" s="419"/>
      <c r="N69" s="419"/>
      <c r="O69" s="419"/>
      <c r="P69" s="419"/>
      <c r="Q69" s="419"/>
      <c r="R69" s="419"/>
      <c r="S69" s="419"/>
      <c r="T69" s="419"/>
      <c r="U69" s="419"/>
      <c r="V69" s="419"/>
      <c r="W69" s="419"/>
      <c r="X69" s="419"/>
      <c r="Y69" s="419"/>
    </row>
    <row r="70" spans="1:25" ht="19.5" customHeight="1" x14ac:dyDescent="0.2">
      <c r="A70" s="183"/>
      <c r="B70" s="439" t="s">
        <v>282</v>
      </c>
      <c r="C70" s="436">
        <v>300</v>
      </c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5"/>
      <c r="O70" s="415"/>
      <c r="P70" s="415"/>
      <c r="Q70" s="415"/>
      <c r="R70" s="415"/>
      <c r="S70" s="415"/>
      <c r="T70" s="415"/>
      <c r="U70" s="415"/>
      <c r="V70" s="415"/>
      <c r="W70" s="415"/>
      <c r="X70" s="415"/>
      <c r="Y70" s="415"/>
    </row>
    <row r="71" spans="1:25" ht="19.5" customHeight="1" x14ac:dyDescent="0.2">
      <c r="A71" s="183"/>
      <c r="B71" s="439" t="s">
        <v>362</v>
      </c>
      <c r="C71" s="436">
        <v>1700</v>
      </c>
      <c r="D71" s="415"/>
      <c r="E71" s="415"/>
      <c r="F71" s="415"/>
      <c r="G71" s="415"/>
      <c r="H71" s="415"/>
      <c r="I71" s="415"/>
      <c r="J71" s="415"/>
      <c r="K71" s="415"/>
      <c r="L71" s="415"/>
      <c r="M71" s="415"/>
      <c r="N71" s="415"/>
      <c r="O71" s="415"/>
      <c r="P71" s="415"/>
      <c r="Q71" s="415"/>
      <c r="R71" s="415"/>
      <c r="S71" s="415"/>
      <c r="T71" s="415"/>
      <c r="U71" s="415"/>
      <c r="V71" s="415"/>
      <c r="W71" s="415"/>
      <c r="X71" s="415"/>
      <c r="Y71" s="415"/>
    </row>
    <row r="72" spans="1:25" ht="19.5" customHeight="1" x14ac:dyDescent="0.2">
      <c r="A72" s="183"/>
      <c r="B72" s="439" t="s">
        <v>283</v>
      </c>
      <c r="C72" s="436">
        <v>1050</v>
      </c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</row>
    <row r="73" spans="1:25" ht="19.5" customHeight="1" x14ac:dyDescent="0.2">
      <c r="A73" s="183"/>
      <c r="B73" s="439" t="s">
        <v>533</v>
      </c>
      <c r="C73" s="436">
        <v>1000</v>
      </c>
      <c r="D73" s="415"/>
      <c r="E73" s="415"/>
      <c r="F73" s="415"/>
      <c r="G73" s="415"/>
      <c r="H73" s="415"/>
      <c r="I73" s="415"/>
      <c r="J73" s="415"/>
      <c r="K73" s="415"/>
      <c r="L73" s="415"/>
      <c r="M73" s="415"/>
      <c r="N73" s="415"/>
      <c r="O73" s="415"/>
      <c r="P73" s="415"/>
      <c r="Q73" s="415"/>
      <c r="R73" s="415"/>
      <c r="S73" s="415"/>
      <c r="T73" s="415"/>
      <c r="U73" s="415"/>
      <c r="V73" s="415"/>
      <c r="W73" s="415"/>
      <c r="X73" s="415"/>
      <c r="Y73" s="415"/>
    </row>
    <row r="74" spans="1:25" ht="19.5" customHeight="1" x14ac:dyDescent="0.2">
      <c r="A74" s="183"/>
      <c r="B74" s="439" t="s">
        <v>535</v>
      </c>
      <c r="C74" s="436">
        <v>400</v>
      </c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415"/>
      <c r="Q74" s="415"/>
      <c r="R74" s="415"/>
      <c r="S74" s="415"/>
      <c r="T74" s="415"/>
      <c r="U74" s="415"/>
      <c r="V74" s="415"/>
      <c r="W74" s="415"/>
      <c r="X74" s="415"/>
      <c r="Y74" s="415"/>
    </row>
    <row r="75" spans="1:25" ht="22.5" customHeight="1" x14ac:dyDescent="0.2">
      <c r="A75" s="183">
        <v>38</v>
      </c>
      <c r="B75" s="439" t="s">
        <v>105</v>
      </c>
      <c r="C75" s="436">
        <v>49606</v>
      </c>
      <c r="D75" s="415"/>
      <c r="E75" s="415"/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</row>
    <row r="76" spans="1:25" ht="19.5" customHeight="1" x14ac:dyDescent="0.2">
      <c r="A76" s="183">
        <v>39</v>
      </c>
      <c r="B76" s="439" t="s">
        <v>228</v>
      </c>
      <c r="C76" s="436">
        <v>1000</v>
      </c>
      <c r="D76" s="415"/>
      <c r="E76" s="415"/>
      <c r="F76" s="415"/>
      <c r="G76" s="415"/>
      <c r="H76" s="415"/>
      <c r="I76" s="415"/>
      <c r="J76" s="415"/>
      <c r="K76" s="415"/>
      <c r="L76" s="415"/>
      <c r="M76" s="415"/>
      <c r="N76" s="415"/>
      <c r="O76" s="415"/>
      <c r="P76" s="415"/>
      <c r="Q76" s="415"/>
      <c r="R76" s="415"/>
      <c r="S76" s="415"/>
      <c r="T76" s="415"/>
      <c r="U76" s="415"/>
      <c r="V76" s="415"/>
      <c r="W76" s="415"/>
      <c r="X76" s="415"/>
      <c r="Y76" s="415"/>
    </row>
    <row r="77" spans="1:25" ht="19.5" customHeight="1" x14ac:dyDescent="0.2">
      <c r="A77" s="183">
        <v>40</v>
      </c>
      <c r="B77" s="437" t="s">
        <v>321</v>
      </c>
      <c r="C77" s="438">
        <f>C76+C75+C44+C45+C43</f>
        <v>878151</v>
      </c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  <c r="T77" s="418"/>
      <c r="U77" s="418"/>
      <c r="V77" s="418"/>
      <c r="W77" s="418"/>
      <c r="X77" s="418"/>
      <c r="Y77" s="418"/>
    </row>
    <row r="78" spans="1:25" ht="19.5" customHeight="1" x14ac:dyDescent="0.2">
      <c r="A78" s="183">
        <v>41</v>
      </c>
      <c r="B78" s="442" t="s">
        <v>143</v>
      </c>
      <c r="C78" s="429">
        <v>2307963</v>
      </c>
      <c r="D78" s="420"/>
      <c r="E78" s="420"/>
      <c r="F78" s="420"/>
      <c r="G78" s="420"/>
      <c r="H78" s="420"/>
      <c r="I78" s="420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</row>
    <row r="79" spans="1:25" s="107" customFormat="1" ht="19.5" customHeight="1" x14ac:dyDescent="0.2">
      <c r="A79" s="183">
        <v>42</v>
      </c>
      <c r="B79" s="443" t="s">
        <v>322</v>
      </c>
      <c r="C79" s="444">
        <f>C78</f>
        <v>2307963</v>
      </c>
      <c r="D79" s="410"/>
      <c r="E79" s="410"/>
      <c r="F79" s="410"/>
      <c r="G79" s="410"/>
      <c r="H79" s="410"/>
      <c r="I79" s="410"/>
      <c r="J79" s="410"/>
      <c r="K79" s="410"/>
      <c r="L79" s="410"/>
      <c r="M79" s="410"/>
      <c r="N79" s="410"/>
      <c r="O79" s="410"/>
      <c r="P79" s="410"/>
      <c r="Q79" s="410"/>
      <c r="R79" s="410"/>
      <c r="S79" s="410"/>
      <c r="T79" s="410"/>
      <c r="U79" s="410"/>
      <c r="V79" s="410"/>
      <c r="W79" s="410"/>
      <c r="X79" s="410"/>
      <c r="Y79" s="410"/>
    </row>
    <row r="80" spans="1:25" ht="29.25" customHeight="1" x14ac:dyDescent="0.2">
      <c r="A80" s="183">
        <v>43</v>
      </c>
      <c r="B80" s="437" t="s">
        <v>146</v>
      </c>
      <c r="C80" s="438">
        <v>156100</v>
      </c>
      <c r="D80" s="418"/>
      <c r="E80" s="418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  <c r="T80" s="418"/>
      <c r="U80" s="418"/>
      <c r="V80" s="418"/>
      <c r="W80" s="418"/>
      <c r="X80" s="418"/>
      <c r="Y80" s="418"/>
    </row>
    <row r="81" spans="1:25" ht="27" customHeight="1" x14ac:dyDescent="0.2">
      <c r="A81" s="183">
        <v>44</v>
      </c>
      <c r="B81" s="439" t="s">
        <v>229</v>
      </c>
      <c r="C81" s="436">
        <v>1500</v>
      </c>
      <c r="D81" s="415"/>
      <c r="E81" s="415"/>
      <c r="F81" s="415"/>
      <c r="G81" s="415"/>
      <c r="H81" s="415"/>
      <c r="I81" s="415"/>
      <c r="J81" s="415"/>
      <c r="K81" s="415"/>
      <c r="L81" s="415"/>
      <c r="M81" s="415"/>
      <c r="N81" s="415"/>
      <c r="O81" s="415"/>
      <c r="P81" s="415"/>
      <c r="Q81" s="415"/>
      <c r="R81" s="415"/>
      <c r="S81" s="415"/>
      <c r="T81" s="415"/>
      <c r="U81" s="415"/>
      <c r="V81" s="415"/>
      <c r="W81" s="415"/>
      <c r="X81" s="415"/>
      <c r="Y81" s="415"/>
    </row>
    <row r="82" spans="1:25" s="107" customFormat="1" ht="19.5" customHeight="1" x14ac:dyDescent="0.2">
      <c r="A82" s="183">
        <v>46</v>
      </c>
      <c r="B82" s="437" t="s">
        <v>323</v>
      </c>
      <c r="C82" s="340">
        <f>C81</f>
        <v>1500</v>
      </c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  <c r="T82" s="418"/>
      <c r="U82" s="418"/>
      <c r="V82" s="418"/>
      <c r="W82" s="418"/>
      <c r="X82" s="418"/>
      <c r="Y82" s="418"/>
    </row>
    <row r="83" spans="1:25" ht="24.75" customHeight="1" x14ac:dyDescent="0.2">
      <c r="A83" s="183">
        <v>47</v>
      </c>
      <c r="B83" s="443" t="s">
        <v>384</v>
      </c>
      <c r="C83" s="445">
        <f>C82+C77+C42+C29+C6+C5+C79+C80</f>
        <v>4064979</v>
      </c>
      <c r="D83" s="410"/>
      <c r="E83" s="410"/>
      <c r="F83" s="410"/>
      <c r="G83" s="410"/>
      <c r="H83" s="410"/>
      <c r="I83" s="410"/>
      <c r="J83" s="410"/>
      <c r="K83" s="410"/>
      <c r="L83" s="410"/>
      <c r="M83" s="410"/>
      <c r="N83" s="410"/>
      <c r="O83" s="410"/>
      <c r="P83" s="410"/>
      <c r="Q83" s="410"/>
      <c r="R83" s="410"/>
      <c r="S83" s="410"/>
      <c r="T83" s="410"/>
      <c r="U83" s="410"/>
      <c r="V83" s="410"/>
      <c r="W83" s="410"/>
      <c r="X83" s="410"/>
      <c r="Y83" s="410"/>
    </row>
    <row r="84" spans="1:25" ht="24.75" customHeight="1" x14ac:dyDescent="0.2">
      <c r="A84" s="183">
        <v>48</v>
      </c>
      <c r="B84" s="446" t="s">
        <v>269</v>
      </c>
      <c r="C84" s="447">
        <v>31584</v>
      </c>
      <c r="D84" s="410"/>
      <c r="E84" s="410"/>
      <c r="F84" s="410"/>
      <c r="G84" s="410"/>
      <c r="H84" s="410"/>
      <c r="I84" s="410"/>
      <c r="J84" s="410"/>
      <c r="K84" s="410"/>
      <c r="L84" s="410"/>
      <c r="M84" s="410"/>
      <c r="N84" s="410"/>
      <c r="O84" s="410"/>
      <c r="P84" s="410"/>
      <c r="Q84" s="410"/>
      <c r="R84" s="410"/>
      <c r="S84" s="410"/>
      <c r="T84" s="410"/>
      <c r="U84" s="410"/>
      <c r="V84" s="410"/>
      <c r="W84" s="410"/>
      <c r="X84" s="410"/>
      <c r="Y84" s="410"/>
    </row>
    <row r="85" spans="1:25" ht="24.75" customHeight="1" x14ac:dyDescent="0.2">
      <c r="A85" s="183">
        <v>49</v>
      </c>
      <c r="B85" s="448" t="s">
        <v>270</v>
      </c>
      <c r="C85" s="447">
        <v>793269</v>
      </c>
      <c r="D85" s="410"/>
      <c r="E85" s="410"/>
      <c r="F85" s="410"/>
      <c r="G85" s="410"/>
      <c r="H85" s="410"/>
      <c r="I85" s="410"/>
      <c r="J85" s="410"/>
      <c r="K85" s="410"/>
      <c r="L85" s="410"/>
      <c r="M85" s="410"/>
      <c r="N85" s="410"/>
      <c r="O85" s="410"/>
      <c r="P85" s="410"/>
      <c r="Q85" s="410"/>
      <c r="R85" s="410"/>
      <c r="S85" s="410"/>
      <c r="T85" s="410"/>
      <c r="U85" s="410"/>
      <c r="V85" s="410"/>
      <c r="W85" s="410"/>
      <c r="X85" s="410"/>
      <c r="Y85" s="410"/>
    </row>
    <row r="86" spans="1:25" ht="24.75" customHeight="1" x14ac:dyDescent="0.2">
      <c r="A86" s="183">
        <v>51</v>
      </c>
      <c r="B86" s="448" t="s">
        <v>347</v>
      </c>
      <c r="C86" s="447">
        <v>250000</v>
      </c>
      <c r="D86" s="410"/>
      <c r="E86" s="410"/>
      <c r="F86" s="410"/>
      <c r="G86" s="410"/>
      <c r="H86" s="410"/>
      <c r="I86" s="410"/>
      <c r="J86" s="410"/>
      <c r="K86" s="410"/>
      <c r="L86" s="410"/>
      <c r="M86" s="410"/>
      <c r="N86" s="410"/>
      <c r="O86" s="410"/>
      <c r="P86" s="410"/>
      <c r="Q86" s="410"/>
      <c r="R86" s="410"/>
      <c r="S86" s="410"/>
      <c r="T86" s="410"/>
      <c r="U86" s="410"/>
      <c r="V86" s="410"/>
      <c r="W86" s="410"/>
      <c r="X86" s="410"/>
      <c r="Y86" s="410"/>
    </row>
    <row r="87" spans="1:25" ht="24.75" customHeight="1" x14ac:dyDescent="0.2">
      <c r="A87" s="183">
        <v>52</v>
      </c>
      <c r="B87" s="449" t="s">
        <v>348</v>
      </c>
      <c r="C87" s="336">
        <f>C84+C86+C85</f>
        <v>1074853</v>
      </c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0"/>
      <c r="X87" s="410"/>
      <c r="Y87" s="410"/>
    </row>
    <row r="88" spans="1:25" ht="19.5" customHeight="1" x14ac:dyDescent="0.2">
      <c r="A88" s="183">
        <v>53</v>
      </c>
      <c r="B88" s="450" t="s">
        <v>349</v>
      </c>
      <c r="C88" s="148">
        <f>C87+C83</f>
        <v>5139832</v>
      </c>
      <c r="D88" s="421"/>
      <c r="E88" s="421"/>
      <c r="F88" s="421"/>
      <c r="G88" s="421"/>
      <c r="H88" s="421"/>
      <c r="I88" s="421"/>
      <c r="J88" s="421"/>
      <c r="K88" s="421"/>
      <c r="L88" s="421"/>
      <c r="M88" s="421"/>
      <c r="N88" s="421"/>
      <c r="O88" s="421"/>
      <c r="P88" s="421"/>
      <c r="Q88" s="421"/>
      <c r="R88" s="421"/>
      <c r="S88" s="421"/>
      <c r="T88" s="421"/>
      <c r="U88" s="421"/>
      <c r="V88" s="421"/>
      <c r="W88" s="421"/>
      <c r="X88" s="421"/>
      <c r="Y88" s="421"/>
    </row>
    <row r="89" spans="1:25" x14ac:dyDescent="0.2">
      <c r="A8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</row>
    <row r="90" spans="1:25" x14ac:dyDescent="0.2">
      <c r="A90"/>
      <c r="B90" s="110"/>
      <c r="C90" s="422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</row>
    <row r="91" spans="1:25" x14ac:dyDescent="0.2">
      <c r="A91"/>
      <c r="B91" s="110"/>
      <c r="C91" s="42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</row>
  </sheetData>
  <mergeCells count="3">
    <mergeCell ref="A1:B1"/>
    <mergeCell ref="A2:B2"/>
    <mergeCell ref="AC7:AF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7" fitToHeight="0" orientation="portrait" r:id="rId1"/>
  <headerFooter alignWithMargins="0"/>
  <rowBreaks count="1" manualBreakCount="1">
    <brk id="43" max="2" man="1"/>
  </rowBreaks>
  <colBreaks count="1" manualBreakCount="1">
    <brk id="3" max="10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1"/>
  <sheetViews>
    <sheetView topLeftCell="A8" zoomScaleNormal="100" zoomScaleSheetLayoutView="75" workbookViewId="0">
      <selection activeCell="I23" sqref="I23"/>
    </sheetView>
  </sheetViews>
  <sheetFormatPr defaultColWidth="9.140625" defaultRowHeight="15" x14ac:dyDescent="0.25"/>
  <cols>
    <col min="1" max="1" width="9.140625" style="551" customWidth="1"/>
    <col min="2" max="2" width="44" style="551" customWidth="1"/>
    <col min="3" max="3" width="12.7109375" style="551" customWidth="1"/>
    <col min="4" max="4" width="16.140625" style="551" customWidth="1"/>
    <col min="5" max="5" width="13.85546875" style="551" customWidth="1"/>
    <col min="6" max="6" width="17.5703125" style="551" customWidth="1"/>
    <col min="7" max="8" width="12.85546875" style="551" customWidth="1"/>
    <col min="9" max="9" width="12.5703125" style="551" customWidth="1"/>
    <col min="10" max="11" width="13.7109375" style="551" customWidth="1"/>
    <col min="12" max="12" width="14.85546875" style="551" customWidth="1"/>
    <col min="13" max="13" width="7.7109375" style="551" customWidth="1"/>
    <col min="14" max="14" width="8" style="551" customWidth="1"/>
    <col min="15" max="15" width="7.85546875" style="551" customWidth="1"/>
    <col min="16" max="16" width="8.140625" style="551" customWidth="1"/>
    <col min="17" max="17" width="7.7109375" style="551" customWidth="1"/>
    <col min="18" max="16384" width="9.140625" style="551"/>
  </cols>
  <sheetData>
    <row r="1" spans="1:12" s="593" customFormat="1" ht="30" customHeight="1" x14ac:dyDescent="0.25">
      <c r="A1" s="676" t="s">
        <v>527</v>
      </c>
      <c r="B1" s="676"/>
      <c r="C1" s="679"/>
      <c r="D1" s="679"/>
      <c r="E1" s="679"/>
      <c r="F1" s="679"/>
      <c r="G1" s="592"/>
      <c r="H1" s="592"/>
      <c r="I1" s="592"/>
    </row>
    <row r="2" spans="1:12" ht="16.5" thickBot="1" x14ac:dyDescent="0.3">
      <c r="A2" s="680" t="s">
        <v>479</v>
      </c>
      <c r="B2" s="680"/>
      <c r="C2" s="680"/>
      <c r="D2" s="680"/>
      <c r="E2" s="680"/>
      <c r="F2" s="680"/>
      <c r="L2" s="594" t="s">
        <v>147</v>
      </c>
    </row>
    <row r="3" spans="1:12" ht="49.5" customHeight="1" x14ac:dyDescent="0.25">
      <c r="A3" s="595" t="s">
        <v>162</v>
      </c>
      <c r="B3" s="542" t="s">
        <v>163</v>
      </c>
      <c r="C3" s="542" t="s">
        <v>480</v>
      </c>
      <c r="D3" s="542" t="s">
        <v>255</v>
      </c>
      <c r="E3" s="542" t="s">
        <v>164</v>
      </c>
      <c r="F3" s="596" t="s">
        <v>165</v>
      </c>
      <c r="G3" s="681" t="s">
        <v>460</v>
      </c>
      <c r="H3" s="682"/>
      <c r="I3" s="683"/>
      <c r="J3" s="683"/>
      <c r="K3" s="684"/>
      <c r="L3" s="685"/>
    </row>
    <row r="4" spans="1:12" ht="15.75" x14ac:dyDescent="0.25">
      <c r="A4" s="597"/>
      <c r="B4" s="270"/>
      <c r="C4" s="270"/>
      <c r="D4" s="598"/>
      <c r="E4" s="598"/>
      <c r="F4" s="599"/>
      <c r="G4" s="548"/>
      <c r="H4" s="549"/>
      <c r="I4" s="550"/>
      <c r="J4" s="550"/>
    </row>
    <row r="5" spans="1:12" ht="44.25" customHeight="1" x14ac:dyDescent="0.25">
      <c r="A5" s="552" t="s">
        <v>167</v>
      </c>
      <c r="B5" s="686" t="s">
        <v>168</v>
      </c>
      <c r="C5" s="687"/>
      <c r="D5" s="687"/>
      <c r="E5" s="687"/>
      <c r="F5" s="688"/>
      <c r="G5" s="553" t="s">
        <v>461</v>
      </c>
      <c r="H5" s="554" t="s">
        <v>462</v>
      </c>
      <c r="I5" s="555" t="s">
        <v>463</v>
      </c>
      <c r="J5" s="555" t="s">
        <v>481</v>
      </c>
      <c r="K5" s="556" t="s">
        <v>465</v>
      </c>
      <c r="L5" s="557" t="s">
        <v>466</v>
      </c>
    </row>
    <row r="6" spans="1:12" ht="42" customHeight="1" x14ac:dyDescent="0.25">
      <c r="A6" s="326">
        <v>1</v>
      </c>
      <c r="B6" s="270" t="s">
        <v>375</v>
      </c>
      <c r="C6" s="271">
        <v>43000</v>
      </c>
      <c r="D6" s="271">
        <v>43000</v>
      </c>
      <c r="E6" s="328"/>
      <c r="F6" s="600" t="s">
        <v>482</v>
      </c>
      <c r="G6" s="548"/>
      <c r="H6" s="549"/>
      <c r="I6" s="550"/>
      <c r="J6" s="550">
        <v>43000</v>
      </c>
      <c r="K6" s="558"/>
      <c r="L6" s="559"/>
    </row>
    <row r="7" spans="1:12" ht="35.25" customHeight="1" x14ac:dyDescent="0.25">
      <c r="A7" s="326">
        <v>2</v>
      </c>
      <c r="B7" s="270" t="s">
        <v>330</v>
      </c>
      <c r="C7" s="271">
        <v>500</v>
      </c>
      <c r="D7" s="271">
        <v>500</v>
      </c>
      <c r="E7" s="328"/>
      <c r="F7" s="600" t="s">
        <v>483</v>
      </c>
      <c r="G7" s="548"/>
      <c r="H7" s="549"/>
      <c r="I7" s="550"/>
      <c r="J7" s="550">
        <v>500</v>
      </c>
      <c r="K7" s="558"/>
      <c r="L7" s="559"/>
    </row>
    <row r="8" spans="1:12" ht="16.5" thickBot="1" x14ac:dyDescent="0.3">
      <c r="A8" s="601"/>
      <c r="B8" s="602" t="s">
        <v>169</v>
      </c>
      <c r="C8" s="603">
        <f>SUM(C6:C7)</f>
        <v>43500</v>
      </c>
      <c r="D8" s="603">
        <f>SUM(D6:D7)</f>
        <v>43500</v>
      </c>
      <c r="E8" s="603">
        <f>SUM(E6:E7)</f>
        <v>0</v>
      </c>
      <c r="F8" s="604"/>
      <c r="G8" s="548"/>
      <c r="H8" s="549"/>
      <c r="I8" s="550"/>
      <c r="J8" s="550"/>
      <c r="K8" s="558"/>
      <c r="L8" s="559"/>
    </row>
    <row r="9" spans="1:12" ht="16.5" thickBot="1" x14ac:dyDescent="0.3">
      <c r="A9" s="279"/>
      <c r="B9" s="129"/>
      <c r="C9" s="130"/>
      <c r="D9" s="130"/>
      <c r="E9" s="130"/>
      <c r="F9" s="131"/>
      <c r="G9" s="548"/>
      <c r="H9" s="549"/>
      <c r="I9" s="550"/>
      <c r="J9" s="550"/>
      <c r="K9" s="558"/>
      <c r="L9" s="559"/>
    </row>
    <row r="10" spans="1:12" ht="2.25" customHeight="1" x14ac:dyDescent="0.25">
      <c r="A10" s="605"/>
      <c r="B10" s="606"/>
      <c r="C10" s="606"/>
      <c r="D10" s="607"/>
      <c r="E10" s="607"/>
      <c r="F10" s="608" t="s">
        <v>166</v>
      </c>
      <c r="G10" s="548"/>
      <c r="H10" s="549"/>
      <c r="I10" s="550"/>
      <c r="J10" s="550"/>
      <c r="K10" s="558"/>
      <c r="L10" s="559"/>
    </row>
    <row r="11" spans="1:12" ht="50.25" customHeight="1" x14ac:dyDescent="0.25">
      <c r="A11" s="552" t="s">
        <v>162</v>
      </c>
      <c r="B11" s="609" t="s">
        <v>163</v>
      </c>
      <c r="C11" s="609" t="s">
        <v>480</v>
      </c>
      <c r="D11" s="609" t="s">
        <v>255</v>
      </c>
      <c r="E11" s="609" t="s">
        <v>164</v>
      </c>
      <c r="F11" s="610" t="s">
        <v>165</v>
      </c>
      <c r="G11" s="548"/>
      <c r="H11" s="549"/>
      <c r="I11" s="550"/>
      <c r="J11" s="550"/>
      <c r="K11" s="558"/>
      <c r="L11" s="559"/>
    </row>
    <row r="12" spans="1:12" ht="15.75" x14ac:dyDescent="0.25">
      <c r="A12" s="611"/>
      <c r="B12" s="612"/>
      <c r="C12" s="612"/>
      <c r="D12" s="613"/>
      <c r="E12" s="613"/>
      <c r="F12" s="614"/>
      <c r="G12" s="548"/>
      <c r="H12" s="549"/>
      <c r="I12" s="550"/>
      <c r="J12" s="550"/>
      <c r="K12" s="558"/>
      <c r="L12" s="559"/>
    </row>
    <row r="13" spans="1:12" ht="15.75" x14ac:dyDescent="0.25">
      <c r="A13" s="615" t="s">
        <v>170</v>
      </c>
      <c r="B13" s="689" t="s">
        <v>171</v>
      </c>
      <c r="C13" s="690"/>
      <c r="D13" s="691"/>
      <c r="E13" s="691"/>
      <c r="F13" s="692"/>
      <c r="G13" s="548"/>
      <c r="H13" s="549"/>
      <c r="I13" s="550"/>
      <c r="J13" s="550"/>
      <c r="K13" s="558"/>
      <c r="L13" s="559"/>
    </row>
    <row r="14" spans="1:12" ht="31.5" x14ac:dyDescent="0.25">
      <c r="A14" s="269">
        <v>1</v>
      </c>
      <c r="B14" s="454" t="s">
        <v>230</v>
      </c>
      <c r="C14" s="299">
        <v>2000</v>
      </c>
      <c r="D14" s="299">
        <v>2000</v>
      </c>
      <c r="E14" s="299"/>
      <c r="F14" s="616"/>
      <c r="G14" s="548"/>
      <c r="H14" s="549"/>
      <c r="I14" s="550"/>
      <c r="J14" s="550">
        <v>2000</v>
      </c>
      <c r="K14" s="558"/>
      <c r="L14" s="559"/>
    </row>
    <row r="15" spans="1:12" ht="15.75" x14ac:dyDescent="0.25">
      <c r="A15" s="269">
        <v>2</v>
      </c>
      <c r="B15" s="345" t="s">
        <v>173</v>
      </c>
      <c r="C15" s="299">
        <v>120</v>
      </c>
      <c r="D15" s="299">
        <v>120</v>
      </c>
      <c r="E15" s="346"/>
      <c r="F15" s="616"/>
      <c r="G15" s="548"/>
      <c r="H15" s="549"/>
      <c r="I15" s="550"/>
      <c r="J15" s="550">
        <v>120</v>
      </c>
      <c r="K15" s="558"/>
      <c r="L15" s="559"/>
    </row>
    <row r="16" spans="1:12" ht="63" x14ac:dyDescent="0.25">
      <c r="A16" s="269">
        <v>3</v>
      </c>
      <c r="B16" s="160" t="s">
        <v>295</v>
      </c>
      <c r="C16" s="299">
        <v>561096</v>
      </c>
      <c r="D16" s="299">
        <v>119977</v>
      </c>
      <c r="E16" s="346">
        <v>441119</v>
      </c>
      <c r="F16" s="617" t="s">
        <v>484</v>
      </c>
      <c r="G16" s="618">
        <v>4214</v>
      </c>
      <c r="H16" s="619">
        <v>737</v>
      </c>
      <c r="I16" s="550">
        <v>31535</v>
      </c>
      <c r="J16" s="550">
        <v>514610</v>
      </c>
      <c r="K16" s="558">
        <v>10000</v>
      </c>
      <c r="L16" s="559"/>
    </row>
    <row r="17" spans="1:12" ht="27.75" customHeight="1" x14ac:dyDescent="0.25">
      <c r="A17" s="269">
        <v>4</v>
      </c>
      <c r="B17" s="620" t="s">
        <v>297</v>
      </c>
      <c r="C17" s="621"/>
      <c r="D17" s="622"/>
      <c r="E17" s="623">
        <v>3810</v>
      </c>
      <c r="F17" s="617" t="s">
        <v>485</v>
      </c>
      <c r="G17" s="548"/>
      <c r="H17" s="549"/>
      <c r="I17" s="550"/>
      <c r="J17" s="550"/>
      <c r="K17" s="558"/>
      <c r="L17" s="559"/>
    </row>
    <row r="18" spans="1:12" ht="47.25" x14ac:dyDescent="0.25">
      <c r="A18" s="269">
        <v>5</v>
      </c>
      <c r="B18" s="160" t="s">
        <v>296</v>
      </c>
      <c r="C18" s="299">
        <v>638394</v>
      </c>
      <c r="D18" s="299">
        <v>80000</v>
      </c>
      <c r="E18" s="346">
        <v>558394</v>
      </c>
      <c r="F18" s="617" t="s">
        <v>376</v>
      </c>
      <c r="G18" s="548"/>
      <c r="H18" s="549"/>
      <c r="I18" s="550">
        <v>13209</v>
      </c>
      <c r="J18" s="550">
        <v>625185</v>
      </c>
      <c r="K18" s="558"/>
      <c r="L18" s="559"/>
    </row>
    <row r="19" spans="1:12" ht="31.5" x14ac:dyDescent="0.25">
      <c r="A19" s="269">
        <v>6</v>
      </c>
      <c r="B19" s="160" t="s">
        <v>299</v>
      </c>
      <c r="C19" s="299">
        <v>282934</v>
      </c>
      <c r="D19" s="299"/>
      <c r="E19" s="346">
        <v>282934</v>
      </c>
      <c r="F19" s="617" t="s">
        <v>277</v>
      </c>
      <c r="G19" s="548"/>
      <c r="I19" s="551">
        <v>3458</v>
      </c>
      <c r="J19" s="550">
        <v>279476</v>
      </c>
      <c r="K19" s="558"/>
      <c r="L19" s="559"/>
    </row>
    <row r="20" spans="1:12" ht="15.75" x14ac:dyDescent="0.25">
      <c r="A20" s="269">
        <v>7</v>
      </c>
      <c r="B20" s="160" t="s">
        <v>300</v>
      </c>
      <c r="C20" s="299">
        <v>20245</v>
      </c>
      <c r="D20" s="299"/>
      <c r="E20" s="346">
        <v>20245</v>
      </c>
      <c r="F20" s="617" t="s">
        <v>302</v>
      </c>
      <c r="G20" s="548">
        <v>3279</v>
      </c>
      <c r="H20" s="549">
        <v>574</v>
      </c>
      <c r="I20" s="550"/>
      <c r="J20" s="550">
        <v>16392</v>
      </c>
      <c r="K20" s="558"/>
      <c r="L20" s="559"/>
    </row>
    <row r="21" spans="1:12" ht="31.5" x14ac:dyDescent="0.25">
      <c r="A21" s="269">
        <v>8</v>
      </c>
      <c r="B21" s="160" t="s">
        <v>301</v>
      </c>
      <c r="C21" s="299">
        <v>20539</v>
      </c>
      <c r="D21" s="299"/>
      <c r="E21" s="346">
        <v>20539</v>
      </c>
      <c r="F21" s="617" t="s">
        <v>278</v>
      </c>
      <c r="G21" s="548">
        <v>4680</v>
      </c>
      <c r="H21" s="549">
        <v>819</v>
      </c>
      <c r="I21" s="550">
        <v>4389</v>
      </c>
      <c r="J21" s="550">
        <v>10651</v>
      </c>
      <c r="K21" s="558"/>
      <c r="L21" s="559"/>
    </row>
    <row r="22" spans="1:12" ht="15.75" x14ac:dyDescent="0.25">
      <c r="A22" s="269">
        <v>9</v>
      </c>
      <c r="B22" s="161" t="s">
        <v>331</v>
      </c>
      <c r="C22" s="299">
        <v>41339</v>
      </c>
      <c r="D22" s="299"/>
      <c r="E22" s="346">
        <v>41339</v>
      </c>
      <c r="F22" s="617" t="s">
        <v>332</v>
      </c>
      <c r="G22" s="548">
        <v>32017</v>
      </c>
      <c r="H22" s="549">
        <v>5603</v>
      </c>
      <c r="I22" s="550"/>
      <c r="J22" s="550">
        <v>3719</v>
      </c>
      <c r="K22" s="558"/>
      <c r="L22" s="559"/>
    </row>
    <row r="23" spans="1:12" ht="15.75" x14ac:dyDescent="0.25">
      <c r="A23" s="269">
        <v>10</v>
      </c>
      <c r="B23" s="161" t="s">
        <v>333</v>
      </c>
      <c r="C23" s="299">
        <v>15581</v>
      </c>
      <c r="D23" s="299"/>
      <c r="E23" s="346">
        <v>15581</v>
      </c>
      <c r="F23" s="617" t="s">
        <v>334</v>
      </c>
      <c r="G23" s="548">
        <v>13260</v>
      </c>
      <c r="H23" s="549">
        <v>2321</v>
      </c>
      <c r="I23" s="550"/>
      <c r="J23" s="550"/>
      <c r="K23" s="558"/>
      <c r="L23" s="559"/>
    </row>
    <row r="24" spans="1:12" ht="15.75" x14ac:dyDescent="0.25">
      <c r="A24" s="269">
        <v>11</v>
      </c>
      <c r="B24" s="161" t="s">
        <v>335</v>
      </c>
      <c r="C24" s="299">
        <v>44769</v>
      </c>
      <c r="D24" s="299"/>
      <c r="E24" s="346">
        <v>44769</v>
      </c>
      <c r="F24" s="617" t="s">
        <v>336</v>
      </c>
      <c r="G24" s="548">
        <v>120</v>
      </c>
      <c r="H24" s="549">
        <v>21</v>
      </c>
      <c r="I24" s="550">
        <v>157</v>
      </c>
      <c r="J24" s="550">
        <v>44471</v>
      </c>
      <c r="K24" s="558"/>
      <c r="L24" s="559"/>
    </row>
    <row r="25" spans="1:12" ht="61.5" customHeight="1" x14ac:dyDescent="0.25">
      <c r="A25" s="269">
        <v>12</v>
      </c>
      <c r="B25" s="624" t="s">
        <v>365</v>
      </c>
      <c r="C25" s="299">
        <v>321578</v>
      </c>
      <c r="D25" s="299">
        <v>145000</v>
      </c>
      <c r="E25" s="346">
        <v>176578</v>
      </c>
      <c r="F25" s="617" t="s">
        <v>486</v>
      </c>
      <c r="G25" s="618"/>
      <c r="H25" s="619"/>
      <c r="I25" s="550"/>
      <c r="J25" s="550">
        <v>321578</v>
      </c>
      <c r="K25" s="558"/>
      <c r="L25" s="559"/>
    </row>
    <row r="26" spans="1:12" ht="28.5" customHeight="1" x14ac:dyDescent="0.25">
      <c r="A26" s="269">
        <v>13</v>
      </c>
      <c r="B26" s="459" t="s">
        <v>487</v>
      </c>
      <c r="C26" s="302">
        <v>298798</v>
      </c>
      <c r="D26" s="302">
        <v>5614</v>
      </c>
      <c r="E26" s="460">
        <v>293184</v>
      </c>
      <c r="F26" s="625" t="s">
        <v>488</v>
      </c>
      <c r="G26" s="626">
        <v>5106</v>
      </c>
      <c r="H26" s="627">
        <v>894</v>
      </c>
      <c r="I26" s="628">
        <v>14372</v>
      </c>
      <c r="J26" s="628">
        <v>272076</v>
      </c>
      <c r="K26" s="629">
        <v>6350</v>
      </c>
      <c r="L26" s="630"/>
    </row>
    <row r="27" spans="1:12" ht="30" customHeight="1" x14ac:dyDescent="0.25">
      <c r="A27" s="269">
        <v>14</v>
      </c>
      <c r="B27" s="459" t="s">
        <v>489</v>
      </c>
      <c r="C27" s="302">
        <v>174185</v>
      </c>
      <c r="D27" s="302"/>
      <c r="E27" s="460">
        <v>174185</v>
      </c>
      <c r="F27" s="625" t="s">
        <v>490</v>
      </c>
      <c r="G27" s="626"/>
      <c r="H27" s="627"/>
      <c r="I27" s="628"/>
      <c r="J27" s="628">
        <v>174185</v>
      </c>
      <c r="K27" s="629"/>
      <c r="L27" s="630"/>
    </row>
    <row r="28" spans="1:12" ht="16.5" thickBot="1" x14ac:dyDescent="0.3">
      <c r="A28" s="631"/>
      <c r="B28" s="562" t="s">
        <v>169</v>
      </c>
      <c r="C28" s="563">
        <f>SUM(C14:C27)</f>
        <v>2421578</v>
      </c>
      <c r="D28" s="563">
        <f>SUM(D14:D27)</f>
        <v>352711</v>
      </c>
      <c r="E28" s="563">
        <f>SUM(E14:E27)-E17</f>
        <v>2068867</v>
      </c>
      <c r="F28" s="632"/>
      <c r="G28" s="633">
        <f>SUM(G16:G26)+G27</f>
        <v>62676</v>
      </c>
      <c r="H28" s="633">
        <f>SUM(H16:H26)+H27</f>
        <v>10969</v>
      </c>
      <c r="I28" s="634">
        <f>SUM(I16:I26)+I27</f>
        <v>67120</v>
      </c>
      <c r="J28" s="634">
        <f>SUM(J16:J26)+J27+J14+J15+J6+J7</f>
        <v>2307963</v>
      </c>
      <c r="K28" s="634">
        <f>SUM(K16:K26)+K27</f>
        <v>16350</v>
      </c>
      <c r="L28" s="634">
        <f>SUM(L16:L26)+L27</f>
        <v>0</v>
      </c>
    </row>
    <row r="30" spans="1:12" x14ac:dyDescent="0.25">
      <c r="C30" s="635"/>
    </row>
    <row r="31" spans="1:12" x14ac:dyDescent="0.25">
      <c r="C31" s="635"/>
    </row>
  </sheetData>
  <mergeCells count="5">
    <mergeCell ref="A1:F1"/>
    <mergeCell ref="A2:F2"/>
    <mergeCell ref="G3:L3"/>
    <mergeCell ref="B5:F5"/>
    <mergeCell ref="B13:F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L69"/>
  <sheetViews>
    <sheetView view="pageBreakPreview" topLeftCell="A14" zoomScale="60" zoomScaleNormal="100" workbookViewId="0">
      <selection activeCell="I23" sqref="I23"/>
    </sheetView>
  </sheetViews>
  <sheetFormatPr defaultColWidth="9.140625" defaultRowHeight="12.75" x14ac:dyDescent="0.2"/>
  <cols>
    <col min="1" max="1" width="6.5703125" style="1" customWidth="1"/>
    <col min="2" max="2" width="47.140625" style="1" customWidth="1"/>
    <col min="3" max="3" width="18.28515625" style="1" customWidth="1"/>
    <col min="4" max="4" width="16.7109375" style="1" customWidth="1"/>
    <col min="5" max="5" width="15" style="1" customWidth="1"/>
    <col min="6" max="6" width="17.7109375" style="1" customWidth="1"/>
    <col min="7" max="8" width="11.140625" style="1" customWidth="1"/>
    <col min="9" max="9" width="11.85546875" style="1" customWidth="1"/>
    <col min="10" max="10" width="11" style="1" customWidth="1"/>
    <col min="11" max="11" width="9.140625" style="1"/>
    <col min="12" max="12" width="12.140625" style="1" customWidth="1"/>
    <col min="13" max="16384" width="9.140625" style="1"/>
  </cols>
  <sheetData>
    <row r="1" spans="1:12" s="538" customFormat="1" ht="35.25" customHeight="1" x14ac:dyDescent="0.25">
      <c r="A1" s="537"/>
      <c r="B1" s="676" t="s">
        <v>528</v>
      </c>
      <c r="C1" s="676"/>
      <c r="D1" s="679"/>
      <c r="E1" s="679"/>
      <c r="F1" s="679"/>
      <c r="G1" s="679"/>
    </row>
    <row r="2" spans="1:12" ht="21.75" customHeight="1" x14ac:dyDescent="0.25">
      <c r="A2" s="656" t="s">
        <v>459</v>
      </c>
      <c r="B2" s="656"/>
      <c r="C2" s="656"/>
      <c r="D2" s="656"/>
      <c r="E2" s="656"/>
      <c r="F2" s="656"/>
    </row>
    <row r="3" spans="1:12" ht="12" customHeight="1" thickBot="1" x14ac:dyDescent="0.3">
      <c r="A3" s="656"/>
      <c r="B3" s="656"/>
      <c r="C3" s="656"/>
      <c r="D3" s="653"/>
      <c r="E3" s="653"/>
      <c r="F3" s="653"/>
    </row>
    <row r="4" spans="1:12" s="4" customFormat="1" ht="45" customHeight="1" x14ac:dyDescent="0.2">
      <c r="A4" s="539" t="s">
        <v>162</v>
      </c>
      <c r="B4" s="540" t="s">
        <v>163</v>
      </c>
      <c r="C4" s="541" t="s">
        <v>433</v>
      </c>
      <c r="D4" s="542" t="s">
        <v>255</v>
      </c>
      <c r="E4" s="542" t="s">
        <v>164</v>
      </c>
      <c r="F4" s="543" t="s">
        <v>165</v>
      </c>
      <c r="G4" s="681" t="s">
        <v>460</v>
      </c>
      <c r="H4" s="682"/>
      <c r="I4" s="683"/>
      <c r="J4" s="683"/>
      <c r="K4" s="684"/>
      <c r="L4" s="685"/>
    </row>
    <row r="5" spans="1:12" ht="17.25" customHeight="1" x14ac:dyDescent="0.25">
      <c r="A5" s="544"/>
      <c r="B5" s="545"/>
      <c r="C5" s="545"/>
      <c r="D5" s="546"/>
      <c r="E5" s="546"/>
      <c r="F5" s="547"/>
      <c r="G5" s="548"/>
      <c r="H5" s="549"/>
      <c r="I5" s="550"/>
      <c r="J5" s="550"/>
      <c r="K5" s="551"/>
      <c r="L5" s="551"/>
    </row>
    <row r="6" spans="1:12" ht="46.5" customHeight="1" x14ac:dyDescent="0.2">
      <c r="A6" s="552" t="s">
        <v>254</v>
      </c>
      <c r="B6" s="696" t="s">
        <v>171</v>
      </c>
      <c r="C6" s="697"/>
      <c r="D6" s="698"/>
      <c r="E6" s="698"/>
      <c r="F6" s="699"/>
      <c r="G6" s="553" t="s">
        <v>461</v>
      </c>
      <c r="H6" s="554" t="s">
        <v>462</v>
      </c>
      <c r="I6" s="555" t="s">
        <v>463</v>
      </c>
      <c r="J6" s="555" t="s">
        <v>464</v>
      </c>
      <c r="K6" s="556" t="s">
        <v>465</v>
      </c>
      <c r="L6" s="557" t="s">
        <v>466</v>
      </c>
    </row>
    <row r="7" spans="1:12" ht="71.25" customHeight="1" x14ac:dyDescent="0.25">
      <c r="A7" s="269">
        <v>1</v>
      </c>
      <c r="B7" s="270" t="s">
        <v>275</v>
      </c>
      <c r="C7" s="271">
        <v>158</v>
      </c>
      <c r="D7" s="271"/>
      <c r="E7" s="271">
        <v>158</v>
      </c>
      <c r="F7" s="327" t="s">
        <v>337</v>
      </c>
      <c r="G7" s="548">
        <v>49</v>
      </c>
      <c r="H7" s="549">
        <v>9</v>
      </c>
      <c r="I7" s="550">
        <v>100</v>
      </c>
      <c r="J7" s="550"/>
      <c r="K7" s="558"/>
      <c r="L7" s="559"/>
    </row>
    <row r="8" spans="1:12" ht="57.75" customHeight="1" x14ac:dyDescent="0.25">
      <c r="A8" s="269">
        <v>2</v>
      </c>
      <c r="B8" s="270" t="s">
        <v>418</v>
      </c>
      <c r="C8" s="271">
        <v>40000</v>
      </c>
      <c r="D8" s="271">
        <v>40000</v>
      </c>
      <c r="E8" s="462"/>
      <c r="F8" s="461" t="s">
        <v>467</v>
      </c>
      <c r="G8" s="548"/>
      <c r="H8" s="549"/>
      <c r="I8" s="550"/>
      <c r="J8" s="550">
        <v>40000</v>
      </c>
      <c r="K8" s="558"/>
      <c r="L8" s="559"/>
    </row>
    <row r="9" spans="1:12" ht="40.5" customHeight="1" x14ac:dyDescent="0.25">
      <c r="A9" s="269">
        <v>3</v>
      </c>
      <c r="B9" s="270" t="s">
        <v>338</v>
      </c>
      <c r="C9" s="271">
        <v>10000</v>
      </c>
      <c r="D9" s="271">
        <v>10000</v>
      </c>
      <c r="E9" s="299"/>
      <c r="F9" s="329"/>
      <c r="G9" s="548"/>
      <c r="H9" s="549"/>
      <c r="I9" s="550"/>
      <c r="J9" s="550">
        <v>10000</v>
      </c>
      <c r="K9" s="558"/>
      <c r="L9" s="559"/>
    </row>
    <row r="10" spans="1:12" ht="40.5" customHeight="1" x14ac:dyDescent="0.25">
      <c r="A10" s="269">
        <v>4</v>
      </c>
      <c r="B10" s="270" t="s">
        <v>339</v>
      </c>
      <c r="C10" s="271">
        <v>40000</v>
      </c>
      <c r="D10" s="271">
        <v>8000</v>
      </c>
      <c r="E10" s="299">
        <v>32000</v>
      </c>
      <c r="F10" s="329"/>
      <c r="G10" s="548"/>
      <c r="H10" s="549"/>
      <c r="I10" s="550"/>
      <c r="J10" s="550">
        <v>40000</v>
      </c>
      <c r="K10" s="558"/>
      <c r="L10" s="559"/>
    </row>
    <row r="11" spans="1:12" ht="40.5" customHeight="1" x14ac:dyDescent="0.25">
      <c r="A11" s="269">
        <v>5</v>
      </c>
      <c r="B11" s="270" t="s">
        <v>340</v>
      </c>
      <c r="C11" s="271">
        <v>3000</v>
      </c>
      <c r="D11" s="271">
        <v>3000</v>
      </c>
      <c r="E11" s="299"/>
      <c r="F11" s="329"/>
      <c r="G11" s="548"/>
      <c r="H11" s="549"/>
      <c r="I11" s="550"/>
      <c r="J11" s="550">
        <v>3000</v>
      </c>
      <c r="K11" s="558"/>
      <c r="L11" s="559"/>
    </row>
    <row r="12" spans="1:12" ht="60.75" customHeight="1" x14ac:dyDescent="0.25">
      <c r="A12" s="269">
        <v>6</v>
      </c>
      <c r="B12" s="270" t="s">
        <v>468</v>
      </c>
      <c r="C12" s="560">
        <v>3100</v>
      </c>
      <c r="D12" s="560">
        <v>1500</v>
      </c>
      <c r="E12" s="302">
        <v>1600</v>
      </c>
      <c r="F12" s="329" t="s">
        <v>469</v>
      </c>
      <c r="G12" s="548"/>
      <c r="H12" s="549"/>
      <c r="I12" s="550"/>
      <c r="J12" s="550">
        <v>3100</v>
      </c>
      <c r="K12" s="558"/>
      <c r="L12" s="559"/>
    </row>
    <row r="13" spans="1:12" ht="40.5" customHeight="1" x14ac:dyDescent="0.25">
      <c r="A13" s="269">
        <v>7</v>
      </c>
      <c r="B13" s="160" t="s">
        <v>298</v>
      </c>
      <c r="C13" s="560">
        <v>1636</v>
      </c>
      <c r="D13" s="560"/>
      <c r="E13" s="302">
        <v>1636</v>
      </c>
      <c r="F13" s="327" t="s">
        <v>303</v>
      </c>
      <c r="G13" s="548"/>
      <c r="H13" s="549"/>
      <c r="I13" s="550">
        <v>550</v>
      </c>
      <c r="J13" s="550"/>
      <c r="K13" s="558">
        <v>661</v>
      </c>
      <c r="L13" s="559">
        <v>425</v>
      </c>
    </row>
    <row r="14" spans="1:12" s="3" customFormat="1" ht="20.100000000000001" customHeight="1" thickBot="1" x14ac:dyDescent="0.3">
      <c r="A14" s="561"/>
      <c r="B14" s="562" t="s">
        <v>169</v>
      </c>
      <c r="C14" s="563">
        <f>SUM(C7:C13)</f>
        <v>97894</v>
      </c>
      <c r="D14" s="563">
        <f>SUM(D7:D13)</f>
        <v>62500</v>
      </c>
      <c r="E14" s="563">
        <f>SUM(E7:E13)</f>
        <v>35394</v>
      </c>
      <c r="F14" s="564"/>
      <c r="G14" s="548">
        <f t="shared" ref="G14:L14" si="0">SUM(G7:G13)</f>
        <v>49</v>
      </c>
      <c r="H14" s="548">
        <f t="shared" si="0"/>
        <v>9</v>
      </c>
      <c r="I14" s="565">
        <f t="shared" si="0"/>
        <v>650</v>
      </c>
      <c r="J14" s="565">
        <f>SUM(J7:J13)</f>
        <v>96100</v>
      </c>
      <c r="K14" s="565">
        <f t="shared" si="0"/>
        <v>661</v>
      </c>
      <c r="L14" s="565">
        <f t="shared" si="0"/>
        <v>425</v>
      </c>
    </row>
    <row r="15" spans="1:12" ht="16.5" thickBot="1" x14ac:dyDescent="0.3">
      <c r="A15" s="273"/>
      <c r="B15" s="274"/>
      <c r="C15" s="274"/>
      <c r="E15" s="120"/>
      <c r="G15" s="548"/>
      <c r="H15" s="549"/>
      <c r="I15" s="550"/>
      <c r="J15" s="550"/>
      <c r="K15" s="558"/>
      <c r="L15" s="559"/>
    </row>
    <row r="16" spans="1:12" ht="18" x14ac:dyDescent="0.25">
      <c r="A16" s="566"/>
      <c r="B16" s="693" t="s">
        <v>372</v>
      </c>
      <c r="C16" s="693"/>
      <c r="D16" s="694"/>
      <c r="E16" s="694"/>
      <c r="F16" s="695"/>
      <c r="G16" s="567"/>
      <c r="H16" s="567"/>
      <c r="I16" s="550"/>
      <c r="J16" s="550"/>
      <c r="K16" s="550"/>
      <c r="L16" s="550"/>
    </row>
    <row r="17" spans="1:12" ht="31.5" x14ac:dyDescent="0.25">
      <c r="A17" s="568" t="s">
        <v>170</v>
      </c>
      <c r="B17" s="569" t="s">
        <v>163</v>
      </c>
      <c r="C17" s="570" t="s">
        <v>433</v>
      </c>
      <c r="D17" s="571" t="s">
        <v>255</v>
      </c>
      <c r="E17" s="571" t="s">
        <v>164</v>
      </c>
      <c r="F17" s="572" t="s">
        <v>165</v>
      </c>
      <c r="G17" s="550"/>
      <c r="H17" s="550"/>
      <c r="I17" s="550"/>
      <c r="J17" s="550"/>
      <c r="K17" s="550"/>
      <c r="L17" s="550"/>
    </row>
    <row r="18" spans="1:12" ht="69" customHeight="1" x14ac:dyDescent="0.25">
      <c r="A18" s="326">
        <v>1</v>
      </c>
      <c r="B18" s="573" t="s">
        <v>470</v>
      </c>
      <c r="C18" s="574">
        <v>60000</v>
      </c>
      <c r="D18" s="574">
        <v>60000</v>
      </c>
      <c r="E18" s="575"/>
      <c r="F18" s="576"/>
      <c r="G18" s="550"/>
      <c r="H18" s="550"/>
      <c r="I18" s="550"/>
      <c r="J18" s="550"/>
      <c r="K18" s="550"/>
      <c r="L18" s="550"/>
    </row>
    <row r="19" spans="1:12" ht="15.75" x14ac:dyDescent="0.25">
      <c r="A19" s="577"/>
      <c r="B19" s="454" t="s">
        <v>471</v>
      </c>
      <c r="C19" s="299"/>
      <c r="D19" s="346"/>
      <c r="E19" s="122"/>
      <c r="F19" s="578"/>
      <c r="G19" s="550"/>
      <c r="H19" s="550"/>
      <c r="I19" s="550"/>
      <c r="J19" s="550"/>
      <c r="K19" s="550"/>
      <c r="L19" s="550"/>
    </row>
    <row r="20" spans="1:12" ht="21" customHeight="1" x14ac:dyDescent="0.25">
      <c r="A20" s="326"/>
      <c r="B20" s="454" t="s">
        <v>472</v>
      </c>
      <c r="C20" s="299"/>
      <c r="D20" s="346"/>
      <c r="E20" s="122"/>
      <c r="F20" s="578"/>
      <c r="G20" s="550"/>
      <c r="H20" s="550"/>
      <c r="I20" s="550"/>
      <c r="J20" s="550"/>
      <c r="K20" s="550"/>
      <c r="L20" s="550"/>
    </row>
    <row r="21" spans="1:12" ht="15.75" x14ac:dyDescent="0.25">
      <c r="A21" s="326"/>
      <c r="B21" s="454" t="s">
        <v>373</v>
      </c>
      <c r="C21" s="299"/>
      <c r="D21" s="346"/>
      <c r="E21" s="122"/>
      <c r="F21" s="578"/>
      <c r="G21" s="550"/>
      <c r="H21" s="550"/>
      <c r="I21" s="550"/>
      <c r="J21" s="550"/>
      <c r="K21" s="550"/>
      <c r="L21" s="550"/>
    </row>
    <row r="22" spans="1:12" ht="15.75" x14ac:dyDescent="0.25">
      <c r="A22" s="326"/>
      <c r="B22" s="454" t="s">
        <v>473</v>
      </c>
      <c r="C22" s="299"/>
      <c r="D22" s="346"/>
      <c r="E22" s="122"/>
      <c r="F22" s="578"/>
      <c r="G22" s="550"/>
      <c r="H22" s="550"/>
      <c r="I22" s="550"/>
      <c r="J22" s="550"/>
      <c r="K22" s="550"/>
      <c r="L22" s="550"/>
    </row>
    <row r="23" spans="1:12" ht="15.75" x14ac:dyDescent="0.25">
      <c r="A23" s="326"/>
      <c r="B23" s="454" t="s">
        <v>521</v>
      </c>
      <c r="C23" s="299"/>
      <c r="D23" s="346"/>
      <c r="E23" s="122"/>
      <c r="F23" s="578"/>
      <c r="G23" s="550"/>
      <c r="H23" s="550"/>
      <c r="I23" s="550"/>
      <c r="J23" s="550"/>
      <c r="K23" s="550"/>
      <c r="L23" s="550"/>
    </row>
    <row r="24" spans="1:12" ht="15.75" x14ac:dyDescent="0.25">
      <c r="A24" s="326"/>
      <c r="B24" s="454" t="s">
        <v>498</v>
      </c>
      <c r="C24" s="299"/>
      <c r="D24" s="346"/>
      <c r="E24" s="122"/>
      <c r="F24" s="578"/>
      <c r="G24" s="567"/>
      <c r="H24" s="567"/>
      <c r="I24" s="550"/>
      <c r="J24" s="550"/>
      <c r="K24" s="550"/>
      <c r="L24" s="550"/>
    </row>
    <row r="25" spans="1:12" ht="15.75" x14ac:dyDescent="0.25">
      <c r="A25" s="326"/>
      <c r="B25" s="454" t="s">
        <v>499</v>
      </c>
      <c r="C25" s="299"/>
      <c r="D25" s="346"/>
      <c r="E25" s="122"/>
      <c r="F25" s="578"/>
      <c r="G25" s="567"/>
      <c r="H25" s="567"/>
      <c r="I25" s="550"/>
      <c r="J25" s="550"/>
      <c r="K25" s="550"/>
      <c r="L25" s="550"/>
    </row>
    <row r="26" spans="1:12" ht="15.75" x14ac:dyDescent="0.25">
      <c r="A26" s="326"/>
      <c r="B26" s="454" t="s">
        <v>474</v>
      </c>
      <c r="C26" s="299"/>
      <c r="D26" s="346"/>
      <c r="E26" s="122"/>
      <c r="F26" s="578"/>
      <c r="G26" s="567"/>
      <c r="H26" s="567"/>
      <c r="I26" s="550"/>
      <c r="J26" s="550"/>
      <c r="K26" s="550"/>
      <c r="L26" s="550"/>
    </row>
    <row r="27" spans="1:12" ht="15.75" x14ac:dyDescent="0.25">
      <c r="A27" s="326"/>
      <c r="B27" s="637" t="s">
        <v>511</v>
      </c>
      <c r="C27" s="299"/>
      <c r="D27" s="346"/>
      <c r="E27" s="122"/>
      <c r="F27" s="578"/>
      <c r="G27" s="550"/>
      <c r="H27" s="550"/>
      <c r="I27" s="579"/>
      <c r="J27" s="579"/>
      <c r="K27" s="579"/>
      <c r="L27" s="579"/>
    </row>
    <row r="28" spans="1:12" ht="15.75" x14ac:dyDescent="0.25">
      <c r="A28" s="326"/>
      <c r="B28" s="637" t="s">
        <v>518</v>
      </c>
      <c r="C28" s="299"/>
      <c r="D28" s="346"/>
      <c r="E28" s="122"/>
      <c r="F28" s="578"/>
      <c r="G28" s="550"/>
      <c r="H28" s="550"/>
      <c r="I28" s="579"/>
      <c r="J28" s="579"/>
      <c r="K28" s="579"/>
      <c r="L28" s="579"/>
    </row>
    <row r="29" spans="1:12" ht="15.75" x14ac:dyDescent="0.25">
      <c r="A29" s="326"/>
      <c r="B29" s="637" t="s">
        <v>519</v>
      </c>
      <c r="C29" s="299"/>
      <c r="D29" s="346"/>
      <c r="E29" s="122"/>
      <c r="F29" s="578"/>
      <c r="G29" s="550"/>
      <c r="H29" s="550"/>
      <c r="I29" s="579"/>
      <c r="J29" s="579"/>
      <c r="K29" s="579"/>
      <c r="L29" s="579"/>
    </row>
    <row r="30" spans="1:12" ht="15.75" x14ac:dyDescent="0.25">
      <c r="A30" s="326"/>
      <c r="B30" s="637" t="s">
        <v>520</v>
      </c>
      <c r="C30" s="299"/>
      <c r="D30" s="346"/>
      <c r="E30" s="122"/>
      <c r="F30" s="578"/>
      <c r="G30" s="550"/>
      <c r="H30" s="550"/>
      <c r="I30" s="579"/>
      <c r="J30" s="579"/>
      <c r="K30" s="579"/>
      <c r="L30" s="579"/>
    </row>
    <row r="31" spans="1:12" ht="15.75" x14ac:dyDescent="0.25">
      <c r="A31" s="326"/>
      <c r="B31" s="637" t="s">
        <v>516</v>
      </c>
      <c r="C31" s="299"/>
      <c r="D31" s="346"/>
      <c r="E31" s="122"/>
      <c r="F31" s="578"/>
      <c r="G31" s="550"/>
      <c r="H31" s="550"/>
      <c r="I31" s="579"/>
      <c r="J31" s="579"/>
      <c r="K31" s="579"/>
      <c r="L31" s="579"/>
    </row>
    <row r="32" spans="1:12" ht="15.75" x14ac:dyDescent="0.25">
      <c r="A32" s="326"/>
      <c r="B32" s="639" t="s">
        <v>500</v>
      </c>
      <c r="C32" s="299"/>
      <c r="D32" s="346"/>
      <c r="E32" s="122"/>
      <c r="F32" s="578"/>
      <c r="G32" s="550"/>
      <c r="H32" s="550"/>
      <c r="I32" s="579"/>
      <c r="J32" s="579"/>
      <c r="K32" s="579"/>
      <c r="L32" s="579"/>
    </row>
    <row r="33" spans="1:12" ht="15.75" x14ac:dyDescent="0.25">
      <c r="A33" s="326"/>
      <c r="B33" s="640" t="s">
        <v>517</v>
      </c>
      <c r="C33" s="299"/>
      <c r="D33" s="346"/>
      <c r="E33" s="122"/>
      <c r="F33" s="578"/>
      <c r="G33" s="550"/>
      <c r="H33" s="550"/>
      <c r="I33" s="579"/>
      <c r="J33" s="579"/>
      <c r="K33" s="579"/>
      <c r="L33" s="579"/>
    </row>
    <row r="34" spans="1:12" ht="15.75" x14ac:dyDescent="0.2">
      <c r="A34" s="326"/>
      <c r="B34" s="637" t="s">
        <v>475</v>
      </c>
      <c r="C34" s="299"/>
      <c r="D34" s="346"/>
      <c r="E34" s="122"/>
      <c r="F34" s="578"/>
      <c r="G34" s="580"/>
      <c r="H34" s="580"/>
      <c r="I34" s="580"/>
      <c r="J34" s="580"/>
      <c r="K34" s="580"/>
      <c r="L34" s="580"/>
    </row>
    <row r="35" spans="1:12" ht="21" customHeight="1" x14ac:dyDescent="0.2">
      <c r="A35" s="326"/>
      <c r="B35" s="637" t="s">
        <v>513</v>
      </c>
      <c r="C35" s="299"/>
      <c r="D35" s="346"/>
      <c r="E35" s="122"/>
      <c r="F35" s="578"/>
      <c r="G35" s="580"/>
      <c r="H35" s="580"/>
      <c r="I35" s="580"/>
      <c r="J35" s="580"/>
      <c r="K35" s="580"/>
      <c r="L35" s="580"/>
    </row>
    <row r="36" spans="1:12" ht="15.75" x14ac:dyDescent="0.2">
      <c r="A36" s="326"/>
      <c r="B36" s="637" t="s">
        <v>508</v>
      </c>
      <c r="C36" s="299">
        <v>980</v>
      </c>
      <c r="D36" s="346"/>
      <c r="E36" s="122"/>
      <c r="F36" s="578"/>
      <c r="G36" s="580"/>
      <c r="H36" s="580"/>
      <c r="I36" s="580"/>
      <c r="J36" s="580"/>
      <c r="K36" s="580"/>
      <c r="L36" s="580"/>
    </row>
    <row r="37" spans="1:12" ht="15.75" x14ac:dyDescent="0.2">
      <c r="A37" s="326"/>
      <c r="B37" s="637" t="s">
        <v>509</v>
      </c>
      <c r="C37" s="299">
        <v>750</v>
      </c>
      <c r="D37" s="346"/>
      <c r="E37" s="122"/>
      <c r="F37" s="578"/>
      <c r="G37" s="580"/>
      <c r="H37" s="580"/>
      <c r="I37" s="580"/>
      <c r="J37" s="580"/>
      <c r="K37" s="580"/>
      <c r="L37" s="580"/>
    </row>
    <row r="38" spans="1:12" ht="15.75" x14ac:dyDescent="0.2">
      <c r="A38" s="326"/>
      <c r="B38" s="637" t="s">
        <v>510</v>
      </c>
      <c r="C38" s="299">
        <v>760</v>
      </c>
      <c r="D38" s="346"/>
      <c r="E38" s="122"/>
      <c r="F38" s="578"/>
      <c r="G38" s="580"/>
      <c r="H38" s="580"/>
      <c r="I38" s="580"/>
      <c r="J38" s="580"/>
      <c r="K38" s="580"/>
      <c r="L38" s="580"/>
    </row>
    <row r="39" spans="1:12" ht="20.25" customHeight="1" x14ac:dyDescent="0.2">
      <c r="A39" s="326"/>
      <c r="B39" s="637" t="s">
        <v>512</v>
      </c>
      <c r="C39" s="299"/>
      <c r="D39" s="346"/>
      <c r="E39" s="122"/>
      <c r="F39" s="578"/>
      <c r="G39" s="580"/>
      <c r="H39" s="580"/>
      <c r="I39" s="580"/>
      <c r="J39" s="580"/>
      <c r="K39" s="580"/>
      <c r="L39" s="580"/>
    </row>
    <row r="40" spans="1:12" ht="15.75" x14ac:dyDescent="0.2">
      <c r="A40" s="326"/>
      <c r="B40" s="637" t="s">
        <v>515</v>
      </c>
      <c r="C40" s="299"/>
      <c r="D40" s="346"/>
      <c r="E40" s="122"/>
      <c r="F40" s="578"/>
      <c r="G40" s="580"/>
      <c r="H40" s="580"/>
      <c r="I40" s="580"/>
      <c r="J40" s="580"/>
      <c r="K40" s="580"/>
      <c r="L40" s="580"/>
    </row>
    <row r="41" spans="1:12" ht="15.75" x14ac:dyDescent="0.2">
      <c r="A41" s="326"/>
      <c r="B41" s="637" t="s">
        <v>501</v>
      </c>
      <c r="C41" s="299"/>
      <c r="D41" s="346"/>
      <c r="E41" s="122"/>
      <c r="F41" s="578"/>
      <c r="G41" s="580"/>
      <c r="H41" s="580"/>
      <c r="I41" s="580"/>
      <c r="J41" s="580"/>
      <c r="K41" s="580"/>
      <c r="L41" s="580"/>
    </row>
    <row r="42" spans="1:12" ht="15.75" x14ac:dyDescent="0.2">
      <c r="A42" s="326"/>
      <c r="B42" s="637" t="s">
        <v>502</v>
      </c>
      <c r="C42" s="299"/>
      <c r="D42" s="346"/>
      <c r="E42" s="122"/>
      <c r="F42" s="578"/>
      <c r="G42" s="580"/>
      <c r="H42" s="580"/>
      <c r="I42" s="580"/>
      <c r="J42" s="580"/>
      <c r="K42" s="580"/>
      <c r="L42" s="580"/>
    </row>
    <row r="43" spans="1:12" ht="15.75" x14ac:dyDescent="0.2">
      <c r="A43" s="326"/>
      <c r="B43" s="637" t="s">
        <v>476</v>
      </c>
      <c r="C43" s="299"/>
      <c r="D43" s="346"/>
      <c r="E43" s="122"/>
      <c r="F43" s="578"/>
      <c r="G43" s="580"/>
      <c r="H43" s="580"/>
      <c r="I43" s="580"/>
      <c r="J43" s="580"/>
      <c r="K43" s="580"/>
      <c r="L43" s="580"/>
    </row>
    <row r="44" spans="1:12" ht="15.75" x14ac:dyDescent="0.2">
      <c r="A44" s="326"/>
      <c r="B44" s="454" t="s">
        <v>503</v>
      </c>
      <c r="C44" s="299">
        <v>3982</v>
      </c>
      <c r="D44" s="346"/>
      <c r="E44" s="122"/>
      <c r="F44" s="578"/>
      <c r="G44" s="580"/>
      <c r="H44" s="580"/>
      <c r="I44" s="580"/>
      <c r="J44" s="580"/>
      <c r="K44" s="580"/>
      <c r="L44" s="580"/>
    </row>
    <row r="45" spans="1:12" ht="15.75" x14ac:dyDescent="0.2">
      <c r="A45" s="326"/>
      <c r="B45" s="454" t="s">
        <v>504</v>
      </c>
      <c r="C45" s="299">
        <v>720</v>
      </c>
      <c r="D45" s="346"/>
      <c r="E45" s="122"/>
      <c r="F45" s="578"/>
      <c r="G45" s="580"/>
      <c r="H45" s="580"/>
      <c r="I45" s="580"/>
      <c r="J45" s="580"/>
      <c r="K45" s="580"/>
      <c r="L45" s="580"/>
    </row>
    <row r="46" spans="1:12" ht="15.75" x14ac:dyDescent="0.2">
      <c r="A46" s="581"/>
      <c r="B46" s="582" t="s">
        <v>477</v>
      </c>
      <c r="C46" s="302"/>
      <c r="D46" s="460"/>
      <c r="E46" s="583"/>
      <c r="F46" s="584"/>
      <c r="G46" s="580"/>
      <c r="H46" s="580"/>
      <c r="I46" s="580"/>
      <c r="J46" s="580"/>
      <c r="K46" s="580"/>
      <c r="L46" s="580"/>
    </row>
    <row r="47" spans="1:12" ht="15.75" x14ac:dyDescent="0.2">
      <c r="A47" s="585"/>
      <c r="B47" s="638" t="s">
        <v>478</v>
      </c>
      <c r="C47" s="302"/>
      <c r="D47" s="587"/>
      <c r="E47" s="583"/>
      <c r="F47" s="584"/>
      <c r="G47" s="580"/>
      <c r="H47" s="580"/>
      <c r="I47" s="580"/>
      <c r="J47" s="580"/>
      <c r="K47" s="580"/>
      <c r="L47" s="580"/>
    </row>
    <row r="48" spans="1:12" ht="15.75" x14ac:dyDescent="0.2">
      <c r="A48" s="585"/>
      <c r="B48" s="638" t="s">
        <v>505</v>
      </c>
      <c r="C48" s="302">
        <v>250</v>
      </c>
      <c r="D48" s="587"/>
      <c r="E48" s="583"/>
      <c r="F48" s="584"/>
      <c r="G48" s="580"/>
      <c r="H48" s="580"/>
      <c r="I48" s="580"/>
      <c r="J48" s="580"/>
      <c r="K48" s="580"/>
      <c r="L48" s="580"/>
    </row>
    <row r="49" spans="1:12" ht="15.75" x14ac:dyDescent="0.2">
      <c r="A49" s="585"/>
      <c r="B49" s="638" t="s">
        <v>507</v>
      </c>
      <c r="C49" s="302">
        <v>8000</v>
      </c>
      <c r="D49" s="587"/>
      <c r="E49" s="583"/>
      <c r="F49" s="584"/>
      <c r="G49" s="580"/>
      <c r="H49" s="580"/>
      <c r="I49" s="580"/>
      <c r="J49" s="580"/>
      <c r="K49" s="580"/>
      <c r="L49" s="580"/>
    </row>
    <row r="50" spans="1:12" ht="18" customHeight="1" x14ac:dyDescent="0.2">
      <c r="A50" s="585"/>
      <c r="B50" s="638" t="s">
        <v>514</v>
      </c>
      <c r="C50" s="302"/>
      <c r="D50" s="587"/>
      <c r="E50" s="583"/>
      <c r="F50" s="584"/>
      <c r="G50" s="580"/>
      <c r="H50" s="580"/>
      <c r="I50" s="580"/>
      <c r="J50" s="580"/>
      <c r="K50" s="580"/>
      <c r="L50" s="580"/>
    </row>
    <row r="51" spans="1:12" ht="20.25" customHeight="1" x14ac:dyDescent="0.2">
      <c r="A51" s="585"/>
      <c r="B51" s="638" t="s">
        <v>506</v>
      </c>
      <c r="C51" s="302"/>
      <c r="D51" s="587"/>
      <c r="E51" s="583"/>
      <c r="F51" s="584"/>
      <c r="G51" s="580"/>
      <c r="H51" s="580"/>
      <c r="I51" s="580"/>
      <c r="J51" s="580"/>
      <c r="K51" s="580"/>
      <c r="L51" s="580"/>
    </row>
    <row r="52" spans="1:12" ht="15.75" x14ac:dyDescent="0.2">
      <c r="A52" s="585"/>
      <c r="B52" s="586"/>
      <c r="C52" s="302"/>
      <c r="D52" s="587"/>
      <c r="E52" s="583"/>
      <c r="F52" s="584"/>
      <c r="G52" s="580"/>
      <c r="H52" s="580"/>
      <c r="I52" s="580"/>
      <c r="J52" s="580"/>
      <c r="K52" s="580"/>
      <c r="L52" s="580"/>
    </row>
    <row r="53" spans="1:12" ht="72.75" customHeight="1" thickBot="1" x14ac:dyDescent="0.25">
      <c r="A53" s="588"/>
      <c r="B53" s="589" t="s">
        <v>374</v>
      </c>
      <c r="C53" s="272"/>
      <c r="D53" s="590"/>
      <c r="E53" s="590"/>
      <c r="F53" s="591"/>
      <c r="G53" s="580"/>
      <c r="H53" s="580"/>
      <c r="I53" s="580"/>
      <c r="J53" s="580"/>
      <c r="K53" s="580"/>
      <c r="L53" s="580"/>
    </row>
    <row r="54" spans="1:12" ht="0.75" customHeight="1" x14ac:dyDescent="0.2">
      <c r="A54" s="455"/>
      <c r="B54" s="456"/>
      <c r="C54" s="456"/>
      <c r="D54" s="457"/>
      <c r="E54" s="457"/>
      <c r="F54" s="458"/>
    </row>
    <row r="55" spans="1:12" ht="15.75" x14ac:dyDescent="0.2">
      <c r="A55" s="273"/>
      <c r="B55" s="274"/>
      <c r="C55" s="274"/>
      <c r="E55" s="120"/>
    </row>
    <row r="56" spans="1:12" ht="15.75" x14ac:dyDescent="0.2">
      <c r="A56" s="273"/>
      <c r="B56" s="274"/>
      <c r="C56" s="636"/>
      <c r="E56" s="121"/>
    </row>
    <row r="57" spans="1:12" s="2" customFormat="1" ht="16.5" x14ac:dyDescent="0.3">
      <c r="A57" s="273"/>
      <c r="B57" s="276"/>
      <c r="C57" s="277"/>
      <c r="D57" s="119"/>
      <c r="E57" s="119"/>
      <c r="F57" s="119"/>
    </row>
    <row r="58" spans="1:12" s="2" customFormat="1" ht="16.5" x14ac:dyDescent="0.3">
      <c r="A58" s="273"/>
      <c r="B58" s="274"/>
      <c r="C58" s="274"/>
      <c r="D58" s="1"/>
      <c r="E58" s="1"/>
      <c r="F58" s="1"/>
    </row>
    <row r="59" spans="1:12" s="2" customFormat="1" ht="16.5" x14ac:dyDescent="0.3">
      <c r="A59" s="273"/>
      <c r="B59" s="276"/>
      <c r="C59" s="277"/>
      <c r="D59" s="119"/>
      <c r="E59" s="119"/>
      <c r="F59" s="118"/>
    </row>
    <row r="60" spans="1:12" s="2" customFormat="1" ht="16.5" x14ac:dyDescent="0.3">
      <c r="A60" s="273"/>
      <c r="B60" s="276"/>
      <c r="C60" s="277"/>
      <c r="D60" s="119"/>
      <c r="E60" s="119"/>
      <c r="F60" s="118"/>
    </row>
    <row r="61" spans="1:12" s="2" customFormat="1" ht="16.5" x14ac:dyDescent="0.3">
      <c r="A61" s="273"/>
      <c r="B61" s="274"/>
      <c r="C61" s="275"/>
      <c r="D61" s="117"/>
      <c r="E61" s="117"/>
      <c r="F61" s="1"/>
    </row>
    <row r="62" spans="1:12" s="2" customFormat="1" ht="16.5" x14ac:dyDescent="0.3">
      <c r="A62" s="278"/>
      <c r="B62" s="274"/>
      <c r="C62" s="275"/>
      <c r="D62" s="117"/>
      <c r="E62" s="117"/>
      <c r="F62" s="1"/>
    </row>
    <row r="63" spans="1:12" s="2" customFormat="1" ht="15" customHeight="1" x14ac:dyDescent="0.3">
      <c r="A63" s="274"/>
      <c r="B63" s="274"/>
      <c r="C63" s="274"/>
      <c r="D63" s="117"/>
      <c r="E63" s="1"/>
      <c r="F63" s="1"/>
    </row>
    <row r="64" spans="1:12" s="2" customFormat="1" ht="12" customHeight="1" x14ac:dyDescent="0.3">
      <c r="A64" s="274"/>
      <c r="B64" s="274"/>
      <c r="C64" s="274"/>
      <c r="D64" s="1"/>
      <c r="E64" s="1"/>
      <c r="F64" s="1"/>
    </row>
    <row r="65" spans="1:6" s="2" customFormat="1" ht="16.5" x14ac:dyDescent="0.3">
      <c r="A65" s="274"/>
      <c r="B65" s="274"/>
      <c r="C65" s="274"/>
      <c r="D65" s="117"/>
      <c r="E65" s="1"/>
      <c r="F65" s="117"/>
    </row>
    <row r="66" spans="1:6" ht="15" x14ac:dyDescent="0.2">
      <c r="A66" s="274"/>
      <c r="B66" s="274"/>
      <c r="C66" s="274"/>
    </row>
    <row r="67" spans="1:6" ht="15" x14ac:dyDescent="0.2">
      <c r="A67" s="274"/>
      <c r="B67" s="274"/>
      <c r="C67" s="274"/>
    </row>
    <row r="68" spans="1:6" ht="15" x14ac:dyDescent="0.2">
      <c r="A68" s="274"/>
      <c r="B68" s="274"/>
      <c r="C68" s="274"/>
    </row>
    <row r="69" spans="1:6" ht="15" x14ac:dyDescent="0.2">
      <c r="A69" s="274"/>
      <c r="B69" s="274"/>
      <c r="C69" s="274"/>
    </row>
  </sheetData>
  <mergeCells count="6">
    <mergeCell ref="B1:G1"/>
    <mergeCell ref="B16:F16"/>
    <mergeCell ref="A2:F2"/>
    <mergeCell ref="A3:F3"/>
    <mergeCell ref="G4:L4"/>
    <mergeCell ref="B6:F6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E36"/>
  <sheetViews>
    <sheetView zoomScaleNormal="100" workbookViewId="0">
      <selection activeCell="I23" sqref="I23"/>
    </sheetView>
  </sheetViews>
  <sheetFormatPr defaultRowHeight="12.75" x14ac:dyDescent="0.2"/>
  <cols>
    <col min="1" max="1" width="4.42578125" style="84" customWidth="1"/>
    <col min="2" max="2" width="30.7109375" style="84" customWidth="1"/>
    <col min="3" max="3" width="23.7109375" style="84" customWidth="1"/>
    <col min="4" max="4" width="14.42578125" style="84" customWidth="1"/>
    <col min="5" max="5" width="15" style="84" customWidth="1"/>
    <col min="6" max="16384" width="9.140625" style="84"/>
  </cols>
  <sheetData>
    <row r="1" spans="1:5" ht="12.75" customHeight="1" x14ac:dyDescent="0.2">
      <c r="A1" s="704" t="s">
        <v>456</v>
      </c>
      <c r="B1" s="704"/>
      <c r="C1" s="704"/>
      <c r="D1" s="704"/>
      <c r="E1" s="704"/>
    </row>
    <row r="2" spans="1:5" ht="27.75" customHeight="1" x14ac:dyDescent="0.2">
      <c r="A2" s="704" t="s">
        <v>457</v>
      </c>
      <c r="B2" s="704"/>
      <c r="C2" s="704"/>
      <c r="D2" s="704"/>
      <c r="E2" s="704"/>
    </row>
    <row r="3" spans="1:5" ht="16.5" thickBot="1" x14ac:dyDescent="0.3">
      <c r="A3" s="705"/>
      <c r="B3" s="705"/>
      <c r="C3" s="706"/>
      <c r="D3" s="707"/>
      <c r="E3" s="707"/>
    </row>
    <row r="4" spans="1:5" ht="30" customHeight="1" x14ac:dyDescent="0.2">
      <c r="A4" s="708" t="s">
        <v>6</v>
      </c>
      <c r="B4" s="710" t="s">
        <v>33</v>
      </c>
      <c r="C4" s="712" t="s">
        <v>458</v>
      </c>
      <c r="D4" s="700" t="s">
        <v>34</v>
      </c>
      <c r="E4" s="702" t="s">
        <v>35</v>
      </c>
    </row>
    <row r="5" spans="1:5" ht="17.25" customHeight="1" x14ac:dyDescent="0.2">
      <c r="A5" s="709"/>
      <c r="B5" s="711"/>
      <c r="C5" s="713"/>
      <c r="D5" s="701"/>
      <c r="E5" s="703"/>
    </row>
    <row r="6" spans="1:5" ht="20.25" customHeight="1" x14ac:dyDescent="0.25">
      <c r="A6" s="262">
        <v>1</v>
      </c>
      <c r="B6" s="263" t="s">
        <v>36</v>
      </c>
      <c r="C6" s="348">
        <v>24</v>
      </c>
      <c r="D6" s="348">
        <v>24</v>
      </c>
      <c r="E6" s="352"/>
    </row>
    <row r="7" spans="1:5" ht="15.75" customHeight="1" x14ac:dyDescent="0.25">
      <c r="A7" s="262">
        <v>2</v>
      </c>
      <c r="B7" s="263" t="s">
        <v>371</v>
      </c>
      <c r="C7" s="348">
        <v>11</v>
      </c>
      <c r="D7" s="348">
        <v>9</v>
      </c>
      <c r="E7" s="352">
        <v>2</v>
      </c>
    </row>
    <row r="8" spans="1:5" ht="15.75" x14ac:dyDescent="0.25">
      <c r="A8" s="262">
        <v>3</v>
      </c>
      <c r="B8" s="264" t="s">
        <v>87</v>
      </c>
      <c r="C8" s="348">
        <v>9</v>
      </c>
      <c r="D8" s="348">
        <v>9</v>
      </c>
      <c r="E8" s="352"/>
    </row>
    <row r="9" spans="1:5" ht="15.75" x14ac:dyDescent="0.25">
      <c r="A9" s="262">
        <v>4</v>
      </c>
      <c r="B9" s="263" t="s">
        <v>80</v>
      </c>
      <c r="C9" s="348">
        <v>7</v>
      </c>
      <c r="D9" s="348">
        <v>7</v>
      </c>
      <c r="E9" s="352"/>
    </row>
    <row r="10" spans="1:5" ht="31.5" x14ac:dyDescent="0.25">
      <c r="A10" s="262">
        <v>5</v>
      </c>
      <c r="B10" s="263" t="s">
        <v>37</v>
      </c>
      <c r="C10" s="348">
        <v>29</v>
      </c>
      <c r="D10" s="348">
        <v>29</v>
      </c>
      <c r="E10" s="352"/>
    </row>
    <row r="11" spans="1:5" ht="31.5" x14ac:dyDescent="0.25">
      <c r="A11" s="262">
        <v>6</v>
      </c>
      <c r="B11" s="263" t="s">
        <v>186</v>
      </c>
      <c r="C11" s="348">
        <v>80</v>
      </c>
      <c r="D11" s="348">
        <v>78</v>
      </c>
      <c r="E11" s="352">
        <v>2</v>
      </c>
    </row>
    <row r="12" spans="1:5" ht="24.75" customHeight="1" x14ac:dyDescent="0.2">
      <c r="A12" s="262">
        <v>7</v>
      </c>
      <c r="B12" s="263" t="s">
        <v>8</v>
      </c>
      <c r="C12" s="349">
        <v>18</v>
      </c>
      <c r="D12" s="349">
        <v>18</v>
      </c>
      <c r="E12" s="353"/>
    </row>
    <row r="13" spans="1:5" ht="17.25" customHeight="1" x14ac:dyDescent="0.2">
      <c r="A13" s="265"/>
      <c r="B13" s="266" t="s">
        <v>38</v>
      </c>
      <c r="C13" s="267">
        <f>SUM(C6:C12)</f>
        <v>178</v>
      </c>
      <c r="D13" s="267">
        <f>SUM(D6:D12)</f>
        <v>174</v>
      </c>
      <c r="E13" s="354">
        <f>SUM(E6:E12)</f>
        <v>4</v>
      </c>
    </row>
    <row r="14" spans="1:5" ht="26.25" customHeight="1" thickBot="1" x14ac:dyDescent="0.3">
      <c r="A14" s="350"/>
      <c r="B14" s="351" t="s">
        <v>39</v>
      </c>
      <c r="C14" s="351">
        <v>2</v>
      </c>
      <c r="D14" s="351">
        <v>2</v>
      </c>
      <c r="E14" s="355"/>
    </row>
    <row r="15" spans="1:5" ht="15" x14ac:dyDescent="0.2">
      <c r="A15" s="164"/>
      <c r="B15" s="164"/>
      <c r="C15" s="268"/>
    </row>
    <row r="16" spans="1:5" ht="15" x14ac:dyDescent="0.2">
      <c r="A16" s="164"/>
      <c r="B16" s="164"/>
      <c r="C16" s="164"/>
    </row>
    <row r="17" spans="1:3" ht="15" x14ac:dyDescent="0.2">
      <c r="A17" s="164"/>
      <c r="B17" s="164"/>
      <c r="C17" s="164"/>
    </row>
    <row r="18" spans="1:3" ht="15" x14ac:dyDescent="0.2">
      <c r="A18" s="164"/>
      <c r="B18" s="164"/>
      <c r="C18" s="164"/>
    </row>
    <row r="19" spans="1:3" ht="15" x14ac:dyDescent="0.2">
      <c r="A19" s="164"/>
      <c r="B19" s="164"/>
      <c r="C19" s="164"/>
    </row>
    <row r="20" spans="1:3" ht="15" x14ac:dyDescent="0.2">
      <c r="A20" s="164"/>
      <c r="B20" s="164"/>
      <c r="C20" s="164"/>
    </row>
    <row r="21" spans="1:3" ht="15" x14ac:dyDescent="0.2">
      <c r="A21" s="164"/>
      <c r="B21" s="164"/>
      <c r="C21" s="164"/>
    </row>
    <row r="22" spans="1:3" ht="15" x14ac:dyDescent="0.2">
      <c r="A22" s="164"/>
      <c r="B22" s="164"/>
      <c r="C22" s="164"/>
    </row>
    <row r="23" spans="1:3" ht="15" x14ac:dyDescent="0.2">
      <c r="A23" s="164"/>
      <c r="B23" s="164"/>
      <c r="C23" s="164"/>
    </row>
    <row r="24" spans="1:3" ht="15" x14ac:dyDescent="0.2">
      <c r="A24" s="164"/>
      <c r="B24" s="164"/>
      <c r="C24" s="164"/>
    </row>
    <row r="25" spans="1:3" ht="15" x14ac:dyDescent="0.2">
      <c r="A25" s="164"/>
      <c r="B25" s="164"/>
      <c r="C25" s="164"/>
    </row>
    <row r="26" spans="1:3" ht="15" x14ac:dyDescent="0.2">
      <c r="A26" s="164"/>
      <c r="B26" s="164"/>
      <c r="C26" s="164"/>
    </row>
    <row r="27" spans="1:3" ht="15" x14ac:dyDescent="0.2">
      <c r="A27" s="164"/>
      <c r="B27" s="164"/>
      <c r="C27" s="164"/>
    </row>
    <row r="28" spans="1:3" ht="15" x14ac:dyDescent="0.2">
      <c r="A28" s="164"/>
      <c r="B28" s="164"/>
      <c r="C28" s="164"/>
    </row>
    <row r="29" spans="1:3" ht="15" x14ac:dyDescent="0.2">
      <c r="A29" s="164"/>
      <c r="B29" s="164"/>
      <c r="C29" s="164"/>
    </row>
    <row r="30" spans="1:3" ht="15" x14ac:dyDescent="0.2">
      <c r="A30" s="164"/>
      <c r="B30" s="164"/>
      <c r="C30" s="164"/>
    </row>
    <row r="31" spans="1:3" ht="15" x14ac:dyDescent="0.2">
      <c r="A31" s="164"/>
      <c r="B31" s="164"/>
      <c r="C31" s="164"/>
    </row>
    <row r="32" spans="1:3" ht="15" x14ac:dyDescent="0.2">
      <c r="A32" s="164"/>
      <c r="B32" s="164"/>
      <c r="C32" s="164"/>
    </row>
    <row r="33" spans="1:3" ht="15" x14ac:dyDescent="0.2">
      <c r="A33" s="164"/>
      <c r="B33" s="164"/>
      <c r="C33" s="164"/>
    </row>
    <row r="34" spans="1:3" ht="15" x14ac:dyDescent="0.2">
      <c r="A34" s="164"/>
      <c r="B34" s="164"/>
      <c r="C34" s="164"/>
    </row>
    <row r="35" spans="1:3" ht="15" x14ac:dyDescent="0.2">
      <c r="A35" s="164"/>
      <c r="B35" s="164"/>
      <c r="C35" s="164"/>
    </row>
    <row r="36" spans="1:3" ht="15" x14ac:dyDescent="0.2">
      <c r="A36" s="164"/>
      <c r="B36" s="164"/>
      <c r="C36" s="164"/>
    </row>
  </sheetData>
  <mergeCells count="9">
    <mergeCell ref="D4:D5"/>
    <mergeCell ref="E4:E5"/>
    <mergeCell ref="A1:E1"/>
    <mergeCell ref="A2:E2"/>
    <mergeCell ref="A3:B3"/>
    <mergeCell ref="C3:E3"/>
    <mergeCell ref="A4:A5"/>
    <mergeCell ref="B4:B5"/>
    <mergeCell ref="C4:C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14</vt:i4>
      </vt:variant>
    </vt:vector>
  </HeadingPairs>
  <TitlesOfParts>
    <vt:vector size="38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 (3)</vt:lpstr>
      <vt:lpstr>7.  felújítás (3)</vt:lpstr>
      <vt:lpstr>8.  melléklet létszám (2 (4)</vt:lpstr>
      <vt:lpstr>9.1.mell működés mérleg</vt:lpstr>
      <vt:lpstr>9.2.mell felhalm mérleg</vt:lpstr>
      <vt:lpstr>9.3. összevont kv-i mérleg</vt:lpstr>
      <vt:lpstr>10. melléklet EU tám. projektek</vt:lpstr>
      <vt:lpstr>11. melléklet ált. és cé (3)</vt:lpstr>
      <vt:lpstr>12. melléklet többéves (2)</vt:lpstr>
      <vt:lpstr>13. sz.melléklet ütemterv (2)</vt:lpstr>
      <vt:lpstr>14. közvetett támogatások</vt:lpstr>
      <vt:lpstr>15. támogatások </vt:lpstr>
      <vt:lpstr>16.melléklet</vt:lpstr>
      <vt:lpstr>17. melléklet</vt:lpstr>
      <vt:lpstr>1.tájékoztató kimutatás (3)</vt:lpstr>
      <vt:lpstr>2.Tájékoztató kimutatás (2)</vt:lpstr>
      <vt:lpstr>3. Tájékoztató kimutatás</vt:lpstr>
      <vt:lpstr>Munka2</vt:lpstr>
      <vt:lpstr>'2.Tájékoztató kimutatás (2)'!Nyomtatási_cím</vt:lpstr>
      <vt:lpstr>'5.1 Önkormányzat bevétele (2)'!Nyomtatási_cím</vt:lpstr>
      <vt:lpstr>'5.2 Önkormányzat kiadása (3)'!Nyomtatási_cím</vt:lpstr>
      <vt:lpstr>'12. melléklet többéves (2)'!Nyomtatási_terület</vt:lpstr>
      <vt:lpstr>'13. sz.melléklet ütemterv (2)'!Nyomtatási_terület</vt:lpstr>
      <vt:lpstr>'2.Tájékoztató kimutatás (2)'!Nyomtatási_terület</vt:lpstr>
      <vt:lpstr>'3. Tájékoztató kimutatás'!Nyomtatási_terület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 (3)'!Nyomtatási_terület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Pappné Boros Magdolna</cp:lastModifiedBy>
  <cp:lastPrinted>2020-02-12T09:32:45Z</cp:lastPrinted>
  <dcterms:created xsi:type="dcterms:W3CDTF">1998-12-06T10:54:59Z</dcterms:created>
  <dcterms:modified xsi:type="dcterms:W3CDTF">2020-02-13T09:01:45Z</dcterms:modified>
</cp:coreProperties>
</file>