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ltsegvetesekBeszamolok\Költségvetés 2019\RM\"/>
    </mc:Choice>
  </mc:AlternateContent>
  <xr:revisionPtr revIDLastSave="0" documentId="13_ncr:1_{CE53D342-6BC2-4B2E-BBE8-124C23E76E88}" xr6:coauthVersionLast="45" xr6:coauthVersionMax="45" xr10:uidLastSave="{00000000-0000-0000-0000-000000000000}"/>
  <bookViews>
    <workbookView xWindow="-120" yWindow="-120" windowWidth="29040" windowHeight="15840" firstSheet="3" activeTab="7" xr2:uid="{00000000-000D-0000-FFFF-FFFF00000000}"/>
  </bookViews>
  <sheets>
    <sheet name="1. ÖSSZES bevétel (2)" sheetId="40" r:id="rId1"/>
    <sheet name="2. ÖSSZES kiadások" sheetId="39" r:id="rId2"/>
    <sheet name="3.Intézményi bevételek (2)" sheetId="66" r:id="rId3"/>
    <sheet name="4.Intézményi kiadások (2)" sheetId="67" r:id="rId4"/>
    <sheet name="5.1 Önkormányzat bevétele (2)" sheetId="64" r:id="rId5"/>
    <sheet name="5.2 Önkormányzat kiadása (3)" sheetId="65" r:id="rId6"/>
    <sheet name="6.1.mell működés mérleg" sheetId="42" r:id="rId7"/>
    <sheet name="6.2.mell felhalm mérleg" sheetId="43" r:id="rId8"/>
    <sheet name="6.3. összevont kv-i mérleg" sheetId="44" r:id="rId9"/>
    <sheet name="7. melléklet ált. és cé (2)" sheetId="73" r:id="rId10"/>
    <sheet name="8. sz.melléklet ütemterv (2)" sheetId="88" r:id="rId11"/>
    <sheet name="9. közvetett támogatások" sheetId="49" r:id="rId12"/>
    <sheet name="10.melléklet" sheetId="86" r:id="rId13"/>
    <sheet name="11. melléklet" sheetId="51" r:id="rId14"/>
    <sheet name="1.tájékoztató kimutatás (3)" sheetId="81" r:id="rId15"/>
    <sheet name="2.Tájékoztató kimutatás (2)" sheetId="72" r:id="rId16"/>
    <sheet name="Munka2" sheetId="87" r:id="rId17"/>
  </sheets>
  <externalReferences>
    <externalReference r:id="rId18"/>
    <externalReference r:id="rId19"/>
  </externalReferences>
  <definedNames>
    <definedName name="_xlnm.Print_Titles" localSheetId="15">'2.Tájékoztató kimutatás (2)'!$2:$4</definedName>
    <definedName name="_xlnm.Print_Titles" localSheetId="4">'5.1 Önkormányzat bevétele (2)'!$3:$5</definedName>
    <definedName name="_xlnm.Print_Titles" localSheetId="5">'5.2 Önkormányzat kiadása (3)'!$2:$4</definedName>
    <definedName name="_xlnm.Print_Area" localSheetId="15">'2.Tájékoztató kimutatás (2)'!$A$1:$AC$30</definedName>
    <definedName name="_xlnm.Print_Area" localSheetId="2">'3.Intézményi bevételek (2)'!$A$1:$L$37</definedName>
    <definedName name="_xlnm.Print_Area" localSheetId="3">'4.Intézményi kiadások (2)'!$A$1:$L$26</definedName>
    <definedName name="_xlnm.Print_Area" localSheetId="4">'5.1 Önkormányzat bevétele (2)'!$A$1:$F$54</definedName>
    <definedName name="_xlnm.Print_Area" localSheetId="5">'5.2 Önkormányzat kiadása (3)'!$A$1:$E$96</definedName>
    <definedName name="_xlnm.Print_Area" localSheetId="6">'6.1.mell működés mérleg'!$A$1:$F$23</definedName>
    <definedName name="_xlnm.Print_Area" localSheetId="7">'6.2.mell felhalm mérleg'!$A$1:$F$21</definedName>
    <definedName name="_xlnm.Print_Area" localSheetId="10">'8. sz.melléklet ütemterv (2)'!$A$1:$O$28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44" l="1"/>
  <c r="G12" i="44"/>
  <c r="G13" i="44"/>
  <c r="H13" i="44"/>
  <c r="I13" i="44"/>
  <c r="I10" i="44"/>
  <c r="I8" i="44"/>
  <c r="I7" i="44"/>
  <c r="I6" i="44"/>
  <c r="I5" i="44"/>
  <c r="E21" i="42"/>
  <c r="F21" i="42"/>
  <c r="O7" i="88"/>
  <c r="I12" i="44" l="1"/>
  <c r="D25" i="39" l="1"/>
  <c r="D24" i="39"/>
  <c r="D23" i="39"/>
  <c r="D22" i="39"/>
  <c r="D21" i="39"/>
  <c r="D19" i="39"/>
  <c r="D18" i="39"/>
  <c r="D17" i="39"/>
  <c r="D16" i="39"/>
  <c r="D13" i="39"/>
  <c r="D12" i="39"/>
  <c r="D7" i="39"/>
  <c r="D6" i="39"/>
  <c r="D25" i="40"/>
  <c r="D24" i="40"/>
  <c r="D23" i="40"/>
  <c r="D22" i="40"/>
  <c r="D20" i="40"/>
  <c r="D19" i="40"/>
  <c r="D18" i="40"/>
  <c r="D17" i="40"/>
  <c r="D16" i="40"/>
  <c r="D14" i="40"/>
  <c r="D13" i="40"/>
  <c r="D12" i="40"/>
  <c r="D11" i="40"/>
  <c r="D10" i="40"/>
  <c r="D9" i="40"/>
  <c r="D8" i="40"/>
  <c r="D7" i="40"/>
  <c r="D6" i="40"/>
  <c r="D52" i="64" l="1"/>
  <c r="D40" i="64"/>
  <c r="D13" i="64"/>
  <c r="D93" i="65" l="1"/>
  <c r="D14" i="39" s="1"/>
  <c r="C93" i="65"/>
  <c r="D87" i="65"/>
  <c r="D11" i="39" s="1"/>
  <c r="C87" i="65"/>
  <c r="D83" i="65"/>
  <c r="C83" i="65"/>
  <c r="D63" i="65"/>
  <c r="C63" i="65"/>
  <c r="D48" i="65"/>
  <c r="D81" i="65" s="1"/>
  <c r="D10" i="39" s="1"/>
  <c r="C48" i="65"/>
  <c r="C81" i="65" s="1"/>
  <c r="D29" i="65"/>
  <c r="C29" i="65"/>
  <c r="D23" i="65"/>
  <c r="C23" i="65"/>
  <c r="D20" i="65"/>
  <c r="C20" i="65"/>
  <c r="D12" i="65"/>
  <c r="C12" i="65"/>
  <c r="D9" i="65"/>
  <c r="C9" i="65"/>
  <c r="AC27" i="72"/>
  <c r="AB27" i="72"/>
  <c r="AC23" i="72"/>
  <c r="AB23" i="72"/>
  <c r="AC20" i="72"/>
  <c r="AB20" i="72"/>
  <c r="AC12" i="72"/>
  <c r="AB12" i="72"/>
  <c r="AC9" i="72"/>
  <c r="AB9" i="72"/>
  <c r="D12" i="81"/>
  <c r="C12" i="81"/>
  <c r="D9" i="81"/>
  <c r="C9" i="81"/>
  <c r="C13" i="81" s="1"/>
  <c r="E27" i="43"/>
  <c r="D27" i="43"/>
  <c r="B27" i="43"/>
  <c r="E8" i="43"/>
  <c r="C8" i="43"/>
  <c r="B8" i="43"/>
  <c r="E7" i="43"/>
  <c r="B7" i="43"/>
  <c r="F6" i="43"/>
  <c r="E6" i="43"/>
  <c r="E19" i="43" s="1"/>
  <c r="C6" i="43"/>
  <c r="C19" i="43" s="1"/>
  <c r="B6" i="43"/>
  <c r="B20" i="42"/>
  <c r="B10" i="42"/>
  <c r="F9" i="42"/>
  <c r="E9" i="42"/>
  <c r="B9" i="42"/>
  <c r="E8" i="42"/>
  <c r="B8" i="42"/>
  <c r="E7" i="42"/>
  <c r="B7" i="42"/>
  <c r="F20" i="42"/>
  <c r="E6" i="42"/>
  <c r="E20" i="42" s="1"/>
  <c r="C20" i="42"/>
  <c r="B6" i="42"/>
  <c r="C52" i="64"/>
  <c r="D46" i="64"/>
  <c r="C46" i="64"/>
  <c r="D43" i="64"/>
  <c r="C43" i="64"/>
  <c r="C40" i="64"/>
  <c r="D37" i="64"/>
  <c r="C37" i="64"/>
  <c r="C26" i="64"/>
  <c r="D24" i="64"/>
  <c r="D26" i="64" s="1"/>
  <c r="C24" i="64"/>
  <c r="D18" i="64"/>
  <c r="C18" i="64"/>
  <c r="D16" i="64"/>
  <c r="C16" i="64"/>
  <c r="C13" i="64"/>
  <c r="C47" i="64" s="1"/>
  <c r="C53" i="64" s="1"/>
  <c r="G24" i="67"/>
  <c r="J23" i="67"/>
  <c r="I23" i="67"/>
  <c r="H22" i="67"/>
  <c r="H24" i="67" s="1"/>
  <c r="G22" i="67"/>
  <c r="F22" i="67"/>
  <c r="F24" i="67" s="1"/>
  <c r="E22" i="67"/>
  <c r="E24" i="67" s="1"/>
  <c r="D22" i="67"/>
  <c r="D24" i="67" s="1"/>
  <c r="C22" i="67"/>
  <c r="C24" i="67" s="1"/>
  <c r="B22" i="67"/>
  <c r="B24" i="67" s="1"/>
  <c r="J21" i="67"/>
  <c r="I21" i="67"/>
  <c r="J20" i="67"/>
  <c r="I20" i="67"/>
  <c r="J19" i="67"/>
  <c r="I19" i="67"/>
  <c r="J18" i="67"/>
  <c r="I18" i="67"/>
  <c r="J17" i="67"/>
  <c r="I17" i="67"/>
  <c r="J11" i="67"/>
  <c r="J13" i="67" s="1"/>
  <c r="I11" i="67"/>
  <c r="I13" i="67" s="1"/>
  <c r="H11" i="67"/>
  <c r="H13" i="67" s="1"/>
  <c r="G11" i="67"/>
  <c r="G13" i="67" s="1"/>
  <c r="F11" i="67"/>
  <c r="F13" i="67" s="1"/>
  <c r="E11" i="67"/>
  <c r="E13" i="67" s="1"/>
  <c r="D11" i="67"/>
  <c r="D13" i="67" s="1"/>
  <c r="C11" i="67"/>
  <c r="C13" i="67" s="1"/>
  <c r="B11" i="67"/>
  <c r="C35" i="66"/>
  <c r="B35" i="66"/>
  <c r="C33" i="66"/>
  <c r="B33" i="66"/>
  <c r="C32" i="66"/>
  <c r="B32" i="66"/>
  <c r="C31" i="66"/>
  <c r="B31" i="66"/>
  <c r="C30" i="66"/>
  <c r="B30" i="66"/>
  <c r="C29" i="66"/>
  <c r="B29" i="66"/>
  <c r="H24" i="66"/>
  <c r="G24" i="66"/>
  <c r="F24" i="66"/>
  <c r="E24" i="66"/>
  <c r="D24" i="66"/>
  <c r="J22" i="66"/>
  <c r="J24" i="66" s="1"/>
  <c r="I22" i="66"/>
  <c r="I24" i="66" s="1"/>
  <c r="C22" i="66"/>
  <c r="C24" i="66" s="1"/>
  <c r="B22" i="66"/>
  <c r="B24" i="66" s="1"/>
  <c r="D13" i="66"/>
  <c r="J11" i="66"/>
  <c r="J13" i="66" s="1"/>
  <c r="I11" i="66"/>
  <c r="I13" i="66" s="1"/>
  <c r="H11" i="66"/>
  <c r="H13" i="66" s="1"/>
  <c r="G11" i="66"/>
  <c r="G13" i="66" s="1"/>
  <c r="F11" i="66"/>
  <c r="F13" i="66" s="1"/>
  <c r="E11" i="66"/>
  <c r="E13" i="66" s="1"/>
  <c r="D11" i="66"/>
  <c r="C11" i="66"/>
  <c r="B11" i="66"/>
  <c r="C35" i="39"/>
  <c r="C32" i="39"/>
  <c r="C31" i="39"/>
  <c r="C30" i="39"/>
  <c r="C25" i="39"/>
  <c r="C34" i="39" s="1"/>
  <c r="C24" i="39"/>
  <c r="C33" i="39" s="1"/>
  <c r="C23" i="39"/>
  <c r="C29" i="39" s="1"/>
  <c r="C22" i="39"/>
  <c r="C28" i="39" s="1"/>
  <c r="C21" i="39"/>
  <c r="C27" i="39" s="1"/>
  <c r="D27" i="39"/>
  <c r="C15" i="39"/>
  <c r="D35" i="39"/>
  <c r="D34" i="39"/>
  <c r="D33" i="39"/>
  <c r="D32" i="39"/>
  <c r="D30" i="39"/>
  <c r="C5" i="39"/>
  <c r="C22" i="40"/>
  <c r="C21" i="40" s="1"/>
  <c r="C17" i="40"/>
  <c r="C16" i="40"/>
  <c r="C15" i="40" s="1"/>
  <c r="C14" i="40"/>
  <c r="C35" i="40" s="1"/>
  <c r="D34" i="40"/>
  <c r="C13" i="40"/>
  <c r="C34" i="40" s="1"/>
  <c r="D33" i="40"/>
  <c r="C12" i="40"/>
  <c r="C33" i="40" s="1"/>
  <c r="D32" i="40"/>
  <c r="C11" i="40"/>
  <c r="C32" i="40" s="1"/>
  <c r="C10" i="40"/>
  <c r="C9" i="40"/>
  <c r="C30" i="40" s="1"/>
  <c r="C8" i="40"/>
  <c r="C29" i="40" s="1"/>
  <c r="D28" i="40"/>
  <c r="C7" i="40"/>
  <c r="C28" i="40" s="1"/>
  <c r="C6" i="40"/>
  <c r="C27" i="40" s="1"/>
  <c r="C21" i="42" l="1"/>
  <c r="D21" i="40"/>
  <c r="D30" i="40"/>
  <c r="F19" i="43"/>
  <c r="C20" i="43" s="1"/>
  <c r="B19" i="43"/>
  <c r="E20" i="43" s="1"/>
  <c r="C31" i="40"/>
  <c r="AC28" i="72"/>
  <c r="AC30" i="72" s="1"/>
  <c r="C34" i="66"/>
  <c r="D28" i="39"/>
  <c r="D47" i="64"/>
  <c r="D53" i="64" s="1"/>
  <c r="AB28" i="72"/>
  <c r="AB30" i="72" s="1"/>
  <c r="C30" i="65"/>
  <c r="D5" i="40"/>
  <c r="D29" i="40"/>
  <c r="D31" i="40"/>
  <c r="D35" i="40"/>
  <c r="D31" i="39"/>
  <c r="D20" i="39"/>
  <c r="B21" i="42"/>
  <c r="D30" i="65"/>
  <c r="D15" i="40"/>
  <c r="C20" i="39"/>
  <c r="C26" i="39" s="1"/>
  <c r="B34" i="66"/>
  <c r="I22" i="67"/>
  <c r="D13" i="81"/>
  <c r="C88" i="65"/>
  <c r="C94" i="65" s="1"/>
  <c r="J24" i="67"/>
  <c r="J22" i="67"/>
  <c r="B13" i="67"/>
  <c r="I24" i="67" s="1"/>
  <c r="B13" i="66"/>
  <c r="B36" i="66" s="1"/>
  <c r="C13" i="66"/>
  <c r="C36" i="66" s="1"/>
  <c r="D15" i="39"/>
  <c r="D27" i="40"/>
  <c r="C5" i="40"/>
  <c r="C26" i="40" s="1"/>
  <c r="D88" i="65" l="1"/>
  <c r="D94" i="65" s="1"/>
  <c r="D8" i="39"/>
  <c r="D26" i="40"/>
  <c r="F20" i="43"/>
  <c r="B20" i="43"/>
  <c r="F13" i="51"/>
  <c r="D13" i="51"/>
  <c r="C26" i="88"/>
  <c r="D26" i="88"/>
  <c r="E26" i="88"/>
  <c r="F26" i="88"/>
  <c r="G26" i="88"/>
  <c r="H26" i="88"/>
  <c r="I26" i="88"/>
  <c r="J26" i="88"/>
  <c r="K26" i="88"/>
  <c r="L26" i="88"/>
  <c r="M26" i="88"/>
  <c r="N26" i="88"/>
  <c r="O25" i="88"/>
  <c r="O24" i="88"/>
  <c r="O23" i="88"/>
  <c r="O22" i="88"/>
  <c r="O21" i="88"/>
  <c r="O20" i="88"/>
  <c r="O19" i="88"/>
  <c r="O18" i="88"/>
  <c r="O17" i="88"/>
  <c r="N15" i="88"/>
  <c r="M15" i="88"/>
  <c r="L15" i="88"/>
  <c r="K15" i="88"/>
  <c r="J15" i="88"/>
  <c r="I15" i="88"/>
  <c r="H15" i="88"/>
  <c r="G15" i="88"/>
  <c r="F15" i="88"/>
  <c r="E15" i="88"/>
  <c r="D15" i="88"/>
  <c r="C15" i="88"/>
  <c r="O14" i="88"/>
  <c r="O13" i="88"/>
  <c r="O12" i="88"/>
  <c r="O11" i="88"/>
  <c r="O10" i="88"/>
  <c r="O9" i="88"/>
  <c r="O8" i="88"/>
  <c r="O6" i="88"/>
  <c r="O5" i="88"/>
  <c r="D10" i="73"/>
  <c r="I11" i="44"/>
  <c r="I9" i="44"/>
  <c r="G8" i="44"/>
  <c r="H7" i="44"/>
  <c r="D29" i="39" l="1"/>
  <c r="D5" i="39"/>
  <c r="D26" i="39" s="1"/>
  <c r="O26" i="88"/>
  <c r="O15" i="88"/>
  <c r="G7" i="44"/>
  <c r="F12" i="86" l="1"/>
  <c r="D12" i="86"/>
  <c r="D10" i="86"/>
  <c r="D11" i="86" s="1"/>
  <c r="D19" i="86" l="1"/>
  <c r="D20" i="86"/>
  <c r="G16" i="86" l="1"/>
  <c r="H16" i="86"/>
  <c r="I16" i="86"/>
  <c r="I12" i="86" s="1"/>
  <c r="J16" i="86"/>
  <c r="J12" i="86" s="1"/>
  <c r="K16" i="86"/>
  <c r="L16" i="86"/>
  <c r="L12" i="86" s="1"/>
  <c r="M16" i="86"/>
  <c r="M12" i="86" s="1"/>
  <c r="M20" i="86" s="1"/>
  <c r="N16" i="86"/>
  <c r="N12" i="86" s="1"/>
  <c r="O16" i="86"/>
  <c r="P16" i="86"/>
  <c r="P12" i="86" s="1"/>
  <c r="Q16" i="86"/>
  <c r="Q12" i="86" s="1"/>
  <c r="Q20" i="86" s="1"/>
  <c r="R16" i="86"/>
  <c r="R12" i="86" s="1"/>
  <c r="S16" i="86"/>
  <c r="T16" i="86"/>
  <c r="E16" i="86"/>
  <c r="T12" i="86"/>
  <c r="S12" i="86"/>
  <c r="O12" i="86"/>
  <c r="O20" i="86" s="1"/>
  <c r="K12" i="86"/>
  <c r="H12" i="86"/>
  <c r="G12" i="86"/>
  <c r="T10" i="86"/>
  <c r="T11" i="86" s="1"/>
  <c r="S10" i="86"/>
  <c r="S11" i="86" s="1"/>
  <c r="R10" i="86"/>
  <c r="R11" i="86" s="1"/>
  <c r="Q10" i="86"/>
  <c r="Q11" i="86" s="1"/>
  <c r="P10" i="86"/>
  <c r="P11" i="86" s="1"/>
  <c r="O10" i="86"/>
  <c r="O11" i="86" s="1"/>
  <c r="N10" i="86"/>
  <c r="N11" i="86" s="1"/>
  <c r="M10" i="86"/>
  <c r="M11" i="86" s="1"/>
  <c r="L10" i="86"/>
  <c r="L11" i="86" s="1"/>
  <c r="K10" i="86"/>
  <c r="K11" i="86" s="1"/>
  <c r="J10" i="86"/>
  <c r="J11" i="86" s="1"/>
  <c r="I10" i="86"/>
  <c r="I11" i="86" s="1"/>
  <c r="H10" i="86"/>
  <c r="H11" i="86" s="1"/>
  <c r="G10" i="86"/>
  <c r="G11" i="86" s="1"/>
  <c r="F10" i="86"/>
  <c r="F11" i="86" s="1"/>
  <c r="F19" i="86" s="1"/>
  <c r="E10" i="86"/>
  <c r="E11" i="86" s="1"/>
  <c r="P20" i="86" l="1"/>
  <c r="L20" i="86"/>
  <c r="E19" i="86"/>
  <c r="H19" i="86"/>
  <c r="T19" i="86"/>
  <c r="K20" i="86"/>
  <c r="S20" i="86"/>
  <c r="R20" i="86"/>
  <c r="N20" i="86"/>
  <c r="E12" i="86"/>
  <c r="E20" i="86" s="1"/>
  <c r="L19" i="86"/>
  <c r="N19" i="86"/>
  <c r="P19" i="86"/>
  <c r="R19" i="86"/>
  <c r="F20" i="86"/>
  <c r="H20" i="86"/>
  <c r="J20" i="86"/>
  <c r="K19" i="86"/>
  <c r="M19" i="86"/>
  <c r="O19" i="86"/>
  <c r="Q19" i="86"/>
  <c r="S19" i="86"/>
  <c r="G20" i="86"/>
  <c r="I20" i="86"/>
  <c r="T20" i="86"/>
  <c r="J19" i="86"/>
  <c r="I19" i="86"/>
  <c r="G19" i="86"/>
  <c r="E9" i="49" l="1"/>
  <c r="D9" i="49"/>
  <c r="C9" i="49" l="1"/>
</calcChain>
</file>

<file path=xl/sharedStrings.xml><?xml version="1.0" encoding="utf-8"?>
<sst xmlns="http://schemas.openxmlformats.org/spreadsheetml/2006/main" count="624" uniqueCount="393">
  <si>
    <t>Sorszám</t>
  </si>
  <si>
    <t>Közhatalmi bevételek</t>
  </si>
  <si>
    <t>Tárgyévi bevételek összesen</t>
  </si>
  <si>
    <t>Finanszírozás</t>
  </si>
  <si>
    <t xml:space="preserve">Marcali Közös Önkormányzati Hivatal </t>
  </si>
  <si>
    <t>Készletbeszerzés (3+4)</t>
  </si>
  <si>
    <t>S.sz</t>
  </si>
  <si>
    <t>Kiadások</t>
  </si>
  <si>
    <t>Marcali Város Önkormányzata</t>
  </si>
  <si>
    <t>Ebből: Személyi juttatás</t>
  </si>
  <si>
    <t xml:space="preserve">            Munkaadókat terhelő járulék</t>
  </si>
  <si>
    <t xml:space="preserve">             Dologi kiadás</t>
  </si>
  <si>
    <t>Ebből:  Személyi juttatások</t>
  </si>
  <si>
    <t xml:space="preserve">             Munkaadókat terhelő járulék</t>
  </si>
  <si>
    <t xml:space="preserve">             Dologi kiadások</t>
  </si>
  <si>
    <t>Marcali Város Önkormányzata irányítása alá tartozó kv.szervek</t>
  </si>
  <si>
    <t xml:space="preserve">                 </t>
  </si>
  <si>
    <t xml:space="preserve">             Ellátottak pénzbeli juttatásai</t>
  </si>
  <si>
    <t>Kiadások összesen:  /1+2+3/</t>
  </si>
  <si>
    <t xml:space="preserve">             Egyéb működési célú kiadás</t>
  </si>
  <si>
    <t xml:space="preserve">             Beruházás   </t>
  </si>
  <si>
    <t xml:space="preserve">             Felújítás         </t>
  </si>
  <si>
    <t xml:space="preserve">             Beruházás</t>
  </si>
  <si>
    <t>Bevételek</t>
  </si>
  <si>
    <t>Ebből: Önkormányzatok működési támogatása</t>
  </si>
  <si>
    <t xml:space="preserve">            Közhatalmi bevételek</t>
  </si>
  <si>
    <t xml:space="preserve">            Működési bevételek</t>
  </si>
  <si>
    <t xml:space="preserve">            Felhalmozási bevételek</t>
  </si>
  <si>
    <t xml:space="preserve">            Működési célú átvett pénzeszközök</t>
  </si>
  <si>
    <t xml:space="preserve">            Felhalmozási célú átvett pénzeszközök</t>
  </si>
  <si>
    <t>Ebből:  Működési bevétel</t>
  </si>
  <si>
    <t>Bevételek összesen:  /1+2+3/</t>
  </si>
  <si>
    <t>Saját bevételek</t>
  </si>
  <si>
    <t>Munkaadókat terhelő járulék</t>
  </si>
  <si>
    <t>ÖSSZESEN:</t>
  </si>
  <si>
    <t>Hiány:</t>
  </si>
  <si>
    <t>Többlet:</t>
  </si>
  <si>
    <t>ezer Ft</t>
  </si>
  <si>
    <t>Működési célú</t>
  </si>
  <si>
    <t>Felhalmozási célú</t>
  </si>
  <si>
    <t>Tárgyévi kiadások összesen</t>
  </si>
  <si>
    <t>Költségvetési hiány (-)/többlet (+)</t>
  </si>
  <si>
    <t>Előző évek pénzmaradványának igénybevétele</t>
  </si>
  <si>
    <t>Finanszírozási célú pénzügyi műveletek bevételei</t>
  </si>
  <si>
    <t>Finanszírozási célú pénzügyi műveletek kiadásai</t>
  </si>
  <si>
    <t>Finanszírozási célú pénzügyi műveletek egyenlege</t>
  </si>
  <si>
    <t>Célja</t>
  </si>
  <si>
    <t>Összege</t>
  </si>
  <si>
    <t>Általános tartalék</t>
  </si>
  <si>
    <t>Év során előre nem látható események fedezetére</t>
  </si>
  <si>
    <t>Sport pályázat</t>
  </si>
  <si>
    <t>Összesen (1+2):</t>
  </si>
  <si>
    <t>Bevételi jogcím</t>
  </si>
  <si>
    <t>1.sz. mellékletben tervezett bevétel</t>
  </si>
  <si>
    <t>Támogatási kölcsönök nyújtása</t>
  </si>
  <si>
    <t>Marcali Város Önkormányzata által adott közvetett támogatások</t>
  </si>
  <si>
    <t>(kedvezmények)</t>
  </si>
  <si>
    <t>Kedvezmény nélkül elérhető bevétel</t>
  </si>
  <si>
    <t>Kedvezmények összege</t>
  </si>
  <si>
    <t>magánszemélyek kommunális adója</t>
  </si>
  <si>
    <t>gépjárműadó</t>
  </si>
  <si>
    <t>Marcali Város Önkormányzata saját bevételeinek és az adósságot keletkeztető ügyleteiből fennálló kötelezettségeinek aránya</t>
  </si>
  <si>
    <t>Helyi adók</t>
  </si>
  <si>
    <t>Saját bevételek összesen (1+….+4)</t>
  </si>
  <si>
    <t>Intézmények</t>
  </si>
  <si>
    <t>Önként vállalt feladat</t>
  </si>
  <si>
    <t>Államigazgatási feladat</t>
  </si>
  <si>
    <t>Tervezett kiadás</t>
  </si>
  <si>
    <t>Finanszírozás módja</t>
  </si>
  <si>
    <t>Tervezett kiadás önkormányzati finanszírozásból</t>
  </si>
  <si>
    <t>Múzeum</t>
  </si>
  <si>
    <t xml:space="preserve">feladat 100%-a </t>
  </si>
  <si>
    <t>önkormányzati finanszírozás /építményadó /</t>
  </si>
  <si>
    <t>Fürdő és srandszolgáltatás</t>
  </si>
  <si>
    <t>Választókerületi Alap, Városrészi Önk.keret</t>
  </si>
  <si>
    <t>Sport egyesületek</t>
  </si>
  <si>
    <t>Építéshatósági feladat</t>
  </si>
  <si>
    <t xml:space="preserve">                MVSZSE:</t>
  </si>
  <si>
    <t xml:space="preserve"> Felhalmozási bevételek</t>
  </si>
  <si>
    <t>Elözö évi költségvetési maradvány igénybevétele</t>
  </si>
  <si>
    <t>Önkormányzatok működési támogatása</t>
  </si>
  <si>
    <t xml:space="preserve"> Közhatalmi bevételek</t>
  </si>
  <si>
    <t xml:space="preserve"> Működési célú átvett pénzeszközök</t>
  </si>
  <si>
    <t xml:space="preserve">Beruházás   </t>
  </si>
  <si>
    <t xml:space="preserve">Felújítás         </t>
  </si>
  <si>
    <t>Ellátottak pénzbeli juttatásai</t>
  </si>
  <si>
    <t>Egyéb működési célú kiadás</t>
  </si>
  <si>
    <t xml:space="preserve">Munkaadókat terhelő járulékok és szociális hozzájárulási adó                                                                            </t>
  </si>
  <si>
    <t>Vásárolt élelmezés</t>
  </si>
  <si>
    <t>Kiküldetések kiadásai</t>
  </si>
  <si>
    <t>Reklám- és propagandakiadások</t>
  </si>
  <si>
    <t>Működési célú előzetesen felszámított általános forgalmi adó</t>
  </si>
  <si>
    <t xml:space="preserve">Fizetendő általános forgalmi adó </t>
  </si>
  <si>
    <t>Egyéb működési célú támogatások államháztartáson kívülre</t>
  </si>
  <si>
    <t>Tartalékok</t>
  </si>
  <si>
    <t>4.</t>
  </si>
  <si>
    <t>1.</t>
  </si>
  <si>
    <t>2.</t>
  </si>
  <si>
    <t>3.</t>
  </si>
  <si>
    <t>Megnevezés</t>
  </si>
  <si>
    <t>Helyi önkormányzatok működésének általános támogatása</t>
  </si>
  <si>
    <t>Települési önkormányzatok egyes köznevelési feladatainak támogatása</t>
  </si>
  <si>
    <t>Települési önkormányzatok szociális gyermekjóléti és gyermekétkeztetési feladatainak támogatása</t>
  </si>
  <si>
    <t>Helyi önkormányzatok kiegészítő támogatásai</t>
  </si>
  <si>
    <t>Egyéb működési célú támogatások bevételei államháztartáson belülről</t>
  </si>
  <si>
    <t xml:space="preserve">Értékesítési és forgalmi adók </t>
  </si>
  <si>
    <t>Gépjárműadók</t>
  </si>
  <si>
    <t xml:space="preserve">Egyéb áruhasználati és szolgáltatási adók </t>
  </si>
  <si>
    <t xml:space="preserve">Egyéb közhatalmi bevételek </t>
  </si>
  <si>
    <t>Készletértékesítés ellenértéke</t>
  </si>
  <si>
    <t>Szolgáltatások ellenértéke</t>
  </si>
  <si>
    <t>Közvetített szolgáltatások ellenértéke</t>
  </si>
  <si>
    <t>Ellátási díjak</t>
  </si>
  <si>
    <t>Kiszámlázott általános forgalmi adó</t>
  </si>
  <si>
    <t>Kamatbevételek</t>
  </si>
  <si>
    <t>Ingatlanok értékesítése</t>
  </si>
  <si>
    <t>Felhalmozási célú visszatérítendő támogatások, kölcsönök visszatérülése államháztartáson kívülről</t>
  </si>
  <si>
    <t>Előző év költségvetési maradványának igénybevétele</t>
  </si>
  <si>
    <t>Sor-szám</t>
  </si>
  <si>
    <t>5.</t>
  </si>
  <si>
    <t>6.</t>
  </si>
  <si>
    <t>7.</t>
  </si>
  <si>
    <t>8.</t>
  </si>
  <si>
    <t>9.</t>
  </si>
  <si>
    <t>10.</t>
  </si>
  <si>
    <t>11.</t>
  </si>
  <si>
    <t>12.</t>
  </si>
  <si>
    <t>Összesen</t>
  </si>
  <si>
    <t>Kiadások mindösszesen</t>
  </si>
  <si>
    <t>Beruházások</t>
  </si>
  <si>
    <t xml:space="preserve">Személyi juttatások </t>
  </si>
  <si>
    <t>Egyéb működési célú kiadások</t>
  </si>
  <si>
    <t xml:space="preserve">Felújítások </t>
  </si>
  <si>
    <t>e Ft</t>
  </si>
  <si>
    <t>M e g n e v e z é s</t>
  </si>
  <si>
    <t>Rendőrség működését elősegítő támogató alap</t>
  </si>
  <si>
    <t>Társ. szervek, ifjúsági és polgári köz. tám.</t>
  </si>
  <si>
    <t>Római Katolikus Egyház támogatása</t>
  </si>
  <si>
    <t>Kulturális egyesületek támogatása</t>
  </si>
  <si>
    <t>Közművelődési pályázat /közművelődési érdekeltségnövelő támogatás/</t>
  </si>
  <si>
    <t>Sport támogatás</t>
  </si>
  <si>
    <t xml:space="preserve">                MVFC Labdarúgás </t>
  </si>
  <si>
    <t xml:space="preserve">               - Kosárlabda</t>
  </si>
  <si>
    <t xml:space="preserve">               - Kézilabda</t>
  </si>
  <si>
    <t xml:space="preserve">               - Sakk</t>
  </si>
  <si>
    <t xml:space="preserve">                -Küzdő sport</t>
  </si>
  <si>
    <t xml:space="preserve">                -Tenisz</t>
  </si>
  <si>
    <t>Köztemetés</t>
  </si>
  <si>
    <t>Lakbértámogatás</t>
  </si>
  <si>
    <t>Ssz.</t>
  </si>
  <si>
    <t>Összesen:</t>
  </si>
  <si>
    <t>13.</t>
  </si>
  <si>
    <t>14.</t>
  </si>
  <si>
    <t>Működési célú támogatások államháztartáson belülről</t>
  </si>
  <si>
    <t>Felhalmozási célú támogatások államháztartáson belülről</t>
  </si>
  <si>
    <t>Bevételek mindösszesen</t>
  </si>
  <si>
    <t>Intézmény</t>
  </si>
  <si>
    <t>Működési bevételek</t>
  </si>
  <si>
    <t>Finanszírozási bevétel</t>
  </si>
  <si>
    <t xml:space="preserve"> Felhalmozási  bevétel</t>
  </si>
  <si>
    <t>Ebből:Önként vállalt feladat</t>
  </si>
  <si>
    <t xml:space="preserve">GAMESZ  </t>
  </si>
  <si>
    <t xml:space="preserve">Múzeum </t>
  </si>
  <si>
    <t>Fürdő és Szabadidő Központ</t>
  </si>
  <si>
    <t>Marcali Közös Önkormányzati Hivatal</t>
  </si>
  <si>
    <t>Mindösszesen</t>
  </si>
  <si>
    <t>Működési célú átvett pénzeszköz</t>
  </si>
  <si>
    <t>Felhalmozási célú átvett pénzeszköz</t>
  </si>
  <si>
    <t>Maradvány igénybevétele</t>
  </si>
  <si>
    <t>Bevételek összesen</t>
  </si>
  <si>
    <t>Személyi juttatások</t>
  </si>
  <si>
    <t>Munkaadókat terhelő járulékok és szociális h.j. adó</t>
  </si>
  <si>
    <t>Dologi kiadások</t>
  </si>
  <si>
    <t>Felújítások</t>
  </si>
  <si>
    <t>Kiadások összesen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</si>
  <si>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</si>
  <si>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</si>
  <si>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</si>
  <si>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</si>
  <si>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</si>
  <si>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</si>
  <si>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</si>
  <si>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</si>
  <si>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</si>
  <si>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</si>
  <si>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</si>
  <si>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</si>
  <si>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Bevételi előirányzatok</t>
  </si>
  <si>
    <t>Bevételi előir. összesen:</t>
  </si>
  <si>
    <t>15.</t>
  </si>
  <si>
    <t>16.</t>
  </si>
  <si>
    <t>17.</t>
  </si>
  <si>
    <t>18.</t>
  </si>
  <si>
    <t>19.</t>
  </si>
  <si>
    <t>20.</t>
  </si>
  <si>
    <t>21.</t>
  </si>
  <si>
    <t>Kiadási előir. összesen:</t>
  </si>
  <si>
    <t xml:space="preserve"> Működési bevételek</t>
  </si>
  <si>
    <t>Felhalmozási bevételek</t>
  </si>
  <si>
    <t>Működési célú átvett pénzeszközök</t>
  </si>
  <si>
    <t>Felhalmozási célú átvett pénzeszközök</t>
  </si>
  <si>
    <t>rendezvények</t>
  </si>
  <si>
    <t>Kiküldetések, reklám- és propagandakiadások ( 17+18 )</t>
  </si>
  <si>
    <t>Kamatkiadások</t>
  </si>
  <si>
    <t>Bursa</t>
  </si>
  <si>
    <t>Civil Egyesületek működési támogatása</t>
  </si>
  <si>
    <t>Felhalmozási célú kölcsönök nyújtása államháztartáson kívülre</t>
  </si>
  <si>
    <t>Kommunikációs szolgáltatások ( 6 +7)</t>
  </si>
  <si>
    <t>Szolgáltatási kiadások ( 9+…+ 15 )</t>
  </si>
  <si>
    <t>Különféle befizetések és egyéb dologi kiadások (20+.. +22 )</t>
  </si>
  <si>
    <t>Dologi kiadások összesen ( 5+8+16+19+23 )</t>
  </si>
  <si>
    <t>Céltartalék</t>
  </si>
  <si>
    <t>Költségvetési bevételek</t>
  </si>
  <si>
    <t>ebből: Működőképesség megőrzését szolgáló kiegészítő támogatás</t>
  </si>
  <si>
    <t xml:space="preserve"> </t>
  </si>
  <si>
    <t>Szakmai anyagok beszerzése</t>
  </si>
  <si>
    <t>Üzemeltetési anyagok beszerzése</t>
  </si>
  <si>
    <t xml:space="preserve">Informatikai szolgáltatások igénybevétele </t>
  </si>
  <si>
    <t xml:space="preserve">Közüzemi díjak </t>
  </si>
  <si>
    <t xml:space="preserve">Bérleti és lízing díjak </t>
  </si>
  <si>
    <t xml:space="preserve">Karbantartási, kisjavítási szolgáltatások </t>
  </si>
  <si>
    <t xml:space="preserve">Közvetített szolgáltatások </t>
  </si>
  <si>
    <t>Szakmai tev. segítő szolg.</t>
  </si>
  <si>
    <t xml:space="preserve">Egyéb szolgáltatások </t>
  </si>
  <si>
    <t xml:space="preserve">Egyéb dologi kiadások </t>
  </si>
  <si>
    <t xml:space="preserve">Tulajdonosi bevételek </t>
  </si>
  <si>
    <t xml:space="preserve">Általános forgalmi adó visszatérítése </t>
  </si>
  <si>
    <t xml:space="preserve">Egyéb felhalmozási célú átvett pénzeszközök </t>
  </si>
  <si>
    <t>2. Tájékoztató kimutatás</t>
  </si>
  <si>
    <t>1. Tájékoztató kimutatás</t>
  </si>
  <si>
    <t xml:space="preserve">Egyéb kommunikációs szolgáltatás </t>
  </si>
  <si>
    <t xml:space="preserve">Szakmai tev. segítő szolg. </t>
  </si>
  <si>
    <t>Egyéb szolgáltatások</t>
  </si>
  <si>
    <t xml:space="preserve">Vagyoni típusú adók </t>
  </si>
  <si>
    <t>Államháztartáson belüli megelőlegezés visszafizetése</t>
  </si>
  <si>
    <t>Központi, irányító szervi támogatások folyósítása</t>
  </si>
  <si>
    <t xml:space="preserve">             Finanszírozási kiadás</t>
  </si>
  <si>
    <t xml:space="preserve">            Finanszírozási bevétel</t>
  </si>
  <si>
    <t>Finanszírozási kiadás</t>
  </si>
  <si>
    <t>ingatlanértékesítés</t>
  </si>
  <si>
    <t>Kiadási előirányzatok</t>
  </si>
  <si>
    <t xml:space="preserve">               - Marcali és Balatoni ÚSZSE</t>
  </si>
  <si>
    <t xml:space="preserve">               - Marcali Karate Klub</t>
  </si>
  <si>
    <t xml:space="preserve">               - Marcali Kerékpáros Sport Egyesület</t>
  </si>
  <si>
    <t xml:space="preserve">               - Tömegsport</t>
  </si>
  <si>
    <t xml:space="preserve">               - Boronkai Hagyományőrző és Íjász Egyesület</t>
  </si>
  <si>
    <t xml:space="preserve">               - Lovas Szakosztály</t>
  </si>
  <si>
    <t>DRV eszközhasználati díj</t>
  </si>
  <si>
    <t>Rendszeres gyermekvédelmi támogatás</t>
  </si>
  <si>
    <t>Települési támogatás / rendszeres/</t>
  </si>
  <si>
    <t>TLT lakhatási kiadások viseléséhez</t>
  </si>
  <si>
    <t xml:space="preserve">TTÁ  A 18 életévét betöltött tartósan beteg hozzátartozójának az ápolását, gondozását végző személy részére </t>
  </si>
  <si>
    <t>TGYT gyógyszerkiadások viseléséhez  nyújtott támogatás</t>
  </si>
  <si>
    <t>Települési támogatás / rendkívüli/</t>
  </si>
  <si>
    <t>Települési támogatás természetbeni ellátás</t>
  </si>
  <si>
    <t>Települési támogatás pénzbeli ellátás</t>
  </si>
  <si>
    <t>Rendkívüli települési támogatás temetési költségek viseléséhez</t>
  </si>
  <si>
    <t>Pénzügyi lizing</t>
  </si>
  <si>
    <t xml:space="preserve">             Egyéb felhalmozási célú kiadás</t>
  </si>
  <si>
    <t>Egyéb felhalmozási célú kiadások</t>
  </si>
  <si>
    <t>Települési önkormányzatok kultúrális feladatainak támogatása</t>
  </si>
  <si>
    <t xml:space="preserve">               -  Kölökparádé</t>
  </si>
  <si>
    <t>Egyéb kommunikációs szolgáltatás</t>
  </si>
  <si>
    <t>Megelőlegezés visszafizetése</t>
  </si>
  <si>
    <t>Költségvetési maradvány</t>
  </si>
  <si>
    <t>Egyéb felhalmozási célú kiadás</t>
  </si>
  <si>
    <t>Likvid hitel felvétele</t>
  </si>
  <si>
    <t>Likvid hitel törlesztése</t>
  </si>
  <si>
    <t>Likvid hitel felvétel</t>
  </si>
  <si>
    <t>Likvid hitel törlesztés</t>
  </si>
  <si>
    <t xml:space="preserve">            Felhalmozási célú támogatások áht. belülről</t>
  </si>
  <si>
    <t xml:space="preserve">               - Nivomed Úszó Egyesület</t>
  </si>
  <si>
    <t>Egészségügyi és Szociális Bizottság támogatási kerete</t>
  </si>
  <si>
    <t>Népességnyilvántartás, egyéb</t>
  </si>
  <si>
    <t>2019. évi előirányzat</t>
  </si>
  <si>
    <t>Marcali Közös Önkormányzati Hivatal 2019. évi kiadási előirányzatai</t>
  </si>
  <si>
    <t>2019.évi előirányzat</t>
  </si>
  <si>
    <t>Fejlesztési hitel</t>
  </si>
  <si>
    <t>Marcali Város Önkormányzatának 2019. évi kiadási előirányzatai</t>
  </si>
  <si>
    <t>Református Egyház támogatása</t>
  </si>
  <si>
    <t>Társasház támogatása</t>
  </si>
  <si>
    <t>Egyéb támogatás</t>
  </si>
  <si>
    <t>Marcali Város Önkormányzatának 2019. évi bevételi előirányzatai</t>
  </si>
  <si>
    <t>2019. évi  előirányzat</t>
  </si>
  <si>
    <t>Marcali Művelődési Központ</t>
  </si>
  <si>
    <t>Marcali Város Önkormányzata, és irányítása alá tartozó költségvetési szervek 2019. évi összevont költségvetési mérlege</t>
  </si>
  <si>
    <t xml:space="preserve">Marcali Város Önkormányzata 2019. évi általános és céltartalék előirányzata                      </t>
  </si>
  <si>
    <t>Kommunikációs szolgáltatások ( 6+7 )</t>
  </si>
  <si>
    <t xml:space="preserve">Saját bevétel, és adósságot keletkeztető ügyletből eredő fizetési kötelezettség a tárgyévet követő </t>
  </si>
  <si>
    <t>tárgyév</t>
  </si>
  <si>
    <t>1.év</t>
  </si>
  <si>
    <t>2.év</t>
  </si>
  <si>
    <t>3.év</t>
  </si>
  <si>
    <t>4.év</t>
  </si>
  <si>
    <t>5.év</t>
  </si>
  <si>
    <t>6.év</t>
  </si>
  <si>
    <t>7.év</t>
  </si>
  <si>
    <t>8.év</t>
  </si>
  <si>
    <t>9.év</t>
  </si>
  <si>
    <t>10.év</t>
  </si>
  <si>
    <t>11.év</t>
  </si>
  <si>
    <t>Tulajdonosi bevételek</t>
  </si>
  <si>
    <t>Díjak, pótlékok, bírságok, települési adók</t>
  </si>
  <si>
    <t>Immateriális javak, ingatlanok és egyéb tárgyi eszközök értékesítése</t>
  </si>
  <si>
    <t>Saját bevételek( 5.sor) 50%-a</t>
  </si>
  <si>
    <t>Fizetési kötelezettség összesen (8+9)</t>
  </si>
  <si>
    <t>Előző év(ek)ben keletkezett fizetési kötelezettség</t>
  </si>
  <si>
    <r>
      <rPr>
        <b/>
        <sz val="10"/>
        <rFont val="Arial"/>
        <family val="2"/>
        <charset val="238"/>
      </rPr>
      <t xml:space="preserve"> ebből: </t>
    </r>
    <r>
      <rPr>
        <sz val="10"/>
        <rFont val="Arial"/>
        <family val="2"/>
        <charset val="238"/>
      </rPr>
      <t xml:space="preserve">pénzügyi lizingből eredő fizetési kötelezettség   </t>
    </r>
  </si>
  <si>
    <t xml:space="preserve">             hitelből eredő fizetési kötelezettség</t>
  </si>
  <si>
    <t>Tárgyévben keletkezett illetve keletkező, tárgyévet terhelő fizetési kötelezettség</t>
  </si>
  <si>
    <t>Fizetési kötelezettséggel csökkentett saját bevétel (6-7)</t>
  </si>
  <si>
    <t>Bevételek és kötelezettségek aránya ( 7/5)</t>
  </si>
  <si>
    <t>Marcali Város Önkormányzata, és irányítása alá tartozó költségvetési szervek 2019. évi működési célú bevételei és  kiadásai</t>
  </si>
  <si>
    <t>Marcali Város Önkormányzata, és irányítása alá tartozó költségvetési szervek 2019. évi felhalmozási célú bevételei és  kiadásai</t>
  </si>
  <si>
    <t xml:space="preserve">Marcali Város Önkormányzata, és irányítása alá tartozó költségvetési szervek  előirányzati ütemterve 2019.évre                         </t>
  </si>
  <si>
    <t>Marcali Város Önkormányzata által 2019. évben ellátandó, önként vállalt feladatai, és államigazgatási feladatai       e Ft</t>
  </si>
  <si>
    <t xml:space="preserve">            Működési célú támogatások áht. belülről</t>
  </si>
  <si>
    <t xml:space="preserve">            Működési célú támogatás áht. belülről</t>
  </si>
  <si>
    <t xml:space="preserve">Marcali Múzeum </t>
  </si>
  <si>
    <t xml:space="preserve">GAMESZSZ  </t>
  </si>
  <si>
    <t xml:space="preserve">GAMESZSZ </t>
  </si>
  <si>
    <t>Marcali Városi Fürdő és Szabadidő Központ</t>
  </si>
  <si>
    <t xml:space="preserve">Berzsenyi Dániel Városi Könyvtár </t>
  </si>
  <si>
    <t>Általános polgármesteri alap</t>
  </si>
  <si>
    <t xml:space="preserve">Marcali Város Önkormányzata, és irányítása alá tartozó költségvetési szervek 2019.évi  bevételi előirányzatai                                                    </t>
  </si>
  <si>
    <t>2019. évi módosított előirányzat</t>
  </si>
  <si>
    <t>Egyéb működési célú átvett pénzeszközök / DRV pályázat 3.884e Ft/</t>
  </si>
  <si>
    <t>Egyéb működési célú támogatások államháztartáson belülre / TKT, Roma Önkorm.,  Marcali Katasztrófavédelmi Kirendeltség /</t>
  </si>
  <si>
    <t>Marcali Város Önkormányzata   irányítása alá tartozó költségvetési szervek 2019. évi bevételi előirányzatai                                          e Ft</t>
  </si>
  <si>
    <t>Marcali Város Önkormányzata   irányítása alá tartozó költségvetési szervek 2019. évi kiadási előirányzatai                                          e Ft</t>
  </si>
  <si>
    <t xml:space="preserve">Működési célú támogatás </t>
  </si>
  <si>
    <t>Előző évi elszámolásból eredő bevétel</t>
  </si>
  <si>
    <t>Önkormányzatok működési támogatásai (1+…6)</t>
  </si>
  <si>
    <t>Működési célú visszatérítendő támogatások áh. belülről                                                               / CLLD támogatási előleg visszafizetése 10.000 e Ft/</t>
  </si>
  <si>
    <t>Működési célú támogatások államháztartáson belülről (8+9)</t>
  </si>
  <si>
    <t>Felhalmozási célú önkormányzati támogatás, egyéb felhalmozási célú bevétel áh. belülről</t>
  </si>
  <si>
    <t>Felhalmozási célú támogatások államháztartáson belülről (11)</t>
  </si>
  <si>
    <t>Magánszemélyek jövedelemadói</t>
  </si>
  <si>
    <t>Termékek és szolgáltatások adói (15+..17)</t>
  </si>
  <si>
    <t>Közhatalmi bevételek (13+14+18+19)</t>
  </si>
  <si>
    <t>Egyéb működési bevételek, kártérítésből származó bevétel</t>
  </si>
  <si>
    <t>Működési bevételek (21+..30)</t>
  </si>
  <si>
    <t xml:space="preserve">Működési célú  kölcsönök visszatérülése államháztartáson kívülről   </t>
  </si>
  <si>
    <t>Egyéb pénzügyi műveletek</t>
  </si>
  <si>
    <t>Különféle befizetések és egyéb dologi kiadások (20+.. +24)</t>
  </si>
  <si>
    <t>Dologi kiadások összesen ( 5+8+16+19+25 )</t>
  </si>
  <si>
    <t>Ellátottak pénzbeli juttatásai  ( 27+..35 )</t>
  </si>
  <si>
    <t xml:space="preserve">Előző évi elszámolásból származó visszafizetési kötelezettség </t>
  </si>
  <si>
    <t>Működési célú visszatérítendő támogatások áh. belülre                                                               /CLLD támogatási előleg  10.000 e Ft/</t>
  </si>
  <si>
    <t>Alapítványok Támogatása / Noszlopy Alapítvány, Mikszáth Alapítvány, Zenélő Gyermekekért Alapítvány</t>
  </si>
  <si>
    <t xml:space="preserve">Müködési célú visszatérítendő támogatás, kölcsön nyújtása államháztartáson kivülre  </t>
  </si>
  <si>
    <t>Egyéb felhalmozási célú támogatások áh.belülre / pályázati pénzek visszafizetése/</t>
  </si>
  <si>
    <t xml:space="preserve">                        </t>
  </si>
  <si>
    <t>Marcali Közös Önkormányzati Hivatal 2019.évi bevételi előirányzatai</t>
  </si>
  <si>
    <t>Felhalmozási célú támogatások á.h. belülről</t>
  </si>
  <si>
    <t>Egyéb dologi kiadások, egyéb pü. műveletek kiadásai</t>
  </si>
  <si>
    <t>Egyéb műk. célú támogatások áh.kívülre</t>
  </si>
  <si>
    <t>Költségvetési kiadások összesen (1+2+24+25 )</t>
  </si>
  <si>
    <t xml:space="preserve">Marcali Város Önkormányzata, és irányítása alá tartozó költségvetési szervek 2019.évi  kiadási előirányzatai                                             </t>
  </si>
  <si>
    <t xml:space="preserve">                       </t>
  </si>
  <si>
    <t>Települési adósságcsökkentési támogatás</t>
  </si>
  <si>
    <t>Egyéb működési célú kiadások ( 39+..   +44)</t>
  </si>
  <si>
    <t>Beruházások ( 46 )</t>
  </si>
  <si>
    <t>Egyéb felhalmozási célú kiadások (49+50 )</t>
  </si>
  <si>
    <t>Költségvetési kiadások összesen (1+2+26+38+45+47+48+51 )</t>
  </si>
  <si>
    <t>Finanszírozási kiadások  ( 54+.. + 57)</t>
  </si>
  <si>
    <t>Kiadások mindösszesen( 52+57)</t>
  </si>
  <si>
    <t xml:space="preserve">                                           </t>
  </si>
  <si>
    <t xml:space="preserve">                           </t>
  </si>
  <si>
    <t>Egyéb tárgyi eszköz értékesítés</t>
  </si>
  <si>
    <t>Államháztartáson belüli megelőlegezés</t>
  </si>
  <si>
    <t>Felhalmozási bevételek (32+33)</t>
  </si>
  <si>
    <t>Működési célú átvett pénzeszközök ( 35+36)</t>
  </si>
  <si>
    <t>Felhalmozási célú átvett pénzeszközök ( 38 + 39 )</t>
  </si>
  <si>
    <t>Költségvetési bevételek (7+10+12+20+31+34+37+40)</t>
  </si>
  <si>
    <t xml:space="preserve">Finanszírozási bevétel (42+43+44+45) </t>
  </si>
  <si>
    <t>Bevételek mindösszesen(41+46 )</t>
  </si>
  <si>
    <t>Áh. belüli megelőlegezés</t>
  </si>
  <si>
    <t xml:space="preserve">                                                                          1. melléklet a…...önkormányzati rendelethez</t>
  </si>
  <si>
    <t xml:space="preserve">                                                                     2. melléklet a ….. önkormányzati rendelethez</t>
  </si>
  <si>
    <t xml:space="preserve">                                                                                                                     3. melléklet a ….... önkormányzati rendelethez</t>
  </si>
  <si>
    <t xml:space="preserve">                                                                                                                      4. melléklet a …....... önkormányzati rendelethez</t>
  </si>
  <si>
    <t xml:space="preserve">                               5.1. melléklet a …...... önkormányzati rendelethez</t>
  </si>
  <si>
    <t xml:space="preserve">                                                          5.2. melléklet a …............ önkormányzati rendelethez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</si>
  <si>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6/1. melléklet a .............. önkormányzati rendelethez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</si>
  <si>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6/2. melléklet a ................ önkormányzati rendelethez</t>
  </si>
  <si>
    <t xml:space="preserve">                       6/3. melléklet a…........... önkormányzati rendelethez</t>
  </si>
  <si>
    <t>melléklet</t>
  </si>
  <si>
    <t xml:space="preserve"> melléklet a …................... önkormányzati rendelethez</t>
  </si>
  <si>
    <t xml:space="preserve">                                   7. melléklet a …...................... önkormányzati rendelethez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</si>
  <si>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melléklet a ................. önkormányzati rendelethez</t>
  </si>
  <si>
    <t>9. melléklet a  ….................. önkormányzati rendelethez</t>
  </si>
  <si>
    <t xml:space="preserve">                    11. melléklet a ….............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</si>
</sst>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_"/>
    <numFmt numFmtId="165" formatCode="00"/>
    <numFmt numFmtId="166" formatCode="#,###"/>
  </numFmts>
  <fonts count="5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"/>
      <family val="2"/>
      <charset val="238"/>
    </font>
    <font>
      <sz val="12"/>
      <color indexed="8"/>
      <name val="Times New Roman"/>
      <family val="1"/>
      <charset val="238"/>
    </font>
    <font>
      <b/>
      <u/>
      <sz val="10"/>
      <name val="Times New Roman CE"/>
      <charset val="238"/>
    </font>
    <font>
      <b/>
      <i/>
      <sz val="10"/>
      <name val="Arial"/>
      <family val="2"/>
      <charset val="238"/>
    </font>
    <font>
      <b/>
      <sz val="11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sz val="10"/>
      <name val="Times New Roman CE"/>
      <charset val="238"/>
    </font>
    <font>
      <i/>
      <sz val="11"/>
      <name val="Times New Roman CE"/>
      <charset val="238"/>
    </font>
    <font>
      <sz val="12"/>
      <name val="Times New Roman CE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12"/>
      <name val="Arial"/>
      <family val="2"/>
      <charset val="238"/>
    </font>
    <font>
      <b/>
      <u/>
      <sz val="12"/>
      <name val="Times New Roman"/>
      <family val="1"/>
      <charset val="238"/>
    </font>
    <font>
      <b/>
      <sz val="12"/>
      <name val="Times New Roman"/>
      <family val="1"/>
    </font>
    <font>
      <i/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u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vertAlign val="superscript"/>
      <sz val="10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lightGray">
        <fgColor indexed="22"/>
        <bgColor theme="0" tint="-0.24994659260841701"/>
      </patternFill>
    </fill>
    <fill>
      <patternFill patternType="solid">
        <fgColor theme="0" tint="-0.2499465926084170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42" fillId="0" borderId="0"/>
    <xf numFmtId="0" fontId="12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42" fillId="0" borderId="0"/>
    <xf numFmtId="0" fontId="40" fillId="0" borderId="0"/>
    <xf numFmtId="0" fontId="9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9" fillId="0" borderId="0"/>
    <xf numFmtId="0" fontId="9" fillId="0" borderId="0"/>
    <xf numFmtId="0" fontId="6" fillId="0" borderId="0"/>
    <xf numFmtId="0" fontId="39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519">
    <xf numFmtId="0" fontId="0" fillId="0" borderId="0" xfId="0"/>
    <xf numFmtId="0" fontId="9" fillId="0" borderId="0" xfId="9"/>
    <xf numFmtId="0" fontId="21" fillId="0" borderId="0" xfId="9" applyFont="1"/>
    <xf numFmtId="3" fontId="24" fillId="0" borderId="7" xfId="9" applyNumberFormat="1" applyFont="1" applyBorder="1" applyAlignment="1">
      <alignment horizontal="right" vertical="top" wrapText="1"/>
    </xf>
    <xf numFmtId="3" fontId="24" fillId="0" borderId="9" xfId="9" applyNumberFormat="1" applyFont="1" applyBorder="1" applyAlignment="1">
      <alignment horizontal="right" vertical="center" wrapText="1"/>
    </xf>
    <xf numFmtId="3" fontId="24" fillId="0" borderId="7" xfId="9" applyNumberFormat="1" applyFont="1" applyBorder="1" applyAlignment="1">
      <alignment horizontal="right" wrapText="1"/>
    </xf>
    <xf numFmtId="3" fontId="20" fillId="0" borderId="7" xfId="9" applyNumberFormat="1" applyFont="1" applyBorder="1" applyAlignment="1">
      <alignment horizontal="right" vertical="top" wrapText="1"/>
    </xf>
    <xf numFmtId="3" fontId="20" fillId="0" borderId="9" xfId="9" applyNumberFormat="1" applyFont="1" applyBorder="1" applyAlignment="1">
      <alignment horizontal="right" vertical="top" wrapText="1"/>
    </xf>
    <xf numFmtId="3" fontId="20" fillId="0" borderId="14" xfId="9" applyNumberFormat="1" applyFont="1" applyBorder="1" applyAlignment="1">
      <alignment horizontal="right" wrapText="1"/>
    </xf>
    <xf numFmtId="0" fontId="20" fillId="2" borderId="7" xfId="9" applyFont="1" applyFill="1" applyBorder="1" applyAlignment="1">
      <alignment horizontal="center" vertical="top" wrapText="1"/>
    </xf>
    <xf numFmtId="3" fontId="24" fillId="0" borderId="7" xfId="9" applyNumberFormat="1" applyFont="1" applyBorder="1" applyAlignment="1">
      <alignment horizontal="right" vertical="center" wrapText="1"/>
    </xf>
    <xf numFmtId="166" fontId="27" fillId="0" borderId="0" xfId="17" applyNumberFormat="1" applyFont="1" applyAlignment="1">
      <alignment vertical="center" wrapText="1"/>
    </xf>
    <xf numFmtId="166" fontId="22" fillId="0" borderId="0" xfId="17" applyNumberFormat="1" applyAlignment="1">
      <alignment vertical="center" wrapText="1"/>
    </xf>
    <xf numFmtId="166" fontId="28" fillId="0" borderId="0" xfId="17" applyNumberFormat="1" applyFont="1" applyAlignment="1">
      <alignment horizontal="right" vertical="center"/>
    </xf>
    <xf numFmtId="166" fontId="15" fillId="2" borderId="19" xfId="17" applyNumberFormat="1" applyFont="1" applyFill="1" applyBorder="1" applyAlignment="1">
      <alignment horizontal="center" vertical="center" wrapText="1"/>
    </xf>
    <xf numFmtId="166" fontId="15" fillId="2" borderId="7" xfId="17" applyNumberFormat="1" applyFont="1" applyFill="1" applyBorder="1" applyAlignment="1">
      <alignment horizontal="center" vertical="center" wrapText="1"/>
    </xf>
    <xf numFmtId="166" fontId="29" fillId="0" borderId="0" xfId="17" applyNumberFormat="1" applyFont="1" applyAlignment="1">
      <alignment horizontal="center" vertical="center" wrapText="1"/>
    </xf>
    <xf numFmtId="166" fontId="22" fillId="0" borderId="0" xfId="17" applyNumberFormat="1" applyAlignment="1">
      <alignment horizontal="center" vertical="center" wrapText="1"/>
    </xf>
    <xf numFmtId="166" fontId="22" fillId="0" borderId="0" xfId="18" applyNumberFormat="1" applyAlignment="1">
      <alignment vertical="center" wrapText="1"/>
    </xf>
    <xf numFmtId="166" fontId="28" fillId="0" borderId="0" xfId="18" applyNumberFormat="1" applyFont="1" applyAlignment="1">
      <alignment horizontal="right" vertical="center"/>
    </xf>
    <xf numFmtId="166" fontId="15" fillId="2" borderId="19" xfId="18" applyNumberFormat="1" applyFont="1" applyFill="1" applyBorder="1" applyAlignment="1">
      <alignment horizontal="center" vertical="center" wrapText="1"/>
    </xf>
    <xf numFmtId="166" fontId="15" fillId="2" borderId="7" xfId="18" applyNumberFormat="1" applyFont="1" applyFill="1" applyBorder="1" applyAlignment="1">
      <alignment horizontal="center" vertical="center" wrapText="1"/>
    </xf>
    <xf numFmtId="166" fontId="29" fillId="0" borderId="0" xfId="18" applyNumberFormat="1" applyFont="1" applyAlignment="1">
      <alignment horizontal="center" vertical="center" wrapText="1"/>
    </xf>
    <xf numFmtId="166" fontId="22" fillId="0" borderId="0" xfId="18" applyNumberFormat="1" applyAlignment="1">
      <alignment horizontal="center" vertical="center" wrapText="1"/>
    </xf>
    <xf numFmtId="0" fontId="32" fillId="0" borderId="0" xfId="2" applyFont="1"/>
    <xf numFmtId="0" fontId="32" fillId="0" borderId="0" xfId="2" applyFont="1" applyAlignment="1">
      <alignment horizontal="right"/>
    </xf>
    <xf numFmtId="49" fontId="32" fillId="0" borderId="0" xfId="2" applyNumberFormat="1" applyFont="1"/>
    <xf numFmtId="3" fontId="32" fillId="0" borderId="7" xfId="2" applyNumberFormat="1" applyFont="1" applyBorder="1"/>
    <xf numFmtId="3" fontId="32" fillId="0" borderId="3" xfId="2" applyNumberFormat="1" applyFont="1" applyBorder="1"/>
    <xf numFmtId="0" fontId="32" fillId="0" borderId="0" xfId="2" applyFont="1" applyAlignment="1">
      <alignment vertical="center"/>
    </xf>
    <xf numFmtId="3" fontId="32" fillId="0" borderId="23" xfId="2" applyNumberFormat="1" applyFont="1" applyBorder="1"/>
    <xf numFmtId="3" fontId="32" fillId="0" borderId="21" xfId="2" applyNumberFormat="1" applyFont="1" applyBorder="1"/>
    <xf numFmtId="0" fontId="22" fillId="0" borderId="0" xfId="20" applyAlignment="1">
      <alignment horizontal="center" vertical="center" wrapText="1"/>
    </xf>
    <xf numFmtId="166" fontId="33" fillId="0" borderId="0" xfId="19" applyNumberFormat="1" applyFont="1" applyAlignment="1">
      <alignment vertical="center" wrapText="1"/>
    </xf>
    <xf numFmtId="0" fontId="22" fillId="0" borderId="0" xfId="20" applyAlignment="1">
      <alignment vertical="center" wrapText="1"/>
    </xf>
    <xf numFmtId="0" fontId="17" fillId="0" borderId="0" xfId="21" applyFont="1" applyAlignment="1"/>
    <xf numFmtId="166" fontId="36" fillId="0" borderId="0" xfId="20" applyNumberFormat="1" applyFont="1" applyAlignment="1">
      <alignment vertical="center" wrapText="1"/>
    </xf>
    <xf numFmtId="0" fontId="35" fillId="0" borderId="1" xfId="20" applyFont="1" applyBorder="1" applyAlignment="1">
      <alignment horizontal="center" vertical="center" wrapText="1"/>
    </xf>
    <xf numFmtId="0" fontId="35" fillId="0" borderId="24" xfId="20" applyFont="1" applyBorder="1" applyAlignment="1">
      <alignment horizontal="center" vertical="center" wrapText="1"/>
    </xf>
    <xf numFmtId="0" fontId="29" fillId="0" borderId="0" xfId="20" applyFont="1" applyAlignment="1">
      <alignment horizontal="center" vertical="center" wrapText="1"/>
    </xf>
    <xf numFmtId="166" fontId="22" fillId="0" borderId="0" xfId="20" applyNumberFormat="1" applyAlignment="1">
      <alignment vertical="center" wrapText="1"/>
    </xf>
    <xf numFmtId="166" fontId="38" fillId="0" borderId="0" xfId="20" applyNumberFormat="1" applyFont="1" applyAlignment="1">
      <alignment horizontal="right" vertical="center"/>
    </xf>
    <xf numFmtId="0" fontId="22" fillId="0" borderId="0" xfId="20" applyBorder="1" applyAlignment="1">
      <alignment vertical="center" wrapText="1"/>
    </xf>
    <xf numFmtId="0" fontId="32" fillId="5" borderId="20" xfId="2" applyFont="1" applyFill="1" applyBorder="1" applyAlignment="1">
      <alignment horizontal="center"/>
    </xf>
    <xf numFmtId="3" fontId="32" fillId="0" borderId="7" xfId="2" applyNumberFormat="1" applyFont="1" applyBorder="1" applyAlignment="1">
      <alignment vertical="center"/>
    </xf>
    <xf numFmtId="0" fontId="39" fillId="0" borderId="0" xfId="25" applyProtection="1">
      <protection locked="0"/>
    </xf>
    <xf numFmtId="3" fontId="39" fillId="0" borderId="0" xfId="25" applyNumberFormat="1" applyAlignment="1" applyProtection="1">
      <alignment vertical="center"/>
      <protection locked="0"/>
    </xf>
    <xf numFmtId="0" fontId="39" fillId="0" borderId="0" xfId="25" applyAlignment="1" applyProtection="1">
      <alignment vertical="center"/>
      <protection locked="0"/>
    </xf>
    <xf numFmtId="0" fontId="6" fillId="0" borderId="0" xfId="5"/>
    <xf numFmtId="0" fontId="9" fillId="0" borderId="0" xfId="22"/>
    <xf numFmtId="3" fontId="9" fillId="0" borderId="0" xfId="22" applyNumberFormat="1"/>
    <xf numFmtId="0" fontId="34" fillId="0" borderId="0" xfId="22" applyFont="1"/>
    <xf numFmtId="166" fontId="47" fillId="0" borderId="0" xfId="20" applyNumberFormat="1" applyFont="1" applyAlignment="1">
      <alignment horizontal="center" vertical="center" wrapText="1"/>
    </xf>
    <xf numFmtId="166" fontId="47" fillId="0" borderId="0" xfId="20" applyNumberFormat="1" applyFont="1" applyAlignment="1">
      <alignment vertical="center" wrapText="1"/>
    </xf>
    <xf numFmtId="0" fontId="30" fillId="0" borderId="2" xfId="20" applyFont="1" applyBorder="1" applyAlignment="1">
      <alignment horizontal="center" vertical="center" wrapText="1"/>
    </xf>
    <xf numFmtId="0" fontId="30" fillId="0" borderId="1" xfId="20" applyFont="1" applyBorder="1" applyAlignment="1">
      <alignment horizontal="center" vertical="center" wrapText="1"/>
    </xf>
    <xf numFmtId="0" fontId="39" fillId="0" borderId="19" xfId="20" applyFont="1" applyBorder="1" applyAlignment="1">
      <alignment horizontal="center" vertical="center" wrapText="1"/>
    </xf>
    <xf numFmtId="0" fontId="39" fillId="0" borderId="7" xfId="20" applyFont="1" applyBorder="1" applyAlignment="1" applyProtection="1">
      <alignment vertical="center" wrapText="1"/>
      <protection locked="0"/>
    </xf>
    <xf numFmtId="0" fontId="48" fillId="0" borderId="22" xfId="20" applyFont="1" applyBorder="1" applyAlignment="1">
      <alignment horizontal="center" vertical="center" wrapText="1"/>
    </xf>
    <xf numFmtId="0" fontId="30" fillId="0" borderId="23" xfId="20" applyFont="1" applyBorder="1" applyAlignment="1">
      <alignment vertical="center" wrapText="1"/>
    </xf>
    <xf numFmtId="0" fontId="39" fillId="0" borderId="0" xfId="20" applyFont="1" applyAlignment="1">
      <alignment horizontal="center" vertical="center" wrapText="1"/>
    </xf>
    <xf numFmtId="0" fontId="39" fillId="0" borderId="0" xfId="20" applyFont="1" applyAlignment="1">
      <alignment vertical="center" wrapText="1"/>
    </xf>
    <xf numFmtId="0" fontId="39" fillId="0" borderId="0" xfId="20" applyFont="1" applyBorder="1" applyAlignment="1">
      <alignment horizontal="center" vertical="center" wrapText="1"/>
    </xf>
    <xf numFmtId="0" fontId="39" fillId="0" borderId="0" xfId="20" applyFont="1" applyBorder="1" applyAlignment="1">
      <alignment vertical="center" wrapText="1"/>
    </xf>
    <xf numFmtId="0" fontId="39" fillId="0" borderId="39" xfId="20" applyFont="1" applyBorder="1" applyAlignment="1">
      <alignment horizontal="center" vertical="center" wrapText="1"/>
    </xf>
    <xf numFmtId="0" fontId="39" fillId="0" borderId="38" xfId="20" applyFont="1" applyBorder="1" applyAlignment="1" applyProtection="1">
      <alignment vertical="center" wrapText="1"/>
      <protection locked="0"/>
    </xf>
    <xf numFmtId="0" fontId="14" fillId="0" borderId="0" xfId="22" applyFont="1"/>
    <xf numFmtId="0" fontId="23" fillId="0" borderId="36" xfId="22" applyFont="1" applyBorder="1" applyAlignment="1">
      <alignment horizontal="left" vertical="top" wrapText="1"/>
    </xf>
    <xf numFmtId="166" fontId="23" fillId="0" borderId="19" xfId="18" applyNumberFormat="1" applyFont="1" applyBorder="1" applyAlignment="1">
      <alignment horizontal="left" vertical="center" wrapText="1"/>
    </xf>
    <xf numFmtId="166" fontId="23" fillId="0" borderId="7" xfId="18" applyNumberFormat="1" applyFont="1" applyBorder="1" applyAlignment="1" applyProtection="1">
      <alignment horizontal="right" vertical="center" wrapText="1"/>
      <protection locked="0"/>
    </xf>
    <xf numFmtId="166" fontId="23" fillId="0" borderId="7" xfId="18" applyNumberFormat="1" applyFont="1" applyBorder="1" applyAlignment="1">
      <alignment vertical="center" wrapText="1"/>
    </xf>
    <xf numFmtId="166" fontId="23" fillId="0" borderId="7" xfId="18" applyNumberFormat="1" applyFont="1" applyBorder="1" applyAlignment="1" applyProtection="1">
      <alignment vertical="center" wrapText="1"/>
      <protection locked="0"/>
    </xf>
    <xf numFmtId="166" fontId="23" fillId="0" borderId="19" xfId="18" applyNumberFormat="1" applyFont="1" applyBorder="1" applyAlignment="1" applyProtection="1">
      <alignment horizontal="left" vertical="center" wrapText="1"/>
      <protection locked="0"/>
    </xf>
    <xf numFmtId="166" fontId="23" fillId="0" borderId="7" xfId="18" applyNumberFormat="1" applyFont="1" applyBorder="1" applyAlignment="1" applyProtection="1">
      <alignment horizontal="center" vertical="center" wrapText="1"/>
      <protection locked="0"/>
    </xf>
    <xf numFmtId="166" fontId="15" fillId="0" borderId="19" xfId="18" applyNumberFormat="1" applyFont="1" applyBorder="1" applyAlignment="1">
      <alignment horizontal="left" vertical="center" wrapText="1"/>
    </xf>
    <xf numFmtId="1" fontId="15" fillId="0" borderId="7" xfId="18" applyNumberFormat="1" applyFont="1" applyBorder="1" applyAlignment="1">
      <alignment horizontal="right" vertical="center" wrapText="1"/>
    </xf>
    <xf numFmtId="166" fontId="15" fillId="0" borderId="7" xfId="18" applyNumberFormat="1" applyFont="1" applyBorder="1" applyAlignment="1">
      <alignment vertical="center" wrapText="1"/>
    </xf>
    <xf numFmtId="166" fontId="15" fillId="0" borderId="22" xfId="18" applyNumberFormat="1" applyFont="1" applyBorder="1" applyAlignment="1">
      <alignment horizontal="left" vertical="center" wrapText="1"/>
    </xf>
    <xf numFmtId="166" fontId="15" fillId="0" borderId="23" xfId="18" applyNumberFormat="1" applyFont="1" applyBorder="1" applyAlignment="1">
      <alignment vertical="center" wrapText="1"/>
    </xf>
    <xf numFmtId="166" fontId="39" fillId="0" borderId="0" xfId="18" applyNumberFormat="1" applyFont="1" applyAlignment="1">
      <alignment horizontal="center" vertical="center" wrapText="1"/>
    </xf>
    <xf numFmtId="166" fontId="39" fillId="0" borderId="0" xfId="18" applyNumberFormat="1" applyFont="1" applyAlignment="1">
      <alignment vertical="center" wrapText="1"/>
    </xf>
    <xf numFmtId="166" fontId="23" fillId="0" borderId="7" xfId="17" applyNumberFormat="1" applyFont="1" applyBorder="1" applyAlignment="1" applyProtection="1">
      <alignment horizontal="right" vertical="center" wrapText="1"/>
      <protection locked="0"/>
    </xf>
    <xf numFmtId="166" fontId="23" fillId="0" borderId="7" xfId="17" applyNumberFormat="1" applyFont="1" applyBorder="1" applyAlignment="1">
      <alignment vertical="center" wrapText="1"/>
    </xf>
    <xf numFmtId="166" fontId="39" fillId="0" borderId="0" xfId="17" applyNumberFormat="1" applyFont="1" applyAlignment="1">
      <alignment vertical="center" wrapText="1"/>
    </xf>
    <xf numFmtId="166" fontId="23" fillId="0" borderId="19" xfId="17" applyNumberFormat="1" applyFont="1" applyBorder="1" applyAlignment="1" applyProtection="1">
      <alignment horizontal="left" vertical="center" wrapText="1"/>
      <protection locked="0"/>
    </xf>
    <xf numFmtId="166" fontId="23" fillId="0" borderId="7" xfId="17" applyNumberFormat="1" applyFont="1" applyBorder="1" applyAlignment="1" applyProtection="1">
      <alignment horizontal="center" vertical="center" wrapText="1"/>
      <protection locked="0"/>
    </xf>
    <xf numFmtId="166" fontId="23" fillId="0" borderId="7" xfId="17" applyNumberFormat="1" applyFont="1" applyBorder="1" applyAlignment="1" applyProtection="1">
      <alignment vertical="center" wrapText="1"/>
      <protection locked="0"/>
    </xf>
    <xf numFmtId="166" fontId="15" fillId="0" borderId="19" xfId="17" applyNumberFormat="1" applyFont="1" applyBorder="1" applyAlignment="1">
      <alignment horizontal="left" vertical="center" wrapText="1"/>
    </xf>
    <xf numFmtId="166" fontId="15" fillId="0" borderId="7" xfId="17" applyNumberFormat="1" applyFont="1" applyBorder="1" applyAlignment="1">
      <alignment horizontal="right" vertical="center" wrapText="1"/>
    </xf>
    <xf numFmtId="166" fontId="15" fillId="0" borderId="7" xfId="17" applyNumberFormat="1" applyFont="1" applyBorder="1" applyAlignment="1">
      <alignment vertical="center" wrapText="1"/>
    </xf>
    <xf numFmtId="166" fontId="15" fillId="0" borderId="22" xfId="17" applyNumberFormat="1" applyFont="1" applyBorder="1" applyAlignment="1">
      <alignment horizontal="left" vertical="center" wrapText="1"/>
    </xf>
    <xf numFmtId="166" fontId="15" fillId="0" borderId="23" xfId="17" applyNumberFormat="1" applyFont="1" applyBorder="1" applyAlignment="1">
      <alignment vertical="center" wrapText="1"/>
    </xf>
    <xf numFmtId="166" fontId="39" fillId="0" borderId="0" xfId="17" applyNumberFormat="1" applyFont="1" applyAlignment="1">
      <alignment horizontal="center" vertical="center" wrapText="1"/>
    </xf>
    <xf numFmtId="0" fontId="14" fillId="0" borderId="0" xfId="9" applyFont="1"/>
    <xf numFmtId="0" fontId="15" fillId="2" borderId="4" xfId="9" applyFont="1" applyFill="1" applyBorder="1" applyAlignment="1">
      <alignment horizontal="center" vertical="center" wrapText="1"/>
    </xf>
    <xf numFmtId="0" fontId="15" fillId="2" borderId="5" xfId="9" applyFont="1" applyFill="1" applyBorder="1" applyAlignment="1">
      <alignment horizontal="center" wrapText="1"/>
    </xf>
    <xf numFmtId="49" fontId="23" fillId="0" borderId="5" xfId="9" applyNumberFormat="1" applyFont="1" applyBorder="1" applyAlignment="1">
      <alignment vertical="top" wrapText="1"/>
    </xf>
    <xf numFmtId="0" fontId="15" fillId="0" borderId="5" xfId="9" applyFont="1" applyBorder="1" applyAlignment="1">
      <alignment vertical="top" wrapText="1"/>
    </xf>
    <xf numFmtId="3" fontId="15" fillId="0" borderId="7" xfId="9" applyNumberFormat="1" applyFont="1" applyBorder="1" applyAlignment="1">
      <alignment horizontal="right" vertical="top" wrapText="1"/>
    </xf>
    <xf numFmtId="0" fontId="15" fillId="0" borderId="13" xfId="9" applyFont="1" applyBorder="1" applyAlignment="1">
      <alignment vertical="top" wrapText="1"/>
    </xf>
    <xf numFmtId="3" fontId="15" fillId="0" borderId="14" xfId="9" applyNumberFormat="1" applyFont="1" applyBorder="1" applyAlignment="1">
      <alignment horizontal="right" wrapText="1"/>
    </xf>
    <xf numFmtId="3" fontId="23" fillId="0" borderId="7" xfId="9" applyNumberFormat="1" applyFont="1" applyBorder="1" applyAlignment="1">
      <alignment horizontal="right" vertical="center" wrapText="1"/>
    </xf>
    <xf numFmtId="3" fontId="23" fillId="0" borderId="9" xfId="9" applyNumberFormat="1" applyFont="1" applyBorder="1" applyAlignment="1">
      <alignment horizontal="right" vertical="center" wrapText="1"/>
    </xf>
    <xf numFmtId="3" fontId="23" fillId="0" borderId="16" xfId="9" applyNumberFormat="1" applyFont="1" applyBorder="1" applyAlignment="1">
      <alignment horizontal="right" vertical="center" wrapText="1"/>
    </xf>
    <xf numFmtId="166" fontId="23" fillId="0" borderId="19" xfId="17" applyNumberFormat="1" applyFont="1" applyBorder="1" applyAlignment="1">
      <alignment horizontal="left" vertical="center" wrapText="1"/>
    </xf>
    <xf numFmtId="166" fontId="23" fillId="0" borderId="3" xfId="17" applyNumberFormat="1" applyFont="1" applyBorder="1" applyAlignment="1" applyProtection="1">
      <alignment horizontal="right" vertical="center" wrapText="1"/>
      <protection locked="0"/>
    </xf>
    <xf numFmtId="166" fontId="15" fillId="0" borderId="3" xfId="17" applyNumberFormat="1" applyFont="1" applyBorder="1" applyAlignment="1">
      <alignment vertical="center" wrapText="1"/>
    </xf>
    <xf numFmtId="166" fontId="23" fillId="0" borderId="3" xfId="18" applyNumberFormat="1" applyFont="1" applyBorder="1" applyAlignment="1" applyProtection="1">
      <alignment horizontal="right" vertical="center" wrapText="1"/>
      <protection locked="0"/>
    </xf>
    <xf numFmtId="1" fontId="15" fillId="0" borderId="3" xfId="18" applyNumberFormat="1" applyFont="1" applyBorder="1" applyAlignment="1">
      <alignment vertical="center" wrapText="1"/>
    </xf>
    <xf numFmtId="0" fontId="15" fillId="0" borderId="5" xfId="22" applyFont="1" applyBorder="1" applyAlignment="1">
      <alignment vertical="center"/>
    </xf>
    <xf numFmtId="0" fontId="15" fillId="0" borderId="7" xfId="22" applyFont="1" applyBorder="1" applyAlignment="1">
      <alignment vertical="center"/>
    </xf>
    <xf numFmtId="0" fontId="15" fillId="0" borderId="7" xfId="22" applyFont="1" applyBorder="1" applyAlignment="1">
      <alignment vertical="center" wrapText="1"/>
    </xf>
    <xf numFmtId="0" fontId="15" fillId="0" borderId="12" xfId="22" applyFont="1" applyBorder="1"/>
    <xf numFmtId="0" fontId="15" fillId="0" borderId="10" xfId="22" applyFont="1" applyBorder="1"/>
    <xf numFmtId="166" fontId="23" fillId="0" borderId="7" xfId="25" applyNumberFormat="1" applyFont="1" applyBorder="1" applyAlignment="1" applyProtection="1">
      <alignment vertical="center"/>
      <protection locked="0"/>
    </xf>
    <xf numFmtId="0" fontId="23" fillId="0" borderId="7" xfId="25" applyFont="1" applyBorder="1" applyAlignment="1" applyProtection="1">
      <alignment vertical="center"/>
      <protection locked="0"/>
    </xf>
    <xf numFmtId="166" fontId="23" fillId="0" borderId="45" xfId="25" applyNumberFormat="1" applyFont="1" applyBorder="1" applyAlignment="1" applyProtection="1">
      <alignment vertical="center"/>
      <protection locked="0"/>
    </xf>
    <xf numFmtId="0" fontId="23" fillId="0" borderId="0" xfId="5" applyFont="1"/>
    <xf numFmtId="0" fontId="0" fillId="0" borderId="0" xfId="0"/>
    <xf numFmtId="0" fontId="32" fillId="3" borderId="7" xfId="5" applyFont="1" applyFill="1" applyBorder="1" applyAlignment="1">
      <alignment vertical="center" wrapText="1"/>
    </xf>
    <xf numFmtId="3" fontId="23" fillId="3" borderId="7" xfId="5" applyNumberFormat="1" applyFont="1" applyFill="1" applyBorder="1" applyAlignment="1">
      <alignment vertical="center" wrapText="1"/>
    </xf>
    <xf numFmtId="0" fontId="23" fillId="0" borderId="7" xfId="22" applyFont="1" applyBorder="1" applyAlignment="1">
      <alignment vertical="center" wrapText="1"/>
    </xf>
    <xf numFmtId="3" fontId="23" fillId="0" borderId="7" xfId="5" applyNumberFormat="1" applyFont="1" applyBorder="1" applyAlignment="1">
      <alignment vertical="center" wrapText="1"/>
    </xf>
    <xf numFmtId="0" fontId="23" fillId="0" borderId="38" xfId="20" applyFont="1" applyBorder="1" applyAlignment="1" applyProtection="1">
      <alignment vertical="center" wrapText="1"/>
      <protection locked="0"/>
    </xf>
    <xf numFmtId="166" fontId="23" fillId="0" borderId="38" xfId="20" applyNumberFormat="1" applyFont="1" applyBorder="1" applyAlignment="1" applyProtection="1">
      <alignment vertical="center" wrapText="1"/>
      <protection locked="0"/>
    </xf>
    <xf numFmtId="166" fontId="23" fillId="0" borderId="37" xfId="20" applyNumberFormat="1" applyFont="1" applyBorder="1" applyAlignment="1" applyProtection="1">
      <alignment vertical="center" wrapText="1"/>
      <protection locked="0"/>
    </xf>
    <xf numFmtId="0" fontId="23" fillId="0" borderId="7" xfId="20" applyFont="1" applyBorder="1" applyAlignment="1" applyProtection="1">
      <alignment vertical="center" wrapText="1"/>
      <protection locked="0"/>
    </xf>
    <xf numFmtId="166" fontId="23" fillId="0" borderId="7" xfId="20" applyNumberFormat="1" applyFont="1" applyBorder="1" applyAlignment="1" applyProtection="1">
      <alignment vertical="center" wrapText="1"/>
      <protection locked="0"/>
    </xf>
    <xf numFmtId="166" fontId="23" fillId="0" borderId="3" xfId="20" applyNumberFormat="1" applyFont="1" applyBorder="1" applyAlignment="1" applyProtection="1">
      <alignment vertical="center" wrapText="1"/>
      <protection locked="0"/>
    </xf>
    <xf numFmtId="0" fontId="15" fillId="0" borderId="23" xfId="20" applyFont="1" applyBorder="1" applyAlignment="1">
      <alignment vertical="center" wrapText="1"/>
    </xf>
    <xf numFmtId="166" fontId="15" fillId="0" borderId="23" xfId="20" applyNumberFormat="1" applyFont="1" applyBorder="1" applyAlignment="1">
      <alignment vertical="center" wrapText="1"/>
    </xf>
    <xf numFmtId="166" fontId="15" fillId="0" borderId="21" xfId="20" applyNumberFormat="1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9" fillId="0" borderId="4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10" fillId="0" borderId="19" xfId="0" applyFont="1" applyBorder="1" applyAlignment="1">
      <alignment vertical="center" wrapText="1"/>
    </xf>
    <xf numFmtId="1" fontId="10" fillId="0" borderId="7" xfId="0" applyNumberFormat="1" applyFont="1" applyBorder="1" applyAlignment="1">
      <alignment horizontal="center" vertical="center"/>
    </xf>
    <xf numFmtId="0" fontId="10" fillId="0" borderId="22" xfId="22" applyFont="1" applyBorder="1" applyAlignment="1">
      <alignment wrapText="1"/>
    </xf>
    <xf numFmtId="0" fontId="0" fillId="0" borderId="23" xfId="0" applyBorder="1"/>
    <xf numFmtId="10" fontId="0" fillId="0" borderId="23" xfId="0" applyNumberFormat="1" applyBorder="1"/>
    <xf numFmtId="0" fontId="23" fillId="0" borderId="8" xfId="22" applyFont="1" applyBorder="1" applyAlignment="1">
      <alignment vertical="top" wrapText="1"/>
    </xf>
    <xf numFmtId="0" fontId="23" fillId="0" borderId="8" xfId="22" applyFont="1" applyBorder="1" applyAlignment="1">
      <alignment horizontal="left" vertical="top" wrapText="1"/>
    </xf>
    <xf numFmtId="0" fontId="23" fillId="0" borderId="15" xfId="22" applyFont="1" applyBorder="1" applyAlignment="1">
      <alignment vertical="top" wrapText="1"/>
    </xf>
    <xf numFmtId="0" fontId="23" fillId="0" borderId="7" xfId="22" applyFont="1" applyBorder="1" applyAlignment="1">
      <alignment vertical="top" wrapText="1"/>
    </xf>
    <xf numFmtId="0" fontId="23" fillId="0" borderId="7" xfId="22" applyFont="1" applyBorder="1" applyAlignment="1">
      <alignment horizontal="left" vertical="top" wrapText="1"/>
    </xf>
    <xf numFmtId="0" fontId="23" fillId="0" borderId="45" xfId="22" applyFont="1" applyBorder="1" applyAlignment="1">
      <alignment horizontal="left" vertical="top" wrapText="1"/>
    </xf>
    <xf numFmtId="0" fontId="10" fillId="0" borderId="40" xfId="0" applyFont="1" applyBorder="1" applyAlignment="1">
      <alignment horizontal="center" vertical="center" wrapText="1"/>
    </xf>
    <xf numFmtId="0" fontId="25" fillId="0" borderId="0" xfId="22" applyFont="1"/>
    <xf numFmtId="0" fontId="20" fillId="2" borderId="51" xfId="22" applyFont="1" applyFill="1" applyBorder="1" applyAlignment="1">
      <alignment horizontal="center" vertical="top" wrapText="1"/>
    </xf>
    <xf numFmtId="0" fontId="20" fillId="6" borderId="48" xfId="22" applyFont="1" applyFill="1" applyBorder="1" applyAlignment="1">
      <alignment horizontal="center" vertical="center" wrapText="1"/>
    </xf>
    <xf numFmtId="0" fontId="10" fillId="7" borderId="49" xfId="22" applyFont="1" applyFill="1" applyBorder="1" applyAlignment="1">
      <alignment horizontal="center" vertical="center" wrapText="1"/>
    </xf>
    <xf numFmtId="0" fontId="45" fillId="0" borderId="5" xfId="22" applyFont="1" applyBorder="1" applyAlignment="1">
      <alignment horizontal="center" vertical="top" wrapText="1"/>
    </xf>
    <xf numFmtId="3" fontId="45" fillId="0" borderId="7" xfId="22" applyNumberFormat="1" applyFont="1" applyBorder="1" applyAlignment="1">
      <alignment horizontal="center" vertical="top" wrapText="1"/>
    </xf>
    <xf numFmtId="3" fontId="45" fillId="0" borderId="9" xfId="22" applyNumberFormat="1" applyFont="1" applyBorder="1" applyAlignment="1">
      <alignment horizontal="center" vertical="top" wrapText="1"/>
    </xf>
    <xf numFmtId="0" fontId="15" fillId="0" borderId="52" xfId="22" applyFont="1" applyBorder="1" applyAlignment="1">
      <alignment horizontal="center" vertical="top" wrapText="1"/>
    </xf>
    <xf numFmtId="0" fontId="45" fillId="0" borderId="5" xfId="22" applyFont="1" applyBorder="1" applyAlignment="1">
      <alignment vertical="top" wrapText="1"/>
    </xf>
    <xf numFmtId="3" fontId="15" fillId="0" borderId="7" xfId="22" applyNumberFormat="1" applyFont="1" applyBorder="1" applyAlignment="1">
      <alignment horizontal="right" vertical="top" wrapText="1"/>
    </xf>
    <xf numFmtId="3" fontId="15" fillId="0" borderId="9" xfId="22" applyNumberFormat="1" applyFont="1" applyBorder="1" applyAlignment="1">
      <alignment horizontal="right" vertical="top" wrapText="1"/>
    </xf>
    <xf numFmtId="0" fontId="23" fillId="0" borderId="5" xfId="22" applyFont="1" applyBorder="1" applyAlignment="1">
      <alignment vertical="top" wrapText="1"/>
    </xf>
    <xf numFmtId="3" fontId="23" fillId="0" borderId="7" xfId="22" applyNumberFormat="1" applyFont="1" applyBorder="1"/>
    <xf numFmtId="3" fontId="23" fillId="0" borderId="9" xfId="22" applyNumberFormat="1" applyFont="1" applyBorder="1"/>
    <xf numFmtId="3" fontId="23" fillId="0" borderId="7" xfId="22" applyNumberFormat="1" applyFont="1" applyBorder="1" applyAlignment="1">
      <alignment horizontal="right" vertical="top" wrapText="1"/>
    </xf>
    <xf numFmtId="3" fontId="23" fillId="0" borderId="9" xfId="22" applyNumberFormat="1" applyFont="1" applyBorder="1" applyAlignment="1">
      <alignment horizontal="right" vertical="top" wrapText="1"/>
    </xf>
    <xf numFmtId="0" fontId="23" fillId="3" borderId="5" xfId="22" applyFont="1" applyFill="1" applyBorder="1" applyAlignment="1">
      <alignment vertical="top" wrapText="1" shrinkToFit="1"/>
    </xf>
    <xf numFmtId="3" fontId="15" fillId="0" borderId="7" xfId="22" applyNumberFormat="1" applyFont="1" applyBorder="1" applyAlignment="1">
      <alignment horizontal="right" wrapText="1"/>
    </xf>
    <xf numFmtId="3" fontId="15" fillId="0" borderId="9" xfId="22" applyNumberFormat="1" applyFont="1" applyBorder="1" applyAlignment="1">
      <alignment horizontal="right" wrapText="1"/>
    </xf>
    <xf numFmtId="3" fontId="15" fillId="0" borderId="7" xfId="22" applyNumberFormat="1" applyFont="1" applyBorder="1"/>
    <xf numFmtId="3" fontId="15" fillId="0" borderId="9" xfId="22" applyNumberFormat="1" applyFont="1" applyBorder="1"/>
    <xf numFmtId="0" fontId="15" fillId="2" borderId="52" xfId="22" applyFont="1" applyFill="1" applyBorder="1" applyAlignment="1">
      <alignment horizontal="center" vertical="top" wrapText="1"/>
    </xf>
    <xf numFmtId="0" fontId="15" fillId="2" borderId="5" xfId="22" applyFont="1" applyFill="1" applyBorder="1" applyAlignment="1">
      <alignment vertical="top" wrapText="1"/>
    </xf>
    <xf numFmtId="3" fontId="15" fillId="2" borderId="7" xfId="22" applyNumberFormat="1" applyFont="1" applyFill="1" applyBorder="1" applyAlignment="1">
      <alignment horizontal="right" wrapText="1"/>
    </xf>
    <xf numFmtId="3" fontId="15" fillId="2" borderId="9" xfId="22" applyNumberFormat="1" applyFont="1" applyFill="1" applyBorder="1" applyAlignment="1">
      <alignment horizontal="right" wrapText="1"/>
    </xf>
    <xf numFmtId="0" fontId="23" fillId="3" borderId="54" xfId="22" applyFont="1" applyFill="1" applyBorder="1" applyAlignment="1">
      <alignment vertical="top" wrapText="1" shrinkToFit="1"/>
    </xf>
    <xf numFmtId="3" fontId="23" fillId="0" borderId="55" xfId="22" applyNumberFormat="1" applyFont="1" applyBorder="1" applyAlignment="1">
      <alignment horizontal="right" vertical="top" wrapText="1"/>
    </xf>
    <xf numFmtId="3" fontId="23" fillId="0" borderId="16" xfId="22" applyNumberFormat="1" applyFont="1" applyBorder="1" applyAlignment="1">
      <alignment horizontal="right" vertical="top" wrapText="1"/>
    </xf>
    <xf numFmtId="3" fontId="23" fillId="0" borderId="0" xfId="22" applyNumberFormat="1" applyFont="1"/>
    <xf numFmtId="0" fontId="15" fillId="2" borderId="57" xfId="22" applyFont="1" applyFill="1" applyBorder="1" applyAlignment="1">
      <alignment horizontal="center" vertical="top" wrapText="1"/>
    </xf>
    <xf numFmtId="0" fontId="23" fillId="0" borderId="51" xfId="22" applyFont="1" applyBorder="1" applyAlignment="1">
      <alignment horizontal="center" vertical="top" wrapText="1"/>
    </xf>
    <xf numFmtId="0" fontId="9" fillId="0" borderId="9" xfId="22" applyBorder="1"/>
    <xf numFmtId="0" fontId="23" fillId="3" borderId="5" xfId="22" applyFont="1" applyFill="1" applyBorder="1" applyAlignment="1">
      <alignment vertical="top" wrapText="1"/>
    </xf>
    <xf numFmtId="0" fontId="17" fillId="0" borderId="0" xfId="22" applyFont="1"/>
    <xf numFmtId="0" fontId="23" fillId="3" borderId="54" xfId="22" applyFont="1" applyFill="1" applyBorder="1" applyAlignment="1">
      <alignment vertical="top" wrapText="1"/>
    </xf>
    <xf numFmtId="3" fontId="23" fillId="0" borderId="55" xfId="22" applyNumberFormat="1" applyFont="1" applyBorder="1"/>
    <xf numFmtId="3" fontId="23" fillId="0" borderId="16" xfId="22" applyNumberFormat="1" applyFont="1" applyBorder="1"/>
    <xf numFmtId="0" fontId="7" fillId="0" borderId="0" xfId="5" applyFont="1" applyAlignment="1">
      <alignment wrapText="1"/>
    </xf>
    <xf numFmtId="0" fontId="7" fillId="0" borderId="0" xfId="5" applyFont="1"/>
    <xf numFmtId="0" fontId="32" fillId="0" borderId="7" xfId="5" applyFont="1" applyBorder="1" applyAlignment="1">
      <alignment vertical="center" wrapText="1"/>
    </xf>
    <xf numFmtId="3" fontId="32" fillId="0" borderId="7" xfId="5" applyNumberFormat="1" applyFont="1" applyBorder="1" applyAlignment="1">
      <alignment vertical="center" wrapText="1"/>
    </xf>
    <xf numFmtId="0" fontId="8" fillId="0" borderId="0" xfId="5" applyFont="1"/>
    <xf numFmtId="3" fontId="50" fillId="0" borderId="7" xfId="5" applyNumberFormat="1" applyFont="1" applyBorder="1" applyAlignment="1">
      <alignment horizontal="right" vertical="center" wrapText="1"/>
    </xf>
    <xf numFmtId="3" fontId="50" fillId="0" borderId="7" xfId="5" applyNumberFormat="1" applyFont="1" applyBorder="1" applyAlignment="1">
      <alignment vertical="center" wrapText="1"/>
    </xf>
    <xf numFmtId="3" fontId="15" fillId="0" borderId="7" xfId="5" applyNumberFormat="1" applyFont="1" applyBorder="1" applyAlignment="1">
      <alignment horizontal="right" vertical="center" wrapText="1"/>
    </xf>
    <xf numFmtId="0" fontId="8" fillId="0" borderId="0" xfId="5" applyFont="1" applyAlignment="1">
      <alignment vertical="center" wrapText="1"/>
    </xf>
    <xf numFmtId="165" fontId="11" fillId="0" borderId="0" xfId="5" applyNumberFormat="1" applyFont="1" applyAlignment="1">
      <alignment vertical="center"/>
    </xf>
    <xf numFmtId="0" fontId="9" fillId="0" borderId="0" xfId="5" applyFont="1"/>
    <xf numFmtId="0" fontId="10" fillId="0" borderId="0" xfId="5" applyFont="1" applyAlignment="1">
      <alignment vertical="center"/>
    </xf>
    <xf numFmtId="0" fontId="50" fillId="0" borderId="7" xfId="5" applyFont="1" applyBorder="1" applyAlignment="1">
      <alignment vertical="center" wrapText="1"/>
    </xf>
    <xf numFmtId="0" fontId="7" fillId="0" borderId="0" xfId="5" applyFont="1" applyAlignment="1">
      <alignment vertical="center" wrapText="1"/>
    </xf>
    <xf numFmtId="0" fontId="32" fillId="0" borderId="7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32" fillId="0" borderId="7" xfId="5" applyFont="1" applyBorder="1"/>
    <xf numFmtId="0" fontId="18" fillId="3" borderId="0" xfId="5" applyFont="1" applyFill="1" applyAlignment="1">
      <alignment vertical="center" wrapText="1"/>
    </xf>
    <xf numFmtId="0" fontId="9" fillId="0" borderId="0" xfId="5" applyFont="1" applyAlignment="1">
      <alignment vertical="center" wrapText="1"/>
    </xf>
    <xf numFmtId="0" fontId="18" fillId="0" borderId="0" xfId="5" applyFont="1" applyAlignment="1">
      <alignment vertical="center" wrapText="1"/>
    </xf>
    <xf numFmtId="0" fontId="15" fillId="0" borderId="7" xfId="5" applyFont="1" applyBorder="1" applyAlignment="1">
      <alignment vertical="center" wrapText="1"/>
    </xf>
    <xf numFmtId="3" fontId="15" fillId="0" borderId="7" xfId="5" applyNumberFormat="1" applyFont="1" applyBorder="1" applyAlignment="1">
      <alignment vertical="center" wrapText="1"/>
    </xf>
    <xf numFmtId="0" fontId="10" fillId="0" borderId="0" xfId="5" applyFont="1" applyAlignment="1">
      <alignment vertical="center" wrapText="1"/>
    </xf>
    <xf numFmtId="0" fontId="23" fillId="0" borderId="7" xfId="5" applyFont="1" applyBorder="1" applyAlignment="1">
      <alignment vertical="center" wrapText="1"/>
    </xf>
    <xf numFmtId="0" fontId="27" fillId="0" borderId="7" xfId="5" applyFont="1" applyBorder="1" applyAlignment="1">
      <alignment vertical="center" wrapText="1"/>
    </xf>
    <xf numFmtId="3" fontId="27" fillId="0" borderId="7" xfId="5" applyNumberFormat="1" applyFont="1" applyBorder="1" applyAlignment="1">
      <alignment vertical="center" wrapText="1"/>
    </xf>
    <xf numFmtId="0" fontId="6" fillId="0" borderId="0" xfId="5" applyAlignment="1">
      <alignment vertical="center" wrapText="1"/>
    </xf>
    <xf numFmtId="164" fontId="32" fillId="0" borderId="7" xfId="5" applyNumberFormat="1" applyFont="1" applyBorder="1" applyAlignment="1">
      <alignment vertical="center"/>
    </xf>
    <xf numFmtId="164" fontId="7" fillId="0" borderId="0" xfId="5" applyNumberFormat="1" applyFont="1" applyAlignment="1">
      <alignment vertical="center"/>
    </xf>
    <xf numFmtId="0" fontId="50" fillId="0" borderId="7" xfId="5" applyFont="1" applyBorder="1" applyAlignment="1">
      <alignment vertical="center"/>
    </xf>
    <xf numFmtId="3" fontId="50" fillId="0" borderId="7" xfId="5" applyNumberFormat="1" applyFont="1" applyBorder="1" applyAlignment="1">
      <alignment vertical="center"/>
    </xf>
    <xf numFmtId="0" fontId="8" fillId="0" borderId="0" xfId="5" applyFont="1" applyAlignment="1">
      <alignment vertical="center"/>
    </xf>
    <xf numFmtId="3" fontId="50" fillId="0" borderId="7" xfId="5" applyNumberFormat="1" applyFont="1" applyBorder="1" applyAlignment="1">
      <alignment horizontal="right" vertical="center"/>
    </xf>
    <xf numFmtId="0" fontId="6" fillId="0" borderId="0" xfId="5" applyAlignment="1">
      <alignment vertical="center"/>
    </xf>
    <xf numFmtId="0" fontId="9" fillId="0" borderId="0" xfId="9" applyAlignment="1">
      <alignment wrapText="1"/>
    </xf>
    <xf numFmtId="3" fontId="15" fillId="0" borderId="7" xfId="9" applyNumberFormat="1" applyFont="1" applyBorder="1" applyAlignment="1">
      <alignment horizontal="right" vertical="center" wrapText="1"/>
    </xf>
    <xf numFmtId="0" fontId="14" fillId="0" borderId="0" xfId="22" applyFont="1" applyAlignment="1">
      <alignment horizontal="center" vertical="center" wrapText="1"/>
    </xf>
    <xf numFmtId="166" fontId="27" fillId="0" borderId="20" xfId="17" applyNumberFormat="1" applyFont="1" applyBorder="1" applyAlignment="1">
      <alignment vertical="center" wrapText="1"/>
    </xf>
    <xf numFmtId="0" fontId="15" fillId="2" borderId="7" xfId="9" applyFont="1" applyFill="1" applyBorder="1" applyAlignment="1">
      <alignment horizontal="center" vertical="top" wrapText="1"/>
    </xf>
    <xf numFmtId="0" fontId="15" fillId="2" borderId="3" xfId="9" applyFont="1" applyFill="1" applyBorder="1" applyAlignment="1">
      <alignment horizontal="center" vertical="top" wrapText="1"/>
    </xf>
    <xf numFmtId="0" fontId="23" fillId="0" borderId="19" xfId="22" applyFont="1" applyBorder="1" applyAlignment="1">
      <alignment vertical="top" wrapText="1"/>
    </xf>
    <xf numFmtId="3" fontId="23" fillId="0" borderId="7" xfId="22" applyNumberFormat="1" applyFont="1" applyBorder="1" applyAlignment="1">
      <alignment horizontal="right" vertical="center"/>
    </xf>
    <xf numFmtId="3" fontId="23" fillId="0" borderId="7" xfId="22" applyNumberFormat="1" applyFont="1" applyBorder="1" applyAlignment="1">
      <alignment horizontal="right" vertical="center" wrapText="1"/>
    </xf>
    <xf numFmtId="3" fontId="23" fillId="0" borderId="3" xfId="22" applyNumberFormat="1" applyFont="1" applyBorder="1" applyAlignment="1">
      <alignment horizontal="right" vertical="center" wrapText="1"/>
    </xf>
    <xf numFmtId="0" fontId="23" fillId="3" borderId="19" xfId="22" applyFont="1" applyFill="1" applyBorder="1" applyAlignment="1">
      <alignment vertical="top" wrapText="1" shrinkToFit="1"/>
    </xf>
    <xf numFmtId="166" fontId="22" fillId="0" borderId="3" xfId="17" applyNumberFormat="1" applyBorder="1" applyAlignment="1">
      <alignment vertical="center" wrapText="1"/>
    </xf>
    <xf numFmtId="166" fontId="23" fillId="0" borderId="23" xfId="17" applyNumberFormat="1" applyFont="1" applyBorder="1" applyAlignment="1">
      <alignment horizontal="right" vertical="center" wrapText="1"/>
    </xf>
    <xf numFmtId="166" fontId="23" fillId="0" borderId="23" xfId="17" applyNumberFormat="1" applyFont="1" applyBorder="1" applyAlignment="1">
      <alignment horizontal="center" vertical="center" wrapText="1"/>
    </xf>
    <xf numFmtId="166" fontId="23" fillId="0" borderId="21" xfId="17" applyNumberFormat="1" applyFont="1" applyBorder="1" applyAlignment="1">
      <alignment horizontal="center" vertical="center" wrapText="1"/>
    </xf>
    <xf numFmtId="0" fontId="10" fillId="7" borderId="7" xfId="22" applyFont="1" applyFill="1" applyBorder="1" applyAlignment="1">
      <alignment horizontal="center" vertical="center" wrapText="1"/>
    </xf>
    <xf numFmtId="0" fontId="10" fillId="7" borderId="9" xfId="22" applyFont="1" applyFill="1" applyBorder="1" applyAlignment="1">
      <alignment horizontal="center" vertical="center" wrapText="1"/>
    </xf>
    <xf numFmtId="3" fontId="23" fillId="0" borderId="7" xfId="9" applyNumberFormat="1" applyFont="1" applyBorder="1" applyAlignment="1">
      <alignment horizontal="right" vertical="top" wrapText="1"/>
    </xf>
    <xf numFmtId="3" fontId="23" fillId="0" borderId="7" xfId="9" applyNumberFormat="1" applyFont="1" applyBorder="1" applyAlignment="1">
      <alignment horizontal="right" wrapText="1"/>
    </xf>
    <xf numFmtId="0" fontId="23" fillId="0" borderId="7" xfId="9" applyFont="1" applyBorder="1"/>
    <xf numFmtId="0" fontId="23" fillId="0" borderId="9" xfId="9" applyFont="1" applyBorder="1"/>
    <xf numFmtId="3" fontId="15" fillId="0" borderId="9" xfId="9" applyNumberFormat="1" applyFont="1" applyBorder="1" applyAlignment="1">
      <alignment horizontal="right" vertical="center" wrapText="1"/>
    </xf>
    <xf numFmtId="3" fontId="15" fillId="0" borderId="7" xfId="9" applyNumberFormat="1" applyFont="1" applyBorder="1" applyAlignment="1">
      <alignment horizontal="right" wrapText="1"/>
    </xf>
    <xf numFmtId="3" fontId="15" fillId="0" borderId="9" xfId="9" applyNumberFormat="1" applyFont="1" applyBorder="1" applyAlignment="1">
      <alignment horizontal="right" wrapText="1"/>
    </xf>
    <xf numFmtId="0" fontId="15" fillId="0" borderId="54" xfId="9" applyFont="1" applyBorder="1" applyAlignment="1">
      <alignment vertical="top" wrapText="1"/>
    </xf>
    <xf numFmtId="3" fontId="15" fillId="0" borderId="55" xfId="9" applyNumberFormat="1" applyFont="1" applyBorder="1" applyAlignment="1">
      <alignment horizontal="right" wrapText="1"/>
    </xf>
    <xf numFmtId="3" fontId="15" fillId="0" borderId="16" xfId="9" applyNumberFormat="1" applyFont="1" applyBorder="1" applyAlignment="1">
      <alignment horizontal="right" wrapText="1"/>
    </xf>
    <xf numFmtId="0" fontId="15" fillId="0" borderId="0" xfId="9" applyFont="1" applyAlignment="1">
      <alignment vertical="top" wrapText="1"/>
    </xf>
    <xf numFmtId="3" fontId="15" fillId="0" borderId="0" xfId="9" applyNumberFormat="1" applyFont="1" applyAlignment="1">
      <alignment horizontal="right" wrapText="1"/>
    </xf>
    <xf numFmtId="3" fontId="20" fillId="0" borderId="0" xfId="9" applyNumberFormat="1" applyFont="1" applyAlignment="1">
      <alignment horizontal="right" wrapText="1"/>
    </xf>
    <xf numFmtId="0" fontId="20" fillId="0" borderId="0" xfId="9" applyFont="1" applyAlignment="1">
      <alignment horizontal="center" vertical="top" wrapText="1"/>
    </xf>
    <xf numFmtId="0" fontId="20" fillId="0" borderId="0" xfId="9" applyFont="1" applyAlignment="1">
      <alignment horizontal="center" wrapText="1"/>
    </xf>
    <xf numFmtId="3" fontId="24" fillId="0" borderId="0" xfId="9" applyNumberFormat="1" applyFont="1" applyAlignment="1">
      <alignment horizontal="right" vertical="center" wrapText="1"/>
    </xf>
    <xf numFmtId="3" fontId="24" fillId="0" borderId="0" xfId="9" applyNumberFormat="1" applyFont="1" applyAlignment="1">
      <alignment horizontal="right" vertical="top" wrapText="1"/>
    </xf>
    <xf numFmtId="3" fontId="24" fillId="0" borderId="0" xfId="9" applyNumberFormat="1" applyFont="1" applyAlignment="1">
      <alignment horizontal="right" wrapText="1"/>
    </xf>
    <xf numFmtId="3" fontId="23" fillId="0" borderId="55" xfId="9" applyNumberFormat="1" applyFont="1" applyBorder="1" applyAlignment="1">
      <alignment horizontal="right" vertical="center" wrapText="1"/>
    </xf>
    <xf numFmtId="3" fontId="20" fillId="0" borderId="7" xfId="9" applyNumberFormat="1" applyFont="1" applyBorder="1" applyAlignment="1">
      <alignment horizontal="right" wrapText="1"/>
    </xf>
    <xf numFmtId="3" fontId="20" fillId="0" borderId="9" xfId="9" applyNumberFormat="1" applyFont="1" applyBorder="1" applyAlignment="1">
      <alignment horizontal="right" wrapText="1"/>
    </xf>
    <xf numFmtId="3" fontId="20" fillId="0" borderId="55" xfId="9" applyNumberFormat="1" applyFont="1" applyBorder="1" applyAlignment="1">
      <alignment horizontal="right" wrapText="1"/>
    </xf>
    <xf numFmtId="3" fontId="20" fillId="0" borderId="16" xfId="9" applyNumberFormat="1" applyFont="1" applyBorder="1" applyAlignment="1">
      <alignment horizontal="right" wrapText="1"/>
    </xf>
    <xf numFmtId="0" fontId="24" fillId="0" borderId="0" xfId="5" applyFont="1"/>
    <xf numFmtId="0" fontId="17" fillId="0" borderId="0" xfId="5" applyFont="1"/>
    <xf numFmtId="0" fontId="14" fillId="0" borderId="0" xfId="9" applyFont="1" applyAlignment="1">
      <alignment horizontal="center" vertical="center" wrapText="1"/>
    </xf>
    <xf numFmtId="0" fontId="23" fillId="0" borderId="0" xfId="5" applyFont="1" applyAlignment="1">
      <alignment horizontal="right"/>
    </xf>
    <xf numFmtId="0" fontId="15" fillId="2" borderId="7" xfId="5" applyFont="1" applyFill="1" applyBorder="1" applyAlignment="1">
      <alignment horizontal="center" vertical="center" wrapText="1"/>
    </xf>
    <xf numFmtId="0" fontId="15" fillId="2" borderId="7" xfId="5" applyFont="1" applyFill="1" applyBorder="1" applyAlignment="1">
      <alignment vertical="center" wrapText="1"/>
    </xf>
    <xf numFmtId="0" fontId="11" fillId="2" borderId="7" xfId="5" applyFont="1" applyFill="1" applyBorder="1" applyAlignment="1">
      <alignment horizontal="center" vertical="center" wrapText="1"/>
    </xf>
    <xf numFmtId="0" fontId="17" fillId="0" borderId="0" xfId="5" applyFont="1" applyAlignment="1">
      <alignment wrapText="1"/>
    </xf>
    <xf numFmtId="0" fontId="23" fillId="0" borderId="7" xfId="5" applyFont="1" applyBorder="1"/>
    <xf numFmtId="0" fontId="15" fillId="0" borderId="7" xfId="5" applyFont="1" applyBorder="1"/>
    <xf numFmtId="3" fontId="15" fillId="0" borderId="7" xfId="5" applyNumberFormat="1" applyFont="1" applyBorder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50" fillId="0" borderId="7" xfId="5" applyFont="1" applyBorder="1" applyAlignment="1">
      <alignment horizontal="left" vertical="center"/>
    </xf>
    <xf numFmtId="0" fontId="16" fillId="0" borderId="0" xfId="5" applyFont="1"/>
    <xf numFmtId="3" fontId="15" fillId="0" borderId="7" xfId="5" applyNumberFormat="1" applyFont="1" applyBorder="1" applyAlignment="1">
      <alignment vertical="center"/>
    </xf>
    <xf numFmtId="0" fontId="41" fillId="0" borderId="0" xfId="5" applyFont="1"/>
    <xf numFmtId="0" fontId="7" fillId="0" borderId="0" xfId="5" applyFont="1" applyAlignment="1">
      <alignment horizontal="right"/>
    </xf>
    <xf numFmtId="0" fontId="46" fillId="2" borderId="7" xfId="23" applyFont="1" applyFill="1" applyBorder="1" applyAlignment="1">
      <alignment horizontal="center" vertical="center" wrapText="1"/>
    </xf>
    <xf numFmtId="0" fontId="8" fillId="2" borderId="7" xfId="5" applyFont="1" applyFill="1" applyBorder="1" applyAlignment="1">
      <alignment horizontal="center" vertical="center" wrapText="1"/>
    </xf>
    <xf numFmtId="0" fontId="41" fillId="0" borderId="7" xfId="5" applyFont="1" applyBorder="1" applyAlignment="1">
      <alignment horizontal="center" vertical="center"/>
    </xf>
    <xf numFmtId="0" fontId="11" fillId="0" borderId="7" xfId="5" applyFont="1" applyBorder="1"/>
    <xf numFmtId="0" fontId="41" fillId="0" borderId="7" xfId="5" applyFont="1" applyBorder="1"/>
    <xf numFmtId="3" fontId="11" fillId="0" borderId="7" xfId="5" applyNumberFormat="1" applyFont="1" applyBorder="1"/>
    <xf numFmtId="3" fontId="41" fillId="0" borderId="7" xfId="5" applyNumberFormat="1" applyFont="1" applyBorder="1"/>
    <xf numFmtId="0" fontId="41" fillId="0" borderId="0" xfId="5" applyFont="1" applyAlignment="1">
      <alignment vertical="center"/>
    </xf>
    <xf numFmtId="0" fontId="39" fillId="0" borderId="27" xfId="25" applyBorder="1" applyAlignment="1">
      <alignment horizontal="center" vertical="center" wrapText="1"/>
    </xf>
    <xf numFmtId="0" fontId="22" fillId="0" borderId="27" xfId="25" applyFont="1" applyBorder="1" applyAlignment="1">
      <alignment horizontal="center" vertical="center" wrapText="1"/>
    </xf>
    <xf numFmtId="0" fontId="48" fillId="5" borderId="28" xfId="25" applyFont="1" applyFill="1" applyBorder="1" applyAlignment="1">
      <alignment horizontal="center" vertical="center" wrapText="1"/>
    </xf>
    <xf numFmtId="0" fontId="48" fillId="5" borderId="29" xfId="25" applyFont="1" applyFill="1" applyBorder="1" applyAlignment="1">
      <alignment horizontal="center" vertical="center"/>
    </xf>
    <xf numFmtId="0" fontId="37" fillId="5" borderId="29" xfId="25" applyFont="1" applyFill="1" applyBorder="1" applyAlignment="1">
      <alignment horizontal="center" vertical="center"/>
    </xf>
    <xf numFmtId="0" fontId="37" fillId="5" borderId="30" xfId="25" applyFont="1" applyFill="1" applyBorder="1" applyAlignment="1">
      <alignment horizontal="center" vertical="center"/>
    </xf>
    <xf numFmtId="0" fontId="39" fillId="0" borderId="0" xfId="25"/>
    <xf numFmtId="0" fontId="39" fillId="0" borderId="31" xfId="25" applyBorder="1" applyAlignment="1">
      <alignment horizontal="left" vertical="center"/>
    </xf>
    <xf numFmtId="0" fontId="53" fillId="0" borderId="7" xfId="25" applyFont="1" applyBorder="1" applyAlignment="1">
      <alignment vertical="center"/>
    </xf>
    <xf numFmtId="166" fontId="23" fillId="0" borderId="7" xfId="25" applyNumberFormat="1" applyFont="1" applyBorder="1" applyAlignment="1">
      <alignment vertical="center"/>
    </xf>
    <xf numFmtId="166" fontId="23" fillId="0" borderId="32" xfId="25" applyNumberFormat="1" applyFont="1" applyBorder="1" applyAlignment="1">
      <alignment vertical="center"/>
    </xf>
    <xf numFmtId="0" fontId="39" fillId="0" borderId="0" xfId="25" applyAlignment="1">
      <alignment vertical="center"/>
    </xf>
    <xf numFmtId="0" fontId="15" fillId="0" borderId="33" xfId="25" applyFont="1" applyBorder="1" applyAlignment="1">
      <alignment vertical="center"/>
    </xf>
    <xf numFmtId="166" fontId="15" fillId="0" borderId="33" xfId="25" applyNumberFormat="1" applyFont="1" applyBorder="1" applyAlignment="1">
      <alignment vertical="center"/>
    </xf>
    <xf numFmtId="166" fontId="15" fillId="0" borderId="34" xfId="25" applyNumberFormat="1" applyFont="1" applyBorder="1" applyAlignment="1">
      <alignment vertical="center"/>
    </xf>
    <xf numFmtId="3" fontId="39" fillId="0" borderId="0" xfId="25" applyNumberFormat="1" applyAlignment="1">
      <alignment vertical="center"/>
    </xf>
    <xf numFmtId="0" fontId="39" fillId="0" borderId="44" xfId="25" applyBorder="1" applyAlignment="1">
      <alignment horizontal="left" vertical="center"/>
    </xf>
    <xf numFmtId="0" fontId="39" fillId="0" borderId="41" xfId="25" applyBorder="1" applyAlignment="1">
      <alignment horizontal="left" vertical="center"/>
    </xf>
    <xf numFmtId="0" fontId="15" fillId="0" borderId="42" xfId="25" applyFont="1" applyBorder="1" applyAlignment="1">
      <alignment vertical="center"/>
    </xf>
    <xf numFmtId="166" fontId="15" fillId="0" borderId="42" xfId="25" applyNumberFormat="1" applyFont="1" applyBorder="1" applyAlignment="1">
      <alignment vertical="center"/>
    </xf>
    <xf numFmtId="166" fontId="15" fillId="0" borderId="43" xfId="25" applyNumberFormat="1" applyFont="1" applyBorder="1" applyAlignment="1">
      <alignment vertical="center"/>
    </xf>
    <xf numFmtId="166" fontId="39" fillId="0" borderId="0" xfId="25" applyNumberFormat="1" applyAlignment="1">
      <alignment vertical="center"/>
    </xf>
    <xf numFmtId="0" fontId="49" fillId="0" borderId="0" xfId="25" applyFont="1"/>
    <xf numFmtId="0" fontId="15" fillId="0" borderId="2" xfId="22" applyFont="1" applyBorder="1" applyAlignment="1">
      <alignment horizontal="center" vertical="center"/>
    </xf>
    <xf numFmtId="0" fontId="15" fillId="0" borderId="1" xfId="22" applyFont="1" applyBorder="1" applyAlignment="1">
      <alignment horizontal="center" vertical="center"/>
    </xf>
    <xf numFmtId="0" fontId="15" fillId="0" borderId="1" xfId="22" applyFont="1" applyBorder="1" applyAlignment="1">
      <alignment horizontal="center" vertical="center" wrapText="1"/>
    </xf>
    <xf numFmtId="0" fontId="15" fillId="0" borderId="24" xfId="22" applyFont="1" applyBorder="1" applyAlignment="1">
      <alignment horizontal="center" vertical="center" wrapText="1"/>
    </xf>
    <xf numFmtId="0" fontId="23" fillId="0" borderId="25" xfId="22" applyFont="1" applyBorder="1" applyAlignment="1">
      <alignment horizontal="center" vertical="center" wrapText="1"/>
    </xf>
    <xf numFmtId="0" fontId="23" fillId="0" borderId="25" xfId="22" applyFont="1" applyBorder="1" applyAlignment="1">
      <alignment horizontal="center" vertical="center"/>
    </xf>
    <xf numFmtId="3" fontId="23" fillId="0" borderId="25" xfId="22" applyNumberFormat="1" applyFont="1" applyBorder="1" applyAlignment="1">
      <alignment horizontal="center" vertical="center"/>
    </xf>
    <xf numFmtId="0" fontId="15" fillId="0" borderId="25" xfId="22" applyFont="1" applyBorder="1" applyAlignment="1">
      <alignment horizontal="center" vertical="center" wrapText="1"/>
    </xf>
    <xf numFmtId="3" fontId="15" fillId="0" borderId="25" xfId="22" applyNumberFormat="1" applyFont="1" applyBorder="1" applyAlignment="1">
      <alignment horizontal="center" vertical="center"/>
    </xf>
    <xf numFmtId="0" fontId="32" fillId="5" borderId="18" xfId="2" applyFont="1" applyFill="1" applyBorder="1" applyAlignment="1">
      <alignment horizontal="center"/>
    </xf>
    <xf numFmtId="0" fontId="39" fillId="0" borderId="0" xfId="20" applyFont="1" applyAlignment="1">
      <alignment horizontal="center" vertical="center" wrapText="1"/>
    </xf>
    <xf numFmtId="0" fontId="22" fillId="0" borderId="0" xfId="25" applyFont="1" applyAlignment="1">
      <alignment horizontal="center" vertical="center" wrapText="1"/>
    </xf>
    <xf numFmtId="0" fontId="9" fillId="0" borderId="0" xfId="22" applyAlignment="1">
      <alignment horizontal="center" vertical="center" wrapText="1"/>
    </xf>
    <xf numFmtId="0" fontId="20" fillId="2" borderId="4" xfId="22" applyFont="1" applyFill="1" applyBorder="1" applyAlignment="1">
      <alignment horizontal="center" vertical="center" wrapText="1"/>
    </xf>
    <xf numFmtId="0" fontId="9" fillId="0" borderId="0" xfId="22" applyAlignment="1">
      <alignment wrapText="1"/>
    </xf>
    <xf numFmtId="0" fontId="15" fillId="2" borderId="4" xfId="22" applyFont="1" applyFill="1" applyBorder="1" applyAlignment="1">
      <alignment horizontal="center" vertical="center" wrapText="1"/>
    </xf>
    <xf numFmtId="0" fontId="15" fillId="4" borderId="48" xfId="22" applyFont="1" applyFill="1" applyBorder="1" applyAlignment="1">
      <alignment horizontal="center" vertical="center" wrapText="1"/>
    </xf>
    <xf numFmtId="0" fontId="41" fillId="0" borderId="17" xfId="5" applyFont="1" applyBorder="1"/>
    <xf numFmtId="0" fontId="11" fillId="0" borderId="18" xfId="5" applyFont="1" applyBorder="1" applyAlignment="1">
      <alignment horizontal="center" vertical="center"/>
    </xf>
    <xf numFmtId="0" fontId="15" fillId="0" borderId="18" xfId="5" applyFont="1" applyBorder="1" applyAlignment="1">
      <alignment horizontal="center" vertical="center" wrapText="1"/>
    </xf>
    <xf numFmtId="0" fontId="15" fillId="0" borderId="20" xfId="22" applyFont="1" applyBorder="1" applyAlignment="1">
      <alignment horizontal="center" vertical="center" wrapText="1"/>
    </xf>
    <xf numFmtId="0" fontId="50" fillId="0" borderId="19" xfId="5" applyFont="1" applyBorder="1" applyAlignment="1">
      <alignment horizontal="center" vertical="center"/>
    </xf>
    <xf numFmtId="3" fontId="32" fillId="0" borderId="3" xfId="5" applyNumberFormat="1" applyFont="1" applyBorder="1" applyAlignment="1">
      <alignment vertical="center" wrapText="1"/>
    </xf>
    <xf numFmtId="0" fontId="32" fillId="0" borderId="7" xfId="5" applyFont="1" applyBorder="1" applyAlignment="1">
      <alignment horizontal="left" vertical="center" wrapText="1"/>
    </xf>
    <xf numFmtId="3" fontId="32" fillId="0" borderId="3" xfId="5" applyNumberFormat="1" applyFont="1" applyBorder="1" applyAlignment="1">
      <alignment horizontal="right" vertical="center" wrapText="1"/>
    </xf>
    <xf numFmtId="0" fontId="50" fillId="0" borderId="7" xfId="5" applyFont="1" applyBorder="1" applyAlignment="1">
      <alignment horizontal="left" vertical="center" wrapText="1"/>
    </xf>
    <xf numFmtId="3" fontId="50" fillId="0" borderId="3" xfId="5" applyNumberFormat="1" applyFont="1" applyBorder="1" applyAlignment="1">
      <alignment horizontal="right" vertical="center" wrapText="1"/>
    </xf>
    <xf numFmtId="3" fontId="50" fillId="0" borderId="3" xfId="5" applyNumberFormat="1" applyFont="1" applyBorder="1" applyAlignment="1">
      <alignment vertical="center" wrapText="1"/>
    </xf>
    <xf numFmtId="0" fontId="23" fillId="0" borderId="7" xfId="5" applyFont="1" applyBorder="1" applyAlignment="1">
      <alignment horizontal="left" vertical="center" wrapText="1"/>
    </xf>
    <xf numFmtId="0" fontId="15" fillId="0" borderId="7" xfId="5" applyFont="1" applyBorder="1" applyAlignment="1">
      <alignment horizontal="left" vertical="center" wrapText="1"/>
    </xf>
    <xf numFmtId="3" fontId="15" fillId="0" borderId="3" xfId="5" applyNumberFormat="1" applyFont="1" applyBorder="1" applyAlignment="1">
      <alignment horizontal="right" vertical="center" wrapText="1"/>
    </xf>
    <xf numFmtId="0" fontId="32" fillId="0" borderId="7" xfId="0" applyFont="1" applyBorder="1" applyAlignment="1">
      <alignment horizontal="left" vertical="center" wrapText="1"/>
    </xf>
    <xf numFmtId="0" fontId="50" fillId="0" borderId="7" xfId="0" applyFont="1" applyBorder="1" applyAlignment="1">
      <alignment horizontal="left" vertical="center" wrapText="1"/>
    </xf>
    <xf numFmtId="3" fontId="50" fillId="0" borderId="7" xfId="0" applyNumberFormat="1" applyFont="1" applyBorder="1" applyAlignment="1">
      <alignment horizontal="right" vertical="center"/>
    </xf>
    <xf numFmtId="3" fontId="50" fillId="0" borderId="3" xfId="0" applyNumberFormat="1" applyFont="1" applyBorder="1" applyAlignment="1">
      <alignment horizontal="right" vertical="center"/>
    </xf>
    <xf numFmtId="0" fontId="51" fillId="0" borderId="23" xfId="5" applyFont="1" applyBorder="1" applyAlignment="1">
      <alignment horizontal="left" vertical="center"/>
    </xf>
    <xf numFmtId="3" fontId="15" fillId="0" borderId="23" xfId="5" applyNumberFormat="1" applyFont="1" applyBorder="1" applyAlignment="1">
      <alignment horizontal="right" vertical="center"/>
    </xf>
    <xf numFmtId="3" fontId="15" fillId="0" borderId="21" xfId="5" applyNumberFormat="1" applyFont="1" applyBorder="1" applyAlignment="1">
      <alignment horizontal="right" vertical="center"/>
    </xf>
    <xf numFmtId="0" fontId="11" fillId="0" borderId="18" xfId="5" applyFont="1" applyBorder="1" applyAlignment="1">
      <alignment vertical="center"/>
    </xf>
    <xf numFmtId="0" fontId="41" fillId="0" borderId="19" xfId="5" applyFont="1" applyBorder="1" applyAlignment="1">
      <alignment horizontal="center" vertical="center"/>
    </xf>
    <xf numFmtId="3" fontId="32" fillId="0" borderId="3" xfId="5" applyNumberFormat="1" applyFont="1" applyBorder="1" applyAlignment="1">
      <alignment vertical="center"/>
    </xf>
    <xf numFmtId="0" fontId="52" fillId="0" borderId="7" xfId="5" applyFont="1" applyBorder="1" applyAlignment="1">
      <alignment vertical="center" wrapText="1"/>
    </xf>
    <xf numFmtId="0" fontId="23" fillId="3" borderId="7" xfId="5" applyFont="1" applyFill="1" applyBorder="1" applyAlignment="1">
      <alignment vertical="center" wrapText="1"/>
    </xf>
    <xf numFmtId="3" fontId="23" fillId="3" borderId="3" xfId="5" applyNumberFormat="1" applyFont="1" applyFill="1" applyBorder="1" applyAlignment="1">
      <alignment vertical="center" wrapText="1"/>
    </xf>
    <xf numFmtId="3" fontId="23" fillId="0" borderId="3" xfId="5" applyNumberFormat="1" applyFont="1" applyBorder="1" applyAlignment="1">
      <alignment vertical="center" wrapText="1"/>
    </xf>
    <xf numFmtId="3" fontId="15" fillId="0" borderId="3" xfId="5" applyNumberFormat="1" applyFont="1" applyBorder="1" applyAlignment="1">
      <alignment vertical="center" wrapText="1"/>
    </xf>
    <xf numFmtId="3" fontId="27" fillId="0" borderId="3" xfId="5" applyNumberFormat="1" applyFont="1" applyBorder="1" applyAlignment="1">
      <alignment vertical="center" wrapText="1"/>
    </xf>
    <xf numFmtId="0" fontId="23" fillId="0" borderId="3" xfId="5" applyFont="1" applyBorder="1" applyAlignment="1">
      <alignment vertical="center" wrapText="1"/>
    </xf>
    <xf numFmtId="164" fontId="32" fillId="0" borderId="3" xfId="5" applyNumberFormat="1" applyFont="1" applyBorder="1" applyAlignment="1">
      <alignment vertical="center"/>
    </xf>
    <xf numFmtId="3" fontId="50" fillId="0" borderId="3" xfId="5" applyNumberFormat="1" applyFont="1" applyBorder="1" applyAlignment="1">
      <alignment vertical="center"/>
    </xf>
    <xf numFmtId="3" fontId="50" fillId="0" borderId="3" xfId="5" applyNumberFormat="1" applyFont="1" applyBorder="1" applyAlignment="1">
      <alignment horizontal="right" vertical="center"/>
    </xf>
    <xf numFmtId="0" fontId="23" fillId="0" borderId="7" xfId="5" applyFont="1" applyBorder="1" applyAlignment="1">
      <alignment vertical="center"/>
    </xf>
    <xf numFmtId="0" fontId="51" fillId="0" borderId="23" xfId="5" applyFont="1" applyBorder="1" applyAlignment="1">
      <alignment vertical="center"/>
    </xf>
    <xf numFmtId="0" fontId="6" fillId="0" borderId="0" xfId="5" applyAlignment="1">
      <alignment wrapText="1"/>
    </xf>
    <xf numFmtId="166" fontId="28" fillId="0" borderId="0" xfId="17" applyNumberFormat="1" applyFont="1" applyAlignment="1">
      <alignment horizontal="right" vertical="center" wrapText="1"/>
    </xf>
    <xf numFmtId="166" fontId="22" fillId="0" borderId="20" xfId="18" applyNumberFormat="1" applyBorder="1" applyAlignment="1">
      <alignment vertical="center" wrapText="1"/>
    </xf>
    <xf numFmtId="0" fontId="23" fillId="0" borderId="19" xfId="22" applyFont="1" applyBorder="1" applyAlignment="1">
      <alignment horizontal="left" vertical="top" wrapText="1"/>
    </xf>
    <xf numFmtId="0" fontId="23" fillId="0" borderId="7" xfId="22" applyFont="1" applyBorder="1" applyAlignment="1">
      <alignment horizontal="left" vertical="center" wrapText="1"/>
    </xf>
    <xf numFmtId="0" fontId="23" fillId="3" borderId="7" xfId="22" applyFont="1" applyFill="1" applyBorder="1" applyAlignment="1">
      <alignment vertical="top" wrapText="1" shrinkToFit="1"/>
    </xf>
    <xf numFmtId="166" fontId="30" fillId="0" borderId="3" xfId="18" applyNumberFormat="1" applyFont="1" applyBorder="1" applyAlignment="1">
      <alignment horizontal="centerContinuous" vertical="center" wrapText="1"/>
    </xf>
    <xf numFmtId="166" fontId="22" fillId="0" borderId="3" xfId="18" applyNumberFormat="1" applyBorder="1" applyAlignment="1">
      <alignment vertical="center" wrapText="1"/>
    </xf>
    <xf numFmtId="1" fontId="15" fillId="0" borderId="7" xfId="18" applyNumberFormat="1" applyFont="1" applyBorder="1" applyAlignment="1">
      <alignment vertical="center" wrapText="1"/>
    </xf>
    <xf numFmtId="166" fontId="23" fillId="0" borderId="23" xfId="18" applyNumberFormat="1" applyFont="1" applyBorder="1" applyAlignment="1">
      <alignment horizontal="center" vertical="center" wrapText="1"/>
    </xf>
    <xf numFmtId="166" fontId="23" fillId="0" borderId="23" xfId="18" applyNumberFormat="1" applyFont="1" applyBorder="1" applyAlignment="1">
      <alignment horizontal="right" vertical="center" wrapText="1"/>
    </xf>
    <xf numFmtId="166" fontId="23" fillId="0" borderId="21" xfId="18" applyNumberFormat="1" applyFont="1" applyBorder="1" applyAlignment="1">
      <alignment horizontal="right" vertical="center" wrapText="1"/>
    </xf>
    <xf numFmtId="0" fontId="22" fillId="0" borderId="0" xfId="20" applyAlignment="1">
      <alignment horizontal="right" vertical="center" wrapText="1"/>
    </xf>
    <xf numFmtId="3" fontId="15" fillId="0" borderId="8" xfId="22" applyNumberFormat="1" applyFont="1" applyBorder="1"/>
    <xf numFmtId="3" fontId="15" fillId="0" borderId="35" xfId="22" applyNumberFormat="1" applyFont="1" applyBorder="1"/>
    <xf numFmtId="0" fontId="23" fillId="0" borderId="0" xfId="22" applyFont="1" applyAlignment="1">
      <alignment horizontal="left" vertical="top" wrapText="1"/>
    </xf>
    <xf numFmtId="3" fontId="17" fillId="0" borderId="0" xfId="22" applyNumberFormat="1" applyFont="1" applyAlignment="1">
      <alignment horizontal="right" vertical="top" wrapText="1"/>
    </xf>
    <xf numFmtId="0" fontId="39" fillId="0" borderId="0" xfId="25" applyAlignment="1" applyProtection="1">
      <alignment wrapText="1"/>
      <protection locked="0"/>
    </xf>
    <xf numFmtId="0" fontId="19" fillId="0" borderId="0" xfId="25" applyFont="1" applyProtection="1">
      <protection locked="0"/>
    </xf>
    <xf numFmtId="0" fontId="22" fillId="0" borderId="0" xfId="25" applyFont="1"/>
    <xf numFmtId="0" fontId="25" fillId="0" borderId="0" xfId="22" applyFont="1" applyAlignment="1">
      <alignment wrapText="1"/>
    </xf>
    <xf numFmtId="0" fontId="9" fillId="0" borderId="0" xfId="22" applyAlignment="1">
      <alignment horizontal="right"/>
    </xf>
    <xf numFmtId="0" fontId="23" fillId="0" borderId="52" xfId="22" applyFont="1" applyBorder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43" fillId="0" borderId="53" xfId="0" applyFont="1" applyBorder="1" applyAlignment="1">
      <alignment horizontal="center" vertical="top" wrapText="1"/>
    </xf>
    <xf numFmtId="3" fontId="17" fillId="0" borderId="0" xfId="22" applyNumberFormat="1" applyFont="1"/>
    <xf numFmtId="0" fontId="24" fillId="0" borderId="0" xfId="9" applyFont="1"/>
    <xf numFmtId="0" fontId="21" fillId="0" borderId="0" xfId="9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166" fontId="15" fillId="0" borderId="18" xfId="17" applyNumberFormat="1" applyFont="1" applyBorder="1" applyAlignment="1">
      <alignment horizontal="center" vertical="center" wrapText="1"/>
    </xf>
    <xf numFmtId="166" fontId="23" fillId="0" borderId="0" xfId="17" applyNumberFormat="1" applyFont="1" applyAlignment="1">
      <alignment horizontal="center" vertical="center" wrapText="1"/>
    </xf>
    <xf numFmtId="0" fontId="9" fillId="0" borderId="0" xfId="22" applyAlignment="1">
      <alignment horizontal="center" vertical="center" wrapText="1"/>
    </xf>
    <xf numFmtId="166" fontId="15" fillId="0" borderId="18" xfId="18" applyNumberFormat="1" applyFont="1" applyBorder="1" applyAlignment="1">
      <alignment horizontal="center" vertical="center" wrapText="1"/>
    </xf>
    <xf numFmtId="0" fontId="15" fillId="0" borderId="7" xfId="5" applyFont="1" applyBorder="1" applyAlignment="1">
      <alignment horizontal="left" vertical="center"/>
    </xf>
    <xf numFmtId="0" fontId="41" fillId="0" borderId="7" xfId="5" applyFont="1" applyBorder="1" applyAlignment="1">
      <alignment horizontal="left" vertical="center" wrapText="1"/>
    </xf>
    <xf numFmtId="0" fontId="11" fillId="0" borderId="7" xfId="5" applyFont="1" applyBorder="1" applyAlignment="1">
      <alignment horizontal="left" vertical="center" wrapText="1"/>
    </xf>
    <xf numFmtId="0" fontId="14" fillId="0" borderId="0" xfId="5" applyFont="1" applyAlignment="1">
      <alignment horizontal="right"/>
    </xf>
    <xf numFmtId="0" fontId="21" fillId="0" borderId="0" xfId="9" applyFont="1" applyAlignment="1">
      <alignment wrapText="1"/>
    </xf>
    <xf numFmtId="165" fontId="11" fillId="0" borderId="0" xfId="5" applyNumberFormat="1" applyFont="1" applyAlignment="1">
      <alignment horizontal="center" vertical="center"/>
    </xf>
    <xf numFmtId="0" fontId="14" fillId="0" borderId="0" xfId="5" applyFont="1"/>
    <xf numFmtId="3" fontId="7" fillId="0" borderId="0" xfId="5" applyNumberFormat="1" applyFont="1" applyAlignment="1">
      <alignment vertical="center"/>
    </xf>
    <xf numFmtId="0" fontId="9" fillId="0" borderId="0" xfId="9" applyAlignment="1">
      <alignment horizontal="center"/>
    </xf>
    <xf numFmtId="0" fontId="24" fillId="0" borderId="0" xfId="9" applyFont="1" applyAlignment="1"/>
    <xf numFmtId="0" fontId="54" fillId="0" borderId="0" xfId="5" applyFont="1" applyAlignment="1">
      <alignment vertical="center"/>
    </xf>
    <xf numFmtId="3" fontId="32" fillId="0" borderId="8" xfId="5" applyNumberFormat="1" applyFont="1" applyBorder="1" applyAlignment="1">
      <alignment vertical="center" wrapText="1"/>
    </xf>
    <xf numFmtId="3" fontId="21" fillId="0" borderId="0" xfId="9" applyNumberFormat="1" applyFont="1"/>
    <xf numFmtId="3" fontId="8" fillId="0" borderId="0" xfId="5" applyNumberFormat="1" applyFont="1"/>
    <xf numFmtId="0" fontId="23" fillId="3" borderId="56" xfId="22" applyFont="1" applyFill="1" applyBorder="1" applyAlignment="1">
      <alignment vertical="top" wrapText="1" shrinkToFit="1"/>
    </xf>
    <xf numFmtId="0" fontId="25" fillId="0" borderId="0" xfId="2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52" xfId="22" applyFont="1" applyBorder="1" applyAlignment="1">
      <alignment horizontal="center" vertical="top" wrapText="1"/>
    </xf>
    <xf numFmtId="0" fontId="23" fillId="0" borderId="46" xfId="22" applyFont="1" applyBorder="1" applyAlignment="1">
      <alignment horizontal="center" vertical="top" wrapText="1"/>
    </xf>
    <xf numFmtId="0" fontId="43" fillId="0" borderId="36" xfId="0" applyFont="1" applyBorder="1" applyAlignment="1">
      <alignment horizontal="center" vertical="top" wrapText="1"/>
    </xf>
    <xf numFmtId="0" fontId="43" fillId="0" borderId="47" xfId="0" applyFont="1" applyBorder="1" applyAlignment="1">
      <alignment horizontal="center" vertical="top" wrapText="1"/>
    </xf>
    <xf numFmtId="0" fontId="23" fillId="0" borderId="36" xfId="22" applyFont="1" applyBorder="1" applyAlignment="1">
      <alignment horizontal="center" vertical="top" wrapText="1"/>
    </xf>
    <xf numFmtId="0" fontId="43" fillId="0" borderId="53" xfId="0" applyFont="1" applyBorder="1" applyAlignment="1">
      <alignment horizontal="center" vertical="top" wrapText="1"/>
    </xf>
    <xf numFmtId="3" fontId="17" fillId="0" borderId="0" xfId="22" applyNumberFormat="1" applyFont="1" applyAlignment="1">
      <alignment horizontal="center"/>
    </xf>
    <xf numFmtId="0" fontId="43" fillId="0" borderId="36" xfId="0" applyFont="1" applyBorder="1"/>
    <xf numFmtId="0" fontId="43" fillId="0" borderId="47" xfId="0" applyFont="1" applyBorder="1"/>
    <xf numFmtId="0" fontId="15" fillId="2" borderId="48" xfId="9" applyFont="1" applyFill="1" applyBorder="1" applyAlignment="1">
      <alignment horizontal="center" vertical="center" wrapText="1"/>
    </xf>
    <xf numFmtId="0" fontId="14" fillId="2" borderId="48" xfId="9" applyFont="1" applyFill="1" applyBorder="1" applyAlignment="1">
      <alignment horizontal="center" vertical="center" wrapText="1"/>
    </xf>
    <xf numFmtId="0" fontId="20" fillId="2" borderId="48" xfId="9" applyFont="1" applyFill="1" applyBorder="1" applyAlignment="1">
      <alignment horizontal="center" vertical="center" wrapText="1"/>
    </xf>
    <xf numFmtId="0" fontId="21" fillId="0" borderId="48" xfId="9" applyFont="1" applyBorder="1" applyAlignment="1">
      <alignment horizontal="center" vertical="center" wrapText="1"/>
    </xf>
    <xf numFmtId="0" fontId="21" fillId="0" borderId="49" xfId="9" applyFont="1" applyBorder="1" applyAlignment="1">
      <alignment horizontal="center" vertical="center" wrapText="1"/>
    </xf>
    <xf numFmtId="0" fontId="15" fillId="2" borderId="49" xfId="9" applyFont="1" applyFill="1" applyBorder="1" applyAlignment="1">
      <alignment horizontal="center" vertical="center" wrapText="1"/>
    </xf>
    <xf numFmtId="0" fontId="20" fillId="0" borderId="0" xfId="9" applyFont="1" applyAlignment="1">
      <alignment horizontal="center" vertical="center" wrapText="1"/>
    </xf>
    <xf numFmtId="0" fontId="21" fillId="0" borderId="0" xfId="9" applyFont="1" applyAlignment="1">
      <alignment horizontal="center" vertical="center" wrapText="1"/>
    </xf>
    <xf numFmtId="0" fontId="17" fillId="0" borderId="0" xfId="9" applyFont="1" applyAlignment="1">
      <alignment horizontal="center" wrapText="1"/>
    </xf>
    <xf numFmtId="0" fontId="9" fillId="0" borderId="0" xfId="9" applyAlignment="1">
      <alignment horizontal="center" wrapText="1"/>
    </xf>
    <xf numFmtId="0" fontId="24" fillId="0" borderId="0" xfId="9" applyFont="1" applyAlignment="1">
      <alignment vertical="center" wrapText="1"/>
    </xf>
    <xf numFmtId="0" fontId="23" fillId="0" borderId="0" xfId="9" applyFont="1" applyAlignment="1">
      <alignment horizontal="center"/>
    </xf>
    <xf numFmtId="0" fontId="14" fillId="0" borderId="0" xfId="9" applyFont="1" applyAlignment="1">
      <alignment horizontal="center"/>
    </xf>
    <xf numFmtId="0" fontId="21" fillId="0" borderId="0" xfId="9" applyFont="1" applyAlignment="1">
      <alignment horizontal="center"/>
    </xf>
    <xf numFmtId="0" fontId="21" fillId="2" borderId="48" xfId="9" applyFont="1" applyFill="1" applyBorder="1" applyAlignment="1">
      <alignment horizontal="center" vertical="center" wrapText="1"/>
    </xf>
    <xf numFmtId="0" fontId="21" fillId="2" borderId="49" xfId="9" applyFont="1" applyFill="1" applyBorder="1" applyAlignment="1">
      <alignment horizontal="center" vertical="center" wrapText="1"/>
    </xf>
    <xf numFmtId="0" fontId="15" fillId="0" borderId="56" xfId="9" applyFont="1" applyBorder="1" applyAlignment="1">
      <alignment horizontal="center" vertical="top" wrapText="1"/>
    </xf>
    <xf numFmtId="0" fontId="24" fillId="0" borderId="0" xfId="9" applyFont="1" applyAlignment="1">
      <alignment horizontal="center" wrapText="1"/>
    </xf>
    <xf numFmtId="0" fontId="21" fillId="0" borderId="0" xfId="9" applyFont="1" applyAlignment="1">
      <alignment horizontal="center" wrapText="1"/>
    </xf>
    <xf numFmtId="0" fontId="7" fillId="0" borderId="0" xfId="5" applyFont="1" applyAlignment="1">
      <alignment horizontal="center" vertical="center"/>
    </xf>
    <xf numFmtId="165" fontId="41" fillId="0" borderId="0" xfId="5" applyNumberFormat="1" applyFont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3" fontId="8" fillId="0" borderId="0" xfId="5" applyNumberFormat="1" applyFont="1" applyAlignment="1">
      <alignment horizontal="right" vertical="center"/>
    </xf>
    <xf numFmtId="166" fontId="15" fillId="0" borderId="17" xfId="17" applyNumberFormat="1" applyFont="1" applyBorder="1" applyAlignment="1">
      <alignment horizontal="center" vertical="center" wrapText="1"/>
    </xf>
    <xf numFmtId="166" fontId="15" fillId="0" borderId="18" xfId="17" applyNumberFormat="1" applyFont="1" applyBorder="1" applyAlignment="1">
      <alignment horizontal="center" vertical="center" wrapText="1"/>
    </xf>
    <xf numFmtId="166" fontId="23" fillId="0" borderId="0" xfId="17" applyNumberFormat="1" applyFont="1" applyAlignment="1">
      <alignment horizontal="center" vertical="center" wrapText="1"/>
    </xf>
    <xf numFmtId="0" fontId="9" fillId="0" borderId="0" xfId="22" applyAlignment="1">
      <alignment horizontal="center" vertical="center" wrapText="1"/>
    </xf>
    <xf numFmtId="166" fontId="39" fillId="0" borderId="26" xfId="17" applyNumberFormat="1" applyFont="1" applyBorder="1" applyAlignment="1">
      <alignment horizontal="center" vertical="center" wrapText="1"/>
    </xf>
    <xf numFmtId="166" fontId="15" fillId="0" borderId="17" xfId="18" applyNumberFormat="1" applyFont="1" applyBorder="1" applyAlignment="1">
      <alignment horizontal="center" vertical="center" wrapText="1"/>
    </xf>
    <xf numFmtId="166" fontId="15" fillId="0" borderId="18" xfId="18" applyNumberFormat="1" applyFont="1" applyBorder="1" applyAlignment="1">
      <alignment horizontal="center" vertical="center" wrapText="1"/>
    </xf>
    <xf numFmtId="166" fontId="39" fillId="0" borderId="26" xfId="18" applyNumberFormat="1" applyFont="1" applyBorder="1" applyAlignment="1">
      <alignment horizontal="center" vertical="center" wrapText="1"/>
    </xf>
    <xf numFmtId="0" fontId="32" fillId="0" borderId="26" xfId="2" applyFont="1" applyBorder="1"/>
    <xf numFmtId="0" fontId="32" fillId="0" borderId="0" xfId="2" applyFont="1" applyAlignment="1">
      <alignment horizontal="center" vertical="center" wrapText="1"/>
    </xf>
    <xf numFmtId="0" fontId="32" fillId="0" borderId="19" xfId="2" applyFont="1" applyBorder="1" applyAlignment="1">
      <alignment horizontal="left"/>
    </xf>
    <xf numFmtId="0" fontId="32" fillId="0" borderId="7" xfId="2" applyFont="1" applyBorder="1" applyAlignment="1">
      <alignment horizontal="left"/>
    </xf>
    <xf numFmtId="0" fontId="32" fillId="0" borderId="22" xfId="2" applyFont="1" applyBorder="1" applyAlignment="1">
      <alignment horizontal="left"/>
    </xf>
    <xf numFmtId="0" fontId="32" fillId="0" borderId="23" xfId="2" applyFont="1" applyBorder="1" applyAlignment="1">
      <alignment horizontal="left"/>
    </xf>
    <xf numFmtId="0" fontId="32" fillId="5" borderId="17" xfId="2" applyFont="1" applyFill="1" applyBorder="1" applyAlignment="1">
      <alignment horizontal="center"/>
    </xf>
    <xf numFmtId="0" fontId="32" fillId="5" borderId="18" xfId="2" applyFont="1" applyFill="1" applyBorder="1" applyAlignment="1">
      <alignment horizontal="center"/>
    </xf>
    <xf numFmtId="0" fontId="32" fillId="0" borderId="19" xfId="2" applyFont="1" applyBorder="1" applyAlignment="1">
      <alignment horizontal="left" vertical="center"/>
    </xf>
    <xf numFmtId="0" fontId="32" fillId="0" borderId="7" xfId="2" applyFont="1" applyBorder="1" applyAlignment="1">
      <alignment horizontal="left" vertical="center"/>
    </xf>
    <xf numFmtId="0" fontId="44" fillId="2" borderId="4" xfId="22" applyFont="1" applyFill="1" applyBorder="1" applyAlignment="1">
      <alignment horizontal="center" vertical="center"/>
    </xf>
    <xf numFmtId="0" fontId="44" fillId="2" borderId="5" xfId="22" applyFont="1" applyFill="1" applyBorder="1" applyAlignment="1">
      <alignment horizontal="center" vertical="center"/>
    </xf>
    <xf numFmtId="0" fontId="44" fillId="2" borderId="48" xfId="22" applyFont="1" applyFill="1" applyBorder="1" applyAlignment="1">
      <alignment horizontal="center" vertical="center"/>
    </xf>
    <xf numFmtId="0" fontId="44" fillId="2" borderId="7" xfId="22" applyFont="1" applyFill="1" applyBorder="1" applyAlignment="1">
      <alignment horizontal="center" vertical="center"/>
    </xf>
    <xf numFmtId="0" fontId="10" fillId="2" borderId="48" xfId="22" applyFont="1" applyFill="1" applyBorder="1" applyAlignment="1">
      <alignment horizontal="center" vertical="center"/>
    </xf>
    <xf numFmtId="0" fontId="10" fillId="2" borderId="49" xfId="22" applyFont="1" applyFill="1" applyBorder="1" applyAlignment="1">
      <alignment horizontal="center" vertical="center"/>
    </xf>
    <xf numFmtId="0" fontId="10" fillId="2" borderId="7" xfId="22" applyFont="1" applyFill="1" applyBorder="1" applyAlignment="1">
      <alignment horizontal="center" vertical="center"/>
    </xf>
    <xf numFmtId="0" fontId="10" fillId="2" borderId="9" xfId="22" applyFont="1" applyFill="1" applyBorder="1" applyAlignment="1">
      <alignment horizontal="center" vertical="center"/>
    </xf>
    <xf numFmtId="0" fontId="39" fillId="0" borderId="0" xfId="25" applyAlignment="1">
      <alignment horizontal="center" vertical="center" wrapText="1"/>
    </xf>
    <xf numFmtId="0" fontId="9" fillId="0" borderId="56" xfId="22" applyBorder="1"/>
    <xf numFmtId="3" fontId="15" fillId="0" borderId="50" xfId="22" applyNumberFormat="1" applyFont="1" applyBorder="1" applyAlignment="1">
      <alignment horizontal="right"/>
    </xf>
    <xf numFmtId="3" fontId="15" fillId="0" borderId="11" xfId="22" applyNumberFormat="1" applyFont="1" applyBorder="1" applyAlignment="1">
      <alignment horizontal="right"/>
    </xf>
    <xf numFmtId="166" fontId="33" fillId="0" borderId="0" xfId="19" applyNumberFormat="1" applyFont="1" applyAlignment="1">
      <alignment horizontal="center" vertical="center" wrapText="1"/>
    </xf>
    <xf numFmtId="0" fontId="17" fillId="0" borderId="0" xfId="22" applyFont="1" applyAlignment="1">
      <alignment horizontal="center" wrapText="1"/>
    </xf>
    <xf numFmtId="0" fontId="39" fillId="0" borderId="0" xfId="20" applyFont="1" applyAlignment="1">
      <alignment horizontal="center" vertical="center" wrapText="1"/>
    </xf>
    <xf numFmtId="0" fontId="22" fillId="0" borderId="0" xfId="20" applyAlignment="1">
      <alignment horizontal="center" vertical="center" wrapText="1"/>
    </xf>
    <xf numFmtId="0" fontId="17" fillId="0" borderId="0" xfId="8" applyFont="1" applyAlignment="1">
      <alignment horizontal="center" vertical="center" wrapText="1"/>
    </xf>
    <xf numFmtId="0" fontId="22" fillId="0" borderId="0" xfId="25" applyFont="1" applyAlignment="1">
      <alignment horizontal="center" vertical="center" wrapText="1"/>
    </xf>
    <xf numFmtId="0" fontId="49" fillId="0" borderId="58" xfId="25" applyFont="1" applyBorder="1" applyProtection="1">
      <protection locked="0"/>
    </xf>
    <xf numFmtId="0" fontId="22" fillId="0" borderId="0" xfId="20" applyFont="1" applyAlignment="1">
      <alignment horizontal="center" vertical="center" wrapText="1"/>
    </xf>
    <xf numFmtId="0" fontId="17" fillId="0" borderId="0" xfId="21" applyFont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3" fontId="9" fillId="0" borderId="26" xfId="22" applyNumberFormat="1" applyBorder="1"/>
    <xf numFmtId="0" fontId="15" fillId="0" borderId="7" xfId="5" applyFont="1" applyBorder="1" applyAlignment="1">
      <alignment horizontal="left" vertical="center"/>
    </xf>
    <xf numFmtId="0" fontId="23" fillId="0" borderId="7" xfId="3" applyFont="1" applyBorder="1" applyAlignment="1">
      <alignment horizontal="left" vertical="center"/>
    </xf>
    <xf numFmtId="0" fontId="32" fillId="0" borderId="7" xfId="5" applyFont="1" applyBorder="1" applyAlignment="1">
      <alignment horizontal="left" vertical="center"/>
    </xf>
    <xf numFmtId="0" fontId="11" fillId="0" borderId="7" xfId="5" applyFont="1" applyBorder="1" applyAlignment="1">
      <alignment horizontal="left" vertical="center" wrapText="1"/>
    </xf>
    <xf numFmtId="0" fontId="41" fillId="0" borderId="7" xfId="5" applyFont="1" applyBorder="1" applyAlignment="1">
      <alignment horizontal="left" vertical="center" wrapText="1"/>
    </xf>
    <xf numFmtId="0" fontId="41" fillId="3" borderId="7" xfId="5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4" fillId="0" borderId="0" xfId="5" applyFont="1" applyAlignment="1">
      <alignment horizontal="right"/>
    </xf>
    <xf numFmtId="0" fontId="9" fillId="0" borderId="0" xfId="5" applyFont="1" applyAlignment="1">
      <alignment horizontal="right"/>
    </xf>
    <xf numFmtId="0" fontId="11" fillId="2" borderId="7" xfId="5" applyFont="1" applyFill="1" applyBorder="1" applyAlignment="1">
      <alignment horizontal="center" vertical="center"/>
    </xf>
    <xf numFmtId="0" fontId="44" fillId="2" borderId="7" xfId="5" applyFont="1" applyFill="1" applyBorder="1" applyAlignment="1">
      <alignment horizontal="center" vertical="center"/>
    </xf>
    <xf numFmtId="0" fontId="10" fillId="2" borderId="7" xfId="5" applyFont="1" applyFill="1" applyBorder="1" applyAlignment="1">
      <alignment horizontal="center" vertical="center"/>
    </xf>
    <xf numFmtId="0" fontId="11" fillId="0" borderId="7" xfId="5" applyFont="1" applyBorder="1" applyAlignment="1">
      <alignment vertical="center" wrapText="1"/>
    </xf>
    <xf numFmtId="0" fontId="11" fillId="0" borderId="7" xfId="5" applyFont="1" applyBorder="1" applyAlignment="1">
      <alignment horizontal="left" vertical="center"/>
    </xf>
    <xf numFmtId="0" fontId="11" fillId="0" borderId="8" xfId="5" applyFon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37">
    <cellStyle name="Normál" xfId="0" builtinId="0"/>
    <cellStyle name="Normál 10" xfId="1" xr:uid="{00000000-0005-0000-0000-000001000000}"/>
    <cellStyle name="Normál 10 2" xfId="28" xr:uid="{00000000-0005-0000-0000-000001000000}"/>
    <cellStyle name="Normál 11" xfId="26" xr:uid="{00000000-0005-0000-0000-000002000000}"/>
    <cellStyle name="Normál 11 2" xfId="33" xr:uid="{00000000-0005-0000-0000-000002000000}"/>
    <cellStyle name="Normál 15" xfId="2" xr:uid="{00000000-0005-0000-0000-000003000000}"/>
    <cellStyle name="Normál 16" xfId="3" xr:uid="{00000000-0005-0000-0000-000004000000}"/>
    <cellStyle name="Normál 2" xfId="4" xr:uid="{00000000-0005-0000-0000-000005000000}"/>
    <cellStyle name="Normál 2 2" xfId="5" xr:uid="{00000000-0005-0000-0000-000006000000}"/>
    <cellStyle name="Normál 2 2 2" xfId="6" xr:uid="{00000000-0005-0000-0000-000007000000}"/>
    <cellStyle name="Normál 2 3" xfId="7" xr:uid="{00000000-0005-0000-0000-000008000000}"/>
    <cellStyle name="Normál 2_2013. mellékletek-1" xfId="8" xr:uid="{00000000-0005-0000-0000-000009000000}"/>
    <cellStyle name="Normál 3" xfId="9" xr:uid="{00000000-0005-0000-0000-00000A000000}"/>
    <cellStyle name="Normál 4" xfId="10" xr:uid="{00000000-0005-0000-0000-00000B000000}"/>
    <cellStyle name="Normál 5" xfId="11" xr:uid="{00000000-0005-0000-0000-00000C000000}"/>
    <cellStyle name="Normál 5 2" xfId="27" xr:uid="{4FF28D78-AD9B-41EB-A021-12C774DB003B}"/>
    <cellStyle name="Normál 5 2 2" xfId="34" xr:uid="{4FF28D78-AD9B-41EB-A021-12C774DB003B}"/>
    <cellStyle name="Normál 5 2 3" xfId="35" xr:uid="{B60E3A91-5E9E-4014-86AE-209EC5B07D1F}"/>
    <cellStyle name="Normál 5 2 3 2" xfId="36" xr:uid="{D5C31EA7-7130-41EE-A620-B9DE1486BE41}"/>
    <cellStyle name="Normál 5 3" xfId="29" xr:uid="{00000000-0005-0000-0000-00000C000000}"/>
    <cellStyle name="Normál 6" xfId="12" xr:uid="{00000000-0005-0000-0000-00000D000000}"/>
    <cellStyle name="Normál 6 2" xfId="13" xr:uid="{00000000-0005-0000-0000-00000E000000}"/>
    <cellStyle name="Normál 7" xfId="14" xr:uid="{00000000-0005-0000-0000-00000F000000}"/>
    <cellStyle name="Normál 7 2" xfId="30" xr:uid="{00000000-0005-0000-0000-00000F000000}"/>
    <cellStyle name="Normál 8" xfId="15" xr:uid="{00000000-0005-0000-0000-000010000000}"/>
    <cellStyle name="Normál 8 2" xfId="31" xr:uid="{00000000-0005-0000-0000-000010000000}"/>
    <cellStyle name="Normál 9" xfId="16" xr:uid="{00000000-0005-0000-0000-000011000000}"/>
    <cellStyle name="Normál 9 2" xfId="32" xr:uid="{00000000-0005-0000-0000-000011000000}"/>
    <cellStyle name="Normál_1.a melléklet 7-2005 (II.18) rendelet" xfId="17" xr:uid="{00000000-0005-0000-0000-000012000000}"/>
    <cellStyle name="Normál_1.b melléklet 7-2005 (II.18) rendelet" xfId="18" xr:uid="{00000000-0005-0000-0000-000013000000}"/>
    <cellStyle name="Normál_11. sz. melléklet Hitelek 7-2005 (II.18) rendelet" xfId="19" xr:uid="{00000000-0005-0000-0000-000014000000}"/>
    <cellStyle name="Normál_13. sz. melléklet Adott támogatás 7-2005 (II.18.) rendelet" xfId="20" xr:uid="{00000000-0005-0000-0000-000016000000}"/>
    <cellStyle name="Normál_2013. mellékletek-1" xfId="21" xr:uid="{00000000-0005-0000-0000-000017000000}"/>
    <cellStyle name="Normál_2013. mellékletek-1 2" xfId="22" xr:uid="{00000000-0005-0000-0000-000018000000}"/>
    <cellStyle name="Normál_2014_ ktv  terv beruházás 2013 01 24 2" xfId="23" xr:uid="{00000000-0005-0000-0000-000019000000}"/>
    <cellStyle name="Normal_KARSZJ3" xfId="24" xr:uid="{00000000-0005-0000-0000-00001A000000}"/>
    <cellStyle name="Normál_SEGEDLETEK" xfId="25" xr:uid="{00000000-0005-0000-0000-00001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9_2019.%20(%20XI.22.)%202019.%20&#233;vi%20kltsg.%20rend.%20m&#243;d.%20mell&#233;klete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marc-ad\felhasznalok$\steinergy\Asztal\24_2019.(%20IX.27.)%202019.%20&#233;vi%20kltsg.%20rend.%20m&#243;d.%20mell&#233;klet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ÖSSZES bevétel (2)"/>
      <sheetName val="2. ÖSSZES kiadások"/>
      <sheetName val="3.Intézményi bevételek (2)"/>
      <sheetName val="4.Intézményi kiadások (2)"/>
      <sheetName val="5.1 Önkormányzat bevétele (2)"/>
      <sheetName val="5.2 Önkormányzat kiadása (3)"/>
      <sheetName val="6. beruházás (2)"/>
      <sheetName val="7.  felújítás (2)"/>
      <sheetName val="8.1.mell működés mérleg"/>
      <sheetName val="8.2.mell felhalm mérleg"/>
      <sheetName val="1.tájékoztató kimutatás (3)"/>
      <sheetName val="2.Tájékoztató kimutatás (2)"/>
      <sheetName val="Munka2"/>
    </sheetNames>
    <sheetDataSet>
      <sheetData sheetId="0">
        <row r="6">
          <cell r="C6">
            <v>1014241</v>
          </cell>
        </row>
        <row r="28">
          <cell r="C28">
            <v>84894</v>
          </cell>
        </row>
        <row r="29">
          <cell r="C29">
            <v>587433</v>
          </cell>
          <cell r="D29">
            <v>587433</v>
          </cell>
        </row>
        <row r="30">
          <cell r="C30">
            <v>800400</v>
          </cell>
        </row>
        <row r="31">
          <cell r="C31">
            <v>628250</v>
          </cell>
        </row>
        <row r="32">
          <cell r="C32">
            <v>168276</v>
          </cell>
        </row>
        <row r="33">
          <cell r="C33">
            <v>5384</v>
          </cell>
        </row>
        <row r="34">
          <cell r="C34">
            <v>4000</v>
          </cell>
          <cell r="D34">
            <v>4000</v>
          </cell>
        </row>
      </sheetData>
      <sheetData sheetId="1">
        <row r="27">
          <cell r="C27">
            <v>636825</v>
          </cell>
        </row>
        <row r="28">
          <cell r="C28">
            <v>121680</v>
          </cell>
        </row>
        <row r="29">
          <cell r="C29">
            <v>937120</v>
          </cell>
        </row>
        <row r="30">
          <cell r="C30">
            <v>30000</v>
          </cell>
          <cell r="D30">
            <v>30000</v>
          </cell>
        </row>
        <row r="32">
          <cell r="C32">
            <v>277170</v>
          </cell>
          <cell r="D32">
            <v>277170</v>
          </cell>
        </row>
        <row r="33">
          <cell r="C33">
            <v>2384575</v>
          </cell>
        </row>
        <row r="34">
          <cell r="C34">
            <v>583759</v>
          </cell>
        </row>
      </sheetData>
      <sheetData sheetId="2">
        <row r="11">
          <cell r="B11">
            <v>140451</v>
          </cell>
        </row>
      </sheetData>
      <sheetData sheetId="3">
        <row r="11">
          <cell r="B11">
            <v>209048</v>
          </cell>
          <cell r="D11">
            <v>38599</v>
          </cell>
          <cell r="G11">
            <v>308679</v>
          </cell>
        </row>
        <row r="22">
          <cell r="B22">
            <v>47257</v>
          </cell>
          <cell r="D22">
            <v>5000</v>
          </cell>
        </row>
      </sheetData>
      <sheetData sheetId="4">
        <row r="13">
          <cell r="C13">
            <v>1014241</v>
          </cell>
        </row>
        <row r="16">
          <cell r="C16">
            <v>69206</v>
          </cell>
        </row>
        <row r="18">
          <cell r="C18">
            <v>540000</v>
          </cell>
        </row>
        <row r="26">
          <cell r="C26">
            <v>800000</v>
          </cell>
        </row>
        <row r="37">
          <cell r="C37">
            <v>484399</v>
          </cell>
        </row>
        <row r="39">
          <cell r="C39">
            <v>168276</v>
          </cell>
        </row>
        <row r="42">
          <cell r="C42">
            <v>5384</v>
          </cell>
        </row>
        <row r="45">
          <cell r="C45">
            <v>4000</v>
          </cell>
        </row>
        <row r="50">
          <cell r="C50">
            <v>2847133</v>
          </cell>
        </row>
      </sheetData>
      <sheetData sheetId="5">
        <row r="30">
          <cell r="D30">
            <v>559891</v>
          </cell>
        </row>
      </sheetData>
      <sheetData sheetId="6"/>
      <sheetData sheetId="7"/>
      <sheetData sheetId="8"/>
      <sheetData sheetId="9"/>
      <sheetData sheetId="10">
        <row r="5">
          <cell r="C5">
            <v>3400</v>
          </cell>
        </row>
        <row r="6">
          <cell r="C6">
            <v>400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ÖSSZES bevétel (2)"/>
      <sheetName val="2. ÖSSZES kiadások"/>
      <sheetName val="3.Intézményi bevételek (2)"/>
      <sheetName val="4.Intézményi kiadások (2)"/>
      <sheetName val="5.1 Önkormányzat bevétele (2)"/>
      <sheetName val="5.2 Önkormányzat kiadása (3)"/>
      <sheetName val="6. beruházás (2)"/>
      <sheetName val="7.  felújítás (2)"/>
      <sheetName val="8.1.mell működés mérleg"/>
      <sheetName val="8.2.mell felhalm mérleg"/>
      <sheetName val="8.3. összevont kv-i mérleg"/>
      <sheetName val="9. melléklet ált. és cé (2)"/>
      <sheetName val="10. sz.melléklet ütemterv (2)"/>
      <sheetName val="11. melléklet"/>
      <sheetName val="1.tájékoztató kimutatás (3)"/>
      <sheetName val="2.Tájékoztató kimutatás (2)"/>
      <sheetName val="3.Tájékoztató kimutatás"/>
      <sheetName val="Munk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C11">
            <v>266583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E42"/>
  <sheetViews>
    <sheetView zoomScaleNormal="100" workbookViewId="0">
      <selection activeCell="B1" sqref="B1:D1"/>
    </sheetView>
  </sheetViews>
  <sheetFormatPr defaultRowHeight="12.75" x14ac:dyDescent="0.2"/>
  <cols>
    <col min="1" max="1" width="6.28515625" style="49" customWidth="1"/>
    <col min="2" max="2" width="53.42578125" style="49" customWidth="1"/>
    <col min="3" max="3" width="23.7109375" style="49" customWidth="1"/>
    <col min="4" max="4" width="21.140625" style="49" customWidth="1"/>
    <col min="5" max="16384" width="9.140625" style="49"/>
  </cols>
  <sheetData>
    <row r="1" spans="1:4" s="333" customFormat="1" ht="26.25" customHeight="1" x14ac:dyDescent="0.2">
      <c r="A1" s="392"/>
      <c r="B1" s="421" t="s">
        <v>378</v>
      </c>
      <c r="C1" s="422"/>
      <c r="D1" s="422"/>
    </row>
    <row r="2" spans="1:4" ht="25.5" customHeight="1" thickBot="1" x14ac:dyDescent="0.25">
      <c r="A2" s="160"/>
      <c r="B2" s="421" t="s">
        <v>324</v>
      </c>
      <c r="C2" s="421"/>
      <c r="D2" s="393" t="s">
        <v>133</v>
      </c>
    </row>
    <row r="3" spans="1:4" ht="31.5" customHeight="1" thickTop="1" x14ac:dyDescent="0.2">
      <c r="A3" s="161" t="s">
        <v>6</v>
      </c>
      <c r="B3" s="332" t="s">
        <v>134</v>
      </c>
      <c r="C3" s="162" t="s">
        <v>274</v>
      </c>
      <c r="D3" s="163" t="s">
        <v>325</v>
      </c>
    </row>
    <row r="4" spans="1:4" ht="17.25" customHeight="1" x14ac:dyDescent="0.2">
      <c r="A4" s="394"/>
      <c r="B4" s="164" t="s">
        <v>23</v>
      </c>
      <c r="C4" s="165"/>
      <c r="D4" s="166"/>
    </row>
    <row r="5" spans="1:4" ht="17.25" customHeight="1" x14ac:dyDescent="0.2">
      <c r="A5" s="167" t="s">
        <v>96</v>
      </c>
      <c r="B5" s="168" t="s">
        <v>8</v>
      </c>
      <c r="C5" s="169">
        <f>SUM(C6:C14)</f>
        <v>5932639</v>
      </c>
      <c r="D5" s="170">
        <f>SUM(D6:D14)</f>
        <v>5866333</v>
      </c>
    </row>
    <row r="6" spans="1:4" ht="17.25" customHeight="1" x14ac:dyDescent="0.25">
      <c r="A6" s="167"/>
      <c r="B6" s="171" t="s">
        <v>24</v>
      </c>
      <c r="C6" s="172">
        <f>'[1]5.1 Önkormányzat bevétele (2)'!C13</f>
        <v>1014241</v>
      </c>
      <c r="D6" s="173">
        <f>'5.1 Önkormányzat bevétele (2)'!D13</f>
        <v>900905</v>
      </c>
    </row>
    <row r="7" spans="1:4" ht="15.75" customHeight="1" x14ac:dyDescent="0.2">
      <c r="A7" s="424"/>
      <c r="B7" s="171" t="s">
        <v>316</v>
      </c>
      <c r="C7" s="174">
        <f>'[1]5.1 Önkormányzat bevétele (2)'!C16</f>
        <v>69206</v>
      </c>
      <c r="D7" s="175">
        <f>'5.1 Önkormányzat bevétele (2)'!D16</f>
        <v>69206</v>
      </c>
    </row>
    <row r="8" spans="1:4" ht="16.5" customHeight="1" x14ac:dyDescent="0.2">
      <c r="A8" s="427"/>
      <c r="B8" s="171" t="s">
        <v>270</v>
      </c>
      <c r="C8" s="174">
        <f>'[1]5.1 Önkormányzat bevétele (2)'!C18</f>
        <v>540000</v>
      </c>
      <c r="D8" s="175">
        <f>'5.1 Önkormányzat bevétele (2)'!D18</f>
        <v>540000</v>
      </c>
    </row>
    <row r="9" spans="1:4" ht="15.75" customHeight="1" x14ac:dyDescent="0.2">
      <c r="A9" s="427"/>
      <c r="B9" s="171" t="s">
        <v>25</v>
      </c>
      <c r="C9" s="174">
        <f>'[1]5.1 Önkormányzat bevétele (2)'!C26</f>
        <v>800000</v>
      </c>
      <c r="D9" s="175">
        <f>'5.1 Önkormányzat bevétele (2)'!D26</f>
        <v>841239</v>
      </c>
    </row>
    <row r="10" spans="1:4" ht="15.75" customHeight="1" x14ac:dyDescent="0.2">
      <c r="A10" s="427"/>
      <c r="B10" s="171" t="s">
        <v>26</v>
      </c>
      <c r="C10" s="174">
        <f>'[1]5.1 Önkormányzat bevétele (2)'!C37</f>
        <v>484399</v>
      </c>
      <c r="D10" s="175">
        <f>'5.1 Önkormányzat bevétele (2)'!D37</f>
        <v>458469</v>
      </c>
    </row>
    <row r="11" spans="1:4" ht="16.5" customHeight="1" x14ac:dyDescent="0.2">
      <c r="A11" s="427"/>
      <c r="B11" s="171" t="s">
        <v>27</v>
      </c>
      <c r="C11" s="174">
        <f>'[1]5.1 Önkormányzat bevétele (2)'!C39</f>
        <v>168276</v>
      </c>
      <c r="D11" s="175">
        <f>'5.1 Önkormányzat bevétele (2)'!D40</f>
        <v>168414</v>
      </c>
    </row>
    <row r="12" spans="1:4" ht="15" customHeight="1" x14ac:dyDescent="0.2">
      <c r="A12" s="427"/>
      <c r="B12" s="171" t="s">
        <v>28</v>
      </c>
      <c r="C12" s="174">
        <f>'[1]5.1 Önkormányzat bevétele (2)'!C42</f>
        <v>5384</v>
      </c>
      <c r="D12" s="175">
        <f>'5.1 Önkormányzat bevétele (2)'!D43</f>
        <v>5384</v>
      </c>
    </row>
    <row r="13" spans="1:4" ht="15.75" customHeight="1" x14ac:dyDescent="0.2">
      <c r="A13" s="427"/>
      <c r="B13" s="171" t="s">
        <v>29</v>
      </c>
      <c r="C13" s="174">
        <f>'[1]5.1 Önkormányzat bevétele (2)'!C45</f>
        <v>4000</v>
      </c>
      <c r="D13" s="175">
        <f>'5.1 Önkormányzat bevétele (2)'!D46</f>
        <v>4000</v>
      </c>
    </row>
    <row r="14" spans="1:4" ht="15" customHeight="1" x14ac:dyDescent="0.2">
      <c r="A14" s="427"/>
      <c r="B14" s="176" t="s">
        <v>237</v>
      </c>
      <c r="C14" s="174">
        <f>'[1]5.1 Önkormányzat bevétele (2)'!C50</f>
        <v>2847133</v>
      </c>
      <c r="D14" s="175">
        <f>'5.1 Önkormányzat bevétele (2)'!D52</f>
        <v>2878716</v>
      </c>
    </row>
    <row r="15" spans="1:4" ht="18.75" customHeight="1" x14ac:dyDescent="0.25">
      <c r="A15" s="167" t="s">
        <v>97</v>
      </c>
      <c r="B15" s="168" t="s">
        <v>164</v>
      </c>
      <c r="C15" s="177">
        <f>C16+C18+C17+C19+C20</f>
        <v>22545</v>
      </c>
      <c r="D15" s="178">
        <f>D16+D18+D17+D19+D20</f>
        <v>24714</v>
      </c>
    </row>
    <row r="16" spans="1:4" ht="16.5" customHeight="1" x14ac:dyDescent="0.25">
      <c r="A16" s="424"/>
      <c r="B16" s="171" t="s">
        <v>30</v>
      </c>
      <c r="C16" s="172">
        <f>'[1]1.tájékoztató kimutatás (3)'!C5</f>
        <v>3400</v>
      </c>
      <c r="D16" s="173">
        <f>'1.tájékoztató kimutatás (3)'!D5</f>
        <v>2331</v>
      </c>
    </row>
    <row r="17" spans="1:5" ht="15" customHeight="1" x14ac:dyDescent="0.25">
      <c r="A17" s="425"/>
      <c r="B17" s="171" t="s">
        <v>25</v>
      </c>
      <c r="C17" s="172">
        <f>'[1]1.tájékoztató kimutatás (3)'!C6</f>
        <v>400</v>
      </c>
      <c r="D17" s="173">
        <f>'1.tájékoztató kimutatás (3)'!D6</f>
        <v>50</v>
      </c>
    </row>
    <row r="18" spans="1:5" ht="16.5" customHeight="1" x14ac:dyDescent="0.25">
      <c r="A18" s="428"/>
      <c r="B18" s="176" t="s">
        <v>237</v>
      </c>
      <c r="C18" s="172">
        <v>4376</v>
      </c>
      <c r="D18" s="173">
        <f>'3.Intézményi bevételek (2)'!J23</f>
        <v>4376</v>
      </c>
    </row>
    <row r="19" spans="1:5" ht="19.5" customHeight="1" x14ac:dyDescent="0.25">
      <c r="A19" s="396"/>
      <c r="B19" s="171" t="s">
        <v>316</v>
      </c>
      <c r="C19" s="172">
        <v>6512</v>
      </c>
      <c r="D19" s="173">
        <f>'3.Intézményi bevételek (2)'!J12</f>
        <v>10100</v>
      </c>
    </row>
    <row r="20" spans="1:5" ht="19.5" customHeight="1" x14ac:dyDescent="0.25">
      <c r="A20" s="396"/>
      <c r="B20" s="171" t="s">
        <v>270</v>
      </c>
      <c r="C20" s="172">
        <v>7857</v>
      </c>
      <c r="D20" s="173">
        <f>'3.Intézményi bevételek (2)'!C23</f>
        <v>7857</v>
      </c>
    </row>
    <row r="21" spans="1:5" ht="15.75" customHeight="1" x14ac:dyDescent="0.25">
      <c r="A21" s="167" t="s">
        <v>98</v>
      </c>
      <c r="B21" s="168" t="s">
        <v>15</v>
      </c>
      <c r="C21" s="179">
        <f>C22+C23+C24+C25</f>
        <v>200277</v>
      </c>
      <c r="D21" s="180">
        <f>D22+D23+D24+D25</f>
        <v>207623</v>
      </c>
    </row>
    <row r="22" spans="1:5" ht="15" customHeight="1" x14ac:dyDescent="0.25">
      <c r="A22" s="423" t="s">
        <v>16</v>
      </c>
      <c r="B22" s="171" t="s">
        <v>30</v>
      </c>
      <c r="C22" s="172">
        <f>'[1]3.Intézményi bevételek (2)'!B11</f>
        <v>140451</v>
      </c>
      <c r="D22" s="173">
        <f>'3.Intézményi bevételek (2)'!C11</f>
        <v>137721</v>
      </c>
    </row>
    <row r="23" spans="1:5" ht="16.5" customHeight="1" x14ac:dyDescent="0.25">
      <c r="A23" s="423"/>
      <c r="B23" s="176" t="s">
        <v>237</v>
      </c>
      <c r="C23" s="172">
        <v>11074</v>
      </c>
      <c r="D23" s="173">
        <f>'3.Intézményi bevételek (2)'!J22</f>
        <v>11074</v>
      </c>
    </row>
    <row r="24" spans="1:5" ht="16.5" customHeight="1" x14ac:dyDescent="0.25">
      <c r="A24" s="394"/>
      <c r="B24" s="171" t="s">
        <v>317</v>
      </c>
      <c r="C24" s="172">
        <v>9176</v>
      </c>
      <c r="D24" s="173">
        <f>'3.Intézményi bevételek (2)'!J11</f>
        <v>19252</v>
      </c>
    </row>
    <row r="25" spans="1:5" ht="16.5" customHeight="1" x14ac:dyDescent="0.25">
      <c r="A25" s="394"/>
      <c r="B25" s="171" t="s">
        <v>270</v>
      </c>
      <c r="C25" s="172">
        <v>39576</v>
      </c>
      <c r="D25" s="173">
        <f>'3.Intézményi bevételek (2)'!C22</f>
        <v>39576</v>
      </c>
    </row>
    <row r="26" spans="1:5" ht="17.25" customHeight="1" x14ac:dyDescent="0.25">
      <c r="A26" s="181"/>
      <c r="B26" s="182" t="s">
        <v>31</v>
      </c>
      <c r="C26" s="183">
        <f>C21+C15+C5</f>
        <v>6155461</v>
      </c>
      <c r="D26" s="184">
        <f>D21+D15+D5</f>
        <v>6098670</v>
      </c>
    </row>
    <row r="27" spans="1:5" ht="15.75" customHeight="1" x14ac:dyDescent="0.2">
      <c r="A27" s="424"/>
      <c r="B27" s="171" t="s">
        <v>24</v>
      </c>
      <c r="C27" s="174">
        <f>C6</f>
        <v>1014241</v>
      </c>
      <c r="D27" s="175">
        <f>D6</f>
        <v>900905</v>
      </c>
    </row>
    <row r="28" spans="1:5" ht="15" customHeight="1" x14ac:dyDescent="0.2">
      <c r="A28" s="425"/>
      <c r="B28" s="171" t="s">
        <v>316</v>
      </c>
      <c r="C28" s="174">
        <f>C7+C24+C19</f>
        <v>84894</v>
      </c>
      <c r="D28" s="175">
        <f>D7+D24+D19</f>
        <v>98558</v>
      </c>
      <c r="E28" s="50"/>
    </row>
    <row r="29" spans="1:5" ht="17.25" customHeight="1" x14ac:dyDescent="0.2">
      <c r="A29" s="425"/>
      <c r="B29" s="171" t="s">
        <v>270</v>
      </c>
      <c r="C29" s="174">
        <f>C8+C25+C20</f>
        <v>587433</v>
      </c>
      <c r="D29" s="175">
        <f>D8+D25+D20</f>
        <v>587433</v>
      </c>
      <c r="E29" s="50"/>
    </row>
    <row r="30" spans="1:5" ht="15.75" customHeight="1" x14ac:dyDescent="0.2">
      <c r="A30" s="425"/>
      <c r="B30" s="171" t="s">
        <v>25</v>
      </c>
      <c r="C30" s="174">
        <f>C9+C17</f>
        <v>800400</v>
      </c>
      <c r="D30" s="175">
        <f>D9+D17</f>
        <v>841289</v>
      </c>
      <c r="E30" s="50"/>
    </row>
    <row r="31" spans="1:5" ht="17.25" customHeight="1" x14ac:dyDescent="0.2">
      <c r="A31" s="425"/>
      <c r="B31" s="171" t="s">
        <v>26</v>
      </c>
      <c r="C31" s="174">
        <f>C10+C16+C22</f>
        <v>628250</v>
      </c>
      <c r="D31" s="175">
        <f>D10+D16+D22</f>
        <v>598521</v>
      </c>
      <c r="E31" s="50"/>
    </row>
    <row r="32" spans="1:5" ht="16.5" customHeight="1" x14ac:dyDescent="0.2">
      <c r="A32" s="425"/>
      <c r="B32" s="171" t="s">
        <v>27</v>
      </c>
      <c r="C32" s="174">
        <f t="shared" ref="C32:D34" si="0">C11</f>
        <v>168276</v>
      </c>
      <c r="D32" s="175">
        <f t="shared" si="0"/>
        <v>168414</v>
      </c>
      <c r="E32" s="50"/>
    </row>
    <row r="33" spans="1:5" ht="15" customHeight="1" x14ac:dyDescent="0.2">
      <c r="A33" s="425"/>
      <c r="B33" s="171" t="s">
        <v>28</v>
      </c>
      <c r="C33" s="174">
        <f t="shared" si="0"/>
        <v>5384</v>
      </c>
      <c r="D33" s="175">
        <f t="shared" si="0"/>
        <v>5384</v>
      </c>
      <c r="E33" s="50"/>
    </row>
    <row r="34" spans="1:5" ht="15" customHeight="1" x14ac:dyDescent="0.2">
      <c r="A34" s="425"/>
      <c r="B34" s="171" t="s">
        <v>29</v>
      </c>
      <c r="C34" s="174">
        <f t="shared" si="0"/>
        <v>4000</v>
      </c>
      <c r="D34" s="175">
        <f t="shared" si="0"/>
        <v>4000</v>
      </c>
      <c r="E34" s="50"/>
    </row>
    <row r="35" spans="1:5" ht="18.75" customHeight="1" thickBot="1" x14ac:dyDescent="0.25">
      <c r="A35" s="426"/>
      <c r="B35" s="185" t="s">
        <v>237</v>
      </c>
      <c r="C35" s="186">
        <f>C14+C23+C18</f>
        <v>2862583</v>
      </c>
      <c r="D35" s="187">
        <f>D14+D23+D18</f>
        <v>2894166</v>
      </c>
      <c r="E35" s="50"/>
    </row>
    <row r="36" spans="1:5" ht="18.75" customHeight="1" thickTop="1" x14ac:dyDescent="0.2">
      <c r="A36" s="395"/>
      <c r="B36" s="420"/>
      <c r="C36" s="420"/>
      <c r="D36" s="420"/>
      <c r="E36" s="50"/>
    </row>
    <row r="37" spans="1:5" ht="15.75" x14ac:dyDescent="0.25">
      <c r="A37" s="66"/>
      <c r="B37" s="66"/>
      <c r="C37" s="188"/>
    </row>
    <row r="38" spans="1:5" ht="15.75" x14ac:dyDescent="0.25">
      <c r="A38" s="66"/>
      <c r="B38" s="66"/>
      <c r="C38" s="188"/>
    </row>
    <row r="39" spans="1:5" ht="15.75" x14ac:dyDescent="0.25">
      <c r="A39" s="66"/>
      <c r="B39" s="66"/>
      <c r="C39" s="188"/>
    </row>
    <row r="40" spans="1:5" x14ac:dyDescent="0.2">
      <c r="C40" s="397"/>
    </row>
    <row r="41" spans="1:5" x14ac:dyDescent="0.2">
      <c r="C41" s="50"/>
    </row>
    <row r="42" spans="1:5" x14ac:dyDescent="0.2">
      <c r="C42" s="50"/>
    </row>
  </sheetData>
  <mergeCells count="7">
    <mergeCell ref="B36:D36"/>
    <mergeCell ref="B1:D1"/>
    <mergeCell ref="A22:A23"/>
    <mergeCell ref="A27:A35"/>
    <mergeCell ref="B2:C2"/>
    <mergeCell ref="A7:A14"/>
    <mergeCell ref="A16:A18"/>
  </mergeCells>
  <phoneticPr fontId="1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50"/>
  </sheetPr>
  <dimension ref="A1:P33"/>
  <sheetViews>
    <sheetView zoomScaleNormal="100" workbookViewId="0">
      <selection activeCell="B2" sqref="B2:E2"/>
    </sheetView>
  </sheetViews>
  <sheetFormatPr defaultRowHeight="12.75" x14ac:dyDescent="0.2"/>
  <cols>
    <col min="1" max="1" width="8.42578125" style="49" customWidth="1"/>
    <col min="2" max="2" width="21.85546875" style="49" customWidth="1"/>
    <col min="3" max="3" width="38.42578125" style="49" customWidth="1"/>
    <col min="4" max="4" width="11.140625" style="49" customWidth="1"/>
    <col min="5" max="5" width="11.5703125" style="49" customWidth="1"/>
    <col min="6" max="16384" width="9.140625" style="49"/>
  </cols>
  <sheetData>
    <row r="1" spans="1:16" x14ac:dyDescent="0.2">
      <c r="B1" s="485"/>
      <c r="C1" s="485"/>
      <c r="D1" s="485"/>
      <c r="E1" s="485"/>
    </row>
    <row r="2" spans="1:16" s="333" customFormat="1" x14ac:dyDescent="0.2">
      <c r="B2" s="486" t="s">
        <v>389</v>
      </c>
      <c r="C2" s="486"/>
      <c r="D2" s="486"/>
      <c r="E2" s="486"/>
    </row>
    <row r="3" spans="1:16" ht="15.75" x14ac:dyDescent="0.2">
      <c r="A3" s="66"/>
      <c r="B3" s="487" t="s">
        <v>94</v>
      </c>
      <c r="C3" s="487"/>
      <c r="D3" s="488"/>
      <c r="E3" s="488"/>
    </row>
    <row r="4" spans="1:16" ht="12.75" customHeight="1" x14ac:dyDescent="0.2">
      <c r="A4" s="66"/>
      <c r="B4" s="481" t="s">
        <v>286</v>
      </c>
      <c r="C4" s="481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</row>
    <row r="5" spans="1:16" ht="17.25" customHeight="1" thickBot="1" x14ac:dyDescent="0.25">
      <c r="A5" s="66"/>
      <c r="B5" s="329"/>
      <c r="C5" s="329"/>
      <c r="D5" s="384"/>
      <c r="E5" s="384" t="s">
        <v>133</v>
      </c>
    </row>
    <row r="6" spans="1:16" ht="20.25" customHeight="1" thickTop="1" x14ac:dyDescent="0.2">
      <c r="A6" s="473" t="s">
        <v>0</v>
      </c>
      <c r="B6" s="475" t="s">
        <v>99</v>
      </c>
      <c r="C6" s="475" t="s">
        <v>46</v>
      </c>
      <c r="D6" s="477" t="s">
        <v>47</v>
      </c>
      <c r="E6" s="478"/>
    </row>
    <row r="7" spans="1:16" ht="15.75" customHeight="1" x14ac:dyDescent="0.2">
      <c r="A7" s="474"/>
      <c r="B7" s="476"/>
      <c r="C7" s="476"/>
      <c r="D7" s="479"/>
      <c r="E7" s="480"/>
    </row>
    <row r="8" spans="1:16" ht="30.75" customHeight="1" x14ac:dyDescent="0.25">
      <c r="A8" s="109" t="s">
        <v>96</v>
      </c>
      <c r="B8" s="110" t="s">
        <v>48</v>
      </c>
      <c r="C8" s="111" t="s">
        <v>49</v>
      </c>
      <c r="D8" s="385"/>
      <c r="E8" s="386">
        <v>500</v>
      </c>
    </row>
    <row r="9" spans="1:16" ht="18.75" customHeight="1" thickBot="1" x14ac:dyDescent="0.3">
      <c r="A9" s="109" t="s">
        <v>97</v>
      </c>
      <c r="B9" s="110" t="s">
        <v>211</v>
      </c>
      <c r="C9" s="111"/>
      <c r="D9" s="385"/>
      <c r="E9" s="386">
        <v>0</v>
      </c>
      <c r="F9" s="50"/>
    </row>
    <row r="10" spans="1:16" ht="21" customHeight="1" thickTop="1" thickBot="1" x14ac:dyDescent="0.3">
      <c r="A10" s="112"/>
      <c r="B10" s="113" t="s">
        <v>51</v>
      </c>
      <c r="C10" s="113"/>
      <c r="D10" s="483">
        <f>E8+E9</f>
        <v>500</v>
      </c>
      <c r="E10" s="484"/>
    </row>
    <row r="11" spans="1:16" ht="15.75" thickTop="1" x14ac:dyDescent="0.2">
      <c r="A11" s="66"/>
      <c r="B11" s="482"/>
      <c r="C11" s="482"/>
      <c r="D11" s="482"/>
      <c r="E11" s="482"/>
    </row>
    <row r="12" spans="1:16" ht="15" x14ac:dyDescent="0.2">
      <c r="A12" s="66"/>
      <c r="B12" s="66"/>
      <c r="C12" s="66"/>
    </row>
    <row r="13" spans="1:16" ht="15" x14ac:dyDescent="0.2">
      <c r="A13" s="66"/>
      <c r="B13" s="66"/>
      <c r="C13" s="66"/>
    </row>
    <row r="14" spans="1:16" ht="15" x14ac:dyDescent="0.2">
      <c r="A14" s="66"/>
      <c r="B14" s="66"/>
      <c r="C14" s="66"/>
    </row>
    <row r="15" spans="1:16" ht="15" x14ac:dyDescent="0.2">
      <c r="A15" s="66"/>
      <c r="B15" s="66"/>
      <c r="C15" s="66"/>
    </row>
    <row r="16" spans="1:16" ht="15" x14ac:dyDescent="0.2">
      <c r="A16" s="66"/>
      <c r="B16" s="66"/>
      <c r="C16" s="66"/>
    </row>
    <row r="17" spans="1:4" ht="15" x14ac:dyDescent="0.2">
      <c r="A17" s="66"/>
      <c r="B17" s="66"/>
      <c r="C17" s="66"/>
    </row>
    <row r="18" spans="1:4" ht="15" x14ac:dyDescent="0.2">
      <c r="A18" s="66"/>
      <c r="B18" s="66"/>
      <c r="C18" s="66"/>
      <c r="D18" s="51"/>
    </row>
    <row r="19" spans="1:4" ht="15" x14ac:dyDescent="0.2">
      <c r="A19" s="66"/>
      <c r="B19" s="66"/>
      <c r="C19" s="66"/>
    </row>
    <row r="20" spans="1:4" ht="15" x14ac:dyDescent="0.2">
      <c r="A20" s="66"/>
      <c r="B20" s="66"/>
      <c r="C20" s="66"/>
    </row>
    <row r="21" spans="1:4" ht="15" x14ac:dyDescent="0.2">
      <c r="A21" s="66"/>
      <c r="B21" s="66"/>
      <c r="C21" s="66"/>
    </row>
    <row r="22" spans="1:4" ht="3" customHeight="1" x14ac:dyDescent="0.2">
      <c r="A22" s="66"/>
      <c r="B22" s="66"/>
      <c r="C22" s="66"/>
    </row>
    <row r="23" spans="1:4" ht="15" hidden="1" x14ac:dyDescent="0.2">
      <c r="A23" s="66"/>
      <c r="B23" s="66"/>
      <c r="C23" s="66"/>
    </row>
    <row r="24" spans="1:4" ht="15" hidden="1" x14ac:dyDescent="0.2">
      <c r="A24" s="66"/>
      <c r="B24" s="66"/>
      <c r="C24" s="66"/>
      <c r="D24" s="50"/>
    </row>
    <row r="25" spans="1:4" ht="15" hidden="1" x14ac:dyDescent="0.2">
      <c r="A25" s="66"/>
      <c r="B25" s="66"/>
      <c r="C25" s="66"/>
    </row>
    <row r="26" spans="1:4" ht="15" hidden="1" x14ac:dyDescent="0.2">
      <c r="A26" s="66"/>
      <c r="B26" s="66"/>
      <c r="C26" s="66"/>
    </row>
    <row r="27" spans="1:4" ht="15" hidden="1" x14ac:dyDescent="0.2">
      <c r="A27" s="66"/>
      <c r="B27" s="66"/>
      <c r="C27" s="66"/>
    </row>
    <row r="28" spans="1:4" ht="15.75" hidden="1" x14ac:dyDescent="0.2">
      <c r="A28" s="66"/>
      <c r="B28" s="67"/>
      <c r="C28" s="66"/>
    </row>
    <row r="29" spans="1:4" ht="15.75" x14ac:dyDescent="0.2">
      <c r="A29" s="66"/>
      <c r="B29" s="387"/>
      <c r="C29" s="66"/>
      <c r="D29" s="388"/>
    </row>
    <row r="30" spans="1:4" ht="15.75" x14ac:dyDescent="0.2">
      <c r="A30" s="66"/>
      <c r="B30" s="387"/>
      <c r="C30" s="66"/>
      <c r="D30" s="388"/>
    </row>
    <row r="31" spans="1:4" ht="15.75" x14ac:dyDescent="0.2">
      <c r="A31" s="66"/>
      <c r="B31" s="387"/>
      <c r="C31" s="66"/>
      <c r="D31" s="388"/>
    </row>
    <row r="32" spans="1:4" ht="15" x14ac:dyDescent="0.2">
      <c r="A32" s="66"/>
      <c r="B32" s="66"/>
      <c r="C32" s="66"/>
    </row>
    <row r="33" spans="1:4" ht="15" x14ac:dyDescent="0.2">
      <c r="A33" s="66"/>
      <c r="B33" s="66"/>
      <c r="C33" s="66"/>
      <c r="D33" s="51"/>
    </row>
  </sheetData>
  <mergeCells count="10">
    <mergeCell ref="B11:E11"/>
    <mergeCell ref="D10:E10"/>
    <mergeCell ref="B1:E1"/>
    <mergeCell ref="B2:E2"/>
    <mergeCell ref="B3:E3"/>
    <mergeCell ref="A6:A7"/>
    <mergeCell ref="B6:B7"/>
    <mergeCell ref="C6:C7"/>
    <mergeCell ref="D6:E7"/>
    <mergeCell ref="B4:C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83FDE-DBAA-4F0E-B126-ABECB0440697}">
  <sheetPr>
    <tabColor indexed="50"/>
  </sheetPr>
  <dimension ref="A1:P28"/>
  <sheetViews>
    <sheetView zoomScaleNormal="100" zoomScaleSheetLayoutView="75" workbookViewId="0">
      <selection sqref="A1:O1"/>
    </sheetView>
  </sheetViews>
  <sheetFormatPr defaultColWidth="8" defaultRowHeight="15.75" x14ac:dyDescent="0.25"/>
  <cols>
    <col min="1" max="1" width="8.28515625" style="302" customWidth="1"/>
    <col min="2" max="2" width="29.7109375" style="45" customWidth="1"/>
    <col min="3" max="3" width="9.140625" style="45" customWidth="1"/>
    <col min="4" max="4" width="8.5703125" style="45" customWidth="1"/>
    <col min="5" max="5" width="9.140625" style="45" customWidth="1"/>
    <col min="6" max="6" width="9.7109375" style="45" customWidth="1"/>
    <col min="7" max="7" width="8.28515625" style="45" customWidth="1"/>
    <col min="8" max="8" width="8.85546875" style="45" customWidth="1"/>
    <col min="9" max="9" width="8.28515625" style="45" customWidth="1"/>
    <col min="10" max="10" width="8.5703125" style="45" customWidth="1"/>
    <col min="11" max="11" width="9.140625" style="45" customWidth="1"/>
    <col min="12" max="12" width="8.140625" style="45" customWidth="1"/>
    <col min="13" max="13" width="8.42578125" style="45" customWidth="1"/>
    <col min="14" max="14" width="8.7109375" style="45" customWidth="1"/>
    <col min="15" max="15" width="10" style="302" customWidth="1"/>
    <col min="16" max="16" width="8.140625" style="45" customWidth="1"/>
    <col min="17" max="17" width="7.7109375" style="45" customWidth="1"/>
    <col min="18" max="25" width="8" style="45"/>
    <col min="26" max="26" width="10.140625" style="45" bestFit="1" customWidth="1"/>
    <col min="27" max="16384" width="8" style="45"/>
  </cols>
  <sheetData>
    <row r="1" spans="1:16" s="389" customFormat="1" ht="26.25" customHeight="1" x14ac:dyDescent="0.25">
      <c r="A1" s="489" t="s">
        <v>390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</row>
    <row r="2" spans="1:16" ht="19.5" customHeight="1" x14ac:dyDescent="0.25">
      <c r="A2" s="490" t="s">
        <v>314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</row>
    <row r="3" spans="1:16" ht="18" customHeight="1" thickBot="1" x14ac:dyDescent="0.3">
      <c r="A3" s="296"/>
      <c r="B3" s="296"/>
      <c r="C3" s="296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 t="s">
        <v>37</v>
      </c>
    </row>
    <row r="4" spans="1:16" s="302" customFormat="1" ht="38.25" customHeight="1" thickTop="1" x14ac:dyDescent="0.25">
      <c r="A4" s="298" t="s">
        <v>118</v>
      </c>
      <c r="B4" s="299" t="s">
        <v>99</v>
      </c>
      <c r="C4" s="299" t="s">
        <v>175</v>
      </c>
      <c r="D4" s="300" t="s">
        <v>176</v>
      </c>
      <c r="E4" s="300" t="s">
        <v>177</v>
      </c>
      <c r="F4" s="300" t="s">
        <v>178</v>
      </c>
      <c r="G4" s="300" t="s">
        <v>179</v>
      </c>
      <c r="H4" s="300" t="s">
        <v>180</v>
      </c>
      <c r="I4" s="300" t="s">
        <v>181</v>
      </c>
      <c r="J4" s="300" t="s">
        <v>182</v>
      </c>
      <c r="K4" s="300" t="s">
        <v>183</v>
      </c>
      <c r="L4" s="300" t="s">
        <v>184</v>
      </c>
      <c r="M4" s="300" t="s">
        <v>185</v>
      </c>
      <c r="N4" s="300" t="s">
        <v>186</v>
      </c>
      <c r="O4" s="301" t="s">
        <v>150</v>
      </c>
    </row>
    <row r="5" spans="1:16" s="307" customFormat="1" ht="17.25" customHeight="1" x14ac:dyDescent="0.2">
      <c r="A5" s="303" t="s">
        <v>96</v>
      </c>
      <c r="B5" s="304" t="s">
        <v>187</v>
      </c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6">
        <f t="shared" ref="O5:O12" si="0">SUM(C5:N5)</f>
        <v>0</v>
      </c>
    </row>
    <row r="6" spans="1:16" s="47" customFormat="1" ht="30.75" customHeight="1" x14ac:dyDescent="0.2">
      <c r="A6" s="303" t="s">
        <v>97</v>
      </c>
      <c r="B6" s="153" t="s">
        <v>80</v>
      </c>
      <c r="C6" s="114">
        <v>59570</v>
      </c>
      <c r="D6" s="114">
        <v>59570</v>
      </c>
      <c r="E6" s="114">
        <v>59570</v>
      </c>
      <c r="F6" s="114">
        <v>59570</v>
      </c>
      <c r="G6" s="114">
        <v>59570</v>
      </c>
      <c r="H6" s="114">
        <v>83825</v>
      </c>
      <c r="I6" s="114">
        <v>156270</v>
      </c>
      <c r="J6" s="114">
        <v>80526</v>
      </c>
      <c r="K6" s="114">
        <v>66270</v>
      </c>
      <c r="L6" s="114">
        <v>66270</v>
      </c>
      <c r="M6" s="114">
        <v>70120</v>
      </c>
      <c r="N6" s="114">
        <v>79774</v>
      </c>
      <c r="O6" s="306">
        <f>C6+D6+E6+F6+G6+H6+I6+J6+K6+L6+M6+N6</f>
        <v>900905</v>
      </c>
      <c r="P6" s="46"/>
    </row>
    <row r="7" spans="1:16" s="47" customFormat="1" ht="30.75" customHeight="1" x14ac:dyDescent="0.2">
      <c r="A7" s="303" t="s">
        <v>98</v>
      </c>
      <c r="B7" s="154" t="s">
        <v>153</v>
      </c>
      <c r="C7" s="114">
        <v>8000</v>
      </c>
      <c r="D7" s="114">
        <v>8000</v>
      </c>
      <c r="E7" s="114">
        <v>8000</v>
      </c>
      <c r="F7" s="114">
        <v>10091</v>
      </c>
      <c r="G7" s="114">
        <v>8000</v>
      </c>
      <c r="H7" s="114">
        <v>8500</v>
      </c>
      <c r="I7" s="114">
        <v>8000</v>
      </c>
      <c r="J7" s="114">
        <v>9000</v>
      </c>
      <c r="K7" s="114">
        <v>7000</v>
      </c>
      <c r="L7" s="114">
        <v>8000</v>
      </c>
      <c r="M7" s="114">
        <v>8110</v>
      </c>
      <c r="N7" s="114">
        <v>7857</v>
      </c>
      <c r="O7" s="306">
        <f t="shared" ref="O7:O11" si="1">SUM(C7:N7)</f>
        <v>98558</v>
      </c>
      <c r="P7" s="46"/>
    </row>
    <row r="8" spans="1:16" s="47" customFormat="1" ht="31.5" x14ac:dyDescent="0.2">
      <c r="A8" s="303" t="s">
        <v>95</v>
      </c>
      <c r="B8" s="154" t="s">
        <v>154</v>
      </c>
      <c r="C8" s="114"/>
      <c r="D8" s="114">
        <v>48000</v>
      </c>
      <c r="E8" s="114">
        <v>48000</v>
      </c>
      <c r="F8" s="114">
        <v>55000</v>
      </c>
      <c r="G8" s="114">
        <v>55000</v>
      </c>
      <c r="H8" s="114">
        <v>55000</v>
      </c>
      <c r="I8" s="114">
        <v>55000</v>
      </c>
      <c r="J8" s="114">
        <v>26433</v>
      </c>
      <c r="K8" s="114">
        <v>55000</v>
      </c>
      <c r="L8" s="114">
        <v>70000</v>
      </c>
      <c r="M8" s="114">
        <v>50000</v>
      </c>
      <c r="N8" s="114">
        <v>70000</v>
      </c>
      <c r="O8" s="306">
        <f>SUM(C8:N8)</f>
        <v>587433</v>
      </c>
      <c r="P8" s="46"/>
    </row>
    <row r="9" spans="1:16" s="47" customFormat="1" x14ac:dyDescent="0.2">
      <c r="A9" s="303" t="s">
        <v>119</v>
      </c>
      <c r="B9" s="154" t="s">
        <v>1</v>
      </c>
      <c r="C9" s="114">
        <v>100</v>
      </c>
      <c r="D9" s="114">
        <v>100</v>
      </c>
      <c r="E9" s="114">
        <v>245620</v>
      </c>
      <c r="F9" s="114">
        <v>150</v>
      </c>
      <c r="G9" s="114">
        <v>150</v>
      </c>
      <c r="H9" s="114">
        <v>100</v>
      </c>
      <c r="I9" s="114">
        <v>100</v>
      </c>
      <c r="J9" s="114">
        <v>100</v>
      </c>
      <c r="K9" s="114">
        <v>390889</v>
      </c>
      <c r="L9" s="114">
        <v>100</v>
      </c>
      <c r="M9" s="114">
        <v>2880</v>
      </c>
      <c r="N9" s="114">
        <v>201000</v>
      </c>
      <c r="O9" s="306">
        <f t="shared" si="1"/>
        <v>841289</v>
      </c>
      <c r="P9" s="46"/>
    </row>
    <row r="10" spans="1:16" s="47" customFormat="1" x14ac:dyDescent="0.2">
      <c r="A10" s="303" t="s">
        <v>120</v>
      </c>
      <c r="B10" s="154" t="s">
        <v>197</v>
      </c>
      <c r="C10" s="114">
        <v>75000</v>
      </c>
      <c r="D10" s="114">
        <v>26000</v>
      </c>
      <c r="E10" s="114">
        <v>66000</v>
      </c>
      <c r="F10" s="114">
        <v>80000</v>
      </c>
      <c r="G10" s="114">
        <v>50000</v>
      </c>
      <c r="H10" s="114">
        <v>40000</v>
      </c>
      <c r="I10" s="114">
        <v>32000</v>
      </c>
      <c r="J10" s="114">
        <v>60000</v>
      </c>
      <c r="K10" s="114">
        <v>50000</v>
      </c>
      <c r="L10" s="114">
        <v>50271</v>
      </c>
      <c r="M10" s="114">
        <v>48750</v>
      </c>
      <c r="N10" s="114">
        <v>20500</v>
      </c>
      <c r="O10" s="306">
        <f t="shared" si="1"/>
        <v>598521</v>
      </c>
      <c r="P10" s="46"/>
    </row>
    <row r="11" spans="1:16" s="47" customFormat="1" x14ac:dyDescent="0.2">
      <c r="A11" s="303" t="s">
        <v>121</v>
      </c>
      <c r="B11" s="154" t="s">
        <v>198</v>
      </c>
      <c r="C11" s="114"/>
      <c r="D11" s="114"/>
      <c r="E11" s="114">
        <v>50853</v>
      </c>
      <c r="F11" s="114"/>
      <c r="G11" s="114">
        <v>25081</v>
      </c>
      <c r="H11" s="114"/>
      <c r="I11" s="114"/>
      <c r="J11" s="114">
        <v>52668</v>
      </c>
      <c r="K11" s="114">
        <v>37324</v>
      </c>
      <c r="L11" s="114"/>
      <c r="M11" s="114">
        <v>2488</v>
      </c>
      <c r="N11" s="114"/>
      <c r="O11" s="306">
        <f t="shared" si="1"/>
        <v>168414</v>
      </c>
      <c r="P11" s="46"/>
    </row>
    <row r="12" spans="1:16" s="47" customFormat="1" ht="31.5" x14ac:dyDescent="0.2">
      <c r="A12" s="303" t="s">
        <v>122</v>
      </c>
      <c r="B12" s="154" t="s">
        <v>199</v>
      </c>
      <c r="C12" s="114">
        <v>40</v>
      </c>
      <c r="D12" s="114">
        <v>3924</v>
      </c>
      <c r="E12" s="114">
        <v>40</v>
      </c>
      <c r="F12" s="114">
        <v>40</v>
      </c>
      <c r="G12" s="114">
        <v>40</v>
      </c>
      <c r="H12" s="114">
        <v>40</v>
      </c>
      <c r="I12" s="114">
        <v>40</v>
      </c>
      <c r="J12" s="114">
        <v>40</v>
      </c>
      <c r="K12" s="114">
        <v>40</v>
      </c>
      <c r="L12" s="114">
        <v>1000</v>
      </c>
      <c r="M12" s="114">
        <v>40</v>
      </c>
      <c r="N12" s="114">
        <v>100</v>
      </c>
      <c r="O12" s="306">
        <f t="shared" si="0"/>
        <v>5384</v>
      </c>
      <c r="P12" s="46"/>
    </row>
    <row r="13" spans="1:16" s="47" customFormat="1" ht="31.5" x14ac:dyDescent="0.2">
      <c r="A13" s="303" t="s">
        <v>123</v>
      </c>
      <c r="B13" s="154" t="s">
        <v>200</v>
      </c>
      <c r="C13" s="114">
        <v>300</v>
      </c>
      <c r="D13" s="114">
        <v>300</v>
      </c>
      <c r="E13" s="114">
        <v>400</v>
      </c>
      <c r="F13" s="114">
        <v>400</v>
      </c>
      <c r="G13" s="114">
        <v>400</v>
      </c>
      <c r="H13" s="114">
        <v>300</v>
      </c>
      <c r="I13" s="114">
        <v>400</v>
      </c>
      <c r="J13" s="114">
        <v>400</v>
      </c>
      <c r="K13" s="114">
        <v>300</v>
      </c>
      <c r="L13" s="114">
        <v>400</v>
      </c>
      <c r="M13" s="114">
        <v>400</v>
      </c>
      <c r="N13" s="114"/>
      <c r="O13" s="306">
        <f>SUM(C13:N13)</f>
        <v>4000</v>
      </c>
      <c r="P13" s="46"/>
    </row>
    <row r="14" spans="1:16" s="47" customFormat="1" ht="16.5" thickBot="1" x14ac:dyDescent="0.25">
      <c r="A14" s="303" t="s">
        <v>124</v>
      </c>
      <c r="B14" s="115" t="s">
        <v>158</v>
      </c>
      <c r="C14" s="114">
        <v>353670</v>
      </c>
      <c r="D14" s="114">
        <v>152000</v>
      </c>
      <c r="E14" s="114">
        <v>101000</v>
      </c>
      <c r="F14" s="114">
        <v>320000</v>
      </c>
      <c r="G14" s="114">
        <v>283670</v>
      </c>
      <c r="H14" s="114">
        <v>482500</v>
      </c>
      <c r="I14" s="114">
        <v>303670</v>
      </c>
      <c r="J14" s="114">
        <v>183670</v>
      </c>
      <c r="K14" s="114">
        <v>83670</v>
      </c>
      <c r="L14" s="114">
        <v>102515</v>
      </c>
      <c r="M14" s="114">
        <v>383670</v>
      </c>
      <c r="N14" s="114">
        <v>144131</v>
      </c>
      <c r="O14" s="306">
        <f>SUM(C14:N14)</f>
        <v>2894166</v>
      </c>
      <c r="P14" s="46"/>
    </row>
    <row r="15" spans="1:16" s="307" customFormat="1" ht="20.25" customHeight="1" thickTop="1" thickBot="1" x14ac:dyDescent="0.25">
      <c r="A15" s="303" t="s">
        <v>125</v>
      </c>
      <c r="B15" s="308" t="s">
        <v>188</v>
      </c>
      <c r="C15" s="309">
        <f t="shared" ref="C15:N15" si="2">SUM(C6:C14)</f>
        <v>496680</v>
      </c>
      <c r="D15" s="309">
        <f t="shared" si="2"/>
        <v>297894</v>
      </c>
      <c r="E15" s="309">
        <f t="shared" si="2"/>
        <v>579483</v>
      </c>
      <c r="F15" s="309">
        <f t="shared" si="2"/>
        <v>525251</v>
      </c>
      <c r="G15" s="309">
        <f t="shared" si="2"/>
        <v>481911</v>
      </c>
      <c r="H15" s="309">
        <f t="shared" si="2"/>
        <v>670265</v>
      </c>
      <c r="I15" s="309">
        <f t="shared" si="2"/>
        <v>555480</v>
      </c>
      <c r="J15" s="309">
        <f t="shared" si="2"/>
        <v>412837</v>
      </c>
      <c r="K15" s="309">
        <f t="shared" si="2"/>
        <v>690493</v>
      </c>
      <c r="L15" s="309">
        <f t="shared" si="2"/>
        <v>298556</v>
      </c>
      <c r="M15" s="309">
        <f t="shared" si="2"/>
        <v>566458</v>
      </c>
      <c r="N15" s="309">
        <f t="shared" si="2"/>
        <v>523362</v>
      </c>
      <c r="O15" s="310">
        <f>SUM(C15:N15)</f>
        <v>6098670</v>
      </c>
      <c r="P15" s="311"/>
    </row>
    <row r="16" spans="1:16" s="307" customFormat="1" ht="14.25" customHeight="1" thickTop="1" x14ac:dyDescent="0.2">
      <c r="A16" s="303" t="s">
        <v>126</v>
      </c>
      <c r="B16" s="304" t="s">
        <v>240</v>
      </c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6"/>
      <c r="P16" s="311"/>
    </row>
    <row r="17" spans="1:16" s="47" customFormat="1" x14ac:dyDescent="0.2">
      <c r="A17" s="303" t="s">
        <v>151</v>
      </c>
      <c r="B17" s="155" t="s">
        <v>170</v>
      </c>
      <c r="C17" s="114">
        <v>48340</v>
      </c>
      <c r="D17" s="114">
        <v>50520</v>
      </c>
      <c r="E17" s="114">
        <v>50520</v>
      </c>
      <c r="F17" s="114">
        <v>50520</v>
      </c>
      <c r="G17" s="114">
        <v>47005</v>
      </c>
      <c r="H17" s="114">
        <v>50520</v>
      </c>
      <c r="I17" s="114">
        <v>56880</v>
      </c>
      <c r="J17" s="114">
        <v>56880</v>
      </c>
      <c r="K17" s="114">
        <v>56880</v>
      </c>
      <c r="L17" s="114">
        <v>56880</v>
      </c>
      <c r="M17" s="114">
        <v>56880</v>
      </c>
      <c r="N17" s="114">
        <v>54743</v>
      </c>
      <c r="O17" s="306">
        <f t="shared" ref="O17:O26" si="3">SUM(C17:N17)</f>
        <v>636568</v>
      </c>
      <c r="P17" s="46"/>
    </row>
    <row r="18" spans="1:16" s="47" customFormat="1" x14ac:dyDescent="0.2">
      <c r="A18" s="303" t="s">
        <v>152</v>
      </c>
      <c r="B18" s="156" t="s">
        <v>33</v>
      </c>
      <c r="C18" s="114">
        <v>9920</v>
      </c>
      <c r="D18" s="114">
        <v>9570</v>
      </c>
      <c r="E18" s="114">
        <v>9570</v>
      </c>
      <c r="F18" s="114">
        <v>9570</v>
      </c>
      <c r="G18" s="114">
        <v>10308</v>
      </c>
      <c r="H18" s="114">
        <v>10570</v>
      </c>
      <c r="I18" s="114">
        <v>10570</v>
      </c>
      <c r="J18" s="114">
        <v>10570</v>
      </c>
      <c r="K18" s="114">
        <v>10827</v>
      </c>
      <c r="L18" s="114">
        <v>9670</v>
      </c>
      <c r="M18" s="114">
        <v>9927</v>
      </c>
      <c r="N18" s="114">
        <v>10865</v>
      </c>
      <c r="O18" s="306">
        <f t="shared" si="3"/>
        <v>121937</v>
      </c>
      <c r="P18" s="46"/>
    </row>
    <row r="19" spans="1:16" s="47" customFormat="1" x14ac:dyDescent="0.2">
      <c r="A19" s="303" t="s">
        <v>189</v>
      </c>
      <c r="B19" s="157" t="s">
        <v>172</v>
      </c>
      <c r="C19" s="114">
        <v>60200</v>
      </c>
      <c r="D19" s="114">
        <v>60200</v>
      </c>
      <c r="E19" s="114">
        <v>80000</v>
      </c>
      <c r="F19" s="114">
        <v>55845</v>
      </c>
      <c r="G19" s="114">
        <v>75000</v>
      </c>
      <c r="H19" s="114">
        <v>85000</v>
      </c>
      <c r="I19" s="114">
        <v>80000</v>
      </c>
      <c r="J19" s="114">
        <v>70000</v>
      </c>
      <c r="K19" s="114">
        <v>110000</v>
      </c>
      <c r="L19" s="114">
        <v>90550</v>
      </c>
      <c r="M19" s="114">
        <v>116833</v>
      </c>
      <c r="N19" s="114">
        <v>70325</v>
      </c>
      <c r="O19" s="306">
        <f t="shared" si="3"/>
        <v>953953</v>
      </c>
      <c r="P19" s="46"/>
    </row>
    <row r="20" spans="1:16" s="47" customFormat="1" x14ac:dyDescent="0.2">
      <c r="A20" s="303" t="s">
        <v>190</v>
      </c>
      <c r="B20" s="157" t="s">
        <v>85</v>
      </c>
      <c r="C20" s="114">
        <v>2910</v>
      </c>
      <c r="D20" s="114">
        <v>2910</v>
      </c>
      <c r="E20" s="114">
        <v>2500</v>
      </c>
      <c r="F20" s="114">
        <v>2910</v>
      </c>
      <c r="G20" s="114">
        <v>2000</v>
      </c>
      <c r="H20" s="114">
        <v>2000</v>
      </c>
      <c r="I20" s="114">
        <v>2910</v>
      </c>
      <c r="J20" s="114">
        <v>2630</v>
      </c>
      <c r="K20" s="114">
        <v>2000</v>
      </c>
      <c r="L20" s="114">
        <v>2410</v>
      </c>
      <c r="M20" s="114">
        <v>2410</v>
      </c>
      <c r="N20" s="114">
        <v>2410</v>
      </c>
      <c r="O20" s="306">
        <f t="shared" si="3"/>
        <v>30000</v>
      </c>
      <c r="P20" s="46"/>
    </row>
    <row r="21" spans="1:16" s="47" customFormat="1" x14ac:dyDescent="0.2">
      <c r="A21" s="303" t="s">
        <v>191</v>
      </c>
      <c r="B21" s="157" t="s">
        <v>86</v>
      </c>
      <c r="C21" s="114">
        <v>65925</v>
      </c>
      <c r="D21" s="114">
        <v>69809</v>
      </c>
      <c r="E21" s="114">
        <v>97925</v>
      </c>
      <c r="F21" s="114">
        <v>65969</v>
      </c>
      <c r="G21" s="114">
        <v>67945</v>
      </c>
      <c r="H21" s="114">
        <v>65925</v>
      </c>
      <c r="I21" s="114">
        <v>67925</v>
      </c>
      <c r="J21" s="114">
        <v>65925</v>
      </c>
      <c r="K21" s="114">
        <v>65405</v>
      </c>
      <c r="L21" s="114">
        <v>65000</v>
      </c>
      <c r="M21" s="114">
        <v>65925</v>
      </c>
      <c r="N21" s="114">
        <v>63326</v>
      </c>
      <c r="O21" s="306">
        <f t="shared" si="3"/>
        <v>827004</v>
      </c>
      <c r="P21" s="46"/>
    </row>
    <row r="22" spans="1:16" s="47" customFormat="1" x14ac:dyDescent="0.2">
      <c r="A22" s="303" t="s">
        <v>192</v>
      </c>
      <c r="B22" s="157" t="s">
        <v>265</v>
      </c>
      <c r="C22" s="114">
        <v>135082</v>
      </c>
      <c r="D22" s="114"/>
      <c r="E22" s="114">
        <v>250</v>
      </c>
      <c r="F22" s="114"/>
      <c r="G22" s="114">
        <v>250</v>
      </c>
      <c r="H22" s="114">
        <v>79698</v>
      </c>
      <c r="I22" s="114">
        <v>250</v>
      </c>
      <c r="J22" s="114">
        <v>200</v>
      </c>
      <c r="K22" s="114">
        <v>60690</v>
      </c>
      <c r="L22" s="114">
        <v>500</v>
      </c>
      <c r="M22" s="114">
        <v>250</v>
      </c>
      <c r="N22" s="114"/>
      <c r="O22" s="306">
        <f t="shared" si="3"/>
        <v>277170</v>
      </c>
      <c r="P22" s="46"/>
    </row>
    <row r="23" spans="1:16" s="47" customFormat="1" x14ac:dyDescent="0.2">
      <c r="A23" s="303" t="s">
        <v>193</v>
      </c>
      <c r="B23" s="157" t="s">
        <v>83</v>
      </c>
      <c r="C23" s="114">
        <v>100000</v>
      </c>
      <c r="D23" s="114">
        <v>38458</v>
      </c>
      <c r="E23" s="114">
        <v>150000</v>
      </c>
      <c r="F23" s="114">
        <v>360000</v>
      </c>
      <c r="G23" s="114">
        <v>218668</v>
      </c>
      <c r="H23" s="114">
        <v>376903</v>
      </c>
      <c r="I23" s="114">
        <v>309059</v>
      </c>
      <c r="J23" s="114">
        <v>113500</v>
      </c>
      <c r="K23" s="114">
        <v>230284</v>
      </c>
      <c r="L23" s="114">
        <v>67257</v>
      </c>
      <c r="M23" s="114">
        <v>215935</v>
      </c>
      <c r="N23" s="114">
        <v>198872</v>
      </c>
      <c r="O23" s="306">
        <f t="shared" si="3"/>
        <v>2378936</v>
      </c>
      <c r="P23" s="46"/>
    </row>
    <row r="24" spans="1:16" s="47" customFormat="1" x14ac:dyDescent="0.2">
      <c r="A24" s="303" t="s">
        <v>194</v>
      </c>
      <c r="B24" s="157" t="s">
        <v>84</v>
      </c>
      <c r="C24" s="114"/>
      <c r="D24" s="114"/>
      <c r="E24" s="114"/>
      <c r="F24" s="114">
        <v>5000</v>
      </c>
      <c r="G24" s="114">
        <v>21483</v>
      </c>
      <c r="H24" s="114">
        <v>30000</v>
      </c>
      <c r="I24" s="114">
        <v>52574</v>
      </c>
      <c r="J24" s="114">
        <v>30731</v>
      </c>
      <c r="K24" s="114">
        <v>340765</v>
      </c>
      <c r="L24" s="114">
        <v>5668</v>
      </c>
      <c r="M24" s="114">
        <v>50478</v>
      </c>
      <c r="N24" s="114">
        <v>57538</v>
      </c>
      <c r="O24" s="306">
        <f t="shared" si="3"/>
        <v>594237</v>
      </c>
      <c r="P24" s="46"/>
    </row>
    <row r="25" spans="1:16" s="47" customFormat="1" ht="16.5" thickBot="1" x14ac:dyDescent="0.25">
      <c r="A25" s="312" t="s">
        <v>195</v>
      </c>
      <c r="B25" s="158" t="s">
        <v>238</v>
      </c>
      <c r="C25" s="116">
        <v>23300</v>
      </c>
      <c r="D25" s="116">
        <v>24000</v>
      </c>
      <c r="E25" s="116">
        <v>23000</v>
      </c>
      <c r="F25" s="116">
        <v>23000</v>
      </c>
      <c r="G25" s="116">
        <v>24000</v>
      </c>
      <c r="H25" s="116">
        <v>24000</v>
      </c>
      <c r="I25" s="116">
        <v>23000</v>
      </c>
      <c r="J25" s="116">
        <v>23300</v>
      </c>
      <c r="K25" s="116">
        <v>23300</v>
      </c>
      <c r="L25" s="116">
        <v>23300</v>
      </c>
      <c r="M25" s="116">
        <v>23118</v>
      </c>
      <c r="N25" s="116">
        <v>21547</v>
      </c>
      <c r="O25" s="306">
        <f t="shared" si="3"/>
        <v>278865</v>
      </c>
      <c r="P25" s="46"/>
    </row>
    <row r="26" spans="1:16" s="307" customFormat="1" ht="20.25" customHeight="1" thickTop="1" thickBot="1" x14ac:dyDescent="0.25">
      <c r="A26" s="313" t="s">
        <v>195</v>
      </c>
      <c r="B26" s="314" t="s">
        <v>196</v>
      </c>
      <c r="C26" s="315">
        <f t="shared" ref="C26:N26" si="4">SUM(C17:C25)</f>
        <v>445677</v>
      </c>
      <c r="D26" s="315">
        <f t="shared" si="4"/>
        <v>255467</v>
      </c>
      <c r="E26" s="315">
        <f t="shared" si="4"/>
        <v>413765</v>
      </c>
      <c r="F26" s="315">
        <f t="shared" si="4"/>
        <v>572814</v>
      </c>
      <c r="G26" s="315">
        <f t="shared" si="4"/>
        <v>466659</v>
      </c>
      <c r="H26" s="315">
        <f t="shared" si="4"/>
        <v>724616</v>
      </c>
      <c r="I26" s="315">
        <f t="shared" si="4"/>
        <v>603168</v>
      </c>
      <c r="J26" s="315">
        <f t="shared" si="4"/>
        <v>373736</v>
      </c>
      <c r="K26" s="315">
        <f t="shared" si="4"/>
        <v>900151</v>
      </c>
      <c r="L26" s="315">
        <f t="shared" si="4"/>
        <v>321235</v>
      </c>
      <c r="M26" s="315">
        <f t="shared" si="4"/>
        <v>541756</v>
      </c>
      <c r="N26" s="315">
        <f t="shared" si="4"/>
        <v>479626</v>
      </c>
      <c r="O26" s="316">
        <f t="shared" si="3"/>
        <v>6098670</v>
      </c>
      <c r="P26" s="317"/>
    </row>
    <row r="27" spans="1:16" ht="16.5" thickTop="1" x14ac:dyDescent="0.25">
      <c r="A27" s="318"/>
      <c r="B27" s="491"/>
      <c r="C27" s="491"/>
      <c r="D27" s="491"/>
      <c r="E27" s="491"/>
      <c r="F27" s="491"/>
      <c r="G27" s="491"/>
      <c r="H27" s="491"/>
      <c r="I27" s="491"/>
      <c r="J27" s="491"/>
      <c r="K27" s="491"/>
      <c r="L27" s="491"/>
      <c r="M27" s="390"/>
      <c r="N27" s="390"/>
      <c r="O27" s="391"/>
    </row>
    <row r="28" spans="1:16" x14ac:dyDescent="0.25">
      <c r="A28" s="318"/>
    </row>
  </sheetData>
  <mergeCells count="3">
    <mergeCell ref="A1:O1"/>
    <mergeCell ref="A2:O2"/>
    <mergeCell ref="B27:L27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50"/>
  </sheetPr>
  <dimension ref="A1:J36"/>
  <sheetViews>
    <sheetView zoomScaleNormal="100" workbookViewId="0">
      <selection activeCell="A2" sqref="A2:E2"/>
    </sheetView>
  </sheetViews>
  <sheetFormatPr defaultColWidth="8" defaultRowHeight="12.75" x14ac:dyDescent="0.2"/>
  <cols>
    <col min="1" max="1" width="5.5703125" style="32" customWidth="1"/>
    <col min="2" max="2" width="35.28515625" style="34" customWidth="1"/>
    <col min="3" max="3" width="23.7109375" style="34" customWidth="1"/>
    <col min="4" max="4" width="19.42578125" style="34" customWidth="1"/>
    <col min="5" max="5" width="17.28515625" style="34" customWidth="1"/>
    <col min="6" max="16384" width="8" style="34"/>
  </cols>
  <sheetData>
    <row r="1" spans="1:10" ht="12.75" customHeight="1" x14ac:dyDescent="0.2">
      <c r="A1" s="485"/>
      <c r="B1" s="485"/>
      <c r="C1" s="485"/>
      <c r="D1" s="485"/>
      <c r="E1" s="485"/>
      <c r="F1" s="33"/>
      <c r="G1" s="33"/>
      <c r="H1" s="33"/>
      <c r="I1" s="33"/>
      <c r="J1" s="33"/>
    </row>
    <row r="2" spans="1:10" x14ac:dyDescent="0.2">
      <c r="A2" s="493" t="s">
        <v>391</v>
      </c>
      <c r="B2" s="493"/>
      <c r="C2" s="493"/>
      <c r="D2" s="493"/>
      <c r="E2" s="493"/>
      <c r="F2" s="35"/>
      <c r="G2" s="35"/>
      <c r="H2" s="35"/>
      <c r="I2" s="35"/>
      <c r="J2" s="35"/>
    </row>
    <row r="3" spans="1:10" ht="15.75" x14ac:dyDescent="0.2">
      <c r="A3" s="487" t="s">
        <v>55</v>
      </c>
      <c r="B3" s="487"/>
      <c r="C3" s="487"/>
      <c r="D3" s="488"/>
      <c r="E3" s="488"/>
    </row>
    <row r="4" spans="1:10" ht="15.75" x14ac:dyDescent="0.2">
      <c r="A4" s="487" t="s">
        <v>56</v>
      </c>
      <c r="B4" s="487"/>
      <c r="C4" s="487"/>
      <c r="D4" s="492"/>
      <c r="E4" s="492"/>
    </row>
    <row r="5" spans="1:10" s="36" customFormat="1" ht="17.25" customHeight="1" thickBot="1" x14ac:dyDescent="0.25">
      <c r="A5" s="52"/>
      <c r="B5" s="53"/>
      <c r="C5" s="53"/>
      <c r="E5" s="41" t="s">
        <v>133</v>
      </c>
    </row>
    <row r="6" spans="1:10" s="39" customFormat="1" ht="36.75" customHeight="1" thickBot="1" x14ac:dyDescent="0.25">
      <c r="A6" s="54" t="s">
        <v>118</v>
      </c>
      <c r="B6" s="55" t="s">
        <v>52</v>
      </c>
      <c r="C6" s="55" t="s">
        <v>53</v>
      </c>
      <c r="D6" s="37" t="s">
        <v>57</v>
      </c>
      <c r="E6" s="38" t="s">
        <v>58</v>
      </c>
    </row>
    <row r="7" spans="1:10" ht="31.5" customHeight="1" x14ac:dyDescent="0.2">
      <c r="A7" s="64" t="s">
        <v>96</v>
      </c>
      <c r="B7" s="65" t="s">
        <v>59</v>
      </c>
      <c r="C7" s="123">
        <v>38000</v>
      </c>
      <c r="D7" s="124">
        <v>39880</v>
      </c>
      <c r="E7" s="125">
        <v>1880</v>
      </c>
      <c r="G7" s="40"/>
    </row>
    <row r="8" spans="1:10" ht="24.75" customHeight="1" x14ac:dyDescent="0.2">
      <c r="A8" s="56" t="s">
        <v>97</v>
      </c>
      <c r="B8" s="57" t="s">
        <v>60</v>
      </c>
      <c r="C8" s="126">
        <v>40500</v>
      </c>
      <c r="D8" s="127">
        <v>41254</v>
      </c>
      <c r="E8" s="128">
        <v>754</v>
      </c>
      <c r="G8" s="40"/>
    </row>
    <row r="9" spans="1:10" ht="18" customHeight="1" thickBot="1" x14ac:dyDescent="0.25">
      <c r="A9" s="58"/>
      <c r="B9" s="59" t="s">
        <v>150</v>
      </c>
      <c r="C9" s="129">
        <f>SUM(C7:C8)</f>
        <v>78500</v>
      </c>
      <c r="D9" s="130">
        <f>SUM(D7:D8)</f>
        <v>81134</v>
      </c>
      <c r="E9" s="131">
        <f>SUM(E7:E8)</f>
        <v>2634</v>
      </c>
    </row>
    <row r="10" spans="1:10" ht="15.75" x14ac:dyDescent="0.2">
      <c r="A10" s="60"/>
      <c r="B10" s="61"/>
      <c r="C10" s="61"/>
    </row>
    <row r="11" spans="1:10" ht="15.75" x14ac:dyDescent="0.2">
      <c r="A11" s="60"/>
      <c r="B11" s="61"/>
      <c r="C11" s="61"/>
    </row>
    <row r="12" spans="1:10" ht="15.75" x14ac:dyDescent="0.2">
      <c r="A12" s="60"/>
      <c r="B12" s="61"/>
      <c r="C12" s="61"/>
    </row>
    <row r="13" spans="1:10" ht="15.75" x14ac:dyDescent="0.2">
      <c r="A13" s="60"/>
      <c r="B13" s="61"/>
      <c r="C13" s="61"/>
    </row>
    <row r="14" spans="1:10" ht="15.75" x14ac:dyDescent="0.2">
      <c r="A14" s="60"/>
      <c r="B14" s="61"/>
      <c r="C14" s="61"/>
    </row>
    <row r="15" spans="1:10" ht="15.75" x14ac:dyDescent="0.2">
      <c r="A15" s="60"/>
      <c r="B15" s="61"/>
      <c r="C15" s="61"/>
    </row>
    <row r="16" spans="1:10" ht="15.75" x14ac:dyDescent="0.2">
      <c r="A16" s="60"/>
      <c r="B16" s="61"/>
      <c r="C16" s="61"/>
    </row>
    <row r="17" spans="1:4" ht="15.75" x14ac:dyDescent="0.2">
      <c r="A17" s="60"/>
      <c r="B17" s="61"/>
      <c r="C17" s="61"/>
    </row>
    <row r="18" spans="1:4" ht="15.75" x14ac:dyDescent="0.2">
      <c r="A18" s="60"/>
      <c r="B18" s="61"/>
      <c r="C18" s="61"/>
    </row>
    <row r="19" spans="1:4" ht="15.75" x14ac:dyDescent="0.2">
      <c r="A19" s="60"/>
      <c r="B19" s="61"/>
      <c r="C19" s="61"/>
    </row>
    <row r="20" spans="1:4" ht="15.75" x14ac:dyDescent="0.2">
      <c r="A20" s="60"/>
      <c r="B20" s="61"/>
      <c r="C20" s="61"/>
    </row>
    <row r="21" spans="1:4" ht="15.75" x14ac:dyDescent="0.2">
      <c r="A21" s="60"/>
      <c r="B21" s="61"/>
      <c r="C21" s="61"/>
    </row>
    <row r="22" spans="1:4" ht="15.75" x14ac:dyDescent="0.2">
      <c r="A22" s="60"/>
      <c r="B22" s="61"/>
      <c r="C22" s="61"/>
    </row>
    <row r="23" spans="1:4" ht="15.75" x14ac:dyDescent="0.2">
      <c r="A23" s="60"/>
      <c r="B23" s="61"/>
      <c r="C23" s="61"/>
    </row>
    <row r="24" spans="1:4" ht="15.75" x14ac:dyDescent="0.2">
      <c r="A24" s="62"/>
      <c r="B24" s="63"/>
      <c r="C24" s="63"/>
    </row>
    <row r="25" spans="1:4" ht="15.75" x14ac:dyDescent="0.2">
      <c r="A25" s="62"/>
      <c r="B25" s="63"/>
      <c r="C25" s="63"/>
    </row>
    <row r="26" spans="1:4" ht="15.75" x14ac:dyDescent="0.2">
      <c r="A26" s="62"/>
      <c r="B26" s="63"/>
      <c r="C26" s="63"/>
    </row>
    <row r="27" spans="1:4" ht="15.75" x14ac:dyDescent="0.2">
      <c r="A27" s="62"/>
      <c r="B27" s="63"/>
      <c r="C27" s="63"/>
    </row>
    <row r="28" spans="1:4" ht="15.75" x14ac:dyDescent="0.2">
      <c r="A28" s="62"/>
      <c r="B28" s="63"/>
      <c r="C28" s="63"/>
    </row>
    <row r="29" spans="1:4" ht="15.75" x14ac:dyDescent="0.2">
      <c r="A29" s="62"/>
      <c r="B29" s="63"/>
      <c r="C29" s="63"/>
    </row>
    <row r="30" spans="1:4" ht="15.75" x14ac:dyDescent="0.2">
      <c r="A30" s="62"/>
      <c r="B30" s="63"/>
      <c r="C30" s="63"/>
    </row>
    <row r="31" spans="1:4" ht="15.75" x14ac:dyDescent="0.2">
      <c r="A31" s="62"/>
      <c r="B31" s="63"/>
      <c r="C31" s="63"/>
      <c r="D31" s="42"/>
    </row>
    <row r="32" spans="1:4" ht="15.75" x14ac:dyDescent="0.2">
      <c r="A32" s="60"/>
      <c r="B32" s="61"/>
      <c r="C32" s="61"/>
    </row>
    <row r="33" spans="1:3" ht="15.75" x14ac:dyDescent="0.2">
      <c r="A33" s="60"/>
      <c r="B33" s="61"/>
      <c r="C33" s="61"/>
    </row>
    <row r="34" spans="1:3" ht="15.75" x14ac:dyDescent="0.2">
      <c r="A34" s="60"/>
      <c r="B34" s="61"/>
      <c r="C34" s="61"/>
    </row>
    <row r="35" spans="1:3" ht="15.75" x14ac:dyDescent="0.2">
      <c r="A35" s="60"/>
      <c r="B35" s="61"/>
      <c r="C35" s="61"/>
    </row>
    <row r="36" spans="1:3" ht="15.75" x14ac:dyDescent="0.2">
      <c r="A36" s="60"/>
      <c r="B36" s="61"/>
      <c r="C36" s="61"/>
    </row>
  </sheetData>
  <mergeCells count="4">
    <mergeCell ref="A3:E3"/>
    <mergeCell ref="A4:E4"/>
    <mergeCell ref="A1:E1"/>
    <mergeCell ref="A2:E2"/>
  </mergeCells>
  <phoneticPr fontId="22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4FD4-64F8-4181-846F-990D715F1E0D}">
  <dimension ref="B1:T20"/>
  <sheetViews>
    <sheetView zoomScaleNormal="100" workbookViewId="0">
      <selection activeCell="E1" sqref="E1"/>
    </sheetView>
  </sheetViews>
  <sheetFormatPr defaultRowHeight="12.75" x14ac:dyDescent="0.2"/>
  <cols>
    <col min="1" max="1" width="2.5703125" style="118" customWidth="1"/>
    <col min="2" max="2" width="46.140625" style="118" customWidth="1"/>
    <col min="3" max="3" width="5.42578125" style="118" customWidth="1"/>
    <col min="4" max="4" width="9.140625" style="118"/>
    <col min="5" max="5" width="8.140625" style="118" customWidth="1"/>
    <col min="6" max="6" width="9.140625" style="118"/>
    <col min="7" max="7" width="8.85546875" style="118" customWidth="1"/>
    <col min="8" max="8" width="1.85546875" style="118" hidden="1" customWidth="1"/>
    <col min="9" max="9" width="9.140625" style="118" customWidth="1"/>
    <col min="10" max="10" width="8" style="118" customWidth="1"/>
    <col min="11" max="12" width="9.140625" style="118" hidden="1" customWidth="1"/>
    <col min="13" max="13" width="8" style="118" customWidth="1"/>
    <col min="14" max="15" width="9.140625" style="118"/>
    <col min="16" max="16" width="9.140625" style="118" customWidth="1"/>
    <col min="17" max="17" width="9" style="118" customWidth="1"/>
    <col min="18" max="18" width="9.140625" style="118" hidden="1" customWidth="1"/>
    <col min="19" max="19" width="8" style="118" customWidth="1"/>
    <col min="20" max="20" width="9.140625" style="118" hidden="1" customWidth="1"/>
    <col min="21" max="16384" width="9.140625" style="118"/>
  </cols>
  <sheetData>
    <row r="1" spans="2:20" ht="19.5" customHeight="1" x14ac:dyDescent="0.2">
      <c r="B1" s="132"/>
      <c r="C1" s="132"/>
      <c r="D1" s="132"/>
      <c r="E1" s="132" t="s">
        <v>124</v>
      </c>
      <c r="F1" s="132" t="s">
        <v>387</v>
      </c>
      <c r="G1" s="132"/>
      <c r="H1" s="132"/>
      <c r="I1" s="132" t="s">
        <v>388</v>
      </c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2:20" x14ac:dyDescent="0.2">
      <c r="B2" s="133"/>
      <c r="C2" s="133"/>
      <c r="D2" s="133" t="s">
        <v>61</v>
      </c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2:20" ht="13.5" thickBot="1" x14ac:dyDescent="0.25">
      <c r="B3" s="134"/>
      <c r="C3" s="134"/>
      <c r="D3" s="134"/>
      <c r="E3" s="494"/>
      <c r="F3" s="494"/>
      <c r="G3" s="494"/>
      <c r="H3" s="494"/>
      <c r="I3" s="494"/>
      <c r="J3" s="134"/>
      <c r="K3" s="135"/>
      <c r="L3" s="135"/>
      <c r="M3" s="135"/>
      <c r="N3" s="135"/>
      <c r="O3" s="135"/>
      <c r="P3" s="135"/>
      <c r="Q3" s="135"/>
      <c r="R3" s="495"/>
      <c r="S3" s="495"/>
      <c r="T3" s="159" t="s">
        <v>133</v>
      </c>
    </row>
    <row r="4" spans="2:20" ht="27" customHeight="1" x14ac:dyDescent="0.2">
      <c r="B4" s="136" t="s">
        <v>99</v>
      </c>
      <c r="C4" s="137" t="s">
        <v>6</v>
      </c>
      <c r="D4" s="138"/>
      <c r="E4" s="496" t="s">
        <v>288</v>
      </c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</row>
    <row r="5" spans="2:20" ht="18.75" customHeight="1" x14ac:dyDescent="0.2">
      <c r="B5" s="139" t="s">
        <v>32</v>
      </c>
      <c r="C5" s="140"/>
      <c r="D5" s="141" t="s">
        <v>289</v>
      </c>
      <c r="E5" s="141" t="s">
        <v>290</v>
      </c>
      <c r="F5" s="141" t="s">
        <v>291</v>
      </c>
      <c r="G5" s="497" t="s">
        <v>292</v>
      </c>
      <c r="H5" s="497"/>
      <c r="I5" s="142" t="s">
        <v>293</v>
      </c>
      <c r="J5" s="498" t="s">
        <v>294</v>
      </c>
      <c r="K5" s="498"/>
      <c r="L5" s="498"/>
      <c r="M5" s="142" t="s">
        <v>295</v>
      </c>
      <c r="N5" s="142" t="s">
        <v>296</v>
      </c>
      <c r="O5" s="142" t="s">
        <v>297</v>
      </c>
      <c r="P5" s="142" t="s">
        <v>298</v>
      </c>
      <c r="Q5" s="498" t="s">
        <v>299</v>
      </c>
      <c r="R5" s="498"/>
      <c r="S5" s="498" t="s">
        <v>300</v>
      </c>
      <c r="T5" s="498"/>
    </row>
    <row r="6" spans="2:20" ht="18.75" customHeight="1" x14ac:dyDescent="0.2">
      <c r="B6" s="143" t="s">
        <v>62</v>
      </c>
      <c r="C6" s="144">
        <v>1</v>
      </c>
      <c r="D6" s="145">
        <v>798979</v>
      </c>
      <c r="E6" s="145">
        <v>750000</v>
      </c>
      <c r="F6" s="145">
        <v>750000</v>
      </c>
      <c r="G6" s="499">
        <v>750000</v>
      </c>
      <c r="H6" s="499"/>
      <c r="I6" s="146">
        <v>750000</v>
      </c>
      <c r="J6" s="500">
        <v>750000</v>
      </c>
      <c r="K6" s="500"/>
      <c r="L6" s="500"/>
      <c r="M6" s="146">
        <v>750000</v>
      </c>
      <c r="N6" s="146">
        <v>750000</v>
      </c>
      <c r="O6" s="146">
        <v>750000</v>
      </c>
      <c r="P6" s="146">
        <v>750000</v>
      </c>
      <c r="Q6" s="500">
        <v>750000</v>
      </c>
      <c r="R6" s="500"/>
      <c r="S6" s="500">
        <v>750000</v>
      </c>
      <c r="T6" s="500"/>
    </row>
    <row r="7" spans="2:20" ht="18.75" customHeight="1" x14ac:dyDescent="0.2">
      <c r="B7" s="143" t="s">
        <v>301</v>
      </c>
      <c r="C7" s="144">
        <v>2</v>
      </c>
      <c r="D7" s="145">
        <v>30771</v>
      </c>
      <c r="E7" s="145">
        <v>30000</v>
      </c>
      <c r="F7" s="145">
        <v>30000</v>
      </c>
      <c r="G7" s="499">
        <v>30000</v>
      </c>
      <c r="H7" s="499"/>
      <c r="I7" s="146">
        <v>30000</v>
      </c>
      <c r="J7" s="500">
        <v>30000</v>
      </c>
      <c r="K7" s="500"/>
      <c r="L7" s="500"/>
      <c r="M7" s="146">
        <v>30000</v>
      </c>
      <c r="N7" s="146">
        <v>30000</v>
      </c>
      <c r="O7" s="146">
        <v>30000</v>
      </c>
      <c r="P7" s="146">
        <v>30000</v>
      </c>
      <c r="Q7" s="500">
        <v>30000</v>
      </c>
      <c r="R7" s="500"/>
      <c r="S7" s="500">
        <v>30000</v>
      </c>
      <c r="T7" s="500"/>
    </row>
    <row r="8" spans="2:20" ht="29.25" customHeight="1" x14ac:dyDescent="0.2">
      <c r="B8" s="143" t="s">
        <v>302</v>
      </c>
      <c r="C8" s="144">
        <v>3</v>
      </c>
      <c r="D8" s="145">
        <v>1760</v>
      </c>
      <c r="E8" s="145">
        <v>1000</v>
      </c>
      <c r="F8" s="145">
        <v>1000</v>
      </c>
      <c r="G8" s="499">
        <v>1000</v>
      </c>
      <c r="H8" s="499"/>
      <c r="I8" s="146">
        <v>1000</v>
      </c>
      <c r="J8" s="500">
        <v>1000</v>
      </c>
      <c r="K8" s="500"/>
      <c r="L8" s="500"/>
      <c r="M8" s="146">
        <v>1000</v>
      </c>
      <c r="N8" s="146">
        <v>1000</v>
      </c>
      <c r="O8" s="146">
        <v>1000</v>
      </c>
      <c r="P8" s="146">
        <v>1000</v>
      </c>
      <c r="Q8" s="500">
        <v>1000</v>
      </c>
      <c r="R8" s="500"/>
      <c r="S8" s="500">
        <v>1000</v>
      </c>
      <c r="T8" s="500"/>
    </row>
    <row r="9" spans="2:20" ht="47.25" customHeight="1" x14ac:dyDescent="0.2">
      <c r="B9" s="143" t="s">
        <v>303</v>
      </c>
      <c r="C9" s="147">
        <v>4</v>
      </c>
      <c r="D9" s="145">
        <v>168414</v>
      </c>
      <c r="E9" s="145">
        <v>30000</v>
      </c>
      <c r="F9" s="145">
        <v>30000</v>
      </c>
      <c r="G9" s="499">
        <v>30000</v>
      </c>
      <c r="H9" s="499"/>
      <c r="I9" s="146">
        <v>30000</v>
      </c>
      <c r="J9" s="500">
        <v>30000</v>
      </c>
      <c r="K9" s="500"/>
      <c r="L9" s="500"/>
      <c r="M9" s="146">
        <v>30000</v>
      </c>
      <c r="N9" s="146">
        <v>30000</v>
      </c>
      <c r="O9" s="146">
        <v>30000</v>
      </c>
      <c r="P9" s="146">
        <v>30000</v>
      </c>
      <c r="Q9" s="500">
        <v>30000</v>
      </c>
      <c r="R9" s="500"/>
      <c r="S9" s="500">
        <v>30000</v>
      </c>
      <c r="T9" s="500"/>
    </row>
    <row r="10" spans="2:20" ht="39.75" customHeight="1" x14ac:dyDescent="0.2">
      <c r="B10" s="148" t="s">
        <v>63</v>
      </c>
      <c r="C10" s="147">
        <v>5</v>
      </c>
      <c r="D10" s="141">
        <f>SUM(D6:D9)</f>
        <v>999924</v>
      </c>
      <c r="E10" s="141">
        <f>SUM(E6:E9)</f>
        <v>811000</v>
      </c>
      <c r="F10" s="141">
        <f>SUM(F6:F9)</f>
        <v>811000</v>
      </c>
      <c r="G10" s="141">
        <f>SUM(G6:G9)</f>
        <v>811000</v>
      </c>
      <c r="H10" s="141">
        <f t="shared" ref="H10:T10" si="0">SUM(H6:H9)</f>
        <v>0</v>
      </c>
      <c r="I10" s="141">
        <f t="shared" si="0"/>
        <v>811000</v>
      </c>
      <c r="J10" s="141">
        <f t="shared" si="0"/>
        <v>811000</v>
      </c>
      <c r="K10" s="141">
        <f t="shared" si="0"/>
        <v>0</v>
      </c>
      <c r="L10" s="141">
        <f t="shared" si="0"/>
        <v>0</v>
      </c>
      <c r="M10" s="141">
        <f t="shared" si="0"/>
        <v>811000</v>
      </c>
      <c r="N10" s="141">
        <f t="shared" si="0"/>
        <v>811000</v>
      </c>
      <c r="O10" s="141">
        <f t="shared" si="0"/>
        <v>811000</v>
      </c>
      <c r="P10" s="141">
        <f t="shared" si="0"/>
        <v>811000</v>
      </c>
      <c r="Q10" s="141">
        <f t="shared" si="0"/>
        <v>811000</v>
      </c>
      <c r="R10" s="141">
        <f t="shared" si="0"/>
        <v>0</v>
      </c>
      <c r="S10" s="141">
        <f t="shared" si="0"/>
        <v>811000</v>
      </c>
      <c r="T10" s="141">
        <f t="shared" si="0"/>
        <v>0</v>
      </c>
    </row>
    <row r="11" spans="2:20" ht="38.25" customHeight="1" x14ac:dyDescent="0.2">
      <c r="B11" s="148" t="s">
        <v>304</v>
      </c>
      <c r="C11" s="147">
        <v>6</v>
      </c>
      <c r="D11" s="149">
        <f>D10/2</f>
        <v>499962</v>
      </c>
      <c r="E11" s="149">
        <f>E10/2</f>
        <v>405500</v>
      </c>
      <c r="F11" s="149">
        <f>F10/2</f>
        <v>405500</v>
      </c>
      <c r="G11" s="149">
        <f t="shared" ref="G11:T11" si="1">G10/2</f>
        <v>405500</v>
      </c>
      <c r="H11" s="149">
        <f t="shared" si="1"/>
        <v>0</v>
      </c>
      <c r="I11" s="149">
        <f t="shared" si="1"/>
        <v>405500</v>
      </c>
      <c r="J11" s="149">
        <f t="shared" si="1"/>
        <v>405500</v>
      </c>
      <c r="K11" s="149">
        <f t="shared" si="1"/>
        <v>0</v>
      </c>
      <c r="L11" s="149">
        <f t="shared" si="1"/>
        <v>0</v>
      </c>
      <c r="M11" s="149">
        <f t="shared" si="1"/>
        <v>405500</v>
      </c>
      <c r="N11" s="149">
        <f t="shared" si="1"/>
        <v>405500</v>
      </c>
      <c r="O11" s="149">
        <f t="shared" si="1"/>
        <v>405500</v>
      </c>
      <c r="P11" s="149">
        <f t="shared" si="1"/>
        <v>405500</v>
      </c>
      <c r="Q11" s="149">
        <f t="shared" si="1"/>
        <v>405500</v>
      </c>
      <c r="R11" s="149">
        <f t="shared" si="1"/>
        <v>0</v>
      </c>
      <c r="S11" s="149">
        <f t="shared" si="1"/>
        <v>405500</v>
      </c>
      <c r="T11" s="149">
        <f t="shared" si="1"/>
        <v>0</v>
      </c>
    </row>
    <row r="12" spans="2:20" ht="46.5" customHeight="1" x14ac:dyDescent="0.2">
      <c r="B12" s="148" t="s">
        <v>305</v>
      </c>
      <c r="C12" s="147">
        <v>7</v>
      </c>
      <c r="D12" s="141">
        <f>D13+D16</f>
        <v>6071</v>
      </c>
      <c r="E12" s="141">
        <f>E13+E16</f>
        <v>4320</v>
      </c>
      <c r="F12" s="141">
        <f>F13+F16</f>
        <v>34212</v>
      </c>
      <c r="G12" s="141">
        <f t="shared" ref="G12:T12" si="2">G13+G16</f>
        <v>33780</v>
      </c>
      <c r="H12" s="141">
        <f t="shared" si="2"/>
        <v>0</v>
      </c>
      <c r="I12" s="141">
        <f t="shared" si="2"/>
        <v>33348</v>
      </c>
      <c r="J12" s="141">
        <f t="shared" si="2"/>
        <v>32916</v>
      </c>
      <c r="K12" s="141">
        <f t="shared" si="2"/>
        <v>0</v>
      </c>
      <c r="L12" s="141">
        <f t="shared" si="2"/>
        <v>0</v>
      </c>
      <c r="M12" s="141">
        <f t="shared" si="2"/>
        <v>32484</v>
      </c>
      <c r="N12" s="141">
        <f t="shared" si="2"/>
        <v>32052</v>
      </c>
      <c r="O12" s="141">
        <f t="shared" si="2"/>
        <v>31620</v>
      </c>
      <c r="P12" s="141">
        <f t="shared" si="2"/>
        <v>31188</v>
      </c>
      <c r="Q12" s="141">
        <f t="shared" si="2"/>
        <v>30756</v>
      </c>
      <c r="R12" s="141">
        <f t="shared" si="2"/>
        <v>0</v>
      </c>
      <c r="S12" s="141">
        <f t="shared" si="2"/>
        <v>30324</v>
      </c>
      <c r="T12" s="141">
        <f t="shared" si="2"/>
        <v>0</v>
      </c>
    </row>
    <row r="13" spans="2:20" ht="38.25" customHeight="1" x14ac:dyDescent="0.2">
      <c r="B13" s="148" t="s">
        <v>306</v>
      </c>
      <c r="C13" s="147">
        <v>8</v>
      </c>
      <c r="D13" s="145">
        <v>1751</v>
      </c>
      <c r="E13" s="145">
        <v>0</v>
      </c>
      <c r="F13" s="145">
        <v>0</v>
      </c>
      <c r="G13" s="499">
        <v>0</v>
      </c>
      <c r="H13" s="499"/>
      <c r="I13" s="146">
        <v>0</v>
      </c>
      <c r="J13" s="500">
        <v>0</v>
      </c>
      <c r="K13" s="500"/>
      <c r="L13" s="500"/>
      <c r="M13" s="146">
        <v>0</v>
      </c>
      <c r="N13" s="146">
        <v>0</v>
      </c>
      <c r="O13" s="146">
        <v>0</v>
      </c>
      <c r="P13" s="146">
        <v>0</v>
      </c>
      <c r="Q13" s="500">
        <v>0</v>
      </c>
      <c r="R13" s="500"/>
      <c r="S13" s="500">
        <v>0</v>
      </c>
      <c r="T13" s="500"/>
    </row>
    <row r="14" spans="2:20" ht="41.25" customHeight="1" x14ac:dyDescent="0.2">
      <c r="B14" s="143" t="s">
        <v>307</v>
      </c>
      <c r="C14" s="147"/>
      <c r="D14" s="145">
        <v>1751</v>
      </c>
      <c r="E14" s="145">
        <v>0</v>
      </c>
      <c r="F14" s="145">
        <v>0</v>
      </c>
      <c r="G14" s="145">
        <v>0</v>
      </c>
      <c r="H14" s="145"/>
      <c r="I14" s="146">
        <v>0</v>
      </c>
      <c r="J14" s="146">
        <v>0</v>
      </c>
      <c r="K14" s="146"/>
      <c r="L14" s="146"/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/>
      <c r="S14" s="146">
        <v>0</v>
      </c>
      <c r="T14" s="146"/>
    </row>
    <row r="15" spans="2:20" ht="48.75" customHeight="1" x14ac:dyDescent="0.2">
      <c r="B15" s="143" t="s">
        <v>308</v>
      </c>
      <c r="C15" s="147"/>
      <c r="D15" s="145">
        <v>0</v>
      </c>
      <c r="E15" s="145">
        <v>0</v>
      </c>
      <c r="F15" s="145">
        <v>0</v>
      </c>
      <c r="G15" s="145">
        <v>0</v>
      </c>
      <c r="H15" s="145"/>
      <c r="I15" s="146">
        <v>0</v>
      </c>
      <c r="J15" s="146">
        <v>0</v>
      </c>
      <c r="K15" s="146"/>
      <c r="L15" s="146"/>
      <c r="M15" s="146">
        <v>0</v>
      </c>
      <c r="N15" s="146">
        <v>0</v>
      </c>
      <c r="O15" s="146">
        <v>0</v>
      </c>
      <c r="P15" s="146">
        <v>0</v>
      </c>
      <c r="Q15" s="146">
        <v>0</v>
      </c>
      <c r="R15" s="146"/>
      <c r="S15" s="146">
        <v>0</v>
      </c>
      <c r="T15" s="146"/>
    </row>
    <row r="16" spans="2:20" ht="42" customHeight="1" x14ac:dyDescent="0.2">
      <c r="B16" s="148" t="s">
        <v>309</v>
      </c>
      <c r="C16" s="147">
        <v>9</v>
      </c>
      <c r="D16" s="145">
        <v>4320</v>
      </c>
      <c r="E16" s="145">
        <f>E17+E18</f>
        <v>4320</v>
      </c>
      <c r="F16" s="145">
        <v>34212</v>
      </c>
      <c r="G16" s="145">
        <f t="shared" ref="G16:T16" si="3">G17+G18</f>
        <v>33780</v>
      </c>
      <c r="H16" s="145">
        <f t="shared" si="3"/>
        <v>0</v>
      </c>
      <c r="I16" s="145">
        <f t="shared" si="3"/>
        <v>33348</v>
      </c>
      <c r="J16" s="145">
        <f t="shared" si="3"/>
        <v>32916</v>
      </c>
      <c r="K16" s="145">
        <f t="shared" si="3"/>
        <v>0</v>
      </c>
      <c r="L16" s="145">
        <f t="shared" si="3"/>
        <v>0</v>
      </c>
      <c r="M16" s="145">
        <f t="shared" si="3"/>
        <v>32484</v>
      </c>
      <c r="N16" s="145">
        <f t="shared" si="3"/>
        <v>32052</v>
      </c>
      <c r="O16" s="145">
        <f t="shared" si="3"/>
        <v>31620</v>
      </c>
      <c r="P16" s="145">
        <f t="shared" si="3"/>
        <v>31188</v>
      </c>
      <c r="Q16" s="145">
        <f t="shared" si="3"/>
        <v>30756</v>
      </c>
      <c r="R16" s="145">
        <f t="shared" si="3"/>
        <v>0</v>
      </c>
      <c r="S16" s="145">
        <f t="shared" si="3"/>
        <v>30324</v>
      </c>
      <c r="T16" s="145">
        <f t="shared" si="3"/>
        <v>0</v>
      </c>
    </row>
    <row r="17" spans="2:20" ht="42" customHeight="1" x14ac:dyDescent="0.2">
      <c r="B17" s="143" t="s">
        <v>307</v>
      </c>
      <c r="C17" s="147"/>
      <c r="D17" s="145">
        <v>0</v>
      </c>
      <c r="E17" s="145">
        <v>0</v>
      </c>
      <c r="F17" s="145">
        <v>0</v>
      </c>
      <c r="G17" s="145">
        <v>0</v>
      </c>
      <c r="H17" s="145"/>
      <c r="I17" s="146">
        <v>0</v>
      </c>
      <c r="J17" s="146">
        <v>0</v>
      </c>
      <c r="K17" s="146"/>
      <c r="L17" s="146"/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/>
      <c r="S17" s="146">
        <v>0</v>
      </c>
      <c r="T17" s="146"/>
    </row>
    <row r="18" spans="2:20" ht="42" customHeight="1" x14ac:dyDescent="0.2">
      <c r="B18" s="143" t="s">
        <v>308</v>
      </c>
      <c r="C18" s="147"/>
      <c r="D18" s="145">
        <v>4320</v>
      </c>
      <c r="E18" s="145">
        <v>4320</v>
      </c>
      <c r="F18" s="145">
        <v>34212</v>
      </c>
      <c r="G18" s="145">
        <v>33780</v>
      </c>
      <c r="H18" s="145"/>
      <c r="I18" s="146">
        <v>33348</v>
      </c>
      <c r="J18" s="146">
        <v>32916</v>
      </c>
      <c r="K18" s="146"/>
      <c r="L18" s="146"/>
      <c r="M18" s="146">
        <v>32484</v>
      </c>
      <c r="N18" s="146">
        <v>32052</v>
      </c>
      <c r="O18" s="146">
        <v>31620</v>
      </c>
      <c r="P18" s="146">
        <v>31188</v>
      </c>
      <c r="Q18" s="146">
        <v>30756</v>
      </c>
      <c r="R18" s="146"/>
      <c r="S18" s="146">
        <v>30324</v>
      </c>
      <c r="T18" s="146"/>
    </row>
    <row r="19" spans="2:20" ht="42" customHeight="1" x14ac:dyDescent="0.2">
      <c r="B19" s="148" t="s">
        <v>310</v>
      </c>
      <c r="C19" s="147">
        <v>10</v>
      </c>
      <c r="D19" s="149">
        <f>D11-D12</f>
        <v>493891</v>
      </c>
      <c r="E19" s="149">
        <f>E11-E12</f>
        <v>401180</v>
      </c>
      <c r="F19" s="149">
        <f>F11-F12</f>
        <v>371288</v>
      </c>
      <c r="G19" s="149">
        <f>G11-G12</f>
        <v>371720</v>
      </c>
      <c r="H19" s="149">
        <f t="shared" ref="H19:T19" si="4">H11-H12</f>
        <v>0</v>
      </c>
      <c r="I19" s="149">
        <f t="shared" si="4"/>
        <v>372152</v>
      </c>
      <c r="J19" s="149">
        <f t="shared" si="4"/>
        <v>372584</v>
      </c>
      <c r="K19" s="149">
        <f t="shared" si="4"/>
        <v>0</v>
      </c>
      <c r="L19" s="149">
        <f t="shared" si="4"/>
        <v>0</v>
      </c>
      <c r="M19" s="149">
        <f t="shared" si="4"/>
        <v>373016</v>
      </c>
      <c r="N19" s="149">
        <f t="shared" si="4"/>
        <v>373448</v>
      </c>
      <c r="O19" s="149">
        <f t="shared" si="4"/>
        <v>373880</v>
      </c>
      <c r="P19" s="149">
        <f t="shared" si="4"/>
        <v>374312</v>
      </c>
      <c r="Q19" s="149">
        <f t="shared" si="4"/>
        <v>374744</v>
      </c>
      <c r="R19" s="149">
        <f t="shared" si="4"/>
        <v>0</v>
      </c>
      <c r="S19" s="149">
        <f t="shared" si="4"/>
        <v>375176</v>
      </c>
      <c r="T19" s="149">
        <f t="shared" si="4"/>
        <v>0</v>
      </c>
    </row>
    <row r="20" spans="2:20" ht="20.25" customHeight="1" thickBot="1" x14ac:dyDescent="0.25">
      <c r="B20" s="150" t="s">
        <v>311</v>
      </c>
      <c r="C20" s="151"/>
      <c r="D20" s="152">
        <f>D12/D10</f>
        <v>6.0714614310687616E-3</v>
      </c>
      <c r="E20" s="152">
        <f t="shared" ref="E20:T20" si="5">E12/E10</f>
        <v>5.3267570900123306E-3</v>
      </c>
      <c r="F20" s="152">
        <f t="shared" si="5"/>
        <v>4.2184956843403204E-2</v>
      </c>
      <c r="G20" s="152">
        <f t="shared" si="5"/>
        <v>4.1652281134401975E-2</v>
      </c>
      <c r="H20" s="152" t="e">
        <f t="shared" si="5"/>
        <v>#DIV/0!</v>
      </c>
      <c r="I20" s="152">
        <f t="shared" si="5"/>
        <v>4.1119605425400739E-2</v>
      </c>
      <c r="J20" s="152">
        <f t="shared" si="5"/>
        <v>4.058692971639951E-2</v>
      </c>
      <c r="K20" s="152" t="e">
        <f t="shared" si="5"/>
        <v>#DIV/0!</v>
      </c>
      <c r="L20" s="152" t="e">
        <f t="shared" si="5"/>
        <v>#DIV/0!</v>
      </c>
      <c r="M20" s="152">
        <f t="shared" si="5"/>
        <v>4.0054254007398274E-2</v>
      </c>
      <c r="N20" s="152">
        <f t="shared" si="5"/>
        <v>3.9521578298397038E-2</v>
      </c>
      <c r="O20" s="152">
        <f t="shared" si="5"/>
        <v>3.8988902589395809E-2</v>
      </c>
      <c r="P20" s="152">
        <f t="shared" si="5"/>
        <v>3.8456226880394573E-2</v>
      </c>
      <c r="Q20" s="152">
        <f t="shared" si="5"/>
        <v>3.7923551171393344E-2</v>
      </c>
      <c r="R20" s="152" t="e">
        <f t="shared" si="5"/>
        <v>#DIV/0!</v>
      </c>
      <c r="S20" s="152">
        <f t="shared" si="5"/>
        <v>3.7390875462392108E-2</v>
      </c>
      <c r="T20" s="152" t="e">
        <f t="shared" si="5"/>
        <v>#DIV/0!</v>
      </c>
    </row>
  </sheetData>
  <mergeCells count="28">
    <mergeCell ref="G13:H13"/>
    <mergeCell ref="J13:L13"/>
    <mergeCell ref="Q13:R13"/>
    <mergeCell ref="S13:T13"/>
    <mergeCell ref="G8:H8"/>
    <mergeCell ref="J8:L8"/>
    <mergeCell ref="Q8:R8"/>
    <mergeCell ref="S8:T8"/>
    <mergeCell ref="G9:H9"/>
    <mergeCell ref="J9:L9"/>
    <mergeCell ref="Q9:R9"/>
    <mergeCell ref="S9:T9"/>
    <mergeCell ref="G6:H6"/>
    <mergeCell ref="J6:L6"/>
    <mergeCell ref="Q6:R6"/>
    <mergeCell ref="S6:T6"/>
    <mergeCell ref="G7:H7"/>
    <mergeCell ref="J7:L7"/>
    <mergeCell ref="Q7:R7"/>
    <mergeCell ref="S7:T7"/>
    <mergeCell ref="E3:G3"/>
    <mergeCell ref="H3:I3"/>
    <mergeCell ref="R3:S3"/>
    <mergeCell ref="E4:T4"/>
    <mergeCell ref="G5:H5"/>
    <mergeCell ref="J5:L5"/>
    <mergeCell ref="Q5:R5"/>
    <mergeCell ref="S5:T5"/>
  </mergeCells>
  <pageMargins left="0.7" right="0.7" top="0.75" bottom="0.75" header="0.3" footer="0.3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36"/>
  <sheetViews>
    <sheetView zoomScaleNormal="100" workbookViewId="0">
      <selection sqref="A1:G1"/>
    </sheetView>
  </sheetViews>
  <sheetFormatPr defaultRowHeight="12.75" x14ac:dyDescent="0.2"/>
  <cols>
    <col min="1" max="1" width="22.7109375" style="49" customWidth="1"/>
    <col min="2" max="2" width="20.42578125" style="49" customWidth="1"/>
    <col min="3" max="3" width="23.7109375" style="49" customWidth="1"/>
    <col min="4" max="4" width="16.85546875" style="49" customWidth="1"/>
    <col min="5" max="5" width="20.28515625" style="49" customWidth="1"/>
    <col min="6" max="6" width="19.85546875" style="49" customWidth="1"/>
    <col min="7" max="16384" width="9.140625" style="49"/>
  </cols>
  <sheetData>
    <row r="1" spans="1:15" s="333" customFormat="1" ht="27.75" customHeight="1" x14ac:dyDescent="0.2">
      <c r="A1" s="458" t="s">
        <v>392</v>
      </c>
      <c r="B1" s="458"/>
      <c r="C1" s="458"/>
      <c r="D1" s="458"/>
      <c r="E1" s="458"/>
      <c r="F1" s="458"/>
      <c r="G1" s="458"/>
    </row>
    <row r="2" spans="1:15" ht="16.5" customHeight="1" thickBot="1" x14ac:dyDescent="0.25">
      <c r="A2" s="458" t="s">
        <v>315</v>
      </c>
      <c r="B2" s="458"/>
      <c r="C2" s="458"/>
      <c r="D2" s="458"/>
      <c r="E2" s="458"/>
      <c r="F2" s="458"/>
      <c r="G2" s="458"/>
      <c r="H2" s="331"/>
      <c r="I2" s="331"/>
      <c r="J2" s="331"/>
      <c r="K2" s="331"/>
      <c r="L2" s="331"/>
      <c r="M2" s="331"/>
      <c r="N2" s="331"/>
      <c r="O2" s="331"/>
    </row>
    <row r="3" spans="1:15" ht="48" customHeight="1" thickBot="1" x14ac:dyDescent="0.25">
      <c r="A3" s="319" t="s">
        <v>64</v>
      </c>
      <c r="B3" s="320" t="s">
        <v>65</v>
      </c>
      <c r="C3" s="321" t="s">
        <v>66</v>
      </c>
      <c r="D3" s="321" t="s">
        <v>67</v>
      </c>
      <c r="E3" s="320" t="s">
        <v>68</v>
      </c>
      <c r="F3" s="322" t="s">
        <v>69</v>
      </c>
    </row>
    <row r="4" spans="1:15" ht="55.5" customHeight="1" thickBot="1" x14ac:dyDescent="0.25">
      <c r="A4" s="323" t="s">
        <v>284</v>
      </c>
      <c r="B4" s="324" t="s">
        <v>201</v>
      </c>
      <c r="C4" s="323"/>
      <c r="D4" s="323"/>
      <c r="E4" s="323" t="s">
        <v>72</v>
      </c>
      <c r="F4" s="323">
        <v>4815</v>
      </c>
    </row>
    <row r="5" spans="1:15" ht="57" customHeight="1" thickBot="1" x14ac:dyDescent="0.25">
      <c r="A5" s="323" t="s">
        <v>70</v>
      </c>
      <c r="B5" s="323" t="s">
        <v>71</v>
      </c>
      <c r="C5" s="323"/>
      <c r="D5" s="323"/>
      <c r="E5" s="323" t="s">
        <v>72</v>
      </c>
      <c r="F5" s="325">
        <v>37034</v>
      </c>
    </row>
    <row r="6" spans="1:15" ht="50.25" customHeight="1" thickBot="1" x14ac:dyDescent="0.25">
      <c r="A6" s="323" t="s">
        <v>163</v>
      </c>
      <c r="B6" s="323" t="s">
        <v>73</v>
      </c>
      <c r="C6" s="323"/>
      <c r="D6" s="323"/>
      <c r="E6" s="323" t="s">
        <v>72</v>
      </c>
      <c r="F6" s="325">
        <v>79935</v>
      </c>
    </row>
    <row r="7" spans="1:15" ht="49.5" customHeight="1" thickBot="1" x14ac:dyDescent="0.25">
      <c r="A7" s="323" t="s">
        <v>8</v>
      </c>
      <c r="B7" s="323" t="s">
        <v>54</v>
      </c>
      <c r="C7" s="323"/>
      <c r="D7" s="323"/>
      <c r="E7" s="323" t="s">
        <v>72</v>
      </c>
      <c r="F7" s="325">
        <v>3200</v>
      </c>
    </row>
    <row r="8" spans="1:15" ht="39.75" customHeight="1" thickBot="1" x14ac:dyDescent="0.25">
      <c r="A8" s="323" t="s">
        <v>8</v>
      </c>
      <c r="B8" s="323" t="s">
        <v>74</v>
      </c>
      <c r="C8" s="323"/>
      <c r="D8" s="323"/>
      <c r="E8" s="323" t="s">
        <v>239</v>
      </c>
      <c r="F8" s="325">
        <v>7310</v>
      </c>
    </row>
    <row r="9" spans="1:15" ht="50.25" customHeight="1" thickBot="1" x14ac:dyDescent="0.25">
      <c r="A9" s="323" t="s">
        <v>8</v>
      </c>
      <c r="B9" s="323" t="s">
        <v>50</v>
      </c>
      <c r="C9" s="323"/>
      <c r="D9" s="323"/>
      <c r="E9" s="323" t="s">
        <v>72</v>
      </c>
      <c r="F9" s="325">
        <v>600</v>
      </c>
    </row>
    <row r="10" spans="1:15" ht="40.5" customHeight="1" thickBot="1" x14ac:dyDescent="0.25">
      <c r="A10" s="323" t="s">
        <v>75</v>
      </c>
      <c r="B10" s="323" t="s">
        <v>140</v>
      </c>
      <c r="C10" s="323"/>
      <c r="D10" s="323"/>
      <c r="E10" s="323" t="s">
        <v>239</v>
      </c>
      <c r="F10" s="325">
        <v>32940</v>
      </c>
    </row>
    <row r="11" spans="1:15" ht="33" customHeight="1" thickBot="1" x14ac:dyDescent="0.25">
      <c r="A11" s="323" t="s">
        <v>8</v>
      </c>
      <c r="B11" s="323"/>
      <c r="C11" s="323" t="s">
        <v>273</v>
      </c>
      <c r="D11" s="323">
        <v>6000</v>
      </c>
      <c r="E11" s="323"/>
      <c r="F11" s="325"/>
    </row>
    <row r="12" spans="1:15" ht="33" customHeight="1" thickBot="1" x14ac:dyDescent="0.25">
      <c r="A12" s="323" t="s">
        <v>8</v>
      </c>
      <c r="B12" s="323"/>
      <c r="C12" s="323" t="s">
        <v>76</v>
      </c>
      <c r="D12" s="323">
        <v>18400</v>
      </c>
      <c r="E12" s="323"/>
      <c r="F12" s="325"/>
    </row>
    <row r="13" spans="1:15" ht="29.25" customHeight="1" thickBot="1" x14ac:dyDescent="0.25">
      <c r="A13" s="326" t="s">
        <v>127</v>
      </c>
      <c r="B13" s="323"/>
      <c r="C13" s="323"/>
      <c r="D13" s="326">
        <f>SUM(D11:D12)</f>
        <v>24400</v>
      </c>
      <c r="E13" s="323"/>
      <c r="F13" s="327">
        <f>SUM(F4:F12)</f>
        <v>165834</v>
      </c>
    </row>
    <row r="14" spans="1:15" ht="15" customHeight="1" x14ac:dyDescent="0.2">
      <c r="A14" s="501"/>
      <c r="B14" s="501"/>
      <c r="C14" s="501"/>
      <c r="D14" s="501"/>
      <c r="E14" s="501"/>
      <c r="F14" s="501"/>
    </row>
    <row r="15" spans="1:15" ht="15" x14ac:dyDescent="0.2">
      <c r="A15" s="66"/>
      <c r="B15" s="66"/>
      <c r="C15" s="66"/>
      <c r="F15" s="50"/>
    </row>
    <row r="16" spans="1:15" ht="15" x14ac:dyDescent="0.2">
      <c r="A16" s="66"/>
      <c r="B16" s="66"/>
      <c r="C16" s="66"/>
      <c r="F16" s="50"/>
    </row>
    <row r="17" spans="1:3" ht="15" x14ac:dyDescent="0.2">
      <c r="A17" s="66"/>
      <c r="B17" s="66"/>
      <c r="C17" s="66"/>
    </row>
    <row r="18" spans="1:3" ht="15" x14ac:dyDescent="0.2">
      <c r="A18" s="66"/>
      <c r="B18" s="66"/>
      <c r="C18" s="66"/>
    </row>
    <row r="19" spans="1:3" ht="15" x14ac:dyDescent="0.2">
      <c r="A19" s="66"/>
      <c r="B19" s="66"/>
      <c r="C19" s="66"/>
    </row>
    <row r="20" spans="1:3" ht="15" x14ac:dyDescent="0.2">
      <c r="A20" s="66"/>
      <c r="B20" s="66"/>
      <c r="C20" s="66"/>
    </row>
    <row r="21" spans="1:3" ht="15" x14ac:dyDescent="0.2">
      <c r="A21" s="66"/>
      <c r="B21" s="66"/>
      <c r="C21" s="66"/>
    </row>
    <row r="22" spans="1:3" ht="15" x14ac:dyDescent="0.2">
      <c r="A22" s="66"/>
      <c r="B22" s="66"/>
      <c r="C22" s="66"/>
    </row>
    <row r="23" spans="1:3" ht="15" x14ac:dyDescent="0.2">
      <c r="A23" s="66"/>
      <c r="B23" s="66"/>
      <c r="C23" s="66"/>
    </row>
    <row r="24" spans="1:3" ht="15" x14ac:dyDescent="0.2">
      <c r="A24" s="66"/>
      <c r="B24" s="66"/>
      <c r="C24" s="66"/>
    </row>
    <row r="25" spans="1:3" ht="15" x14ac:dyDescent="0.2">
      <c r="A25" s="66"/>
      <c r="B25" s="66"/>
      <c r="C25" s="66"/>
    </row>
    <row r="26" spans="1:3" ht="15" x14ac:dyDescent="0.2">
      <c r="A26" s="66"/>
      <c r="B26" s="66"/>
      <c r="C26" s="66"/>
    </row>
    <row r="27" spans="1:3" ht="15" x14ac:dyDescent="0.2">
      <c r="A27" s="66"/>
      <c r="B27" s="66"/>
      <c r="C27" s="66"/>
    </row>
    <row r="28" spans="1:3" ht="15" x14ac:dyDescent="0.2">
      <c r="A28" s="66"/>
      <c r="B28" s="66"/>
      <c r="C28" s="66"/>
    </row>
    <row r="29" spans="1:3" ht="15" x14ac:dyDescent="0.2">
      <c r="A29" s="66"/>
      <c r="B29" s="66"/>
      <c r="C29" s="66"/>
    </row>
    <row r="30" spans="1:3" ht="15" x14ac:dyDescent="0.2">
      <c r="A30" s="66"/>
      <c r="B30" s="66"/>
      <c r="C30" s="66"/>
    </row>
    <row r="31" spans="1:3" ht="15" x14ac:dyDescent="0.2">
      <c r="A31" s="66"/>
      <c r="B31" s="66"/>
      <c r="C31" s="66"/>
    </row>
    <row r="32" spans="1:3" ht="15" x14ac:dyDescent="0.2">
      <c r="A32" s="66"/>
      <c r="B32" s="66"/>
      <c r="C32" s="66"/>
    </row>
    <row r="33" spans="1:3" ht="15" x14ac:dyDescent="0.2">
      <c r="A33" s="66"/>
      <c r="B33" s="66"/>
      <c r="C33" s="66"/>
    </row>
    <row r="34" spans="1:3" ht="15" x14ac:dyDescent="0.2">
      <c r="A34" s="66"/>
      <c r="B34" s="66"/>
      <c r="C34" s="66"/>
    </row>
    <row r="35" spans="1:3" ht="15" x14ac:dyDescent="0.2">
      <c r="A35" s="66"/>
      <c r="B35" s="66"/>
      <c r="C35" s="66"/>
    </row>
    <row r="36" spans="1:3" ht="15" x14ac:dyDescent="0.2">
      <c r="A36" s="66"/>
      <c r="B36" s="66"/>
      <c r="C36" s="66"/>
    </row>
  </sheetData>
  <mergeCells count="3">
    <mergeCell ref="A2:G2"/>
    <mergeCell ref="A1:G1"/>
    <mergeCell ref="A14:F14"/>
  </mergeCells>
  <phoneticPr fontId="26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1C2BA-764D-4C17-A1CD-C49950CB3AAF}">
  <dimension ref="A1:D37"/>
  <sheetViews>
    <sheetView zoomScaleNormal="100" workbookViewId="0">
      <selection activeCell="B19" sqref="B19"/>
    </sheetView>
  </sheetViews>
  <sheetFormatPr defaultColWidth="8" defaultRowHeight="12.75" x14ac:dyDescent="0.2"/>
  <cols>
    <col min="1" max="1" width="10" style="272" customWidth="1"/>
    <col min="2" max="2" width="78.85546875" style="272" customWidth="1"/>
    <col min="3" max="3" width="18.5703125" style="272" customWidth="1"/>
    <col min="4" max="4" width="14" style="272" customWidth="1"/>
    <col min="5" max="15" width="8" style="272"/>
    <col min="16" max="16" width="29.5703125" style="272" customWidth="1"/>
    <col min="17" max="19" width="8" style="272"/>
    <col min="20" max="20" width="21" style="272" customWidth="1"/>
    <col min="21" max="250" width="8" style="272"/>
    <col min="251" max="251" width="10" style="272" customWidth="1"/>
    <col min="252" max="252" width="78.85546875" style="272" customWidth="1"/>
    <col min="253" max="253" width="23.140625" style="272" customWidth="1"/>
    <col min="254" max="254" width="13.85546875" style="272" customWidth="1"/>
    <col min="255" max="255" width="11.42578125" style="272" customWidth="1"/>
    <col min="256" max="271" width="8" style="272"/>
    <col min="272" max="272" width="29.5703125" style="272" customWidth="1"/>
    <col min="273" max="275" width="8" style="272"/>
    <col min="276" max="276" width="21" style="272" customWidth="1"/>
    <col min="277" max="506" width="8" style="272"/>
    <col min="507" max="507" width="10" style="272" customWidth="1"/>
    <col min="508" max="508" width="78.85546875" style="272" customWidth="1"/>
    <col min="509" max="509" width="23.140625" style="272" customWidth="1"/>
    <col min="510" max="510" width="13.85546875" style="272" customWidth="1"/>
    <col min="511" max="511" width="11.42578125" style="272" customWidth="1"/>
    <col min="512" max="527" width="8" style="272"/>
    <col min="528" max="528" width="29.5703125" style="272" customWidth="1"/>
    <col min="529" max="531" width="8" style="272"/>
    <col min="532" max="532" width="21" style="272" customWidth="1"/>
    <col min="533" max="762" width="8" style="272"/>
    <col min="763" max="763" width="10" style="272" customWidth="1"/>
    <col min="764" max="764" width="78.85546875" style="272" customWidth="1"/>
    <col min="765" max="765" width="23.140625" style="272" customWidth="1"/>
    <col min="766" max="766" width="13.85546875" style="272" customWidth="1"/>
    <col min="767" max="767" width="11.42578125" style="272" customWidth="1"/>
    <col min="768" max="783" width="8" style="272"/>
    <col min="784" max="784" width="29.5703125" style="272" customWidth="1"/>
    <col min="785" max="787" width="8" style="272"/>
    <col min="788" max="788" width="21" style="272" customWidth="1"/>
    <col min="789" max="1018" width="8" style="272"/>
    <col min="1019" max="1019" width="10" style="272" customWidth="1"/>
    <col min="1020" max="1020" width="78.85546875" style="272" customWidth="1"/>
    <col min="1021" max="1021" width="23.140625" style="272" customWidth="1"/>
    <col min="1022" max="1022" width="13.85546875" style="272" customWidth="1"/>
    <col min="1023" max="1023" width="11.42578125" style="272" customWidth="1"/>
    <col min="1024" max="1039" width="8" style="272"/>
    <col min="1040" max="1040" width="29.5703125" style="272" customWidth="1"/>
    <col min="1041" max="1043" width="8" style="272"/>
    <col min="1044" max="1044" width="21" style="272" customWidth="1"/>
    <col min="1045" max="1274" width="8" style="272"/>
    <col min="1275" max="1275" width="10" style="272" customWidth="1"/>
    <col min="1276" max="1276" width="78.85546875" style="272" customWidth="1"/>
    <col min="1277" max="1277" width="23.140625" style="272" customWidth="1"/>
    <col min="1278" max="1278" width="13.85546875" style="272" customWidth="1"/>
    <col min="1279" max="1279" width="11.42578125" style="272" customWidth="1"/>
    <col min="1280" max="1295" width="8" style="272"/>
    <col min="1296" max="1296" width="29.5703125" style="272" customWidth="1"/>
    <col min="1297" max="1299" width="8" style="272"/>
    <col min="1300" max="1300" width="21" style="272" customWidth="1"/>
    <col min="1301" max="1530" width="8" style="272"/>
    <col min="1531" max="1531" width="10" style="272" customWidth="1"/>
    <col min="1532" max="1532" width="78.85546875" style="272" customWidth="1"/>
    <col min="1533" max="1533" width="23.140625" style="272" customWidth="1"/>
    <col min="1534" max="1534" width="13.85546875" style="272" customWidth="1"/>
    <col min="1535" max="1535" width="11.42578125" style="272" customWidth="1"/>
    <col min="1536" max="1551" width="8" style="272"/>
    <col min="1552" max="1552" width="29.5703125" style="272" customWidth="1"/>
    <col min="1553" max="1555" width="8" style="272"/>
    <col min="1556" max="1556" width="21" style="272" customWidth="1"/>
    <col min="1557" max="1786" width="8" style="272"/>
    <col min="1787" max="1787" width="10" style="272" customWidth="1"/>
    <col min="1788" max="1788" width="78.85546875" style="272" customWidth="1"/>
    <col min="1789" max="1789" width="23.140625" style="272" customWidth="1"/>
    <col min="1790" max="1790" width="13.85546875" style="272" customWidth="1"/>
    <col min="1791" max="1791" width="11.42578125" style="272" customWidth="1"/>
    <col min="1792" max="1807" width="8" style="272"/>
    <col min="1808" max="1808" width="29.5703125" style="272" customWidth="1"/>
    <col min="1809" max="1811" width="8" style="272"/>
    <col min="1812" max="1812" width="21" style="272" customWidth="1"/>
    <col min="1813" max="2042" width="8" style="272"/>
    <col min="2043" max="2043" width="10" style="272" customWidth="1"/>
    <col min="2044" max="2044" width="78.85546875" style="272" customWidth="1"/>
    <col min="2045" max="2045" width="23.140625" style="272" customWidth="1"/>
    <col min="2046" max="2046" width="13.85546875" style="272" customWidth="1"/>
    <col min="2047" max="2047" width="11.42578125" style="272" customWidth="1"/>
    <col min="2048" max="2063" width="8" style="272"/>
    <col min="2064" max="2064" width="29.5703125" style="272" customWidth="1"/>
    <col min="2065" max="2067" width="8" style="272"/>
    <col min="2068" max="2068" width="21" style="272" customWidth="1"/>
    <col min="2069" max="2298" width="8" style="272"/>
    <col min="2299" max="2299" width="10" style="272" customWidth="1"/>
    <col min="2300" max="2300" width="78.85546875" style="272" customWidth="1"/>
    <col min="2301" max="2301" width="23.140625" style="272" customWidth="1"/>
    <col min="2302" max="2302" width="13.85546875" style="272" customWidth="1"/>
    <col min="2303" max="2303" width="11.42578125" style="272" customWidth="1"/>
    <col min="2304" max="2319" width="8" style="272"/>
    <col min="2320" max="2320" width="29.5703125" style="272" customWidth="1"/>
    <col min="2321" max="2323" width="8" style="272"/>
    <col min="2324" max="2324" width="21" style="272" customWidth="1"/>
    <col min="2325" max="2554" width="8" style="272"/>
    <col min="2555" max="2555" width="10" style="272" customWidth="1"/>
    <col min="2556" max="2556" width="78.85546875" style="272" customWidth="1"/>
    <col min="2557" max="2557" width="23.140625" style="272" customWidth="1"/>
    <col min="2558" max="2558" width="13.85546875" style="272" customWidth="1"/>
    <col min="2559" max="2559" width="11.42578125" style="272" customWidth="1"/>
    <col min="2560" max="2575" width="8" style="272"/>
    <col min="2576" max="2576" width="29.5703125" style="272" customWidth="1"/>
    <col min="2577" max="2579" width="8" style="272"/>
    <col min="2580" max="2580" width="21" style="272" customWidth="1"/>
    <col min="2581" max="2810" width="8" style="272"/>
    <col min="2811" max="2811" width="10" style="272" customWidth="1"/>
    <col min="2812" max="2812" width="78.85546875" style="272" customWidth="1"/>
    <col min="2813" max="2813" width="23.140625" style="272" customWidth="1"/>
    <col min="2814" max="2814" width="13.85546875" style="272" customWidth="1"/>
    <col min="2815" max="2815" width="11.42578125" style="272" customWidth="1"/>
    <col min="2816" max="2831" width="8" style="272"/>
    <col min="2832" max="2832" width="29.5703125" style="272" customWidth="1"/>
    <col min="2833" max="2835" width="8" style="272"/>
    <col min="2836" max="2836" width="21" style="272" customWidth="1"/>
    <col min="2837" max="3066" width="8" style="272"/>
    <col min="3067" max="3067" width="10" style="272" customWidth="1"/>
    <col min="3068" max="3068" width="78.85546875" style="272" customWidth="1"/>
    <col min="3069" max="3069" width="23.140625" style="272" customWidth="1"/>
    <col min="3070" max="3070" width="13.85546875" style="272" customWidth="1"/>
    <col min="3071" max="3071" width="11.42578125" style="272" customWidth="1"/>
    <col min="3072" max="3087" width="8" style="272"/>
    <col min="3088" max="3088" width="29.5703125" style="272" customWidth="1"/>
    <col min="3089" max="3091" width="8" style="272"/>
    <col min="3092" max="3092" width="21" style="272" customWidth="1"/>
    <col min="3093" max="3322" width="8" style="272"/>
    <col min="3323" max="3323" width="10" style="272" customWidth="1"/>
    <col min="3324" max="3324" width="78.85546875" style="272" customWidth="1"/>
    <col min="3325" max="3325" width="23.140625" style="272" customWidth="1"/>
    <col min="3326" max="3326" width="13.85546875" style="272" customWidth="1"/>
    <col min="3327" max="3327" width="11.42578125" style="272" customWidth="1"/>
    <col min="3328" max="3343" width="8" style="272"/>
    <col min="3344" max="3344" width="29.5703125" style="272" customWidth="1"/>
    <col min="3345" max="3347" width="8" style="272"/>
    <col min="3348" max="3348" width="21" style="272" customWidth="1"/>
    <col min="3349" max="3578" width="8" style="272"/>
    <col min="3579" max="3579" width="10" style="272" customWidth="1"/>
    <col min="3580" max="3580" width="78.85546875" style="272" customWidth="1"/>
    <col min="3581" max="3581" width="23.140625" style="272" customWidth="1"/>
    <col min="3582" max="3582" width="13.85546875" style="272" customWidth="1"/>
    <col min="3583" max="3583" width="11.42578125" style="272" customWidth="1"/>
    <col min="3584" max="3599" width="8" style="272"/>
    <col min="3600" max="3600" width="29.5703125" style="272" customWidth="1"/>
    <col min="3601" max="3603" width="8" style="272"/>
    <col min="3604" max="3604" width="21" style="272" customWidth="1"/>
    <col min="3605" max="3834" width="8" style="272"/>
    <col min="3835" max="3835" width="10" style="272" customWidth="1"/>
    <col min="3836" max="3836" width="78.85546875" style="272" customWidth="1"/>
    <col min="3837" max="3837" width="23.140625" style="272" customWidth="1"/>
    <col min="3838" max="3838" width="13.85546875" style="272" customWidth="1"/>
    <col min="3839" max="3839" width="11.42578125" style="272" customWidth="1"/>
    <col min="3840" max="3855" width="8" style="272"/>
    <col min="3856" max="3856" width="29.5703125" style="272" customWidth="1"/>
    <col min="3857" max="3859" width="8" style="272"/>
    <col min="3860" max="3860" width="21" style="272" customWidth="1"/>
    <col min="3861" max="4090" width="8" style="272"/>
    <col min="4091" max="4091" width="10" style="272" customWidth="1"/>
    <col min="4092" max="4092" width="78.85546875" style="272" customWidth="1"/>
    <col min="4093" max="4093" width="23.140625" style="272" customWidth="1"/>
    <col min="4094" max="4094" width="13.85546875" style="272" customWidth="1"/>
    <col min="4095" max="4095" width="11.42578125" style="272" customWidth="1"/>
    <col min="4096" max="4111" width="8" style="272"/>
    <col min="4112" max="4112" width="29.5703125" style="272" customWidth="1"/>
    <col min="4113" max="4115" width="8" style="272"/>
    <col min="4116" max="4116" width="21" style="272" customWidth="1"/>
    <col min="4117" max="4346" width="8" style="272"/>
    <col min="4347" max="4347" width="10" style="272" customWidth="1"/>
    <col min="4348" max="4348" width="78.85546875" style="272" customWidth="1"/>
    <col min="4349" max="4349" width="23.140625" style="272" customWidth="1"/>
    <col min="4350" max="4350" width="13.85546875" style="272" customWidth="1"/>
    <col min="4351" max="4351" width="11.42578125" style="272" customWidth="1"/>
    <col min="4352" max="4367" width="8" style="272"/>
    <col min="4368" max="4368" width="29.5703125" style="272" customWidth="1"/>
    <col min="4369" max="4371" width="8" style="272"/>
    <col min="4372" max="4372" width="21" style="272" customWidth="1"/>
    <col min="4373" max="4602" width="8" style="272"/>
    <col min="4603" max="4603" width="10" style="272" customWidth="1"/>
    <col min="4604" max="4604" width="78.85546875" style="272" customWidth="1"/>
    <col min="4605" max="4605" width="23.140625" style="272" customWidth="1"/>
    <col min="4606" max="4606" width="13.85546875" style="272" customWidth="1"/>
    <col min="4607" max="4607" width="11.42578125" style="272" customWidth="1"/>
    <col min="4608" max="4623" width="8" style="272"/>
    <col min="4624" max="4624" width="29.5703125" style="272" customWidth="1"/>
    <col min="4625" max="4627" width="8" style="272"/>
    <col min="4628" max="4628" width="21" style="272" customWidth="1"/>
    <col min="4629" max="4858" width="8" style="272"/>
    <col min="4859" max="4859" width="10" style="272" customWidth="1"/>
    <col min="4860" max="4860" width="78.85546875" style="272" customWidth="1"/>
    <col min="4861" max="4861" width="23.140625" style="272" customWidth="1"/>
    <col min="4862" max="4862" width="13.85546875" style="272" customWidth="1"/>
    <col min="4863" max="4863" width="11.42578125" style="272" customWidth="1"/>
    <col min="4864" max="4879" width="8" style="272"/>
    <col min="4880" max="4880" width="29.5703125" style="272" customWidth="1"/>
    <col min="4881" max="4883" width="8" style="272"/>
    <col min="4884" max="4884" width="21" style="272" customWidth="1"/>
    <col min="4885" max="5114" width="8" style="272"/>
    <col min="5115" max="5115" width="10" style="272" customWidth="1"/>
    <col min="5116" max="5116" width="78.85546875" style="272" customWidth="1"/>
    <col min="5117" max="5117" width="23.140625" style="272" customWidth="1"/>
    <col min="5118" max="5118" width="13.85546875" style="272" customWidth="1"/>
    <col min="5119" max="5119" width="11.42578125" style="272" customWidth="1"/>
    <col min="5120" max="5135" width="8" style="272"/>
    <col min="5136" max="5136" width="29.5703125" style="272" customWidth="1"/>
    <col min="5137" max="5139" width="8" style="272"/>
    <col min="5140" max="5140" width="21" style="272" customWidth="1"/>
    <col min="5141" max="5370" width="8" style="272"/>
    <col min="5371" max="5371" width="10" style="272" customWidth="1"/>
    <col min="5372" max="5372" width="78.85546875" style="272" customWidth="1"/>
    <col min="5373" max="5373" width="23.140625" style="272" customWidth="1"/>
    <col min="5374" max="5374" width="13.85546875" style="272" customWidth="1"/>
    <col min="5375" max="5375" width="11.42578125" style="272" customWidth="1"/>
    <col min="5376" max="5391" width="8" style="272"/>
    <col min="5392" max="5392" width="29.5703125" style="272" customWidth="1"/>
    <col min="5393" max="5395" width="8" style="272"/>
    <col min="5396" max="5396" width="21" style="272" customWidth="1"/>
    <col min="5397" max="5626" width="8" style="272"/>
    <col min="5627" max="5627" width="10" style="272" customWidth="1"/>
    <col min="5628" max="5628" width="78.85546875" style="272" customWidth="1"/>
    <col min="5629" max="5629" width="23.140625" style="272" customWidth="1"/>
    <col min="5630" max="5630" width="13.85546875" style="272" customWidth="1"/>
    <col min="5631" max="5631" width="11.42578125" style="272" customWidth="1"/>
    <col min="5632" max="5647" width="8" style="272"/>
    <col min="5648" max="5648" width="29.5703125" style="272" customWidth="1"/>
    <col min="5649" max="5651" width="8" style="272"/>
    <col min="5652" max="5652" width="21" style="272" customWidth="1"/>
    <col min="5653" max="5882" width="8" style="272"/>
    <col min="5883" max="5883" width="10" style="272" customWidth="1"/>
    <col min="5884" max="5884" width="78.85546875" style="272" customWidth="1"/>
    <col min="5885" max="5885" width="23.140625" style="272" customWidth="1"/>
    <col min="5886" max="5886" width="13.85546875" style="272" customWidth="1"/>
    <col min="5887" max="5887" width="11.42578125" style="272" customWidth="1"/>
    <col min="5888" max="5903" width="8" style="272"/>
    <col min="5904" max="5904" width="29.5703125" style="272" customWidth="1"/>
    <col min="5905" max="5907" width="8" style="272"/>
    <col min="5908" max="5908" width="21" style="272" customWidth="1"/>
    <col min="5909" max="6138" width="8" style="272"/>
    <col min="6139" max="6139" width="10" style="272" customWidth="1"/>
    <col min="6140" max="6140" width="78.85546875" style="272" customWidth="1"/>
    <col min="6141" max="6141" width="23.140625" style="272" customWidth="1"/>
    <col min="6142" max="6142" width="13.85546875" style="272" customWidth="1"/>
    <col min="6143" max="6143" width="11.42578125" style="272" customWidth="1"/>
    <col min="6144" max="6159" width="8" style="272"/>
    <col min="6160" max="6160" width="29.5703125" style="272" customWidth="1"/>
    <col min="6161" max="6163" width="8" style="272"/>
    <col min="6164" max="6164" width="21" style="272" customWidth="1"/>
    <col min="6165" max="6394" width="8" style="272"/>
    <col min="6395" max="6395" width="10" style="272" customWidth="1"/>
    <col min="6396" max="6396" width="78.85546875" style="272" customWidth="1"/>
    <col min="6397" max="6397" width="23.140625" style="272" customWidth="1"/>
    <col min="6398" max="6398" width="13.85546875" style="272" customWidth="1"/>
    <col min="6399" max="6399" width="11.42578125" style="272" customWidth="1"/>
    <col min="6400" max="6415" width="8" style="272"/>
    <col min="6416" max="6416" width="29.5703125" style="272" customWidth="1"/>
    <col min="6417" max="6419" width="8" style="272"/>
    <col min="6420" max="6420" width="21" style="272" customWidth="1"/>
    <col min="6421" max="6650" width="8" style="272"/>
    <col min="6651" max="6651" width="10" style="272" customWidth="1"/>
    <col min="6652" max="6652" width="78.85546875" style="272" customWidth="1"/>
    <col min="6653" max="6653" width="23.140625" style="272" customWidth="1"/>
    <col min="6654" max="6654" width="13.85546875" style="272" customWidth="1"/>
    <col min="6655" max="6655" width="11.42578125" style="272" customWidth="1"/>
    <col min="6656" max="6671" width="8" style="272"/>
    <col min="6672" max="6672" width="29.5703125" style="272" customWidth="1"/>
    <col min="6673" max="6675" width="8" style="272"/>
    <col min="6676" max="6676" width="21" style="272" customWidth="1"/>
    <col min="6677" max="6906" width="8" style="272"/>
    <col min="6907" max="6907" width="10" style="272" customWidth="1"/>
    <col min="6908" max="6908" width="78.85546875" style="272" customWidth="1"/>
    <col min="6909" max="6909" width="23.140625" style="272" customWidth="1"/>
    <col min="6910" max="6910" width="13.85546875" style="272" customWidth="1"/>
    <col min="6911" max="6911" width="11.42578125" style="272" customWidth="1"/>
    <col min="6912" max="6927" width="8" style="272"/>
    <col min="6928" max="6928" width="29.5703125" style="272" customWidth="1"/>
    <col min="6929" max="6931" width="8" style="272"/>
    <col min="6932" max="6932" width="21" style="272" customWidth="1"/>
    <col min="6933" max="7162" width="8" style="272"/>
    <col min="7163" max="7163" width="10" style="272" customWidth="1"/>
    <col min="7164" max="7164" width="78.85546875" style="272" customWidth="1"/>
    <col min="7165" max="7165" width="23.140625" style="272" customWidth="1"/>
    <col min="7166" max="7166" width="13.85546875" style="272" customWidth="1"/>
    <col min="7167" max="7167" width="11.42578125" style="272" customWidth="1"/>
    <col min="7168" max="7183" width="8" style="272"/>
    <col min="7184" max="7184" width="29.5703125" style="272" customWidth="1"/>
    <col min="7185" max="7187" width="8" style="272"/>
    <col min="7188" max="7188" width="21" style="272" customWidth="1"/>
    <col min="7189" max="7418" width="8" style="272"/>
    <col min="7419" max="7419" width="10" style="272" customWidth="1"/>
    <col min="7420" max="7420" width="78.85546875" style="272" customWidth="1"/>
    <col min="7421" max="7421" width="23.140625" style="272" customWidth="1"/>
    <col min="7422" max="7422" width="13.85546875" style="272" customWidth="1"/>
    <col min="7423" max="7423" width="11.42578125" style="272" customWidth="1"/>
    <col min="7424" max="7439" width="8" style="272"/>
    <col min="7440" max="7440" width="29.5703125" style="272" customWidth="1"/>
    <col min="7441" max="7443" width="8" style="272"/>
    <col min="7444" max="7444" width="21" style="272" customWidth="1"/>
    <col min="7445" max="7674" width="8" style="272"/>
    <col min="7675" max="7675" width="10" style="272" customWidth="1"/>
    <col min="7676" max="7676" width="78.85546875" style="272" customWidth="1"/>
    <col min="7677" max="7677" width="23.140625" style="272" customWidth="1"/>
    <col min="7678" max="7678" width="13.85546875" style="272" customWidth="1"/>
    <col min="7679" max="7679" width="11.42578125" style="272" customWidth="1"/>
    <col min="7680" max="7695" width="8" style="272"/>
    <col min="7696" max="7696" width="29.5703125" style="272" customWidth="1"/>
    <col min="7697" max="7699" width="8" style="272"/>
    <col min="7700" max="7700" width="21" style="272" customWidth="1"/>
    <col min="7701" max="7930" width="8" style="272"/>
    <col min="7931" max="7931" width="10" style="272" customWidth="1"/>
    <col min="7932" max="7932" width="78.85546875" style="272" customWidth="1"/>
    <col min="7933" max="7933" width="23.140625" style="272" customWidth="1"/>
    <col min="7934" max="7934" width="13.85546875" style="272" customWidth="1"/>
    <col min="7935" max="7935" width="11.42578125" style="272" customWidth="1"/>
    <col min="7936" max="7951" width="8" style="272"/>
    <col min="7952" max="7952" width="29.5703125" style="272" customWidth="1"/>
    <col min="7953" max="7955" width="8" style="272"/>
    <col min="7956" max="7956" width="21" style="272" customWidth="1"/>
    <col min="7957" max="8186" width="8" style="272"/>
    <col min="8187" max="8187" width="10" style="272" customWidth="1"/>
    <col min="8188" max="8188" width="78.85546875" style="272" customWidth="1"/>
    <col min="8189" max="8189" width="23.140625" style="272" customWidth="1"/>
    <col min="8190" max="8190" width="13.85546875" style="272" customWidth="1"/>
    <col min="8191" max="8191" width="11.42578125" style="272" customWidth="1"/>
    <col min="8192" max="8207" width="8" style="272"/>
    <col min="8208" max="8208" width="29.5703125" style="272" customWidth="1"/>
    <col min="8209" max="8211" width="8" style="272"/>
    <col min="8212" max="8212" width="21" style="272" customWidth="1"/>
    <col min="8213" max="8442" width="8" style="272"/>
    <col min="8443" max="8443" width="10" style="272" customWidth="1"/>
    <col min="8444" max="8444" width="78.85546875" style="272" customWidth="1"/>
    <col min="8445" max="8445" width="23.140625" style="272" customWidth="1"/>
    <col min="8446" max="8446" width="13.85546875" style="272" customWidth="1"/>
    <col min="8447" max="8447" width="11.42578125" style="272" customWidth="1"/>
    <col min="8448" max="8463" width="8" style="272"/>
    <col min="8464" max="8464" width="29.5703125" style="272" customWidth="1"/>
    <col min="8465" max="8467" width="8" style="272"/>
    <col min="8468" max="8468" width="21" style="272" customWidth="1"/>
    <col min="8469" max="8698" width="8" style="272"/>
    <col min="8699" max="8699" width="10" style="272" customWidth="1"/>
    <col min="8700" max="8700" width="78.85546875" style="272" customWidth="1"/>
    <col min="8701" max="8701" width="23.140625" style="272" customWidth="1"/>
    <col min="8702" max="8702" width="13.85546875" style="272" customWidth="1"/>
    <col min="8703" max="8703" width="11.42578125" style="272" customWidth="1"/>
    <col min="8704" max="8719" width="8" style="272"/>
    <col min="8720" max="8720" width="29.5703125" style="272" customWidth="1"/>
    <col min="8721" max="8723" width="8" style="272"/>
    <col min="8724" max="8724" width="21" style="272" customWidth="1"/>
    <col min="8725" max="8954" width="8" style="272"/>
    <col min="8955" max="8955" width="10" style="272" customWidth="1"/>
    <col min="8956" max="8956" width="78.85546875" style="272" customWidth="1"/>
    <col min="8957" max="8957" width="23.140625" style="272" customWidth="1"/>
    <col min="8958" max="8958" width="13.85546875" style="272" customWidth="1"/>
    <col min="8959" max="8959" width="11.42578125" style="272" customWidth="1"/>
    <col min="8960" max="8975" width="8" style="272"/>
    <col min="8976" max="8976" width="29.5703125" style="272" customWidth="1"/>
    <col min="8977" max="8979" width="8" style="272"/>
    <col min="8980" max="8980" width="21" style="272" customWidth="1"/>
    <col min="8981" max="9210" width="8" style="272"/>
    <col min="9211" max="9211" width="10" style="272" customWidth="1"/>
    <col min="9212" max="9212" width="78.85546875" style="272" customWidth="1"/>
    <col min="9213" max="9213" width="23.140625" style="272" customWidth="1"/>
    <col min="9214" max="9214" width="13.85546875" style="272" customWidth="1"/>
    <col min="9215" max="9215" width="11.42578125" style="272" customWidth="1"/>
    <col min="9216" max="9231" width="8" style="272"/>
    <col min="9232" max="9232" width="29.5703125" style="272" customWidth="1"/>
    <col min="9233" max="9235" width="8" style="272"/>
    <col min="9236" max="9236" width="21" style="272" customWidth="1"/>
    <col min="9237" max="9466" width="8" style="272"/>
    <col min="9467" max="9467" width="10" style="272" customWidth="1"/>
    <col min="9468" max="9468" width="78.85546875" style="272" customWidth="1"/>
    <col min="9469" max="9469" width="23.140625" style="272" customWidth="1"/>
    <col min="9470" max="9470" width="13.85546875" style="272" customWidth="1"/>
    <col min="9471" max="9471" width="11.42578125" style="272" customWidth="1"/>
    <col min="9472" max="9487" width="8" style="272"/>
    <col min="9488" max="9488" width="29.5703125" style="272" customWidth="1"/>
    <col min="9489" max="9491" width="8" style="272"/>
    <col min="9492" max="9492" width="21" style="272" customWidth="1"/>
    <col min="9493" max="9722" width="8" style="272"/>
    <col min="9723" max="9723" width="10" style="272" customWidth="1"/>
    <col min="9724" max="9724" width="78.85546875" style="272" customWidth="1"/>
    <col min="9725" max="9725" width="23.140625" style="272" customWidth="1"/>
    <col min="9726" max="9726" width="13.85546875" style="272" customWidth="1"/>
    <col min="9727" max="9727" width="11.42578125" style="272" customWidth="1"/>
    <col min="9728" max="9743" width="8" style="272"/>
    <col min="9744" max="9744" width="29.5703125" style="272" customWidth="1"/>
    <col min="9745" max="9747" width="8" style="272"/>
    <col min="9748" max="9748" width="21" style="272" customWidth="1"/>
    <col min="9749" max="9978" width="8" style="272"/>
    <col min="9979" max="9979" width="10" style="272" customWidth="1"/>
    <col min="9980" max="9980" width="78.85546875" style="272" customWidth="1"/>
    <col min="9981" max="9981" width="23.140625" style="272" customWidth="1"/>
    <col min="9982" max="9982" width="13.85546875" style="272" customWidth="1"/>
    <col min="9983" max="9983" width="11.42578125" style="272" customWidth="1"/>
    <col min="9984" max="9999" width="8" style="272"/>
    <col min="10000" max="10000" width="29.5703125" style="272" customWidth="1"/>
    <col min="10001" max="10003" width="8" style="272"/>
    <col min="10004" max="10004" width="21" style="272" customWidth="1"/>
    <col min="10005" max="10234" width="8" style="272"/>
    <col min="10235" max="10235" width="10" style="272" customWidth="1"/>
    <col min="10236" max="10236" width="78.85546875" style="272" customWidth="1"/>
    <col min="10237" max="10237" width="23.140625" style="272" customWidth="1"/>
    <col min="10238" max="10238" width="13.85546875" style="272" customWidth="1"/>
    <col min="10239" max="10239" width="11.42578125" style="272" customWidth="1"/>
    <col min="10240" max="10255" width="8" style="272"/>
    <col min="10256" max="10256" width="29.5703125" style="272" customWidth="1"/>
    <col min="10257" max="10259" width="8" style="272"/>
    <col min="10260" max="10260" width="21" style="272" customWidth="1"/>
    <col min="10261" max="10490" width="8" style="272"/>
    <col min="10491" max="10491" width="10" style="272" customWidth="1"/>
    <col min="10492" max="10492" width="78.85546875" style="272" customWidth="1"/>
    <col min="10493" max="10493" width="23.140625" style="272" customWidth="1"/>
    <col min="10494" max="10494" width="13.85546875" style="272" customWidth="1"/>
    <col min="10495" max="10495" width="11.42578125" style="272" customWidth="1"/>
    <col min="10496" max="10511" width="8" style="272"/>
    <col min="10512" max="10512" width="29.5703125" style="272" customWidth="1"/>
    <col min="10513" max="10515" width="8" style="272"/>
    <col min="10516" max="10516" width="21" style="272" customWidth="1"/>
    <col min="10517" max="10746" width="8" style="272"/>
    <col min="10747" max="10747" width="10" style="272" customWidth="1"/>
    <col min="10748" max="10748" width="78.85546875" style="272" customWidth="1"/>
    <col min="10749" max="10749" width="23.140625" style="272" customWidth="1"/>
    <col min="10750" max="10750" width="13.85546875" style="272" customWidth="1"/>
    <col min="10751" max="10751" width="11.42578125" style="272" customWidth="1"/>
    <col min="10752" max="10767" width="8" style="272"/>
    <col min="10768" max="10768" width="29.5703125" style="272" customWidth="1"/>
    <col min="10769" max="10771" width="8" style="272"/>
    <col min="10772" max="10772" width="21" style="272" customWidth="1"/>
    <col min="10773" max="11002" width="8" style="272"/>
    <col min="11003" max="11003" width="10" style="272" customWidth="1"/>
    <col min="11004" max="11004" width="78.85546875" style="272" customWidth="1"/>
    <col min="11005" max="11005" width="23.140625" style="272" customWidth="1"/>
    <col min="11006" max="11006" width="13.85546875" style="272" customWidth="1"/>
    <col min="11007" max="11007" width="11.42578125" style="272" customWidth="1"/>
    <col min="11008" max="11023" width="8" style="272"/>
    <col min="11024" max="11024" width="29.5703125" style="272" customWidth="1"/>
    <col min="11025" max="11027" width="8" style="272"/>
    <col min="11028" max="11028" width="21" style="272" customWidth="1"/>
    <col min="11029" max="11258" width="8" style="272"/>
    <col min="11259" max="11259" width="10" style="272" customWidth="1"/>
    <col min="11260" max="11260" width="78.85546875" style="272" customWidth="1"/>
    <col min="11261" max="11261" width="23.140625" style="272" customWidth="1"/>
    <col min="11262" max="11262" width="13.85546875" style="272" customWidth="1"/>
    <col min="11263" max="11263" width="11.42578125" style="272" customWidth="1"/>
    <col min="11264" max="11279" width="8" style="272"/>
    <col min="11280" max="11280" width="29.5703125" style="272" customWidth="1"/>
    <col min="11281" max="11283" width="8" style="272"/>
    <col min="11284" max="11284" width="21" style="272" customWidth="1"/>
    <col min="11285" max="11514" width="8" style="272"/>
    <col min="11515" max="11515" width="10" style="272" customWidth="1"/>
    <col min="11516" max="11516" width="78.85546875" style="272" customWidth="1"/>
    <col min="11517" max="11517" width="23.140625" style="272" customWidth="1"/>
    <col min="11518" max="11518" width="13.85546875" style="272" customWidth="1"/>
    <col min="11519" max="11519" width="11.42578125" style="272" customWidth="1"/>
    <col min="11520" max="11535" width="8" style="272"/>
    <col min="11536" max="11536" width="29.5703125" style="272" customWidth="1"/>
    <col min="11537" max="11539" width="8" style="272"/>
    <col min="11540" max="11540" width="21" style="272" customWidth="1"/>
    <col min="11541" max="11770" width="8" style="272"/>
    <col min="11771" max="11771" width="10" style="272" customWidth="1"/>
    <col min="11772" max="11772" width="78.85546875" style="272" customWidth="1"/>
    <col min="11773" max="11773" width="23.140625" style="272" customWidth="1"/>
    <col min="11774" max="11774" width="13.85546875" style="272" customWidth="1"/>
    <col min="11775" max="11775" width="11.42578125" style="272" customWidth="1"/>
    <col min="11776" max="11791" width="8" style="272"/>
    <col min="11792" max="11792" width="29.5703125" style="272" customWidth="1"/>
    <col min="11793" max="11795" width="8" style="272"/>
    <col min="11796" max="11796" width="21" style="272" customWidth="1"/>
    <col min="11797" max="12026" width="8" style="272"/>
    <col min="12027" max="12027" width="10" style="272" customWidth="1"/>
    <col min="12028" max="12028" width="78.85546875" style="272" customWidth="1"/>
    <col min="12029" max="12029" width="23.140625" style="272" customWidth="1"/>
    <col min="12030" max="12030" width="13.85546875" style="272" customWidth="1"/>
    <col min="12031" max="12031" width="11.42578125" style="272" customWidth="1"/>
    <col min="12032" max="12047" width="8" style="272"/>
    <col min="12048" max="12048" width="29.5703125" style="272" customWidth="1"/>
    <col min="12049" max="12051" width="8" style="272"/>
    <col min="12052" max="12052" width="21" style="272" customWidth="1"/>
    <col min="12053" max="12282" width="8" style="272"/>
    <col min="12283" max="12283" width="10" style="272" customWidth="1"/>
    <col min="12284" max="12284" width="78.85546875" style="272" customWidth="1"/>
    <col min="12285" max="12285" width="23.140625" style="272" customWidth="1"/>
    <col min="12286" max="12286" width="13.85546875" style="272" customWidth="1"/>
    <col min="12287" max="12287" width="11.42578125" style="272" customWidth="1"/>
    <col min="12288" max="12303" width="8" style="272"/>
    <col min="12304" max="12304" width="29.5703125" style="272" customWidth="1"/>
    <col min="12305" max="12307" width="8" style="272"/>
    <col min="12308" max="12308" width="21" style="272" customWidth="1"/>
    <col min="12309" max="12538" width="8" style="272"/>
    <col min="12539" max="12539" width="10" style="272" customWidth="1"/>
    <col min="12540" max="12540" width="78.85546875" style="272" customWidth="1"/>
    <col min="12541" max="12541" width="23.140625" style="272" customWidth="1"/>
    <col min="12542" max="12542" width="13.85546875" style="272" customWidth="1"/>
    <col min="12543" max="12543" width="11.42578125" style="272" customWidth="1"/>
    <col min="12544" max="12559" width="8" style="272"/>
    <col min="12560" max="12560" width="29.5703125" style="272" customWidth="1"/>
    <col min="12561" max="12563" width="8" style="272"/>
    <col min="12564" max="12564" width="21" style="272" customWidth="1"/>
    <col min="12565" max="12794" width="8" style="272"/>
    <col min="12795" max="12795" width="10" style="272" customWidth="1"/>
    <col min="12796" max="12796" width="78.85546875" style="272" customWidth="1"/>
    <col min="12797" max="12797" width="23.140625" style="272" customWidth="1"/>
    <col min="12798" max="12798" width="13.85546875" style="272" customWidth="1"/>
    <col min="12799" max="12799" width="11.42578125" style="272" customWidth="1"/>
    <col min="12800" max="12815" width="8" style="272"/>
    <col min="12816" max="12816" width="29.5703125" style="272" customWidth="1"/>
    <col min="12817" max="12819" width="8" style="272"/>
    <col min="12820" max="12820" width="21" style="272" customWidth="1"/>
    <col min="12821" max="13050" width="8" style="272"/>
    <col min="13051" max="13051" width="10" style="272" customWidth="1"/>
    <col min="13052" max="13052" width="78.85546875" style="272" customWidth="1"/>
    <col min="13053" max="13053" width="23.140625" style="272" customWidth="1"/>
    <col min="13054" max="13054" width="13.85546875" style="272" customWidth="1"/>
    <col min="13055" max="13055" width="11.42578125" style="272" customWidth="1"/>
    <col min="13056" max="13071" width="8" style="272"/>
    <col min="13072" max="13072" width="29.5703125" style="272" customWidth="1"/>
    <col min="13073" max="13075" width="8" style="272"/>
    <col min="13076" max="13076" width="21" style="272" customWidth="1"/>
    <col min="13077" max="13306" width="8" style="272"/>
    <col min="13307" max="13307" width="10" style="272" customWidth="1"/>
    <col min="13308" max="13308" width="78.85546875" style="272" customWidth="1"/>
    <col min="13309" max="13309" width="23.140625" style="272" customWidth="1"/>
    <col min="13310" max="13310" width="13.85546875" style="272" customWidth="1"/>
    <col min="13311" max="13311" width="11.42578125" style="272" customWidth="1"/>
    <col min="13312" max="13327" width="8" style="272"/>
    <col min="13328" max="13328" width="29.5703125" style="272" customWidth="1"/>
    <col min="13329" max="13331" width="8" style="272"/>
    <col min="13332" max="13332" width="21" style="272" customWidth="1"/>
    <col min="13333" max="13562" width="8" style="272"/>
    <col min="13563" max="13563" width="10" style="272" customWidth="1"/>
    <col min="13564" max="13564" width="78.85546875" style="272" customWidth="1"/>
    <col min="13565" max="13565" width="23.140625" style="272" customWidth="1"/>
    <col min="13566" max="13566" width="13.85546875" style="272" customWidth="1"/>
    <col min="13567" max="13567" width="11.42578125" style="272" customWidth="1"/>
    <col min="13568" max="13583" width="8" style="272"/>
    <col min="13584" max="13584" width="29.5703125" style="272" customWidth="1"/>
    <col min="13585" max="13587" width="8" style="272"/>
    <col min="13588" max="13588" width="21" style="272" customWidth="1"/>
    <col min="13589" max="13818" width="8" style="272"/>
    <col min="13819" max="13819" width="10" style="272" customWidth="1"/>
    <col min="13820" max="13820" width="78.85546875" style="272" customWidth="1"/>
    <col min="13821" max="13821" width="23.140625" style="272" customWidth="1"/>
    <col min="13822" max="13822" width="13.85546875" style="272" customWidth="1"/>
    <col min="13823" max="13823" width="11.42578125" style="272" customWidth="1"/>
    <col min="13824" max="13839" width="8" style="272"/>
    <col min="13840" max="13840" width="29.5703125" style="272" customWidth="1"/>
    <col min="13841" max="13843" width="8" style="272"/>
    <col min="13844" max="13844" width="21" style="272" customWidth="1"/>
    <col min="13845" max="14074" width="8" style="272"/>
    <col min="14075" max="14075" width="10" style="272" customWidth="1"/>
    <col min="14076" max="14076" width="78.85546875" style="272" customWidth="1"/>
    <col min="14077" max="14077" width="23.140625" style="272" customWidth="1"/>
    <col min="14078" max="14078" width="13.85546875" style="272" customWidth="1"/>
    <col min="14079" max="14079" width="11.42578125" style="272" customWidth="1"/>
    <col min="14080" max="14095" width="8" style="272"/>
    <col min="14096" max="14096" width="29.5703125" style="272" customWidth="1"/>
    <col min="14097" max="14099" width="8" style="272"/>
    <col min="14100" max="14100" width="21" style="272" customWidth="1"/>
    <col min="14101" max="14330" width="8" style="272"/>
    <col min="14331" max="14331" width="10" style="272" customWidth="1"/>
    <col min="14332" max="14332" width="78.85546875" style="272" customWidth="1"/>
    <col min="14333" max="14333" width="23.140625" style="272" customWidth="1"/>
    <col min="14334" max="14334" width="13.85546875" style="272" customWidth="1"/>
    <col min="14335" max="14335" width="11.42578125" style="272" customWidth="1"/>
    <col min="14336" max="14351" width="8" style="272"/>
    <col min="14352" max="14352" width="29.5703125" style="272" customWidth="1"/>
    <col min="14353" max="14355" width="8" style="272"/>
    <col min="14356" max="14356" width="21" style="272" customWidth="1"/>
    <col min="14357" max="14586" width="8" style="272"/>
    <col min="14587" max="14587" width="10" style="272" customWidth="1"/>
    <col min="14588" max="14588" width="78.85546875" style="272" customWidth="1"/>
    <col min="14589" max="14589" width="23.140625" style="272" customWidth="1"/>
    <col min="14590" max="14590" width="13.85546875" style="272" customWidth="1"/>
    <col min="14591" max="14591" width="11.42578125" style="272" customWidth="1"/>
    <col min="14592" max="14607" width="8" style="272"/>
    <col min="14608" max="14608" width="29.5703125" style="272" customWidth="1"/>
    <col min="14609" max="14611" width="8" style="272"/>
    <col min="14612" max="14612" width="21" style="272" customWidth="1"/>
    <col min="14613" max="14842" width="8" style="272"/>
    <col min="14843" max="14843" width="10" style="272" customWidth="1"/>
    <col min="14844" max="14844" width="78.85546875" style="272" customWidth="1"/>
    <col min="14845" max="14845" width="23.140625" style="272" customWidth="1"/>
    <col min="14846" max="14846" width="13.85546875" style="272" customWidth="1"/>
    <col min="14847" max="14847" width="11.42578125" style="272" customWidth="1"/>
    <col min="14848" max="14863" width="8" style="272"/>
    <col min="14864" max="14864" width="29.5703125" style="272" customWidth="1"/>
    <col min="14865" max="14867" width="8" style="272"/>
    <col min="14868" max="14868" width="21" style="272" customWidth="1"/>
    <col min="14869" max="15098" width="8" style="272"/>
    <col min="15099" max="15099" width="10" style="272" customWidth="1"/>
    <col min="15100" max="15100" width="78.85546875" style="272" customWidth="1"/>
    <col min="15101" max="15101" width="23.140625" style="272" customWidth="1"/>
    <col min="15102" max="15102" width="13.85546875" style="272" customWidth="1"/>
    <col min="15103" max="15103" width="11.42578125" style="272" customWidth="1"/>
    <col min="15104" max="15119" width="8" style="272"/>
    <col min="15120" max="15120" width="29.5703125" style="272" customWidth="1"/>
    <col min="15121" max="15123" width="8" style="272"/>
    <col min="15124" max="15124" width="21" style="272" customWidth="1"/>
    <col min="15125" max="15354" width="8" style="272"/>
    <col min="15355" max="15355" width="10" style="272" customWidth="1"/>
    <col min="15356" max="15356" width="78.85546875" style="272" customWidth="1"/>
    <col min="15357" max="15357" width="23.140625" style="272" customWidth="1"/>
    <col min="15358" max="15358" width="13.85546875" style="272" customWidth="1"/>
    <col min="15359" max="15359" width="11.42578125" style="272" customWidth="1"/>
    <col min="15360" max="15375" width="8" style="272"/>
    <col min="15376" max="15376" width="29.5703125" style="272" customWidth="1"/>
    <col min="15377" max="15379" width="8" style="272"/>
    <col min="15380" max="15380" width="21" style="272" customWidth="1"/>
    <col min="15381" max="15610" width="8" style="272"/>
    <col min="15611" max="15611" width="10" style="272" customWidth="1"/>
    <col min="15612" max="15612" width="78.85546875" style="272" customWidth="1"/>
    <col min="15613" max="15613" width="23.140625" style="272" customWidth="1"/>
    <col min="15614" max="15614" width="13.85546875" style="272" customWidth="1"/>
    <col min="15615" max="15615" width="11.42578125" style="272" customWidth="1"/>
    <col min="15616" max="15631" width="8" style="272"/>
    <col min="15632" max="15632" width="29.5703125" style="272" customWidth="1"/>
    <col min="15633" max="15635" width="8" style="272"/>
    <col min="15636" max="15636" width="21" style="272" customWidth="1"/>
    <col min="15637" max="15866" width="8" style="272"/>
    <col min="15867" max="15867" width="10" style="272" customWidth="1"/>
    <col min="15868" max="15868" width="78.85546875" style="272" customWidth="1"/>
    <col min="15869" max="15869" width="23.140625" style="272" customWidth="1"/>
    <col min="15870" max="15870" width="13.85546875" style="272" customWidth="1"/>
    <col min="15871" max="15871" width="11.42578125" style="272" customWidth="1"/>
    <col min="15872" max="15887" width="8" style="272"/>
    <col min="15888" max="15888" width="29.5703125" style="272" customWidth="1"/>
    <col min="15889" max="15891" width="8" style="272"/>
    <col min="15892" max="15892" width="21" style="272" customWidth="1"/>
    <col min="15893" max="16122" width="8" style="272"/>
    <col min="16123" max="16123" width="10" style="272" customWidth="1"/>
    <col min="16124" max="16124" width="78.85546875" style="272" customWidth="1"/>
    <col min="16125" max="16125" width="23.140625" style="272" customWidth="1"/>
    <col min="16126" max="16126" width="13.85546875" style="272" customWidth="1"/>
    <col min="16127" max="16127" width="11.42578125" style="272" customWidth="1"/>
    <col min="16128" max="16143" width="8" style="272"/>
    <col min="16144" max="16144" width="29.5703125" style="272" customWidth="1"/>
    <col min="16145" max="16147" width="8" style="272"/>
    <col min="16148" max="16148" width="21" style="272" customWidth="1"/>
    <col min="16149" max="16384" width="8" style="272"/>
  </cols>
  <sheetData>
    <row r="1" spans="1:4" ht="15" x14ac:dyDescent="0.25">
      <c r="A1" s="271"/>
      <c r="B1" s="399" t="s">
        <v>229</v>
      </c>
    </row>
    <row r="2" spans="1:4" ht="15" x14ac:dyDescent="0.25">
      <c r="A2" s="271"/>
      <c r="B2" s="399" t="s">
        <v>353</v>
      </c>
    </row>
    <row r="3" spans="1:4" ht="15.75" x14ac:dyDescent="0.25">
      <c r="A3" s="117"/>
      <c r="B3" s="273"/>
      <c r="D3" s="274" t="s">
        <v>133</v>
      </c>
    </row>
    <row r="4" spans="1:4" s="278" customFormat="1" ht="47.25" x14ac:dyDescent="0.2">
      <c r="A4" s="275" t="s">
        <v>0</v>
      </c>
      <c r="B4" s="276" t="s">
        <v>99</v>
      </c>
      <c r="C4" s="277" t="s">
        <v>274</v>
      </c>
      <c r="D4" s="277" t="s">
        <v>325</v>
      </c>
    </row>
    <row r="5" spans="1:4" ht="17.25" customHeight="1" x14ac:dyDescent="0.25">
      <c r="A5" s="279"/>
      <c r="B5" s="280" t="s">
        <v>157</v>
      </c>
      <c r="C5" s="279">
        <v>3400</v>
      </c>
      <c r="D5" s="279">
        <v>2331</v>
      </c>
    </row>
    <row r="6" spans="1:4" ht="18" customHeight="1" x14ac:dyDescent="0.25">
      <c r="A6" s="279"/>
      <c r="B6" s="280" t="s">
        <v>1</v>
      </c>
      <c r="C6" s="279">
        <v>400</v>
      </c>
      <c r="D6" s="279">
        <v>50</v>
      </c>
    </row>
    <row r="7" spans="1:4" ht="15.75" customHeight="1" x14ac:dyDescent="0.25">
      <c r="A7" s="279"/>
      <c r="B7" s="280" t="s">
        <v>330</v>
      </c>
      <c r="C7" s="279">
        <v>6512</v>
      </c>
      <c r="D7" s="279">
        <v>10100</v>
      </c>
    </row>
    <row r="8" spans="1:4" ht="15.75" customHeight="1" x14ac:dyDescent="0.25">
      <c r="A8" s="279"/>
      <c r="B8" s="280" t="s">
        <v>354</v>
      </c>
      <c r="C8" s="279">
        <v>7857</v>
      </c>
      <c r="D8" s="279">
        <v>7857</v>
      </c>
    </row>
    <row r="9" spans="1:4" s="282" customFormat="1" ht="28.5" customHeight="1" x14ac:dyDescent="0.2">
      <c r="A9" s="502" t="s">
        <v>212</v>
      </c>
      <c r="B9" s="504"/>
      <c r="C9" s="281">
        <f>C5+C6+C7+C8</f>
        <v>18169</v>
      </c>
      <c r="D9" s="281">
        <f>D5+D6+D7+D8</f>
        <v>20338</v>
      </c>
    </row>
    <row r="10" spans="1:4" s="284" customFormat="1" ht="28.5" customHeight="1" x14ac:dyDescent="0.25">
      <c r="A10" s="406"/>
      <c r="B10" s="283" t="s">
        <v>3</v>
      </c>
      <c r="C10" s="280">
        <v>377687</v>
      </c>
      <c r="D10" s="280">
        <v>377687</v>
      </c>
    </row>
    <row r="11" spans="1:4" s="284" customFormat="1" ht="28.5" customHeight="1" x14ac:dyDescent="0.25">
      <c r="A11" s="406"/>
      <c r="B11" s="283" t="s">
        <v>264</v>
      </c>
      <c r="C11" s="280">
        <v>4376</v>
      </c>
      <c r="D11" s="280">
        <v>4376</v>
      </c>
    </row>
    <row r="12" spans="1:4" s="284" customFormat="1" ht="28.5" customHeight="1" x14ac:dyDescent="0.25">
      <c r="A12" s="502" t="s">
        <v>158</v>
      </c>
      <c r="B12" s="503"/>
      <c r="C12" s="280">
        <f>SUM(C10:C11)</f>
        <v>382063</v>
      </c>
      <c r="D12" s="280">
        <f>SUM(D10:D11)</f>
        <v>382063</v>
      </c>
    </row>
    <row r="13" spans="1:4" s="284" customFormat="1" ht="17.25" customHeight="1" x14ac:dyDescent="0.2">
      <c r="A13" s="502" t="s">
        <v>155</v>
      </c>
      <c r="B13" s="503"/>
      <c r="C13" s="285">
        <f>C9+C12</f>
        <v>400232</v>
      </c>
      <c r="D13" s="285">
        <f>D9+D12</f>
        <v>402401</v>
      </c>
    </row>
    <row r="14" spans="1:4" ht="15.75" x14ac:dyDescent="0.25">
      <c r="A14" s="117"/>
      <c r="B14" s="117"/>
      <c r="C14" s="117"/>
    </row>
    <row r="15" spans="1:4" ht="15.75" x14ac:dyDescent="0.25">
      <c r="A15" s="117"/>
      <c r="B15" s="117"/>
      <c r="C15" s="117"/>
    </row>
    <row r="16" spans="1:4" ht="15.75" x14ac:dyDescent="0.25">
      <c r="A16" s="117"/>
      <c r="B16" s="117"/>
      <c r="C16" s="117"/>
    </row>
    <row r="17" spans="1:3" ht="15.75" x14ac:dyDescent="0.25">
      <c r="A17" s="117"/>
      <c r="B17" s="117"/>
      <c r="C17" s="117"/>
    </row>
    <row r="18" spans="1:3" ht="15.75" x14ac:dyDescent="0.25">
      <c r="A18" s="117"/>
      <c r="B18" s="117"/>
      <c r="C18" s="117"/>
    </row>
    <row r="19" spans="1:3" ht="15.75" x14ac:dyDescent="0.25">
      <c r="A19" s="117"/>
      <c r="B19" s="117"/>
      <c r="C19" s="117"/>
    </row>
    <row r="20" spans="1:3" ht="15.75" x14ac:dyDescent="0.25">
      <c r="A20" s="117"/>
      <c r="B20" s="117"/>
      <c r="C20" s="117"/>
    </row>
    <row r="21" spans="1:3" ht="15.75" x14ac:dyDescent="0.25">
      <c r="A21" s="117"/>
      <c r="B21" s="117"/>
      <c r="C21" s="117"/>
    </row>
    <row r="22" spans="1:3" ht="15.75" x14ac:dyDescent="0.25">
      <c r="A22" s="117"/>
      <c r="B22" s="117"/>
      <c r="C22" s="117"/>
    </row>
    <row r="23" spans="1:3" ht="15.75" x14ac:dyDescent="0.25">
      <c r="A23" s="117"/>
      <c r="B23" s="117"/>
      <c r="C23" s="117"/>
    </row>
    <row r="24" spans="1:3" ht="15.75" x14ac:dyDescent="0.25">
      <c r="A24" s="117"/>
      <c r="B24" s="117"/>
      <c r="C24" s="117"/>
    </row>
    <row r="25" spans="1:3" ht="15.75" x14ac:dyDescent="0.25">
      <c r="A25" s="117"/>
      <c r="B25" s="117"/>
      <c r="C25" s="117"/>
    </row>
    <row r="26" spans="1:3" ht="15.75" x14ac:dyDescent="0.25">
      <c r="A26" s="117"/>
      <c r="B26" s="117"/>
      <c r="C26" s="117"/>
    </row>
    <row r="27" spans="1:3" ht="15.75" x14ac:dyDescent="0.25">
      <c r="A27" s="117"/>
      <c r="B27" s="117"/>
      <c r="C27" s="117"/>
    </row>
    <row r="28" spans="1:3" ht="15.75" x14ac:dyDescent="0.25">
      <c r="A28" s="117"/>
      <c r="B28" s="117"/>
      <c r="C28" s="117"/>
    </row>
    <row r="29" spans="1:3" ht="15.75" x14ac:dyDescent="0.25">
      <c r="A29" s="117"/>
      <c r="B29" s="117"/>
      <c r="C29" s="117"/>
    </row>
    <row r="30" spans="1:3" ht="15.75" x14ac:dyDescent="0.25">
      <c r="A30" s="117"/>
      <c r="B30" s="117"/>
      <c r="C30" s="117"/>
    </row>
    <row r="31" spans="1:3" ht="15.75" x14ac:dyDescent="0.25">
      <c r="A31" s="117"/>
      <c r="B31" s="117"/>
      <c r="C31" s="117"/>
    </row>
    <row r="32" spans="1:3" ht="15.75" x14ac:dyDescent="0.25">
      <c r="A32" s="117"/>
      <c r="B32" s="117"/>
      <c r="C32" s="117"/>
    </row>
    <row r="33" spans="1:3" ht="15.75" x14ac:dyDescent="0.25">
      <c r="A33" s="117"/>
      <c r="B33" s="117"/>
      <c r="C33" s="117"/>
    </row>
    <row r="34" spans="1:3" ht="15.75" x14ac:dyDescent="0.25">
      <c r="A34" s="117"/>
      <c r="B34" s="117"/>
      <c r="C34" s="117"/>
    </row>
    <row r="35" spans="1:3" ht="15.75" x14ac:dyDescent="0.25">
      <c r="A35" s="117"/>
      <c r="B35" s="117"/>
      <c r="C35" s="117"/>
    </row>
    <row r="36" spans="1:3" ht="15.75" x14ac:dyDescent="0.25">
      <c r="A36" s="117"/>
      <c r="B36" s="117"/>
      <c r="C36" s="117"/>
    </row>
    <row r="37" spans="1:3" ht="15.75" x14ac:dyDescent="0.25">
      <c r="A37" s="117"/>
      <c r="B37" s="117"/>
      <c r="C37" s="117"/>
    </row>
  </sheetData>
  <mergeCells count="3">
    <mergeCell ref="A12:B12"/>
    <mergeCell ref="A9:B9"/>
    <mergeCell ref="A13:B13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L37"/>
  <sheetViews>
    <sheetView zoomScaleNormal="100" zoomScaleSheetLayoutView="100" workbookViewId="0">
      <selection activeCell="AC23" sqref="AC23"/>
    </sheetView>
  </sheetViews>
  <sheetFormatPr defaultRowHeight="12.75" x14ac:dyDescent="0.2"/>
  <cols>
    <col min="1" max="1" width="9.140625" style="198" customWidth="1"/>
    <col min="2" max="2" width="2.7109375" style="198" customWidth="1"/>
    <col min="3" max="3" width="23.7109375" style="198" customWidth="1"/>
    <col min="4" max="23" width="2.7109375" style="198" customWidth="1"/>
    <col min="24" max="24" width="29.5703125" style="198" customWidth="1"/>
    <col min="25" max="27" width="2.7109375" style="198" hidden="1" customWidth="1"/>
    <col min="28" max="28" width="21" style="198" customWidth="1"/>
    <col min="29" max="29" width="19.140625" style="198" customWidth="1"/>
    <col min="30" max="34" width="2.7109375" style="198" customWidth="1"/>
    <col min="35" max="16384" width="9.140625" style="198"/>
  </cols>
  <sheetData>
    <row r="1" spans="1:38" x14ac:dyDescent="0.2">
      <c r="B1" s="451" t="s">
        <v>228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</row>
    <row r="2" spans="1:38" ht="25.5" customHeight="1" x14ac:dyDescent="0.2">
      <c r="B2" s="452" t="s">
        <v>275</v>
      </c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</row>
    <row r="3" spans="1:38" ht="15.95" customHeight="1" x14ac:dyDescent="0.2">
      <c r="A3" s="286"/>
      <c r="B3" s="509"/>
      <c r="C3" s="509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  <c r="U3" s="510"/>
      <c r="V3" s="510"/>
      <c r="W3" s="510"/>
      <c r="X3" s="510"/>
      <c r="Y3" s="510"/>
      <c r="Z3" s="510"/>
      <c r="AA3" s="510"/>
      <c r="AC3" s="287" t="s">
        <v>133</v>
      </c>
    </row>
    <row r="4" spans="1:38" ht="41.25" customHeight="1" x14ac:dyDescent="0.2">
      <c r="A4" s="288" t="s">
        <v>149</v>
      </c>
      <c r="B4" s="511" t="s">
        <v>99</v>
      </c>
      <c r="C4" s="512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289" t="s">
        <v>274</v>
      </c>
      <c r="AC4" s="289" t="s">
        <v>325</v>
      </c>
    </row>
    <row r="5" spans="1:38" ht="17.25" customHeight="1" x14ac:dyDescent="0.25">
      <c r="A5" s="290">
        <v>1</v>
      </c>
      <c r="B5" s="514" t="s">
        <v>130</v>
      </c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4"/>
      <c r="Q5" s="514"/>
      <c r="R5" s="514"/>
      <c r="S5" s="514"/>
      <c r="T5" s="514"/>
      <c r="U5" s="514"/>
      <c r="V5" s="514"/>
      <c r="W5" s="514"/>
      <c r="X5" s="514"/>
      <c r="Y5" s="514"/>
      <c r="Z5" s="514"/>
      <c r="AA5" s="514"/>
      <c r="AB5" s="291">
        <v>276844</v>
      </c>
      <c r="AC5" s="291">
        <v>276844</v>
      </c>
    </row>
    <row r="6" spans="1:38" s="201" customFormat="1" ht="20.25" customHeight="1" x14ac:dyDescent="0.25">
      <c r="A6" s="290">
        <v>2</v>
      </c>
      <c r="B6" s="505" t="s">
        <v>87</v>
      </c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291">
        <v>54828</v>
      </c>
      <c r="AC6" s="291">
        <v>54828</v>
      </c>
    </row>
    <row r="7" spans="1:38" ht="15.75" customHeight="1" x14ac:dyDescent="0.2">
      <c r="A7" s="290">
        <v>3</v>
      </c>
      <c r="B7" s="506" t="s">
        <v>215</v>
      </c>
      <c r="C7" s="506"/>
      <c r="D7" s="506"/>
      <c r="E7" s="506"/>
      <c r="F7" s="506"/>
      <c r="G7" s="506"/>
      <c r="H7" s="506"/>
      <c r="I7" s="506"/>
      <c r="J7" s="506"/>
      <c r="K7" s="506"/>
      <c r="L7" s="506"/>
      <c r="M7" s="506"/>
      <c r="N7" s="506"/>
      <c r="O7" s="506"/>
      <c r="P7" s="506"/>
      <c r="Q7" s="506"/>
      <c r="R7" s="506"/>
      <c r="S7" s="506"/>
      <c r="T7" s="506"/>
      <c r="U7" s="506"/>
      <c r="V7" s="506"/>
      <c r="W7" s="506"/>
      <c r="X7" s="506"/>
      <c r="Y7" s="506"/>
      <c r="Z7" s="506"/>
      <c r="AA7" s="506"/>
      <c r="AB7" s="292">
        <v>700</v>
      </c>
      <c r="AC7" s="292">
        <v>700</v>
      </c>
      <c r="AI7" s="454"/>
      <c r="AJ7" s="454"/>
      <c r="AK7" s="454"/>
      <c r="AL7" s="454"/>
    </row>
    <row r="8" spans="1:38" ht="19.5" customHeight="1" x14ac:dyDescent="0.2">
      <c r="A8" s="290">
        <v>4</v>
      </c>
      <c r="B8" s="506" t="s">
        <v>216</v>
      </c>
      <c r="C8" s="506"/>
      <c r="D8" s="506"/>
      <c r="E8" s="506"/>
      <c r="F8" s="506"/>
      <c r="G8" s="506"/>
      <c r="H8" s="506"/>
      <c r="I8" s="506"/>
      <c r="J8" s="506"/>
      <c r="K8" s="506"/>
      <c r="L8" s="506"/>
      <c r="M8" s="506"/>
      <c r="N8" s="506"/>
      <c r="O8" s="506"/>
      <c r="P8" s="506"/>
      <c r="Q8" s="506"/>
      <c r="R8" s="506"/>
      <c r="S8" s="506"/>
      <c r="T8" s="506"/>
      <c r="U8" s="506"/>
      <c r="V8" s="506"/>
      <c r="W8" s="506"/>
      <c r="X8" s="506"/>
      <c r="Y8" s="506"/>
      <c r="Z8" s="506"/>
      <c r="AA8" s="506"/>
      <c r="AB8" s="292">
        <v>6300</v>
      </c>
      <c r="AC8" s="292">
        <v>6300</v>
      </c>
    </row>
    <row r="9" spans="1:38" ht="19.5" customHeight="1" x14ac:dyDescent="0.25">
      <c r="A9" s="290">
        <v>5</v>
      </c>
      <c r="B9" s="505" t="s">
        <v>5</v>
      </c>
      <c r="C9" s="505"/>
      <c r="D9" s="505"/>
      <c r="E9" s="505"/>
      <c r="F9" s="505"/>
      <c r="G9" s="505"/>
      <c r="H9" s="505"/>
      <c r="I9" s="505"/>
      <c r="J9" s="505"/>
      <c r="K9" s="505"/>
      <c r="L9" s="505"/>
      <c r="M9" s="505"/>
      <c r="N9" s="505"/>
      <c r="O9" s="505"/>
      <c r="P9" s="505"/>
      <c r="Q9" s="505"/>
      <c r="R9" s="505"/>
      <c r="S9" s="505"/>
      <c r="T9" s="505"/>
      <c r="U9" s="505"/>
      <c r="V9" s="505"/>
      <c r="W9" s="505"/>
      <c r="X9" s="505"/>
      <c r="Y9" s="505"/>
      <c r="Z9" s="505"/>
      <c r="AA9" s="505"/>
      <c r="AB9" s="293">
        <f>AB7+AB8</f>
        <v>7000</v>
      </c>
      <c r="AC9" s="293">
        <f>AC7+AC8</f>
        <v>7000</v>
      </c>
    </row>
    <row r="10" spans="1:38" ht="19.5" customHeight="1" x14ac:dyDescent="0.2">
      <c r="A10" s="290">
        <v>6</v>
      </c>
      <c r="B10" s="506" t="s">
        <v>217</v>
      </c>
      <c r="C10" s="506"/>
      <c r="D10" s="506"/>
      <c r="E10" s="506"/>
      <c r="F10" s="506"/>
      <c r="G10" s="506"/>
      <c r="H10" s="506"/>
      <c r="I10" s="506"/>
      <c r="J10" s="506"/>
      <c r="K10" s="506"/>
      <c r="L10" s="506"/>
      <c r="M10" s="506"/>
      <c r="N10" s="506"/>
      <c r="O10" s="506"/>
      <c r="P10" s="506"/>
      <c r="Q10" s="506"/>
      <c r="R10" s="506"/>
      <c r="S10" s="506"/>
      <c r="T10" s="506"/>
      <c r="U10" s="506"/>
      <c r="V10" s="506"/>
      <c r="W10" s="506"/>
      <c r="X10" s="506"/>
      <c r="Y10" s="506"/>
      <c r="Z10" s="506"/>
      <c r="AA10" s="506"/>
      <c r="AB10" s="292">
        <v>6300</v>
      </c>
      <c r="AC10" s="292">
        <v>6300</v>
      </c>
    </row>
    <row r="11" spans="1:38" ht="19.5" customHeight="1" x14ac:dyDescent="0.2">
      <c r="A11" s="290">
        <v>7</v>
      </c>
      <c r="B11" s="506" t="s">
        <v>230</v>
      </c>
      <c r="C11" s="506"/>
      <c r="D11" s="506"/>
      <c r="E11" s="506"/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  <c r="Q11" s="506"/>
      <c r="R11" s="506"/>
      <c r="S11" s="506"/>
      <c r="T11" s="506"/>
      <c r="U11" s="506"/>
      <c r="V11" s="506"/>
      <c r="W11" s="506"/>
      <c r="X11" s="506"/>
      <c r="Y11" s="506"/>
      <c r="Z11" s="506"/>
      <c r="AA11" s="506"/>
      <c r="AB11" s="292">
        <v>3900</v>
      </c>
      <c r="AC11" s="292">
        <v>3900</v>
      </c>
    </row>
    <row r="12" spans="1:38" ht="19.5" customHeight="1" x14ac:dyDescent="0.25">
      <c r="A12" s="290">
        <v>8</v>
      </c>
      <c r="B12" s="505" t="s">
        <v>207</v>
      </c>
      <c r="C12" s="505"/>
      <c r="D12" s="505"/>
      <c r="E12" s="505"/>
      <c r="F12" s="505"/>
      <c r="G12" s="505"/>
      <c r="H12" s="505"/>
      <c r="I12" s="505"/>
      <c r="J12" s="505"/>
      <c r="K12" s="505"/>
      <c r="L12" s="505"/>
      <c r="M12" s="505"/>
      <c r="N12" s="505"/>
      <c r="O12" s="505"/>
      <c r="P12" s="505"/>
      <c r="Q12" s="505"/>
      <c r="R12" s="505"/>
      <c r="S12" s="505"/>
      <c r="T12" s="505"/>
      <c r="U12" s="505"/>
      <c r="V12" s="505"/>
      <c r="W12" s="505"/>
      <c r="X12" s="505"/>
      <c r="Y12" s="505"/>
      <c r="Z12" s="505"/>
      <c r="AA12" s="505"/>
      <c r="AB12" s="291">
        <f>AB10+AB11</f>
        <v>10200</v>
      </c>
      <c r="AC12" s="291">
        <f>AC10+AC11</f>
        <v>10200</v>
      </c>
    </row>
    <row r="13" spans="1:38" ht="19.5" customHeight="1" x14ac:dyDescent="0.2">
      <c r="A13" s="290">
        <v>9</v>
      </c>
      <c r="B13" s="506" t="s">
        <v>218</v>
      </c>
      <c r="C13" s="506"/>
      <c r="D13" s="506"/>
      <c r="E13" s="506"/>
      <c r="F13" s="506"/>
      <c r="G13" s="506"/>
      <c r="H13" s="506"/>
      <c r="I13" s="506"/>
      <c r="J13" s="506"/>
      <c r="K13" s="506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06"/>
      <c r="Z13" s="506"/>
      <c r="AA13" s="506"/>
      <c r="AB13" s="292">
        <v>8000</v>
      </c>
      <c r="AC13" s="292">
        <v>8000</v>
      </c>
    </row>
    <row r="14" spans="1:38" ht="19.5" customHeight="1" x14ac:dyDescent="0.2">
      <c r="A14" s="290">
        <v>10</v>
      </c>
      <c r="B14" s="506" t="s">
        <v>88</v>
      </c>
      <c r="C14" s="508"/>
      <c r="D14" s="50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407"/>
      <c r="Z14" s="407"/>
      <c r="AA14" s="407"/>
      <c r="AB14" s="292">
        <v>300</v>
      </c>
      <c r="AC14" s="292">
        <v>300</v>
      </c>
    </row>
    <row r="15" spans="1:38" ht="19.5" customHeight="1" x14ac:dyDescent="0.2">
      <c r="A15" s="290">
        <v>11</v>
      </c>
      <c r="B15" s="506" t="s">
        <v>219</v>
      </c>
      <c r="C15" s="506"/>
      <c r="D15" s="506"/>
      <c r="E15" s="506"/>
      <c r="F15" s="506"/>
      <c r="G15" s="506"/>
      <c r="H15" s="506"/>
      <c r="I15" s="506"/>
      <c r="J15" s="506"/>
      <c r="K15" s="506"/>
      <c r="L15" s="506"/>
      <c r="M15" s="506"/>
      <c r="N15" s="506"/>
      <c r="O15" s="506"/>
      <c r="P15" s="506"/>
      <c r="Q15" s="506"/>
      <c r="R15" s="506"/>
      <c r="S15" s="506"/>
      <c r="T15" s="506"/>
      <c r="U15" s="506"/>
      <c r="V15" s="506"/>
      <c r="W15" s="506"/>
      <c r="X15" s="506"/>
      <c r="Y15" s="506"/>
      <c r="Z15" s="506"/>
      <c r="AA15" s="506"/>
      <c r="AB15" s="292">
        <v>1000</v>
      </c>
      <c r="AC15" s="292">
        <v>1000</v>
      </c>
    </row>
    <row r="16" spans="1:38" ht="19.5" customHeight="1" x14ac:dyDescent="0.2">
      <c r="A16" s="290">
        <v>12</v>
      </c>
      <c r="B16" s="506" t="s">
        <v>220</v>
      </c>
      <c r="C16" s="506"/>
      <c r="D16" s="506"/>
      <c r="E16" s="506"/>
      <c r="F16" s="506"/>
      <c r="G16" s="506"/>
      <c r="H16" s="506"/>
      <c r="I16" s="506"/>
      <c r="J16" s="506"/>
      <c r="K16" s="506"/>
      <c r="L16" s="506"/>
      <c r="M16" s="506"/>
      <c r="N16" s="506"/>
      <c r="O16" s="506"/>
      <c r="P16" s="506"/>
      <c r="Q16" s="506"/>
      <c r="R16" s="506"/>
      <c r="S16" s="506"/>
      <c r="T16" s="506"/>
      <c r="U16" s="506"/>
      <c r="V16" s="506"/>
      <c r="W16" s="506"/>
      <c r="X16" s="506"/>
      <c r="Y16" s="506"/>
      <c r="Z16" s="506"/>
      <c r="AA16" s="506"/>
      <c r="AB16" s="292">
        <v>1500</v>
      </c>
      <c r="AC16" s="292">
        <v>2614</v>
      </c>
    </row>
    <row r="17" spans="1:29" ht="19.5" customHeight="1" x14ac:dyDescent="0.2">
      <c r="A17" s="290">
        <v>13</v>
      </c>
      <c r="B17" s="507" t="s">
        <v>221</v>
      </c>
      <c r="C17" s="507"/>
      <c r="D17" s="507"/>
      <c r="E17" s="507"/>
      <c r="F17" s="507"/>
      <c r="G17" s="507"/>
      <c r="H17" s="507"/>
      <c r="I17" s="507"/>
      <c r="J17" s="507"/>
      <c r="K17" s="507"/>
      <c r="L17" s="507"/>
      <c r="M17" s="507"/>
      <c r="N17" s="507"/>
      <c r="O17" s="507"/>
      <c r="P17" s="507"/>
      <c r="Q17" s="507"/>
      <c r="R17" s="507"/>
      <c r="S17" s="507"/>
      <c r="T17" s="507"/>
      <c r="U17" s="507"/>
      <c r="V17" s="507"/>
      <c r="W17" s="507"/>
      <c r="X17" s="507"/>
      <c r="Y17" s="507"/>
      <c r="Z17" s="507"/>
      <c r="AA17" s="507"/>
      <c r="AB17" s="292">
        <v>1500</v>
      </c>
      <c r="AC17" s="292">
        <v>1500</v>
      </c>
    </row>
    <row r="18" spans="1:29" ht="19.5" customHeight="1" x14ac:dyDescent="0.2">
      <c r="A18" s="290">
        <v>14</v>
      </c>
      <c r="B18" s="507" t="s">
        <v>231</v>
      </c>
      <c r="C18" s="507"/>
      <c r="D18" s="507"/>
      <c r="E18" s="507"/>
      <c r="F18" s="507"/>
      <c r="G18" s="507"/>
      <c r="H18" s="507"/>
      <c r="I18" s="507"/>
      <c r="J18" s="507"/>
      <c r="K18" s="507"/>
      <c r="L18" s="507"/>
      <c r="M18" s="507"/>
      <c r="N18" s="507"/>
      <c r="O18" s="507"/>
      <c r="P18" s="507"/>
      <c r="Q18" s="507"/>
      <c r="R18" s="507"/>
      <c r="S18" s="507"/>
      <c r="T18" s="507"/>
      <c r="U18" s="507"/>
      <c r="V18" s="507"/>
      <c r="W18" s="507"/>
      <c r="X18" s="507"/>
      <c r="Y18" s="507"/>
      <c r="Z18" s="507"/>
      <c r="AA18" s="507"/>
      <c r="AB18" s="292">
        <v>7300</v>
      </c>
      <c r="AC18" s="292">
        <v>8300</v>
      </c>
    </row>
    <row r="19" spans="1:29" ht="19.5" customHeight="1" x14ac:dyDescent="0.2">
      <c r="A19" s="290">
        <v>15</v>
      </c>
      <c r="B19" s="506" t="s">
        <v>232</v>
      </c>
      <c r="C19" s="506"/>
      <c r="D19" s="506"/>
      <c r="E19" s="506"/>
      <c r="F19" s="506"/>
      <c r="G19" s="506"/>
      <c r="H19" s="506"/>
      <c r="I19" s="506"/>
      <c r="J19" s="506"/>
      <c r="K19" s="506"/>
      <c r="L19" s="506"/>
      <c r="M19" s="506"/>
      <c r="N19" s="506"/>
      <c r="O19" s="506"/>
      <c r="P19" s="506"/>
      <c r="Q19" s="506"/>
      <c r="R19" s="506"/>
      <c r="S19" s="506"/>
      <c r="T19" s="506"/>
      <c r="U19" s="506"/>
      <c r="V19" s="506"/>
      <c r="W19" s="506"/>
      <c r="X19" s="506"/>
      <c r="Y19" s="506"/>
      <c r="Z19" s="506"/>
      <c r="AA19" s="506"/>
      <c r="AB19" s="292">
        <v>10500</v>
      </c>
      <c r="AC19" s="292">
        <v>10500</v>
      </c>
    </row>
    <row r="20" spans="1:29" ht="19.5" customHeight="1" x14ac:dyDescent="0.25">
      <c r="A20" s="290">
        <v>16</v>
      </c>
      <c r="B20" s="505" t="s">
        <v>208</v>
      </c>
      <c r="C20" s="505"/>
      <c r="D20" s="505"/>
      <c r="E20" s="505"/>
      <c r="F20" s="505"/>
      <c r="G20" s="505"/>
      <c r="H20" s="505"/>
      <c r="I20" s="505"/>
      <c r="J20" s="505"/>
      <c r="K20" s="505"/>
      <c r="L20" s="505"/>
      <c r="M20" s="505"/>
      <c r="N20" s="505"/>
      <c r="O20" s="505"/>
      <c r="P20" s="505"/>
      <c r="Q20" s="505"/>
      <c r="R20" s="505"/>
      <c r="S20" s="505"/>
      <c r="T20" s="505"/>
      <c r="U20" s="505"/>
      <c r="V20" s="505"/>
      <c r="W20" s="505"/>
      <c r="X20" s="505"/>
      <c r="Y20" s="505"/>
      <c r="Z20" s="505"/>
      <c r="AA20" s="505"/>
      <c r="AB20" s="291">
        <f>AB13+AB15+AB16+AB17+AB18+AB19+AB14</f>
        <v>30100</v>
      </c>
      <c r="AC20" s="291">
        <f>AC13+AC15+AC16+AC17+AC18+AC19+AC14</f>
        <v>32214</v>
      </c>
    </row>
    <row r="21" spans="1:29" ht="19.5" customHeight="1" x14ac:dyDescent="0.2">
      <c r="A21" s="290">
        <v>17</v>
      </c>
      <c r="B21" s="506" t="s">
        <v>89</v>
      </c>
      <c r="C21" s="506"/>
      <c r="D21" s="506"/>
      <c r="E21" s="506"/>
      <c r="F21" s="506"/>
      <c r="G21" s="506"/>
      <c r="H21" s="506"/>
      <c r="I21" s="506"/>
      <c r="J21" s="506"/>
      <c r="K21" s="506"/>
      <c r="L21" s="506"/>
      <c r="M21" s="506"/>
      <c r="N21" s="506"/>
      <c r="O21" s="506"/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  <c r="AA21" s="506"/>
      <c r="AB21" s="292">
        <v>1300</v>
      </c>
      <c r="AC21" s="292">
        <v>1300</v>
      </c>
    </row>
    <row r="22" spans="1:29" ht="19.5" customHeight="1" x14ac:dyDescent="0.2">
      <c r="A22" s="290">
        <v>18</v>
      </c>
      <c r="B22" s="506" t="s">
        <v>90</v>
      </c>
      <c r="C22" s="506"/>
      <c r="D22" s="506"/>
      <c r="E22" s="506"/>
      <c r="F22" s="506"/>
      <c r="G22" s="506"/>
      <c r="H22" s="506"/>
      <c r="I22" s="506"/>
      <c r="J22" s="506"/>
      <c r="K22" s="506"/>
      <c r="L22" s="506"/>
      <c r="M22" s="506"/>
      <c r="N22" s="506"/>
      <c r="O22" s="506"/>
      <c r="P22" s="506"/>
      <c r="Q22" s="506"/>
      <c r="R22" s="506"/>
      <c r="S22" s="506"/>
      <c r="T22" s="506"/>
      <c r="U22" s="506"/>
      <c r="V22" s="506"/>
      <c r="W22" s="506"/>
      <c r="X22" s="506"/>
      <c r="Y22" s="506"/>
      <c r="Z22" s="506"/>
      <c r="AA22" s="506"/>
      <c r="AB22" s="292">
        <v>700</v>
      </c>
      <c r="AC22" s="292">
        <v>700</v>
      </c>
    </row>
    <row r="23" spans="1:29" ht="19.5" customHeight="1" x14ac:dyDescent="0.25">
      <c r="A23" s="290">
        <v>19</v>
      </c>
      <c r="B23" s="505" t="s">
        <v>202</v>
      </c>
      <c r="C23" s="505"/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5"/>
      <c r="R23" s="505"/>
      <c r="S23" s="505"/>
      <c r="T23" s="505"/>
      <c r="U23" s="505"/>
      <c r="V23" s="505"/>
      <c r="W23" s="505"/>
      <c r="X23" s="505"/>
      <c r="Y23" s="505"/>
      <c r="Z23" s="505"/>
      <c r="AA23" s="505"/>
      <c r="AB23" s="291">
        <f>AB21+AB22</f>
        <v>2000</v>
      </c>
      <c r="AC23" s="291">
        <f>AC21+AC22</f>
        <v>2000</v>
      </c>
    </row>
    <row r="24" spans="1:29" ht="19.5" customHeight="1" x14ac:dyDescent="0.2">
      <c r="A24" s="290">
        <v>20</v>
      </c>
      <c r="B24" s="506" t="s">
        <v>91</v>
      </c>
      <c r="C24" s="506"/>
      <c r="D24" s="506"/>
      <c r="E24" s="506"/>
      <c r="F24" s="506"/>
      <c r="G24" s="506"/>
      <c r="H24" s="506"/>
      <c r="I24" s="506"/>
      <c r="J24" s="506"/>
      <c r="K24" s="506"/>
      <c r="L24" s="506"/>
      <c r="M24" s="506"/>
      <c r="N24" s="506"/>
      <c r="O24" s="506"/>
      <c r="P24" s="506"/>
      <c r="Q24" s="506"/>
      <c r="R24" s="506"/>
      <c r="S24" s="506"/>
      <c r="T24" s="506"/>
      <c r="U24" s="506"/>
      <c r="V24" s="506"/>
      <c r="W24" s="506"/>
      <c r="X24" s="506"/>
      <c r="Y24" s="506"/>
      <c r="Z24" s="506"/>
      <c r="AA24" s="506"/>
      <c r="AB24" s="294">
        <v>13000</v>
      </c>
      <c r="AC24" s="294">
        <v>13000</v>
      </c>
    </row>
    <row r="25" spans="1:29" ht="19.5" customHeight="1" x14ac:dyDescent="0.2">
      <c r="A25" s="290">
        <v>21</v>
      </c>
      <c r="B25" s="506" t="s">
        <v>92</v>
      </c>
      <c r="C25" s="506"/>
      <c r="D25" s="506"/>
      <c r="E25" s="506"/>
      <c r="F25" s="506"/>
      <c r="G25" s="506"/>
      <c r="H25" s="506"/>
      <c r="I25" s="506"/>
      <c r="J25" s="506"/>
      <c r="K25" s="506"/>
      <c r="L25" s="506"/>
      <c r="M25" s="506"/>
      <c r="N25" s="506"/>
      <c r="O25" s="506"/>
      <c r="P25" s="506"/>
      <c r="Q25" s="506"/>
      <c r="R25" s="506"/>
      <c r="S25" s="506"/>
      <c r="T25" s="506"/>
      <c r="U25" s="506"/>
      <c r="V25" s="506"/>
      <c r="W25" s="506"/>
      <c r="X25" s="506"/>
      <c r="Y25" s="506"/>
      <c r="Z25" s="506"/>
      <c r="AA25" s="506"/>
      <c r="AB25" s="292">
        <v>800</v>
      </c>
      <c r="AC25" s="292">
        <v>800</v>
      </c>
    </row>
    <row r="26" spans="1:29" ht="19.5" customHeight="1" x14ac:dyDescent="0.2">
      <c r="A26" s="290">
        <v>22</v>
      </c>
      <c r="B26" s="506" t="s">
        <v>355</v>
      </c>
      <c r="C26" s="506"/>
      <c r="D26" s="506"/>
      <c r="E26" s="506"/>
      <c r="F26" s="506"/>
      <c r="G26" s="506"/>
      <c r="H26" s="506"/>
      <c r="I26" s="506"/>
      <c r="J26" s="506"/>
      <c r="K26" s="506"/>
      <c r="L26" s="506"/>
      <c r="M26" s="506"/>
      <c r="N26" s="506"/>
      <c r="O26" s="506"/>
      <c r="P26" s="506"/>
      <c r="Q26" s="506"/>
      <c r="R26" s="506"/>
      <c r="S26" s="506"/>
      <c r="T26" s="506"/>
      <c r="U26" s="506"/>
      <c r="V26" s="506"/>
      <c r="W26" s="506"/>
      <c r="X26" s="506"/>
      <c r="Y26" s="506"/>
      <c r="Z26" s="506"/>
      <c r="AA26" s="506"/>
      <c r="AB26" s="292">
        <v>5450</v>
      </c>
      <c r="AC26" s="292">
        <v>5450</v>
      </c>
    </row>
    <row r="27" spans="1:29" ht="19.5" customHeight="1" x14ac:dyDescent="0.25">
      <c r="A27" s="290">
        <v>23</v>
      </c>
      <c r="B27" s="505" t="s">
        <v>209</v>
      </c>
      <c r="C27" s="505"/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5"/>
      <c r="T27" s="505"/>
      <c r="U27" s="505"/>
      <c r="V27" s="505"/>
      <c r="W27" s="505"/>
      <c r="X27" s="505"/>
      <c r="Y27" s="505"/>
      <c r="Z27" s="505"/>
      <c r="AA27" s="505"/>
      <c r="AB27" s="293">
        <f>AB24+AB25+AB26</f>
        <v>19250</v>
      </c>
      <c r="AC27" s="293">
        <f>AC24+AC25+AC26</f>
        <v>19250</v>
      </c>
    </row>
    <row r="28" spans="1:29" ht="19.5" customHeight="1" x14ac:dyDescent="0.25">
      <c r="A28" s="290">
        <v>24</v>
      </c>
      <c r="B28" s="505" t="s">
        <v>210</v>
      </c>
      <c r="C28" s="505"/>
      <c r="D28" s="505"/>
      <c r="E28" s="505"/>
      <c r="F28" s="505"/>
      <c r="G28" s="505"/>
      <c r="H28" s="505"/>
      <c r="I28" s="505"/>
      <c r="J28" s="505"/>
      <c r="K28" s="505"/>
      <c r="L28" s="505"/>
      <c r="M28" s="505"/>
      <c r="N28" s="505"/>
      <c r="O28" s="505"/>
      <c r="P28" s="505"/>
      <c r="Q28" s="505"/>
      <c r="R28" s="505"/>
      <c r="S28" s="505"/>
      <c r="T28" s="505"/>
      <c r="U28" s="505"/>
      <c r="V28" s="505"/>
      <c r="W28" s="505"/>
      <c r="X28" s="505"/>
      <c r="Y28" s="505"/>
      <c r="Z28" s="505"/>
      <c r="AA28" s="505"/>
      <c r="AB28" s="293">
        <f>AB9+AB12+AB20+AB23+AB27</f>
        <v>68550</v>
      </c>
      <c r="AC28" s="293">
        <f>AC9+AC12+AC20+AC23+AC27</f>
        <v>70664</v>
      </c>
    </row>
    <row r="29" spans="1:29" ht="19.5" customHeight="1" x14ac:dyDescent="0.25">
      <c r="A29" s="290">
        <v>25</v>
      </c>
      <c r="B29" s="516" t="s">
        <v>356</v>
      </c>
      <c r="C29" s="517"/>
      <c r="D29" s="517"/>
      <c r="E29" s="517"/>
      <c r="F29" s="517"/>
      <c r="G29" s="517"/>
      <c r="H29" s="517"/>
      <c r="I29" s="517"/>
      <c r="J29" s="517"/>
      <c r="K29" s="517"/>
      <c r="L29" s="517"/>
      <c r="M29" s="517"/>
      <c r="N29" s="517"/>
      <c r="O29" s="517"/>
      <c r="P29" s="517"/>
      <c r="Q29" s="517"/>
      <c r="R29" s="517"/>
      <c r="S29" s="517"/>
      <c r="T29" s="517"/>
      <c r="U29" s="517"/>
      <c r="V29" s="517"/>
      <c r="W29" s="517"/>
      <c r="X29" s="518"/>
      <c r="Y29" s="408"/>
      <c r="Z29" s="408"/>
      <c r="AA29" s="408"/>
      <c r="AB29" s="293">
        <v>10</v>
      </c>
      <c r="AC29" s="293">
        <v>65</v>
      </c>
    </row>
    <row r="30" spans="1:29" ht="24.75" customHeight="1" x14ac:dyDescent="0.25">
      <c r="A30" s="290">
        <v>26</v>
      </c>
      <c r="B30" s="515" t="s">
        <v>357</v>
      </c>
      <c r="C30" s="515"/>
      <c r="D30" s="515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  <c r="Q30" s="515"/>
      <c r="R30" s="515"/>
      <c r="S30" s="515"/>
      <c r="T30" s="515"/>
      <c r="U30" s="515"/>
      <c r="V30" s="515"/>
      <c r="W30" s="515"/>
      <c r="X30" s="515"/>
      <c r="Y30" s="515"/>
      <c r="Z30" s="515"/>
      <c r="AA30" s="515"/>
      <c r="AB30" s="293">
        <f>AB5+AB6+AB28+AB29</f>
        <v>400232</v>
      </c>
      <c r="AC30" s="293">
        <f>AC5+AC6+AC28+AC29</f>
        <v>402401</v>
      </c>
    </row>
    <row r="31" spans="1:29" ht="15" x14ac:dyDescent="0.2">
      <c r="A31" s="286"/>
      <c r="B31" s="295"/>
      <c r="C31" s="295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</row>
    <row r="32" spans="1:29" ht="15" x14ac:dyDescent="0.2">
      <c r="A32" s="286"/>
      <c r="B32" s="295"/>
      <c r="C32" s="295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</row>
    <row r="33" spans="1:27" ht="15" x14ac:dyDescent="0.2">
      <c r="A33" s="286"/>
      <c r="B33" s="295"/>
      <c r="C33" s="295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</row>
    <row r="34" spans="1:27" ht="15" x14ac:dyDescent="0.2">
      <c r="A34" s="286"/>
      <c r="B34" s="286"/>
      <c r="C34" s="286"/>
    </row>
    <row r="35" spans="1:27" ht="15" x14ac:dyDescent="0.2">
      <c r="A35" s="286"/>
      <c r="B35" s="286"/>
      <c r="C35" s="286"/>
    </row>
    <row r="36" spans="1:27" ht="15" x14ac:dyDescent="0.2">
      <c r="A36" s="286"/>
      <c r="B36" s="286"/>
      <c r="C36" s="286"/>
    </row>
    <row r="37" spans="1:27" ht="15" x14ac:dyDescent="0.2">
      <c r="A37" s="286"/>
      <c r="B37" s="286"/>
      <c r="C37" s="286"/>
    </row>
  </sheetData>
  <mergeCells count="31">
    <mergeCell ref="AI7:AL7"/>
    <mergeCell ref="B30:AA30"/>
    <mergeCell ref="B19:AA19"/>
    <mergeCell ref="B20:AA20"/>
    <mergeCell ref="B21:AA21"/>
    <mergeCell ref="B22:AA22"/>
    <mergeCell ref="B23:AA23"/>
    <mergeCell ref="B25:AA25"/>
    <mergeCell ref="B26:AA26"/>
    <mergeCell ref="B27:AA27"/>
    <mergeCell ref="B28:AA28"/>
    <mergeCell ref="B29:X29"/>
    <mergeCell ref="B1:AA1"/>
    <mergeCell ref="B2:AA2"/>
    <mergeCell ref="B3:AA3"/>
    <mergeCell ref="B4:AA4"/>
    <mergeCell ref="B5:AA5"/>
    <mergeCell ref="B6:AA6"/>
    <mergeCell ref="B7:AA7"/>
    <mergeCell ref="B17:AA17"/>
    <mergeCell ref="B18:AA18"/>
    <mergeCell ref="B24:AA24"/>
    <mergeCell ref="B12:AA12"/>
    <mergeCell ref="B13:AA13"/>
    <mergeCell ref="B15:AA15"/>
    <mergeCell ref="B16:AA16"/>
    <mergeCell ref="B14:X14"/>
    <mergeCell ref="B8:AA8"/>
    <mergeCell ref="B9:AA9"/>
    <mergeCell ref="B10:AA10"/>
    <mergeCell ref="B11:AA11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4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7757-EC0B-42CE-8A3D-B5CABE2347B1}">
  <dimension ref="A1"/>
  <sheetViews>
    <sheetView view="pageBreakPreview" zoomScale="60" zoomScaleNormal="100" workbookViewId="0">
      <selection activeCell="B36" sqref="B36:D36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G41"/>
  <sheetViews>
    <sheetView zoomScaleNormal="100" workbookViewId="0">
      <selection activeCell="B1" sqref="B1:D1"/>
    </sheetView>
  </sheetViews>
  <sheetFormatPr defaultRowHeight="12.75" x14ac:dyDescent="0.2"/>
  <cols>
    <col min="1" max="1" width="6.42578125" style="49" customWidth="1"/>
    <col min="2" max="2" width="53.42578125" style="49" customWidth="1"/>
    <col min="3" max="3" width="23.7109375" style="49" customWidth="1"/>
    <col min="4" max="4" width="19" style="49" customWidth="1"/>
    <col min="5" max="16384" width="9.140625" style="49"/>
  </cols>
  <sheetData>
    <row r="1" spans="1:7" ht="26.25" customHeight="1" x14ac:dyDescent="0.2">
      <c r="A1" s="160"/>
      <c r="B1" s="421" t="s">
        <v>379</v>
      </c>
      <c r="C1" s="421"/>
      <c r="D1" s="421"/>
    </row>
    <row r="2" spans="1:7" ht="25.5" customHeight="1" thickBot="1" x14ac:dyDescent="0.25">
      <c r="A2" s="160"/>
      <c r="B2" s="421" t="s">
        <v>358</v>
      </c>
      <c r="C2" s="421"/>
      <c r="D2" s="393" t="s">
        <v>133</v>
      </c>
    </row>
    <row r="3" spans="1:7" ht="36.75" customHeight="1" thickTop="1" thickBot="1" x14ac:dyDescent="0.25">
      <c r="A3" s="189" t="s">
        <v>6</v>
      </c>
      <c r="B3" s="334" t="s">
        <v>134</v>
      </c>
      <c r="C3" s="335" t="s">
        <v>274</v>
      </c>
      <c r="D3" s="163" t="s">
        <v>325</v>
      </c>
    </row>
    <row r="4" spans="1:7" ht="16.5" customHeight="1" x14ac:dyDescent="0.2">
      <c r="A4" s="190"/>
      <c r="B4" s="164" t="s">
        <v>7</v>
      </c>
      <c r="C4" s="165"/>
      <c r="D4" s="191"/>
    </row>
    <row r="5" spans="1:7" ht="17.25" customHeight="1" x14ac:dyDescent="0.2">
      <c r="A5" s="167" t="s">
        <v>96</v>
      </c>
      <c r="B5" s="168" t="s">
        <v>8</v>
      </c>
      <c r="C5" s="169">
        <f>SUM(C6:C14)</f>
        <v>5146646</v>
      </c>
      <c r="D5" s="170">
        <f>SUM(D6:D14)</f>
        <v>5076548</v>
      </c>
    </row>
    <row r="6" spans="1:7" ht="14.25" customHeight="1" x14ac:dyDescent="0.25">
      <c r="A6" s="167"/>
      <c r="B6" s="171" t="s">
        <v>9</v>
      </c>
      <c r="C6" s="172">
        <v>150933</v>
      </c>
      <c r="D6" s="173">
        <f>'5.2 Önkormányzat kiadása (3)'!D5</f>
        <v>150933</v>
      </c>
    </row>
    <row r="7" spans="1:7" ht="17.25" customHeight="1" x14ac:dyDescent="0.25">
      <c r="A7" s="423"/>
      <c r="B7" s="171" t="s">
        <v>10</v>
      </c>
      <c r="C7" s="172">
        <v>28253</v>
      </c>
      <c r="D7" s="173">
        <f>'5.2 Önkormányzat kiadása (3)'!D6</f>
        <v>28253</v>
      </c>
    </row>
    <row r="8" spans="1:7" ht="15.75" customHeight="1" x14ac:dyDescent="0.2">
      <c r="A8" s="423"/>
      <c r="B8" s="171" t="s">
        <v>11</v>
      </c>
      <c r="C8" s="174">
        <v>559891</v>
      </c>
      <c r="D8" s="175">
        <f>'5.2 Önkormányzat kiadása (3)'!D30</f>
        <v>568311</v>
      </c>
    </row>
    <row r="9" spans="1:7" ht="17.25" customHeight="1" x14ac:dyDescent="0.2">
      <c r="A9" s="423"/>
      <c r="B9" s="171" t="s">
        <v>17</v>
      </c>
      <c r="C9" s="174">
        <v>30000</v>
      </c>
      <c r="D9" s="175">
        <v>30000</v>
      </c>
    </row>
    <row r="10" spans="1:7" ht="15.75" customHeight="1" x14ac:dyDescent="0.2">
      <c r="A10" s="423"/>
      <c r="B10" s="171" t="s">
        <v>19</v>
      </c>
      <c r="C10" s="174">
        <v>905457</v>
      </c>
      <c r="D10" s="175">
        <f>'5.2 Önkormányzat kiadása (3)'!D81</f>
        <v>826939</v>
      </c>
    </row>
    <row r="11" spans="1:7" ht="17.25" customHeight="1" x14ac:dyDescent="0.2">
      <c r="A11" s="423"/>
      <c r="B11" s="171" t="s">
        <v>258</v>
      </c>
      <c r="C11" s="174">
        <v>277170</v>
      </c>
      <c r="D11" s="175">
        <f>'5.2 Önkormányzat kiadása (3)'!D87</f>
        <v>277170</v>
      </c>
    </row>
    <row r="12" spans="1:7" ht="17.25" customHeight="1" x14ac:dyDescent="0.2">
      <c r="A12" s="423"/>
      <c r="B12" s="171" t="s">
        <v>20</v>
      </c>
      <c r="C12" s="174">
        <v>2337318</v>
      </c>
      <c r="D12" s="175">
        <f>'5.2 Önkormányzat kiadása (3)'!D82</f>
        <v>2337318</v>
      </c>
    </row>
    <row r="13" spans="1:7" ht="15.75" customHeight="1" x14ac:dyDescent="0.2">
      <c r="A13" s="423"/>
      <c r="B13" s="171" t="s">
        <v>21</v>
      </c>
      <c r="C13" s="174">
        <v>578759</v>
      </c>
      <c r="D13" s="175">
        <f>'5.2 Önkormányzat kiadása (3)'!D84</f>
        <v>578759</v>
      </c>
    </row>
    <row r="14" spans="1:7" ht="16.5" customHeight="1" x14ac:dyDescent="0.2">
      <c r="A14" s="394"/>
      <c r="B14" s="192" t="s">
        <v>236</v>
      </c>
      <c r="C14" s="174">
        <v>278865</v>
      </c>
      <c r="D14" s="175">
        <f>'5.2 Önkormányzat kiadása (3)'!D93-'5.2 Önkormányzat kiadása (3)'!D90</f>
        <v>278865</v>
      </c>
      <c r="E14" s="50"/>
    </row>
    <row r="15" spans="1:7" ht="17.25" customHeight="1" x14ac:dyDescent="0.25">
      <c r="A15" s="167" t="s">
        <v>97</v>
      </c>
      <c r="B15" s="168" t="s">
        <v>164</v>
      </c>
      <c r="C15" s="177">
        <f>C16+C17+C18+C19</f>
        <v>400232</v>
      </c>
      <c r="D15" s="178">
        <f>D16+D17+D18+D19</f>
        <v>402401</v>
      </c>
      <c r="G15" s="193"/>
    </row>
    <row r="16" spans="1:7" ht="15" customHeight="1" x14ac:dyDescent="0.25">
      <c r="A16" s="423"/>
      <c r="B16" s="171" t="s">
        <v>12</v>
      </c>
      <c r="C16" s="172">
        <v>276844</v>
      </c>
      <c r="D16" s="173">
        <f>'4.Intézményi kiadások (2)'!C12</f>
        <v>276844</v>
      </c>
    </row>
    <row r="17" spans="1:5" ht="15.75" customHeight="1" x14ac:dyDescent="0.25">
      <c r="A17" s="423"/>
      <c r="B17" s="171" t="s">
        <v>13</v>
      </c>
      <c r="C17" s="172">
        <v>54828</v>
      </c>
      <c r="D17" s="173">
        <f>'4.Intézményi kiadások (2)'!F12</f>
        <v>54828</v>
      </c>
    </row>
    <row r="18" spans="1:5" ht="14.25" customHeight="1" x14ac:dyDescent="0.25">
      <c r="A18" s="423"/>
      <c r="B18" s="171" t="s">
        <v>14</v>
      </c>
      <c r="C18" s="172">
        <v>68550</v>
      </c>
      <c r="D18" s="173">
        <f>'4.Intézményi kiadások (2)'!H12</f>
        <v>70664</v>
      </c>
    </row>
    <row r="19" spans="1:5" ht="14.25" customHeight="1" x14ac:dyDescent="0.25">
      <c r="A19" s="394"/>
      <c r="B19" s="171" t="s">
        <v>19</v>
      </c>
      <c r="C19" s="172">
        <v>10</v>
      </c>
      <c r="D19" s="173">
        <f>'4.Intézményi kiadások (2)'!J12</f>
        <v>65</v>
      </c>
    </row>
    <row r="20" spans="1:5" ht="19.5" customHeight="1" x14ac:dyDescent="0.25">
      <c r="A20" s="167" t="s">
        <v>98</v>
      </c>
      <c r="B20" s="168" t="s">
        <v>15</v>
      </c>
      <c r="C20" s="179">
        <f>C21+C22+C23+C24+C25</f>
        <v>608583</v>
      </c>
      <c r="D20" s="180">
        <f>D21+D22+D23+D24+D25</f>
        <v>619721</v>
      </c>
    </row>
    <row r="21" spans="1:5" ht="16.5" customHeight="1" x14ac:dyDescent="0.25">
      <c r="A21" s="423" t="s">
        <v>16</v>
      </c>
      <c r="B21" s="171" t="s">
        <v>12</v>
      </c>
      <c r="C21" s="172">
        <f>'[1]4.Intézményi kiadások (2)'!B11</f>
        <v>209048</v>
      </c>
      <c r="D21" s="173">
        <f>'4.Intézményi kiadások (2)'!C11</f>
        <v>208791</v>
      </c>
    </row>
    <row r="22" spans="1:5" ht="15.75" customHeight="1" x14ac:dyDescent="0.25">
      <c r="A22" s="423"/>
      <c r="B22" s="171" t="s">
        <v>13</v>
      </c>
      <c r="C22" s="172">
        <f>'[1]4.Intézményi kiadások (2)'!D11</f>
        <v>38599</v>
      </c>
      <c r="D22" s="173">
        <f>'4.Intézményi kiadások (2)'!F11</f>
        <v>38856</v>
      </c>
    </row>
    <row r="23" spans="1:5" ht="14.25" customHeight="1" x14ac:dyDescent="0.25">
      <c r="A23" s="423"/>
      <c r="B23" s="171" t="s">
        <v>14</v>
      </c>
      <c r="C23" s="172">
        <f>'[1]4.Intézményi kiadások (2)'!G11</f>
        <v>308679</v>
      </c>
      <c r="D23" s="173">
        <f>'4.Intézményi kiadások (2)'!H11</f>
        <v>314978</v>
      </c>
    </row>
    <row r="24" spans="1:5" ht="14.25" customHeight="1" x14ac:dyDescent="0.25">
      <c r="A24" s="423"/>
      <c r="B24" s="171" t="s">
        <v>22</v>
      </c>
      <c r="C24" s="172">
        <f>'[1]4.Intézményi kiadások (2)'!B22</f>
        <v>47257</v>
      </c>
      <c r="D24" s="173">
        <f>'4.Intézményi kiadások (2)'!C22</f>
        <v>41618</v>
      </c>
    </row>
    <row r="25" spans="1:5" ht="16.5" customHeight="1" x14ac:dyDescent="0.25">
      <c r="A25" s="394"/>
      <c r="B25" s="171" t="s">
        <v>21</v>
      </c>
      <c r="C25" s="172">
        <f>'[1]4.Intézményi kiadások (2)'!D22</f>
        <v>5000</v>
      </c>
      <c r="D25" s="173">
        <f>'4.Intézményi kiadások (2)'!F22</f>
        <v>15478</v>
      </c>
    </row>
    <row r="26" spans="1:5" ht="18" customHeight="1" x14ac:dyDescent="0.25">
      <c r="A26" s="181"/>
      <c r="B26" s="182" t="s">
        <v>18</v>
      </c>
      <c r="C26" s="183">
        <f>C20+C15+C5</f>
        <v>6155461</v>
      </c>
      <c r="D26" s="184">
        <f>D20+D15+D5</f>
        <v>6098670</v>
      </c>
    </row>
    <row r="27" spans="1:5" ht="16.5" customHeight="1" x14ac:dyDescent="0.2">
      <c r="A27" s="424"/>
      <c r="B27" s="171" t="s">
        <v>12</v>
      </c>
      <c r="C27" s="174">
        <f t="shared" ref="C27:C29" si="0">C16+C21+C6</f>
        <v>636825</v>
      </c>
      <c r="D27" s="175">
        <f>D16+D21+D6</f>
        <v>636568</v>
      </c>
    </row>
    <row r="28" spans="1:5" ht="15" customHeight="1" x14ac:dyDescent="0.2">
      <c r="A28" s="430"/>
      <c r="B28" s="171" t="s">
        <v>13</v>
      </c>
      <c r="C28" s="174">
        <f t="shared" si="0"/>
        <v>121680</v>
      </c>
      <c r="D28" s="175">
        <f>D17+D22+D7</f>
        <v>121937</v>
      </c>
      <c r="E28" s="50"/>
    </row>
    <row r="29" spans="1:5" ht="15.75" customHeight="1" x14ac:dyDescent="0.2">
      <c r="A29" s="430"/>
      <c r="B29" s="171" t="s">
        <v>14</v>
      </c>
      <c r="C29" s="174">
        <f t="shared" si="0"/>
        <v>937120</v>
      </c>
      <c r="D29" s="175">
        <f>D18+D23+D8</f>
        <v>953953</v>
      </c>
      <c r="E29" s="50"/>
    </row>
    <row r="30" spans="1:5" ht="15.75" customHeight="1" x14ac:dyDescent="0.2">
      <c r="A30" s="430"/>
      <c r="B30" s="171" t="s">
        <v>17</v>
      </c>
      <c r="C30" s="174">
        <f t="shared" ref="C30:D32" si="1">C9</f>
        <v>30000</v>
      </c>
      <c r="D30" s="175">
        <f t="shared" si="1"/>
        <v>30000</v>
      </c>
      <c r="E30" s="50"/>
    </row>
    <row r="31" spans="1:5" ht="15.75" customHeight="1" x14ac:dyDescent="0.2">
      <c r="A31" s="430"/>
      <c r="B31" s="171" t="s">
        <v>19</v>
      </c>
      <c r="C31" s="174">
        <f t="shared" si="1"/>
        <v>905457</v>
      </c>
      <c r="D31" s="175">
        <f>D10+D19</f>
        <v>827004</v>
      </c>
      <c r="E31" s="50"/>
    </row>
    <row r="32" spans="1:5" ht="15.75" customHeight="1" x14ac:dyDescent="0.2">
      <c r="A32" s="430"/>
      <c r="B32" s="171" t="s">
        <v>258</v>
      </c>
      <c r="C32" s="174">
        <f t="shared" si="1"/>
        <v>277170</v>
      </c>
      <c r="D32" s="175">
        <f t="shared" si="1"/>
        <v>277170</v>
      </c>
      <c r="E32" s="50"/>
    </row>
    <row r="33" spans="1:5" ht="15.75" customHeight="1" x14ac:dyDescent="0.2">
      <c r="A33" s="430"/>
      <c r="B33" s="171" t="s">
        <v>20</v>
      </c>
      <c r="C33" s="174">
        <f>C12+C24</f>
        <v>2384575</v>
      </c>
      <c r="D33" s="175">
        <f>D12+D24</f>
        <v>2378936</v>
      </c>
      <c r="E33" s="50"/>
    </row>
    <row r="34" spans="1:5" ht="14.25" customHeight="1" x14ac:dyDescent="0.2">
      <c r="A34" s="430"/>
      <c r="B34" s="171" t="s">
        <v>21</v>
      </c>
      <c r="C34" s="174">
        <f>C13+C25</f>
        <v>583759</v>
      </c>
      <c r="D34" s="175">
        <f>D13+D25</f>
        <v>594237</v>
      </c>
      <c r="E34" s="50"/>
    </row>
    <row r="35" spans="1:5" ht="16.5" thickBot="1" x14ac:dyDescent="0.3">
      <c r="A35" s="431"/>
      <c r="B35" s="194" t="s">
        <v>236</v>
      </c>
      <c r="C35" s="195">
        <f>C14</f>
        <v>278865</v>
      </c>
      <c r="D35" s="196">
        <f>D14</f>
        <v>278865</v>
      </c>
    </row>
    <row r="36" spans="1:5" x14ac:dyDescent="0.2">
      <c r="A36" s="429"/>
      <c r="B36" s="429"/>
      <c r="C36" s="429"/>
      <c r="D36" s="429"/>
    </row>
    <row r="37" spans="1:5" x14ac:dyDescent="0.2">
      <c r="C37" s="397"/>
    </row>
    <row r="38" spans="1:5" x14ac:dyDescent="0.2">
      <c r="C38" s="397"/>
    </row>
    <row r="39" spans="1:5" x14ac:dyDescent="0.2">
      <c r="C39" s="50"/>
    </row>
    <row r="41" spans="1:5" x14ac:dyDescent="0.2">
      <c r="C41" s="50"/>
    </row>
  </sheetData>
  <mergeCells count="7">
    <mergeCell ref="A36:D36"/>
    <mergeCell ref="B1:D1"/>
    <mergeCell ref="A21:A24"/>
    <mergeCell ref="A27:A35"/>
    <mergeCell ref="B2:C2"/>
    <mergeCell ref="A7:A13"/>
    <mergeCell ref="A16:A18"/>
  </mergeCells>
  <phoneticPr fontId="1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L42"/>
  <sheetViews>
    <sheetView topLeftCell="A15" zoomScaleNormal="100" workbookViewId="0">
      <selection activeCell="D28" sqref="D28:D37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5.85546875" style="1" customWidth="1"/>
    <col min="4" max="4" width="11.42578125" style="1" customWidth="1"/>
    <col min="5" max="5" width="11.140625" style="1" hidden="1" customWidth="1"/>
    <col min="6" max="6" width="14.5703125" style="1" customWidth="1"/>
    <col min="7" max="7" width="11.85546875" style="1" customWidth="1"/>
    <col min="8" max="8" width="14" style="1" customWidth="1"/>
    <col min="9" max="9" width="14.42578125" style="1" customWidth="1"/>
    <col min="10" max="10" width="14.5703125" style="1" customWidth="1"/>
    <col min="11" max="16384" width="9.140625" style="1"/>
  </cols>
  <sheetData>
    <row r="1" spans="1:12" s="231" customFormat="1" x14ac:dyDescent="0.2">
      <c r="A1" s="440"/>
      <c r="B1" s="441"/>
      <c r="C1" s="441"/>
      <c r="D1" s="441"/>
      <c r="E1" s="441"/>
      <c r="F1" s="441"/>
      <c r="G1" s="441"/>
      <c r="H1" s="441"/>
      <c r="I1" s="441"/>
      <c r="J1" s="441"/>
      <c r="K1" s="441"/>
    </row>
    <row r="2" spans="1:12" ht="15" x14ac:dyDescent="0.2">
      <c r="A2" s="442" t="s">
        <v>380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</row>
    <row r="3" spans="1:12" ht="16.5" thickBot="1" x14ac:dyDescent="0.3">
      <c r="A3" s="443" t="s">
        <v>328</v>
      </c>
      <c r="B3" s="444"/>
      <c r="C3" s="444"/>
      <c r="D3" s="445"/>
      <c r="E3" s="445"/>
      <c r="F3" s="445"/>
      <c r="G3" s="445"/>
      <c r="H3" s="445"/>
      <c r="I3" s="445"/>
      <c r="J3" s="445"/>
      <c r="K3" s="445"/>
      <c r="L3" s="2"/>
    </row>
    <row r="4" spans="1:12" ht="33.75" customHeight="1" thickTop="1" x14ac:dyDescent="0.2">
      <c r="A4" s="94" t="s">
        <v>156</v>
      </c>
      <c r="B4" s="432" t="s">
        <v>157</v>
      </c>
      <c r="C4" s="432"/>
      <c r="D4" s="434" t="s">
        <v>158</v>
      </c>
      <c r="E4" s="446"/>
      <c r="F4" s="446"/>
      <c r="G4" s="434" t="s">
        <v>159</v>
      </c>
      <c r="H4" s="434"/>
      <c r="I4" s="434" t="s">
        <v>153</v>
      </c>
      <c r="J4" s="447"/>
      <c r="K4" s="2"/>
      <c r="L4" s="2"/>
    </row>
    <row r="5" spans="1:12" ht="57" x14ac:dyDescent="0.25">
      <c r="A5" s="95"/>
      <c r="B5" s="235" t="s">
        <v>283</v>
      </c>
      <c r="C5" s="246" t="s">
        <v>325</v>
      </c>
      <c r="D5" s="235" t="s">
        <v>283</v>
      </c>
      <c r="E5" s="9" t="s">
        <v>160</v>
      </c>
      <c r="F5" s="246" t="s">
        <v>325</v>
      </c>
      <c r="G5" s="235" t="s">
        <v>283</v>
      </c>
      <c r="H5" s="246" t="s">
        <v>325</v>
      </c>
      <c r="I5" s="235" t="s">
        <v>283</v>
      </c>
      <c r="J5" s="247" t="s">
        <v>325</v>
      </c>
      <c r="K5" s="2"/>
      <c r="L5" s="2"/>
    </row>
    <row r="6" spans="1:12" ht="15.75" x14ac:dyDescent="0.2">
      <c r="A6" s="96" t="s">
        <v>320</v>
      </c>
      <c r="B6" s="101">
        <v>9450</v>
      </c>
      <c r="C6" s="101">
        <v>9450</v>
      </c>
      <c r="D6" s="101">
        <v>148301</v>
      </c>
      <c r="E6" s="248"/>
      <c r="F6" s="101">
        <v>148301</v>
      </c>
      <c r="G6" s="101"/>
      <c r="H6" s="101"/>
      <c r="I6" s="101">
        <v>503</v>
      </c>
      <c r="J6" s="102">
        <v>503</v>
      </c>
      <c r="K6" s="2"/>
      <c r="L6" s="2"/>
    </row>
    <row r="7" spans="1:12" ht="31.5" x14ac:dyDescent="0.25">
      <c r="A7" s="96" t="s">
        <v>284</v>
      </c>
      <c r="B7" s="101">
        <v>15550</v>
      </c>
      <c r="C7" s="101">
        <v>15550</v>
      </c>
      <c r="D7" s="101">
        <v>55091</v>
      </c>
      <c r="E7" s="249"/>
      <c r="F7" s="101">
        <v>55421</v>
      </c>
      <c r="G7" s="101"/>
      <c r="H7" s="101"/>
      <c r="I7" s="250">
        <v>2372</v>
      </c>
      <c r="J7" s="251">
        <v>12448</v>
      </c>
      <c r="K7" s="2"/>
      <c r="L7" s="2"/>
    </row>
    <row r="8" spans="1:12" ht="31.5" x14ac:dyDescent="0.25">
      <c r="A8" s="96" t="s">
        <v>322</v>
      </c>
      <c r="B8" s="101">
        <v>15339</v>
      </c>
      <c r="C8" s="101">
        <v>12609</v>
      </c>
      <c r="D8" s="101">
        <v>33935</v>
      </c>
      <c r="E8" s="249"/>
      <c r="F8" s="101">
        <v>36997</v>
      </c>
      <c r="G8" s="101"/>
      <c r="H8" s="101"/>
      <c r="I8" s="250">
        <v>207</v>
      </c>
      <c r="J8" s="251">
        <v>207</v>
      </c>
      <c r="K8" s="2"/>
      <c r="L8" s="2"/>
    </row>
    <row r="9" spans="1:12" ht="15.75" x14ac:dyDescent="0.25">
      <c r="A9" s="96" t="s">
        <v>318</v>
      </c>
      <c r="B9" s="101">
        <v>1880</v>
      </c>
      <c r="C9" s="101">
        <v>1880</v>
      </c>
      <c r="D9" s="101">
        <v>36634</v>
      </c>
      <c r="E9" s="248"/>
      <c r="F9" s="101">
        <v>37034</v>
      </c>
      <c r="G9" s="101"/>
      <c r="H9" s="101"/>
      <c r="I9" s="250">
        <v>6000</v>
      </c>
      <c r="J9" s="251">
        <v>6000</v>
      </c>
      <c r="K9" s="2"/>
      <c r="L9" s="2"/>
    </row>
    <row r="10" spans="1:12" ht="31.5" x14ac:dyDescent="0.25">
      <c r="A10" s="96" t="s">
        <v>321</v>
      </c>
      <c r="B10" s="101">
        <v>98232</v>
      </c>
      <c r="C10" s="101">
        <v>98232</v>
      </c>
      <c r="D10" s="101">
        <v>134345</v>
      </c>
      <c r="E10" s="249"/>
      <c r="F10" s="101">
        <v>134345</v>
      </c>
      <c r="G10" s="101"/>
      <c r="H10" s="101"/>
      <c r="I10" s="250">
        <v>94</v>
      </c>
      <c r="J10" s="251">
        <v>94</v>
      </c>
      <c r="K10" s="2"/>
      <c r="L10" s="2"/>
    </row>
    <row r="11" spans="1:12" ht="15.75" x14ac:dyDescent="0.2">
      <c r="A11" s="97" t="s">
        <v>150</v>
      </c>
      <c r="B11" s="98">
        <f>SUM(B6:B10)</f>
        <v>140451</v>
      </c>
      <c r="C11" s="98">
        <f>SUM(C6:C10)</f>
        <v>137721</v>
      </c>
      <c r="D11" s="98">
        <f>SUM(D6:D10)</f>
        <v>408306</v>
      </c>
      <c r="E11" s="98">
        <f t="shared" ref="E11:H11" si="0">SUM(E6:E10)</f>
        <v>0</v>
      </c>
      <c r="F11" s="98">
        <f>SUM(F6:F10)</f>
        <v>412098</v>
      </c>
      <c r="G11" s="98">
        <f t="shared" si="0"/>
        <v>0</v>
      </c>
      <c r="H11" s="98">
        <f t="shared" si="0"/>
        <v>0</v>
      </c>
      <c r="I11" s="232">
        <f>I6+I7+I8+I9+I10</f>
        <v>9176</v>
      </c>
      <c r="J11" s="252">
        <f>J6+J7+J8+J9+J10</f>
        <v>19252</v>
      </c>
      <c r="K11" s="2"/>
      <c r="L11" s="2"/>
    </row>
    <row r="12" spans="1:12" ht="31.5" x14ac:dyDescent="0.25">
      <c r="A12" s="97" t="s">
        <v>164</v>
      </c>
      <c r="B12" s="253">
        <v>3800</v>
      </c>
      <c r="C12" s="253">
        <v>2381</v>
      </c>
      <c r="D12" s="253">
        <v>377687</v>
      </c>
      <c r="E12" s="253"/>
      <c r="F12" s="253">
        <v>377687</v>
      </c>
      <c r="G12" s="253"/>
      <c r="H12" s="253"/>
      <c r="I12" s="253">
        <v>6512</v>
      </c>
      <c r="J12" s="254">
        <v>10100</v>
      </c>
      <c r="K12" s="2"/>
      <c r="L12" s="2"/>
    </row>
    <row r="13" spans="1:12" ht="16.5" thickBot="1" x14ac:dyDescent="0.3">
      <c r="A13" s="255" t="s">
        <v>165</v>
      </c>
      <c r="B13" s="256">
        <f>B12+B11</f>
        <v>144251</v>
      </c>
      <c r="C13" s="256">
        <f>C12+C11</f>
        <v>140102</v>
      </c>
      <c r="D13" s="256">
        <f>D12+D11</f>
        <v>785993</v>
      </c>
      <c r="E13" s="256">
        <f t="shared" ref="E13:H13" si="1">E12+E11</f>
        <v>0</v>
      </c>
      <c r="F13" s="256">
        <f>F12+F11</f>
        <v>789785</v>
      </c>
      <c r="G13" s="256">
        <f t="shared" si="1"/>
        <v>0</v>
      </c>
      <c r="H13" s="256">
        <f t="shared" si="1"/>
        <v>0</v>
      </c>
      <c r="I13" s="256">
        <f>I12+I11</f>
        <v>15688</v>
      </c>
      <c r="J13" s="257">
        <f>J12+J11</f>
        <v>29352</v>
      </c>
      <c r="K13" s="2"/>
      <c r="L13" s="2"/>
    </row>
    <row r="14" spans="1:12" ht="17.25" thickTop="1" thickBot="1" x14ac:dyDescent="0.3">
      <c r="A14" s="99"/>
      <c r="B14" s="100"/>
      <c r="C14" s="100"/>
      <c r="D14" s="8"/>
      <c r="E14" s="8"/>
      <c r="F14" s="8"/>
      <c r="G14" s="8"/>
      <c r="H14" s="8"/>
      <c r="I14" s="8"/>
      <c r="J14" s="8"/>
      <c r="K14" s="2"/>
      <c r="L14" s="2"/>
    </row>
    <row r="15" spans="1:12" ht="50.25" customHeight="1" thickTop="1" x14ac:dyDescent="0.2">
      <c r="A15" s="94" t="s">
        <v>156</v>
      </c>
      <c r="B15" s="432" t="s">
        <v>154</v>
      </c>
      <c r="C15" s="433"/>
      <c r="D15" s="434" t="s">
        <v>166</v>
      </c>
      <c r="E15" s="434"/>
      <c r="F15" s="434"/>
      <c r="G15" s="434" t="s">
        <v>167</v>
      </c>
      <c r="H15" s="435"/>
      <c r="I15" s="434" t="s">
        <v>168</v>
      </c>
      <c r="J15" s="436"/>
      <c r="K15" s="2"/>
      <c r="L15" s="2"/>
    </row>
    <row r="16" spans="1:12" ht="57" x14ac:dyDescent="0.25">
      <c r="A16" s="95"/>
      <c r="B16" s="235" t="s">
        <v>283</v>
      </c>
      <c r="C16" s="246" t="s">
        <v>325</v>
      </c>
      <c r="D16" s="235" t="s">
        <v>283</v>
      </c>
      <c r="E16" s="9" t="s">
        <v>160</v>
      </c>
      <c r="F16" s="246" t="s">
        <v>325</v>
      </c>
      <c r="G16" s="235" t="s">
        <v>283</v>
      </c>
      <c r="H16" s="246" t="s">
        <v>325</v>
      </c>
      <c r="I16" s="235" t="s">
        <v>283</v>
      </c>
      <c r="J16" s="247" t="s">
        <v>325</v>
      </c>
      <c r="K16" s="2"/>
      <c r="L16" s="2"/>
    </row>
    <row r="17" spans="1:12" ht="15.75" x14ac:dyDescent="0.2">
      <c r="A17" s="96" t="s">
        <v>319</v>
      </c>
      <c r="B17" s="101">
        <v>7730</v>
      </c>
      <c r="C17" s="101">
        <v>7730</v>
      </c>
      <c r="D17" s="101"/>
      <c r="E17" s="101"/>
      <c r="F17" s="101"/>
      <c r="G17" s="101"/>
      <c r="H17" s="101"/>
      <c r="I17" s="101">
        <v>871</v>
      </c>
      <c r="J17" s="102">
        <v>871</v>
      </c>
      <c r="K17" s="2"/>
      <c r="L17" s="2"/>
    </row>
    <row r="18" spans="1:12" ht="31.5" x14ac:dyDescent="0.25">
      <c r="A18" s="96" t="s">
        <v>284</v>
      </c>
      <c r="B18" s="101">
        <v>6979</v>
      </c>
      <c r="C18" s="101">
        <v>6979</v>
      </c>
      <c r="D18" s="250"/>
      <c r="E18" s="250"/>
      <c r="F18" s="250"/>
      <c r="G18" s="101"/>
      <c r="H18" s="101"/>
      <c r="I18" s="101">
        <v>102</v>
      </c>
      <c r="J18" s="102">
        <v>102</v>
      </c>
      <c r="K18" s="2"/>
      <c r="L18" s="2"/>
    </row>
    <row r="19" spans="1:12" ht="31.5" x14ac:dyDescent="0.25">
      <c r="A19" s="96" t="s">
        <v>322</v>
      </c>
      <c r="B19" s="101">
        <v>14961</v>
      </c>
      <c r="C19" s="101">
        <v>14961</v>
      </c>
      <c r="D19" s="250"/>
      <c r="E19" s="250"/>
      <c r="F19" s="250"/>
      <c r="G19" s="101"/>
      <c r="H19" s="101"/>
      <c r="I19" s="101">
        <v>703</v>
      </c>
      <c r="J19" s="102">
        <v>703</v>
      </c>
      <c r="K19" s="2"/>
      <c r="L19" s="2"/>
    </row>
    <row r="20" spans="1:12" ht="15.75" x14ac:dyDescent="0.25">
      <c r="A20" s="96" t="s">
        <v>318</v>
      </c>
      <c r="B20" s="101"/>
      <c r="C20" s="101"/>
      <c r="D20" s="250"/>
      <c r="E20" s="250"/>
      <c r="F20" s="250"/>
      <c r="G20" s="101"/>
      <c r="H20" s="101"/>
      <c r="I20" s="101">
        <v>413</v>
      </c>
      <c r="J20" s="102">
        <v>413</v>
      </c>
      <c r="K20" s="2"/>
      <c r="L20" s="2"/>
    </row>
    <row r="21" spans="1:12" ht="31.5" x14ac:dyDescent="0.25">
      <c r="A21" s="96" t="s">
        <v>163</v>
      </c>
      <c r="B21" s="101">
        <v>9906</v>
      </c>
      <c r="C21" s="101">
        <v>9906</v>
      </c>
      <c r="D21" s="250"/>
      <c r="E21" s="250"/>
      <c r="F21" s="250"/>
      <c r="G21" s="101"/>
      <c r="H21" s="101"/>
      <c r="I21" s="101">
        <v>8985</v>
      </c>
      <c r="J21" s="102">
        <v>8985</v>
      </c>
      <c r="K21" s="2"/>
      <c r="L21" s="2"/>
    </row>
    <row r="22" spans="1:12" ht="15.75" x14ac:dyDescent="0.2">
      <c r="A22" s="97" t="s">
        <v>150</v>
      </c>
      <c r="B22" s="232">
        <f>B17+B18+B19+B20+B21</f>
        <v>39576</v>
      </c>
      <c r="C22" s="232">
        <f>C17+C18+C19+C20+C21</f>
        <v>39576</v>
      </c>
      <c r="D22" s="232"/>
      <c r="E22" s="232"/>
      <c r="F22" s="232"/>
      <c r="G22" s="232"/>
      <c r="H22" s="232"/>
      <c r="I22" s="232">
        <f t="shared" ref="I22" si="2">I17+I18+I19+I20+I21</f>
        <v>11074</v>
      </c>
      <c r="J22" s="252">
        <f>J17+J18+J19+J20+J21</f>
        <v>11074</v>
      </c>
      <c r="K22" s="2"/>
      <c r="L22" s="2"/>
    </row>
    <row r="23" spans="1:12" ht="31.5" x14ac:dyDescent="0.25">
      <c r="A23" s="97" t="s">
        <v>4</v>
      </c>
      <c r="B23" s="253">
        <v>7857</v>
      </c>
      <c r="C23" s="253">
        <v>7857</v>
      </c>
      <c r="D23" s="253"/>
      <c r="E23" s="253"/>
      <c r="F23" s="253"/>
      <c r="G23" s="253"/>
      <c r="H23" s="253"/>
      <c r="I23" s="253">
        <v>4376</v>
      </c>
      <c r="J23" s="254">
        <v>4376</v>
      </c>
      <c r="K23" s="2"/>
      <c r="L23" s="2"/>
    </row>
    <row r="24" spans="1:12" ht="16.5" thickBot="1" x14ac:dyDescent="0.3">
      <c r="A24" s="255" t="s">
        <v>165</v>
      </c>
      <c r="B24" s="256">
        <f>B22+B23</f>
        <v>47433</v>
      </c>
      <c r="C24" s="256">
        <f>C22+C23</f>
        <v>47433</v>
      </c>
      <c r="D24" s="256">
        <f t="shared" ref="D24:H24" si="3">D22+D23</f>
        <v>0</v>
      </c>
      <c r="E24" s="256">
        <f t="shared" si="3"/>
        <v>0</v>
      </c>
      <c r="F24" s="256">
        <f t="shared" si="3"/>
        <v>0</v>
      </c>
      <c r="G24" s="256">
        <f t="shared" si="3"/>
        <v>0</v>
      </c>
      <c r="H24" s="256">
        <f t="shared" si="3"/>
        <v>0</v>
      </c>
      <c r="I24" s="256">
        <f>I22+I23</f>
        <v>15450</v>
      </c>
      <c r="J24" s="257">
        <f>J22+J23</f>
        <v>15450</v>
      </c>
      <c r="K24" s="2"/>
      <c r="L24" s="2"/>
    </row>
    <row r="25" spans="1:12" ht="16.5" thickTop="1" x14ac:dyDescent="0.25">
      <c r="A25" s="258"/>
      <c r="B25" s="259"/>
      <c r="C25" s="259"/>
      <c r="D25" s="260"/>
      <c r="E25" s="260"/>
      <c r="F25" s="260"/>
      <c r="G25" s="260"/>
      <c r="H25" s="260"/>
      <c r="I25" s="260"/>
      <c r="J25" s="260"/>
      <c r="K25" s="2"/>
      <c r="L25" s="2"/>
    </row>
    <row r="26" spans="1:12" ht="16.5" thickBot="1" x14ac:dyDescent="0.3">
      <c r="A26" s="258"/>
      <c r="B26" s="259"/>
      <c r="C26" s="259"/>
      <c r="D26" s="260"/>
      <c r="E26" s="260"/>
      <c r="F26" s="260"/>
      <c r="G26" s="260"/>
      <c r="H26" s="260"/>
      <c r="I26" s="260"/>
      <c r="J26" s="260"/>
      <c r="K26" s="2"/>
      <c r="L26" s="2"/>
    </row>
    <row r="27" spans="1:12" ht="16.5" thickTop="1" x14ac:dyDescent="0.2">
      <c r="A27" s="94" t="s">
        <v>156</v>
      </c>
      <c r="B27" s="432" t="s">
        <v>169</v>
      </c>
      <c r="C27" s="437"/>
      <c r="D27" s="438"/>
      <c r="E27" s="439"/>
      <c r="F27" s="439"/>
      <c r="G27" s="438"/>
      <c r="H27" s="439"/>
      <c r="I27" s="399"/>
      <c r="J27" s="2"/>
      <c r="K27" s="2"/>
      <c r="L27" s="2"/>
    </row>
    <row r="28" spans="1:12" ht="38.25" customHeight="1" x14ac:dyDescent="0.25">
      <c r="A28" s="95"/>
      <c r="B28" s="235" t="s">
        <v>283</v>
      </c>
      <c r="C28" s="247" t="s">
        <v>325</v>
      </c>
      <c r="D28" s="261"/>
      <c r="E28" s="261"/>
      <c r="F28" s="261"/>
      <c r="G28" s="261"/>
      <c r="H28" s="261"/>
      <c r="I28" s="262"/>
      <c r="J28" s="262"/>
      <c r="K28" s="2"/>
      <c r="L28" s="2"/>
    </row>
    <row r="29" spans="1:12" ht="15.75" x14ac:dyDescent="0.2">
      <c r="A29" s="96" t="s">
        <v>319</v>
      </c>
      <c r="B29" s="101">
        <f t="shared" ref="B29:B31" si="4">B6+D6+G6+I6+B17+D17+G17+I17</f>
        <v>166855</v>
      </c>
      <c r="C29" s="102">
        <f>C6+F6+H6+J6+C17+F17+H17+J17</f>
        <v>166855</v>
      </c>
      <c r="D29" s="263"/>
      <c r="E29" s="263"/>
      <c r="F29" s="263"/>
      <c r="G29" s="263"/>
      <c r="H29" s="263"/>
      <c r="I29" s="263"/>
      <c r="J29" s="2"/>
      <c r="K29" s="2"/>
      <c r="L29" s="2"/>
    </row>
    <row r="30" spans="1:12" ht="31.5" x14ac:dyDescent="0.2">
      <c r="A30" s="96" t="s">
        <v>284</v>
      </c>
      <c r="B30" s="101">
        <f t="shared" si="4"/>
        <v>80094</v>
      </c>
      <c r="C30" s="102">
        <f>C7+F7+H7+J7+C18+F18+H18+J18</f>
        <v>90500</v>
      </c>
      <c r="D30" s="263"/>
      <c r="E30" s="264"/>
      <c r="F30" s="263"/>
      <c r="G30" s="263"/>
      <c r="H30" s="263" t="s">
        <v>214</v>
      </c>
      <c r="I30" s="263"/>
      <c r="J30" s="2"/>
      <c r="K30" s="2"/>
      <c r="L30" s="2"/>
    </row>
    <row r="31" spans="1:12" ht="31.5" x14ac:dyDescent="0.2">
      <c r="A31" s="96" t="s">
        <v>322</v>
      </c>
      <c r="B31" s="101">
        <f t="shared" si="4"/>
        <v>65145</v>
      </c>
      <c r="C31" s="102">
        <f t="shared" ref="C31" si="5">C8+F8+H8+J8+C19+F19+H19+J19</f>
        <v>65477</v>
      </c>
      <c r="D31" s="263"/>
      <c r="E31" s="264"/>
      <c r="F31" s="264"/>
      <c r="G31" s="263"/>
      <c r="H31" s="263"/>
      <c r="I31" s="263"/>
      <c r="J31" s="2"/>
      <c r="K31" s="2"/>
      <c r="L31" s="2"/>
    </row>
    <row r="32" spans="1:12" ht="15.75" x14ac:dyDescent="0.25">
      <c r="A32" s="96" t="s">
        <v>318</v>
      </c>
      <c r="B32" s="101">
        <f>B9+D9+G9+I9+B20+D20+G20+I20</f>
        <v>44927</v>
      </c>
      <c r="C32" s="102">
        <f>C9+F9+H9+J9+C20+F20+H20+J20</f>
        <v>45327</v>
      </c>
      <c r="D32" s="263"/>
      <c r="E32" s="265"/>
      <c r="F32" s="265"/>
      <c r="G32" s="263"/>
      <c r="H32" s="263"/>
      <c r="I32" s="263"/>
      <c r="J32" s="2"/>
      <c r="K32" s="2"/>
      <c r="L32" s="2"/>
    </row>
    <row r="33" spans="1:12" ht="31.5" x14ac:dyDescent="0.25">
      <c r="A33" s="96" t="s">
        <v>163</v>
      </c>
      <c r="B33" s="101">
        <f>B10+D10+G10+I10+B21+D21+G21+I21</f>
        <v>251562</v>
      </c>
      <c r="C33" s="102">
        <f>C10+F10+H10+J10+C21+F21+H21+J21</f>
        <v>251562</v>
      </c>
      <c r="D33" s="263"/>
      <c r="E33" s="265"/>
      <c r="F33" s="265"/>
      <c r="G33" s="263"/>
      <c r="H33" s="263"/>
      <c r="I33" s="263"/>
      <c r="J33" s="2"/>
      <c r="K33" s="2"/>
      <c r="L33" s="2"/>
    </row>
    <row r="34" spans="1:12" ht="15.75" x14ac:dyDescent="0.2">
      <c r="A34" s="97" t="s">
        <v>150</v>
      </c>
      <c r="B34" s="232">
        <f>B11+D11+G11+I11+B22+D22+G22+I22</f>
        <v>608583</v>
      </c>
      <c r="C34" s="252">
        <f>C11+F11+H11+J11+C22+F22+H22+J22</f>
        <v>619721</v>
      </c>
      <c r="D34" s="263"/>
      <c r="E34" s="264"/>
      <c r="F34" s="264"/>
      <c r="G34" s="263"/>
      <c r="H34" s="263"/>
      <c r="I34" s="263"/>
      <c r="J34" s="2"/>
      <c r="K34" s="2"/>
      <c r="L34" s="2"/>
    </row>
    <row r="35" spans="1:12" ht="31.5" x14ac:dyDescent="0.2">
      <c r="A35" s="97" t="s">
        <v>4</v>
      </c>
      <c r="B35" s="101">
        <f>B12+D12+G12+I12+B23+D23+G23+I23</f>
        <v>400232</v>
      </c>
      <c r="C35" s="102">
        <f>C12+F12+H12+J12+C23+F23+H23+J23</f>
        <v>402401</v>
      </c>
      <c r="D35" s="263"/>
      <c r="E35" s="260"/>
      <c r="F35" s="260"/>
      <c r="G35" s="260"/>
      <c r="H35" s="260"/>
      <c r="I35" s="260"/>
      <c r="J35" s="260"/>
      <c r="K35" s="2"/>
      <c r="L35" s="2"/>
    </row>
    <row r="36" spans="1:12" ht="16.5" thickBot="1" x14ac:dyDescent="0.25">
      <c r="A36" s="255" t="s">
        <v>165</v>
      </c>
      <c r="B36" s="266">
        <f>B13+D13+G13+I13+B24+D24+G24+I24</f>
        <v>1008815</v>
      </c>
      <c r="C36" s="103">
        <f>C13+F13+H13+J13+C24+F24+H24+J24</f>
        <v>1022122</v>
      </c>
      <c r="D36" s="263"/>
      <c r="E36" s="260"/>
      <c r="F36" s="260"/>
      <c r="G36" s="260"/>
      <c r="H36" s="260"/>
      <c r="I36" s="260"/>
      <c r="J36" s="260"/>
      <c r="K36" s="2"/>
      <c r="L36" s="2"/>
    </row>
    <row r="37" spans="1:12" ht="15.75" thickTop="1" x14ac:dyDescent="0.25">
      <c r="A37" s="415"/>
      <c r="B37" s="415"/>
      <c r="C37" s="415"/>
      <c r="D37" s="415"/>
      <c r="E37" s="415"/>
      <c r="F37" s="415"/>
      <c r="G37" s="415"/>
      <c r="H37" s="398"/>
      <c r="I37" s="398"/>
      <c r="J37" s="398"/>
      <c r="K37" s="2"/>
      <c r="L37" s="2"/>
    </row>
    <row r="42" spans="1:12" x14ac:dyDescent="0.2">
      <c r="D42" s="414"/>
    </row>
  </sheetData>
  <dataConsolidate/>
  <mergeCells count="14">
    <mergeCell ref="A1:K1"/>
    <mergeCell ref="A2:L2"/>
    <mergeCell ref="A3:K3"/>
    <mergeCell ref="B4:C4"/>
    <mergeCell ref="D4:F4"/>
    <mergeCell ref="G4:H4"/>
    <mergeCell ref="I4:J4"/>
    <mergeCell ref="B15:C15"/>
    <mergeCell ref="D15:F15"/>
    <mergeCell ref="G15:H15"/>
    <mergeCell ref="I15:J15"/>
    <mergeCell ref="B27:C27"/>
    <mergeCell ref="D27:F27"/>
    <mergeCell ref="G27:H27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0"/>
  </sheetPr>
  <dimension ref="A1:L36"/>
  <sheetViews>
    <sheetView zoomScaleNormal="100" workbookViewId="0">
      <selection activeCell="K14" sqref="K14:L25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4.85546875" style="1" customWidth="1"/>
    <col min="4" max="4" width="11.42578125" style="1" customWidth="1"/>
    <col min="5" max="5" width="11.140625" style="1" hidden="1" customWidth="1"/>
    <col min="6" max="6" width="14" style="1" customWidth="1"/>
    <col min="7" max="7" width="11.85546875" style="1" customWidth="1"/>
    <col min="8" max="8" width="14.42578125" style="1" customWidth="1"/>
    <col min="9" max="9" width="11.5703125" style="1" customWidth="1"/>
    <col min="10" max="10" width="14.85546875" style="1" customWidth="1"/>
    <col min="11" max="16384" width="9.140625" style="1"/>
  </cols>
  <sheetData>
    <row r="1" spans="1:12" s="231" customFormat="1" ht="12.75" customHeight="1" x14ac:dyDescent="0.25">
      <c r="A1" s="449"/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10"/>
    </row>
    <row r="2" spans="1:12" ht="25.5" customHeight="1" x14ac:dyDescent="0.2">
      <c r="A2" s="442" t="s">
        <v>381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</row>
    <row r="3" spans="1:12" ht="14.25" customHeight="1" thickBot="1" x14ac:dyDescent="0.3">
      <c r="A3" s="443" t="s">
        <v>329</v>
      </c>
      <c r="B3" s="444"/>
      <c r="C3" s="444"/>
      <c r="D3" s="445"/>
      <c r="E3" s="445"/>
      <c r="F3" s="445"/>
      <c r="G3" s="445"/>
      <c r="H3" s="445"/>
      <c r="I3" s="445"/>
      <c r="J3" s="445"/>
      <c r="K3" s="445"/>
      <c r="L3" s="2"/>
    </row>
    <row r="4" spans="1:12" ht="53.25" customHeight="1" thickTop="1" x14ac:dyDescent="0.2">
      <c r="A4" s="94" t="s">
        <v>156</v>
      </c>
      <c r="B4" s="432" t="s">
        <v>170</v>
      </c>
      <c r="C4" s="432"/>
      <c r="D4" s="434" t="s">
        <v>171</v>
      </c>
      <c r="E4" s="446"/>
      <c r="F4" s="446"/>
      <c r="G4" s="434" t="s">
        <v>172</v>
      </c>
      <c r="H4" s="434"/>
      <c r="I4" s="434" t="s">
        <v>131</v>
      </c>
      <c r="J4" s="447"/>
      <c r="K4" s="2"/>
      <c r="L4" s="2"/>
    </row>
    <row r="5" spans="1:12" ht="39.75" customHeight="1" x14ac:dyDescent="0.25">
      <c r="A5" s="95"/>
      <c r="B5" s="235" t="s">
        <v>283</v>
      </c>
      <c r="C5" s="246" t="s">
        <v>325</v>
      </c>
      <c r="D5" s="235" t="s">
        <v>283</v>
      </c>
      <c r="E5" s="9" t="s">
        <v>160</v>
      </c>
      <c r="F5" s="246" t="s">
        <v>325</v>
      </c>
      <c r="G5" s="235" t="s">
        <v>283</v>
      </c>
      <c r="H5" s="246" t="s">
        <v>325</v>
      </c>
      <c r="I5" s="235" t="s">
        <v>283</v>
      </c>
      <c r="J5" s="247" t="s">
        <v>325</v>
      </c>
      <c r="K5" s="2"/>
      <c r="L5" s="2"/>
    </row>
    <row r="6" spans="1:12" ht="20.25" customHeight="1" x14ac:dyDescent="0.2">
      <c r="A6" s="96" t="s">
        <v>161</v>
      </c>
      <c r="B6" s="101">
        <v>63760</v>
      </c>
      <c r="C6" s="101">
        <v>63760</v>
      </c>
      <c r="D6" s="10">
        <v>12048</v>
      </c>
      <c r="E6" s="3"/>
      <c r="F6" s="10">
        <v>12048</v>
      </c>
      <c r="G6" s="10">
        <v>78317</v>
      </c>
      <c r="H6" s="10">
        <v>78317</v>
      </c>
      <c r="I6" s="10"/>
      <c r="J6" s="4"/>
      <c r="K6" s="2"/>
      <c r="L6" s="2"/>
    </row>
    <row r="7" spans="1:12" ht="15.75" customHeight="1" x14ac:dyDescent="0.25">
      <c r="A7" s="96" t="s">
        <v>284</v>
      </c>
      <c r="B7" s="101">
        <v>28568</v>
      </c>
      <c r="C7" s="101">
        <v>28547</v>
      </c>
      <c r="D7" s="10">
        <v>5239</v>
      </c>
      <c r="E7" s="5"/>
      <c r="F7" s="10">
        <v>5260</v>
      </c>
      <c r="G7" s="10">
        <v>39645</v>
      </c>
      <c r="H7" s="10">
        <v>49731</v>
      </c>
      <c r="I7" s="10"/>
      <c r="J7" s="4"/>
      <c r="K7" s="2"/>
      <c r="L7" s="2"/>
    </row>
    <row r="8" spans="1:12" ht="34.5" customHeight="1" x14ac:dyDescent="0.25">
      <c r="A8" s="96" t="s">
        <v>322</v>
      </c>
      <c r="B8" s="101">
        <v>27648</v>
      </c>
      <c r="C8" s="101">
        <v>27648</v>
      </c>
      <c r="D8" s="10">
        <v>5287</v>
      </c>
      <c r="E8" s="5">
        <v>1940344</v>
      </c>
      <c r="F8" s="10">
        <v>5287</v>
      </c>
      <c r="G8" s="10">
        <v>13210</v>
      </c>
      <c r="H8" s="10">
        <v>12573</v>
      </c>
      <c r="I8" s="10"/>
      <c r="J8" s="4"/>
      <c r="K8" s="2"/>
      <c r="L8" s="2"/>
    </row>
    <row r="9" spans="1:12" ht="15" customHeight="1" x14ac:dyDescent="0.2">
      <c r="A9" s="96" t="s">
        <v>162</v>
      </c>
      <c r="B9" s="101">
        <v>25639</v>
      </c>
      <c r="C9" s="101">
        <v>25459</v>
      </c>
      <c r="D9" s="10">
        <v>4595</v>
      </c>
      <c r="E9" s="3"/>
      <c r="F9" s="10">
        <v>4775</v>
      </c>
      <c r="G9" s="10">
        <v>13388</v>
      </c>
      <c r="H9" s="10">
        <v>13788</v>
      </c>
      <c r="I9" s="10"/>
      <c r="J9" s="4"/>
      <c r="K9" s="2"/>
      <c r="L9" s="2"/>
    </row>
    <row r="10" spans="1:12" ht="14.25" customHeight="1" x14ac:dyDescent="0.25">
      <c r="A10" s="96" t="s">
        <v>163</v>
      </c>
      <c r="B10" s="101">
        <v>63433</v>
      </c>
      <c r="C10" s="101">
        <v>63377</v>
      </c>
      <c r="D10" s="10">
        <v>11430</v>
      </c>
      <c r="E10" s="5"/>
      <c r="F10" s="10">
        <v>11486</v>
      </c>
      <c r="G10" s="10">
        <v>164119</v>
      </c>
      <c r="H10" s="10">
        <v>160569</v>
      </c>
      <c r="I10" s="10"/>
      <c r="J10" s="4"/>
      <c r="K10" s="2"/>
      <c r="L10" s="2"/>
    </row>
    <row r="11" spans="1:12" ht="15" customHeight="1" x14ac:dyDescent="0.2">
      <c r="A11" s="97" t="s">
        <v>150</v>
      </c>
      <c r="B11" s="98">
        <f>SUM(B6:B10)</f>
        <v>209048</v>
      </c>
      <c r="C11" s="98">
        <f>SUM(C6:C10)</f>
        <v>208791</v>
      </c>
      <c r="D11" s="6">
        <f>SUM(D6:D10)</f>
        <v>38599</v>
      </c>
      <c r="E11" s="6">
        <f t="shared" ref="E11:J11" si="0">SUM(E6:E10)</f>
        <v>1940344</v>
      </c>
      <c r="F11" s="6">
        <f>SUM(F6:F10)</f>
        <v>38856</v>
      </c>
      <c r="G11" s="6">
        <f t="shared" si="0"/>
        <v>308679</v>
      </c>
      <c r="H11" s="6">
        <f>SUM(H6:H10)</f>
        <v>314978</v>
      </c>
      <c r="I11" s="6">
        <f t="shared" si="0"/>
        <v>0</v>
      </c>
      <c r="J11" s="7">
        <f t="shared" si="0"/>
        <v>0</v>
      </c>
      <c r="K11" s="2"/>
      <c r="L11" s="2"/>
    </row>
    <row r="12" spans="1:12" ht="34.5" customHeight="1" x14ac:dyDescent="0.25">
      <c r="A12" s="97" t="s">
        <v>164</v>
      </c>
      <c r="B12" s="253">
        <v>276844</v>
      </c>
      <c r="C12" s="253">
        <v>276844</v>
      </c>
      <c r="D12" s="267">
        <v>54828</v>
      </c>
      <c r="E12" s="267"/>
      <c r="F12" s="267">
        <v>54828</v>
      </c>
      <c r="G12" s="267">
        <v>68550</v>
      </c>
      <c r="H12" s="267">
        <v>70664</v>
      </c>
      <c r="I12" s="267">
        <v>10</v>
      </c>
      <c r="J12" s="268">
        <v>65</v>
      </c>
      <c r="K12" s="2"/>
      <c r="L12" s="2"/>
    </row>
    <row r="13" spans="1:12" ht="16.5" thickBot="1" x14ac:dyDescent="0.3">
      <c r="A13" s="255" t="s">
        <v>165</v>
      </c>
      <c r="B13" s="256">
        <f>B12+B11</f>
        <v>485892</v>
      </c>
      <c r="C13" s="256">
        <f>C12+C11</f>
        <v>485635</v>
      </c>
      <c r="D13" s="269">
        <f>D12+D11</f>
        <v>93427</v>
      </c>
      <c r="E13" s="269">
        <f t="shared" ref="E13:J13" si="1">E12+E11</f>
        <v>1940344</v>
      </c>
      <c r="F13" s="269">
        <f>F12+F11</f>
        <v>93684</v>
      </c>
      <c r="G13" s="269">
        <f>G12+G11</f>
        <v>377229</v>
      </c>
      <c r="H13" s="269">
        <f>H12+H11</f>
        <v>385642</v>
      </c>
      <c r="I13" s="269">
        <f t="shared" si="1"/>
        <v>10</v>
      </c>
      <c r="J13" s="270">
        <f t="shared" si="1"/>
        <v>65</v>
      </c>
      <c r="K13" s="2"/>
      <c r="L13" s="2"/>
    </row>
    <row r="14" spans="1:12" ht="17.25" thickTop="1" thickBot="1" x14ac:dyDescent="0.3">
      <c r="A14" s="99"/>
      <c r="B14" s="100"/>
      <c r="C14" s="100"/>
      <c r="D14" s="8"/>
      <c r="E14" s="8"/>
      <c r="F14" s="8"/>
      <c r="G14" s="8"/>
      <c r="H14" s="8"/>
      <c r="I14" s="8"/>
      <c r="J14" s="8"/>
      <c r="K14" s="2"/>
      <c r="L14" s="2"/>
    </row>
    <row r="15" spans="1:12" ht="46.5" customHeight="1" thickTop="1" x14ac:dyDescent="0.2">
      <c r="A15" s="94" t="s">
        <v>156</v>
      </c>
      <c r="B15" s="432" t="s">
        <v>129</v>
      </c>
      <c r="C15" s="433"/>
      <c r="D15" s="434" t="s">
        <v>173</v>
      </c>
      <c r="E15" s="434"/>
      <c r="F15" s="434"/>
      <c r="G15" s="434" t="s">
        <v>259</v>
      </c>
      <c r="H15" s="435"/>
      <c r="I15" s="434" t="s">
        <v>174</v>
      </c>
      <c r="J15" s="436"/>
      <c r="K15" s="2"/>
      <c r="L15" s="2"/>
    </row>
    <row r="16" spans="1:12" ht="39.75" customHeight="1" x14ac:dyDescent="0.25">
      <c r="A16" s="95"/>
      <c r="B16" s="235" t="s">
        <v>283</v>
      </c>
      <c r="C16" s="246" t="s">
        <v>325</v>
      </c>
      <c r="D16" s="235" t="s">
        <v>283</v>
      </c>
      <c r="E16" s="9" t="s">
        <v>160</v>
      </c>
      <c r="F16" s="246" t="s">
        <v>325</v>
      </c>
      <c r="G16" s="235" t="s">
        <v>283</v>
      </c>
      <c r="H16" s="246" t="s">
        <v>325</v>
      </c>
      <c r="I16" s="235" t="s">
        <v>283</v>
      </c>
      <c r="J16" s="247" t="s">
        <v>325</v>
      </c>
      <c r="K16" s="2"/>
      <c r="L16" s="2"/>
    </row>
    <row r="17" spans="1:12" ht="13.5" customHeight="1" x14ac:dyDescent="0.2">
      <c r="A17" s="96" t="s">
        <v>161</v>
      </c>
      <c r="B17" s="101">
        <v>7730</v>
      </c>
      <c r="C17" s="101">
        <v>8198</v>
      </c>
      <c r="D17" s="101">
        <v>5000</v>
      </c>
      <c r="E17" s="101"/>
      <c r="F17" s="101">
        <v>4532</v>
      </c>
      <c r="G17" s="101"/>
      <c r="H17" s="101"/>
      <c r="I17" s="101">
        <f t="shared" ref="I17:I21" si="2">B6+D6+G6+I6+B17+D17+G17</f>
        <v>166855</v>
      </c>
      <c r="J17" s="102">
        <f t="shared" ref="J17" si="3">C6+F6+H6+J6+C17+F17+H17</f>
        <v>166855</v>
      </c>
      <c r="K17" s="418"/>
      <c r="L17" s="2"/>
    </row>
    <row r="18" spans="1:12" ht="16.5" customHeight="1" x14ac:dyDescent="0.25">
      <c r="A18" s="96" t="s">
        <v>284</v>
      </c>
      <c r="B18" s="101">
        <v>6642</v>
      </c>
      <c r="C18" s="101">
        <v>6962</v>
      </c>
      <c r="D18" s="250"/>
      <c r="E18" s="250"/>
      <c r="F18" s="250"/>
      <c r="G18" s="101"/>
      <c r="H18" s="101"/>
      <c r="I18" s="101">
        <f t="shared" si="2"/>
        <v>80094</v>
      </c>
      <c r="J18" s="102">
        <f>C7+F7+H7+J7+C18+F18+H18</f>
        <v>90500</v>
      </c>
      <c r="K18" s="418"/>
      <c r="L18" s="2"/>
    </row>
    <row r="19" spans="1:12" ht="31.5" x14ac:dyDescent="0.25">
      <c r="A19" s="96" t="s">
        <v>322</v>
      </c>
      <c r="B19" s="101">
        <v>19000</v>
      </c>
      <c r="C19" s="101">
        <v>9023</v>
      </c>
      <c r="D19" s="250"/>
      <c r="E19" s="250"/>
      <c r="F19" s="250">
        <v>10946</v>
      </c>
      <c r="G19" s="101"/>
      <c r="H19" s="101"/>
      <c r="I19" s="101">
        <f t="shared" si="2"/>
        <v>65145</v>
      </c>
      <c r="J19" s="102">
        <f t="shared" ref="J19" si="4">C8+F8+H8+J8+C19+F19+H19</f>
        <v>65477</v>
      </c>
      <c r="K19" s="418"/>
      <c r="L19" s="2"/>
    </row>
    <row r="20" spans="1:12" ht="15.75" x14ac:dyDescent="0.25">
      <c r="A20" s="96" t="s">
        <v>162</v>
      </c>
      <c r="B20" s="101">
        <v>1305</v>
      </c>
      <c r="C20" s="101">
        <v>1305</v>
      </c>
      <c r="D20" s="250"/>
      <c r="E20" s="250"/>
      <c r="F20" s="250"/>
      <c r="G20" s="101"/>
      <c r="H20" s="101"/>
      <c r="I20" s="101">
        <f t="shared" si="2"/>
        <v>44927</v>
      </c>
      <c r="J20" s="102">
        <f>C9+F9+H9+J9+C20+F20+H20</f>
        <v>45327</v>
      </c>
      <c r="K20" s="418"/>
      <c r="L20" s="2"/>
    </row>
    <row r="21" spans="1:12" ht="31.5" x14ac:dyDescent="0.25">
      <c r="A21" s="96" t="s">
        <v>163</v>
      </c>
      <c r="B21" s="101">
        <v>12580</v>
      </c>
      <c r="C21" s="101">
        <v>16130</v>
      </c>
      <c r="D21" s="250"/>
      <c r="E21" s="250"/>
      <c r="F21" s="250"/>
      <c r="G21" s="101"/>
      <c r="H21" s="101"/>
      <c r="I21" s="101">
        <f t="shared" si="2"/>
        <v>251562</v>
      </c>
      <c r="J21" s="102">
        <f>C10+F10+H10+J10+C21+F21+H21</f>
        <v>251562</v>
      </c>
      <c r="K21" s="418"/>
      <c r="L21" s="2"/>
    </row>
    <row r="22" spans="1:12" ht="15.75" customHeight="1" x14ac:dyDescent="0.2">
      <c r="A22" s="97" t="s">
        <v>150</v>
      </c>
      <c r="B22" s="232">
        <f t="shared" ref="B22:H22" si="5">SUM(B17:B21)</f>
        <v>47257</v>
      </c>
      <c r="C22" s="232">
        <f>SUM(C17:C21)</f>
        <v>41618</v>
      </c>
      <c r="D22" s="232">
        <f t="shared" si="5"/>
        <v>5000</v>
      </c>
      <c r="E22" s="232">
        <f t="shared" si="5"/>
        <v>0</v>
      </c>
      <c r="F22" s="232">
        <f t="shared" si="5"/>
        <v>15478</v>
      </c>
      <c r="G22" s="232">
        <f t="shared" si="5"/>
        <v>0</v>
      </c>
      <c r="H22" s="232">
        <f t="shared" si="5"/>
        <v>0</v>
      </c>
      <c r="I22" s="232">
        <f>B11+D11+G11+I11+B22+D22+G22</f>
        <v>608583</v>
      </c>
      <c r="J22" s="252">
        <f>C11+F11+H11+J11+C22+F22+H22</f>
        <v>619721</v>
      </c>
      <c r="K22" s="418"/>
      <c r="L22" s="2"/>
    </row>
    <row r="23" spans="1:12" ht="31.5" x14ac:dyDescent="0.25">
      <c r="A23" s="97" t="s">
        <v>164</v>
      </c>
      <c r="B23" s="253"/>
      <c r="C23" s="253"/>
      <c r="D23" s="253"/>
      <c r="E23" s="253"/>
      <c r="F23" s="253"/>
      <c r="G23" s="253"/>
      <c r="H23" s="253"/>
      <c r="I23" s="101">
        <f>B12+D12+G12+I12+B23+D23+G23</f>
        <v>400232</v>
      </c>
      <c r="J23" s="102">
        <f>C12+E12+H12+J12+C23+E23+H23+F12</f>
        <v>402401</v>
      </c>
      <c r="K23" s="418"/>
      <c r="L23" s="2"/>
    </row>
    <row r="24" spans="1:12" ht="16.5" thickBot="1" x14ac:dyDescent="0.3">
      <c r="A24" s="255" t="s">
        <v>165</v>
      </c>
      <c r="B24" s="256">
        <f>B22+B23</f>
        <v>47257</v>
      </c>
      <c r="C24" s="256">
        <f>C22+C23</f>
        <v>41618</v>
      </c>
      <c r="D24" s="256">
        <f t="shared" ref="D24:H24" si="6">D22+D23</f>
        <v>5000</v>
      </c>
      <c r="E24" s="256">
        <f t="shared" si="6"/>
        <v>0</v>
      </c>
      <c r="F24" s="256">
        <f t="shared" si="6"/>
        <v>15478</v>
      </c>
      <c r="G24" s="256">
        <f>G22+G23</f>
        <v>0</v>
      </c>
      <c r="H24" s="256">
        <f t="shared" si="6"/>
        <v>0</v>
      </c>
      <c r="I24" s="266">
        <f>B13+D13+G13+I13+B24+D24+G24</f>
        <v>1008815</v>
      </c>
      <c r="J24" s="103">
        <f>C13+F13+H13+J13+C24+F24+H24</f>
        <v>1022122</v>
      </c>
      <c r="K24" s="418"/>
      <c r="L24" s="2"/>
    </row>
    <row r="25" spans="1:12" ht="23.25" customHeight="1" thickTop="1" x14ac:dyDescent="0.2">
      <c r="A25" s="448"/>
      <c r="B25" s="448"/>
      <c r="C25" s="448"/>
      <c r="D25" s="448"/>
      <c r="E25" s="448"/>
      <c r="F25" s="448"/>
      <c r="G25" s="448"/>
      <c r="H25" s="448"/>
      <c r="I25" s="448"/>
      <c r="J25" s="260"/>
      <c r="K25" s="2"/>
      <c r="L25" s="2"/>
    </row>
    <row r="26" spans="1:12" ht="15.75" x14ac:dyDescent="0.25">
      <c r="A26" s="258"/>
      <c r="B26" s="259"/>
      <c r="C26" s="259"/>
      <c r="D26" s="260"/>
      <c r="E26" s="260"/>
      <c r="F26" s="260"/>
      <c r="G26" s="260"/>
      <c r="H26" s="260"/>
      <c r="I26" s="260"/>
      <c r="J26" s="260"/>
      <c r="K26" s="2"/>
      <c r="L26" s="2"/>
    </row>
    <row r="27" spans="1:12" ht="15" x14ac:dyDescent="0.2">
      <c r="A27" s="93"/>
      <c r="B27" s="93"/>
      <c r="C27" s="93"/>
      <c r="D27" s="2"/>
      <c r="E27" s="2"/>
      <c r="F27" s="2"/>
      <c r="G27" s="2"/>
      <c r="H27" s="2"/>
      <c r="I27" s="2"/>
      <c r="J27" s="2"/>
      <c r="K27" s="2"/>
      <c r="L27" s="2"/>
    </row>
    <row r="28" spans="1:12" ht="15" x14ac:dyDescent="0.2">
      <c r="A28" s="93"/>
      <c r="B28" s="93"/>
      <c r="C28" s="93"/>
    </row>
    <row r="29" spans="1:12" ht="15" x14ac:dyDescent="0.2">
      <c r="A29" s="93"/>
      <c r="B29" s="93"/>
      <c r="C29" s="93"/>
    </row>
    <row r="30" spans="1:12" ht="15" x14ac:dyDescent="0.2">
      <c r="A30" s="93"/>
      <c r="B30" s="93"/>
      <c r="C30" s="93"/>
    </row>
    <row r="31" spans="1:12" ht="15" x14ac:dyDescent="0.2">
      <c r="A31" s="93"/>
      <c r="B31" s="93"/>
      <c r="C31" s="93"/>
    </row>
    <row r="32" spans="1:12" ht="15" x14ac:dyDescent="0.2">
      <c r="A32" s="93"/>
      <c r="B32" s="93"/>
      <c r="C32" s="93"/>
    </row>
    <row r="33" spans="1:3" ht="15" x14ac:dyDescent="0.2">
      <c r="A33" s="93"/>
      <c r="B33" s="93"/>
      <c r="C33" s="93"/>
    </row>
    <row r="34" spans="1:3" ht="15" x14ac:dyDescent="0.2">
      <c r="A34" s="93"/>
      <c r="B34" s="93"/>
      <c r="C34" s="93"/>
    </row>
    <row r="35" spans="1:3" ht="15" x14ac:dyDescent="0.2">
      <c r="A35" s="93"/>
      <c r="B35" s="93"/>
      <c r="C35" s="93"/>
    </row>
    <row r="36" spans="1:3" ht="15" x14ac:dyDescent="0.2">
      <c r="A36" s="93"/>
      <c r="B36" s="93"/>
      <c r="C36" s="93"/>
    </row>
  </sheetData>
  <dataConsolidate/>
  <mergeCells count="12">
    <mergeCell ref="A1:K1"/>
    <mergeCell ref="A2:L2"/>
    <mergeCell ref="A3:K3"/>
    <mergeCell ref="B4:C4"/>
    <mergeCell ref="D4:F4"/>
    <mergeCell ref="G4:H4"/>
    <mergeCell ref="I4:J4"/>
    <mergeCell ref="B15:C15"/>
    <mergeCell ref="D15:F15"/>
    <mergeCell ref="G15:H15"/>
    <mergeCell ref="I15:J15"/>
    <mergeCell ref="A25:I25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view="pageBreakPreview" zoomScaleNormal="100" zoomScaleSheetLayoutView="100" workbookViewId="0">
      <selection activeCell="E5" sqref="E5:E55"/>
    </sheetView>
  </sheetViews>
  <sheetFormatPr defaultRowHeight="12.75" x14ac:dyDescent="0.2"/>
  <cols>
    <col min="1" max="1" width="9.5703125" style="198" customWidth="1"/>
    <col min="2" max="2" width="83.85546875" style="198" customWidth="1"/>
    <col min="3" max="3" width="14.140625" style="198" customWidth="1"/>
    <col min="4" max="4" width="17.140625" style="198" customWidth="1"/>
    <col min="5" max="16384" width="9.140625" style="198"/>
  </cols>
  <sheetData>
    <row r="1" spans="1:5" s="197" customFormat="1" ht="25.5" customHeight="1" x14ac:dyDescent="0.2">
      <c r="B1" s="401" t="s">
        <v>382</v>
      </c>
    </row>
    <row r="2" spans="1:5" x14ac:dyDescent="0.2">
      <c r="A2" s="451"/>
      <c r="B2" s="451"/>
      <c r="C2" s="400"/>
      <c r="D2" s="400"/>
    </row>
    <row r="3" spans="1:5" ht="19.5" customHeight="1" x14ac:dyDescent="0.2">
      <c r="A3" s="452" t="s">
        <v>282</v>
      </c>
      <c r="B3" s="452"/>
      <c r="C3" s="411"/>
      <c r="D3" s="411"/>
    </row>
    <row r="4" spans="1:5" ht="15.95" customHeight="1" thickBot="1" x14ac:dyDescent="0.25">
      <c r="A4" s="286"/>
      <c r="B4" s="409"/>
      <c r="D4" s="409" t="s">
        <v>133</v>
      </c>
    </row>
    <row r="5" spans="1:5" ht="46.5" customHeight="1" x14ac:dyDescent="0.2">
      <c r="A5" s="336" t="s">
        <v>0</v>
      </c>
      <c r="B5" s="337" t="s">
        <v>99</v>
      </c>
      <c r="C5" s="338" t="s">
        <v>276</v>
      </c>
      <c r="D5" s="339" t="s">
        <v>325</v>
      </c>
    </row>
    <row r="6" spans="1:5" s="201" customFormat="1" ht="20.25" customHeight="1" x14ac:dyDescent="0.2">
      <c r="A6" s="340">
        <v>1</v>
      </c>
      <c r="B6" s="199" t="s">
        <v>100</v>
      </c>
      <c r="C6" s="341">
        <v>160254</v>
      </c>
      <c r="D6" s="341">
        <v>166144</v>
      </c>
      <c r="E6" s="419"/>
    </row>
    <row r="7" spans="1:5" s="201" customFormat="1" ht="15.75" customHeight="1" x14ac:dyDescent="0.2">
      <c r="A7" s="340">
        <v>2</v>
      </c>
      <c r="B7" s="342" t="s">
        <v>101</v>
      </c>
      <c r="C7" s="343">
        <v>252870</v>
      </c>
      <c r="D7" s="343">
        <v>264522</v>
      </c>
      <c r="E7" s="419"/>
    </row>
    <row r="8" spans="1:5" s="201" customFormat="1" ht="30.75" customHeight="1" x14ac:dyDescent="0.2">
      <c r="A8" s="340">
        <v>3</v>
      </c>
      <c r="B8" s="342" t="s">
        <v>102</v>
      </c>
      <c r="C8" s="341">
        <v>352777</v>
      </c>
      <c r="D8" s="341">
        <v>384695</v>
      </c>
      <c r="E8" s="419"/>
    </row>
    <row r="9" spans="1:5" ht="19.5" customHeight="1" x14ac:dyDescent="0.2">
      <c r="A9" s="340">
        <v>4</v>
      </c>
      <c r="B9" s="342" t="s">
        <v>260</v>
      </c>
      <c r="C9" s="341">
        <v>22238</v>
      </c>
      <c r="D9" s="341">
        <v>26338</v>
      </c>
      <c r="E9" s="419"/>
    </row>
    <row r="10" spans="1:5" ht="19.5" customHeight="1" x14ac:dyDescent="0.2">
      <c r="A10" s="340">
        <v>5</v>
      </c>
      <c r="B10" s="342" t="s">
        <v>103</v>
      </c>
      <c r="C10" s="341">
        <v>219501</v>
      </c>
      <c r="D10" s="341">
        <v>52605</v>
      </c>
      <c r="E10" s="419"/>
    </row>
    <row r="11" spans="1:5" ht="19.5" customHeight="1" x14ac:dyDescent="0.2">
      <c r="A11" s="340"/>
      <c r="B11" s="342" t="s">
        <v>213</v>
      </c>
      <c r="C11" s="341">
        <v>160000</v>
      </c>
      <c r="D11" s="341">
        <v>14619</v>
      </c>
      <c r="E11" s="419"/>
    </row>
    <row r="12" spans="1:5" ht="19.5" customHeight="1" x14ac:dyDescent="0.2">
      <c r="A12" s="340">
        <v>6</v>
      </c>
      <c r="B12" s="342" t="s">
        <v>331</v>
      </c>
      <c r="C12" s="341">
        <v>6601</v>
      </c>
      <c r="D12" s="341">
        <v>6601</v>
      </c>
      <c r="E12" s="419"/>
    </row>
    <row r="13" spans="1:5" ht="19.5" customHeight="1" x14ac:dyDescent="0.2">
      <c r="A13" s="340">
        <v>7</v>
      </c>
      <c r="B13" s="344" t="s">
        <v>332</v>
      </c>
      <c r="C13" s="202">
        <f>SUM(C6:C11)-C11+C12</f>
        <v>1014241</v>
      </c>
      <c r="D13" s="345">
        <f>SUM(D6:D11)-D11+D12</f>
        <v>900905</v>
      </c>
      <c r="E13" s="419"/>
    </row>
    <row r="14" spans="1:5" ht="30.75" customHeight="1" x14ac:dyDescent="0.2">
      <c r="A14" s="340">
        <v>8</v>
      </c>
      <c r="B14" s="342" t="s">
        <v>333</v>
      </c>
      <c r="C14" s="345">
        <v>10000</v>
      </c>
      <c r="D14" s="345">
        <v>10000</v>
      </c>
      <c r="E14" s="419"/>
    </row>
    <row r="15" spans="1:5" ht="25.5" customHeight="1" x14ac:dyDescent="0.2">
      <c r="A15" s="340">
        <v>9</v>
      </c>
      <c r="B15" s="342" t="s">
        <v>104</v>
      </c>
      <c r="C15" s="341">
        <v>59206</v>
      </c>
      <c r="D15" s="341">
        <v>59206</v>
      </c>
      <c r="E15" s="419"/>
    </row>
    <row r="16" spans="1:5" ht="19.5" customHeight="1" x14ac:dyDescent="0.2">
      <c r="A16" s="340">
        <v>10</v>
      </c>
      <c r="B16" s="344" t="s">
        <v>334</v>
      </c>
      <c r="C16" s="203">
        <f>SUM(C15)+C14</f>
        <v>69206</v>
      </c>
      <c r="D16" s="346">
        <f>SUM(D15)+D14</f>
        <v>69206</v>
      </c>
      <c r="E16" s="419"/>
    </row>
    <row r="17" spans="1:5" ht="30.75" customHeight="1" x14ac:dyDescent="0.2">
      <c r="A17" s="340">
        <v>11</v>
      </c>
      <c r="B17" s="342" t="s">
        <v>335</v>
      </c>
      <c r="C17" s="200">
        <v>540000</v>
      </c>
      <c r="D17" s="341">
        <v>540000</v>
      </c>
      <c r="E17" s="419"/>
    </row>
    <row r="18" spans="1:5" ht="19.5" customHeight="1" x14ac:dyDescent="0.2">
      <c r="A18" s="340">
        <v>12</v>
      </c>
      <c r="B18" s="344" t="s">
        <v>336</v>
      </c>
      <c r="C18" s="202">
        <f>C17</f>
        <v>540000</v>
      </c>
      <c r="D18" s="345">
        <f>D17</f>
        <v>540000</v>
      </c>
      <c r="E18" s="419"/>
    </row>
    <row r="19" spans="1:5" ht="19.5" customHeight="1" x14ac:dyDescent="0.2">
      <c r="A19" s="340">
        <v>13</v>
      </c>
      <c r="B19" s="342" t="s">
        <v>337</v>
      </c>
      <c r="C19" s="343">
        <v>4</v>
      </c>
      <c r="D19" s="343">
        <v>4</v>
      </c>
      <c r="E19" s="419"/>
    </row>
    <row r="20" spans="1:5" ht="19.5" customHeight="1" x14ac:dyDescent="0.2">
      <c r="A20" s="340">
        <v>14</v>
      </c>
      <c r="B20" s="342" t="s">
        <v>233</v>
      </c>
      <c r="C20" s="341">
        <v>189000</v>
      </c>
      <c r="D20" s="341">
        <v>189300</v>
      </c>
      <c r="E20" s="419"/>
    </row>
    <row r="21" spans="1:5" ht="19.5" customHeight="1" x14ac:dyDescent="0.2">
      <c r="A21" s="340">
        <v>15</v>
      </c>
      <c r="B21" s="342" t="s">
        <v>105</v>
      </c>
      <c r="C21" s="341">
        <v>569771</v>
      </c>
      <c r="D21" s="341">
        <v>609200</v>
      </c>
      <c r="E21" s="419"/>
    </row>
    <row r="22" spans="1:5" ht="19.5" customHeight="1" x14ac:dyDescent="0.2">
      <c r="A22" s="340">
        <v>16</v>
      </c>
      <c r="B22" s="342" t="s">
        <v>106</v>
      </c>
      <c r="C22" s="341">
        <v>39000</v>
      </c>
      <c r="D22" s="341">
        <v>40500</v>
      </c>
      <c r="E22" s="419"/>
    </row>
    <row r="23" spans="1:5" ht="19.5" customHeight="1" x14ac:dyDescent="0.2">
      <c r="A23" s="340">
        <v>17</v>
      </c>
      <c r="B23" s="342" t="s">
        <v>107</v>
      </c>
      <c r="C23" s="341">
        <v>475</v>
      </c>
      <c r="D23" s="341">
        <v>475</v>
      </c>
      <c r="E23" s="419"/>
    </row>
    <row r="24" spans="1:5" ht="19.5" customHeight="1" x14ac:dyDescent="0.2">
      <c r="A24" s="340">
        <v>18</v>
      </c>
      <c r="B24" s="344" t="s">
        <v>338</v>
      </c>
      <c r="C24" s="202">
        <f>SUM(C21:C23)</f>
        <v>609246</v>
      </c>
      <c r="D24" s="345">
        <f>SUM(D21:D23)</f>
        <v>650175</v>
      </c>
      <c r="E24" s="419"/>
    </row>
    <row r="25" spans="1:5" ht="19.5" customHeight="1" x14ac:dyDescent="0.2">
      <c r="A25" s="340">
        <v>19</v>
      </c>
      <c r="B25" s="342" t="s">
        <v>108</v>
      </c>
      <c r="C25" s="200">
        <v>1750</v>
      </c>
      <c r="D25" s="341">
        <v>1760</v>
      </c>
      <c r="E25" s="419"/>
    </row>
    <row r="26" spans="1:5" ht="19.5" customHeight="1" x14ac:dyDescent="0.2">
      <c r="A26" s="340">
        <v>20</v>
      </c>
      <c r="B26" s="344" t="s">
        <v>339</v>
      </c>
      <c r="C26" s="202">
        <f>C24+C25+C20+C19</f>
        <v>800000</v>
      </c>
      <c r="D26" s="345">
        <f>D24+D25+D20+D19</f>
        <v>841239</v>
      </c>
      <c r="E26" s="419"/>
    </row>
    <row r="27" spans="1:5" ht="19.5" customHeight="1" x14ac:dyDescent="0.2">
      <c r="A27" s="340">
        <v>21</v>
      </c>
      <c r="B27" s="347" t="s">
        <v>109</v>
      </c>
      <c r="C27" s="200">
        <v>800</v>
      </c>
      <c r="D27" s="341">
        <v>1335</v>
      </c>
      <c r="E27" s="419"/>
    </row>
    <row r="28" spans="1:5" ht="19.5" customHeight="1" x14ac:dyDescent="0.2">
      <c r="A28" s="340">
        <v>22</v>
      </c>
      <c r="B28" s="347" t="s">
        <v>110</v>
      </c>
      <c r="C28" s="200">
        <v>58706</v>
      </c>
      <c r="D28" s="341">
        <v>58706</v>
      </c>
      <c r="E28" s="419"/>
    </row>
    <row r="29" spans="1:5" ht="19.5" customHeight="1" x14ac:dyDescent="0.2">
      <c r="A29" s="340">
        <v>23</v>
      </c>
      <c r="B29" s="347" t="s">
        <v>247</v>
      </c>
      <c r="C29" s="200">
        <v>58000</v>
      </c>
      <c r="D29" s="341">
        <v>58000</v>
      </c>
      <c r="E29" s="419"/>
    </row>
    <row r="30" spans="1:5" ht="19.5" customHeight="1" x14ac:dyDescent="0.2">
      <c r="A30" s="340">
        <v>24</v>
      </c>
      <c r="B30" s="347" t="s">
        <v>111</v>
      </c>
      <c r="C30" s="200">
        <v>1300</v>
      </c>
      <c r="D30" s="341">
        <v>7600</v>
      </c>
      <c r="E30" s="419"/>
    </row>
    <row r="31" spans="1:5" ht="19.5" customHeight="1" x14ac:dyDescent="0.2">
      <c r="A31" s="340">
        <v>25</v>
      </c>
      <c r="B31" s="347" t="s">
        <v>225</v>
      </c>
      <c r="C31" s="200">
        <v>20000</v>
      </c>
      <c r="D31" s="341">
        <v>30771</v>
      </c>
      <c r="E31" s="419"/>
    </row>
    <row r="32" spans="1:5" ht="19.5" customHeight="1" x14ac:dyDescent="0.2">
      <c r="A32" s="340">
        <v>26</v>
      </c>
      <c r="B32" s="347" t="s">
        <v>112</v>
      </c>
      <c r="C32" s="200">
        <v>1000</v>
      </c>
      <c r="D32" s="341">
        <v>1000</v>
      </c>
      <c r="E32" s="419"/>
    </row>
    <row r="33" spans="1:5" ht="19.5" customHeight="1" x14ac:dyDescent="0.2">
      <c r="A33" s="340">
        <v>27</v>
      </c>
      <c r="B33" s="347" t="s">
        <v>113</v>
      </c>
      <c r="C33" s="200">
        <v>320643</v>
      </c>
      <c r="D33" s="341">
        <v>237546</v>
      </c>
      <c r="E33" s="419"/>
    </row>
    <row r="34" spans="1:5" ht="19.5" customHeight="1" x14ac:dyDescent="0.2">
      <c r="A34" s="340">
        <v>28</v>
      </c>
      <c r="B34" s="347" t="s">
        <v>226</v>
      </c>
      <c r="C34" s="200">
        <v>23000</v>
      </c>
      <c r="D34" s="341">
        <v>56281</v>
      </c>
      <c r="E34" s="419"/>
    </row>
    <row r="35" spans="1:5" ht="19.5" customHeight="1" x14ac:dyDescent="0.2">
      <c r="A35" s="340">
        <v>29</v>
      </c>
      <c r="B35" s="347" t="s">
        <v>114</v>
      </c>
      <c r="C35" s="200">
        <v>150</v>
      </c>
      <c r="D35" s="341">
        <v>225</v>
      </c>
      <c r="E35" s="419"/>
    </row>
    <row r="36" spans="1:5" ht="19.5" customHeight="1" x14ac:dyDescent="0.2">
      <c r="A36" s="340">
        <v>30</v>
      </c>
      <c r="B36" s="347" t="s">
        <v>340</v>
      </c>
      <c r="C36" s="200">
        <v>800</v>
      </c>
      <c r="D36" s="341">
        <v>7005</v>
      </c>
      <c r="E36" s="419"/>
    </row>
    <row r="37" spans="1:5" ht="19.5" customHeight="1" x14ac:dyDescent="0.2">
      <c r="A37" s="340">
        <v>31</v>
      </c>
      <c r="B37" s="348" t="s">
        <v>341</v>
      </c>
      <c r="C37" s="204">
        <f>SUM(C27:C36)</f>
        <v>484399</v>
      </c>
      <c r="D37" s="349">
        <f>SUM(D27:D36)</f>
        <v>458469</v>
      </c>
      <c r="E37" s="419"/>
    </row>
    <row r="38" spans="1:5" ht="19.5" customHeight="1" x14ac:dyDescent="0.2">
      <c r="A38" s="340">
        <v>32</v>
      </c>
      <c r="B38" s="347" t="s">
        <v>115</v>
      </c>
      <c r="C38" s="200">
        <v>168276</v>
      </c>
      <c r="D38" s="341">
        <v>168276</v>
      </c>
      <c r="E38" s="419"/>
    </row>
    <row r="39" spans="1:5" ht="19.5" customHeight="1" x14ac:dyDescent="0.2">
      <c r="A39" s="340">
        <v>33</v>
      </c>
      <c r="B39" s="347" t="s">
        <v>369</v>
      </c>
      <c r="C39" s="200"/>
      <c r="D39" s="341">
        <v>138</v>
      </c>
      <c r="E39" s="419"/>
    </row>
    <row r="40" spans="1:5" ht="19.5" customHeight="1" x14ac:dyDescent="0.2">
      <c r="A40" s="340">
        <v>34</v>
      </c>
      <c r="B40" s="344" t="s">
        <v>371</v>
      </c>
      <c r="C40" s="202">
        <f>C38</f>
        <v>168276</v>
      </c>
      <c r="D40" s="345">
        <f>D38+D39</f>
        <v>168414</v>
      </c>
      <c r="E40" s="419"/>
    </row>
    <row r="41" spans="1:5" ht="39" customHeight="1" x14ac:dyDescent="0.2">
      <c r="A41" s="340">
        <v>35</v>
      </c>
      <c r="B41" s="342" t="s">
        <v>342</v>
      </c>
      <c r="C41" s="341">
        <v>500</v>
      </c>
      <c r="D41" s="341">
        <v>500</v>
      </c>
      <c r="E41" s="419"/>
    </row>
    <row r="42" spans="1:5" ht="33" customHeight="1" x14ac:dyDescent="0.2">
      <c r="A42" s="340">
        <v>36</v>
      </c>
      <c r="B42" s="347" t="s">
        <v>326</v>
      </c>
      <c r="C42" s="341">
        <v>4884</v>
      </c>
      <c r="D42" s="341">
        <v>4884</v>
      </c>
      <c r="E42" s="419"/>
    </row>
    <row r="43" spans="1:5" ht="19.5" customHeight="1" x14ac:dyDescent="0.2">
      <c r="A43" s="340">
        <v>37</v>
      </c>
      <c r="B43" s="344" t="s">
        <v>372</v>
      </c>
      <c r="C43" s="202">
        <f>SUM(C41:C42)</f>
        <v>5384</v>
      </c>
      <c r="D43" s="345">
        <f>SUM(D41:D42)</f>
        <v>5384</v>
      </c>
      <c r="E43" s="419"/>
    </row>
    <row r="44" spans="1:5" ht="29.25" customHeight="1" x14ac:dyDescent="0.2">
      <c r="A44" s="340">
        <v>38</v>
      </c>
      <c r="B44" s="342" t="s">
        <v>116</v>
      </c>
      <c r="C44" s="200">
        <v>3000</v>
      </c>
      <c r="D44" s="341">
        <v>3000</v>
      </c>
      <c r="E44" s="419"/>
    </row>
    <row r="45" spans="1:5" ht="19.5" customHeight="1" x14ac:dyDescent="0.2">
      <c r="A45" s="340">
        <v>39</v>
      </c>
      <c r="B45" s="347" t="s">
        <v>227</v>
      </c>
      <c r="C45" s="200">
        <v>1000</v>
      </c>
      <c r="D45" s="341">
        <v>1000</v>
      </c>
      <c r="E45" s="419"/>
    </row>
    <row r="46" spans="1:5" ht="19.5" customHeight="1" x14ac:dyDescent="0.2">
      <c r="A46" s="340">
        <v>40</v>
      </c>
      <c r="B46" s="344" t="s">
        <v>373</v>
      </c>
      <c r="C46" s="202">
        <f>SUM(C44:C45)</f>
        <v>4000</v>
      </c>
      <c r="D46" s="345">
        <f>SUM(D44:D45)</f>
        <v>4000</v>
      </c>
      <c r="E46" s="419"/>
    </row>
    <row r="47" spans="1:5" ht="19.5" customHeight="1" x14ac:dyDescent="0.2">
      <c r="A47" s="340">
        <v>41</v>
      </c>
      <c r="B47" s="348" t="s">
        <v>374</v>
      </c>
      <c r="C47" s="204">
        <f>C13+C18+C26+C37+C40+C43+C46+C16</f>
        <v>3085506</v>
      </c>
      <c r="D47" s="349">
        <f>D13+D18+D26+D37+D40+D43+D46+D16</f>
        <v>2987617</v>
      </c>
      <c r="E47" s="419"/>
    </row>
    <row r="48" spans="1:5" ht="21.75" customHeight="1" x14ac:dyDescent="0.2">
      <c r="A48" s="340">
        <v>42</v>
      </c>
      <c r="B48" s="350" t="s">
        <v>117</v>
      </c>
      <c r="C48" s="341">
        <v>2297133</v>
      </c>
      <c r="D48" s="341">
        <v>2297133</v>
      </c>
      <c r="E48" s="419"/>
    </row>
    <row r="49" spans="1:5" ht="21.75" customHeight="1" x14ac:dyDescent="0.2">
      <c r="A49" s="340">
        <v>43</v>
      </c>
      <c r="B49" s="350" t="s">
        <v>277</v>
      </c>
      <c r="C49" s="341">
        <v>300000</v>
      </c>
      <c r="D49" s="341">
        <v>300000</v>
      </c>
      <c r="E49" s="419"/>
    </row>
    <row r="50" spans="1:5" ht="21.75" customHeight="1" x14ac:dyDescent="0.2">
      <c r="A50" s="340">
        <v>44</v>
      </c>
      <c r="B50" s="350" t="s">
        <v>266</v>
      </c>
      <c r="C50" s="341">
        <v>250000</v>
      </c>
      <c r="D50" s="341">
        <v>250000</v>
      </c>
      <c r="E50" s="419"/>
    </row>
    <row r="51" spans="1:5" ht="21.75" customHeight="1" x14ac:dyDescent="0.2">
      <c r="A51" s="340">
        <v>45</v>
      </c>
      <c r="B51" s="350" t="s">
        <v>370</v>
      </c>
      <c r="C51" s="417"/>
      <c r="D51" s="341">
        <v>31583</v>
      </c>
      <c r="E51" s="419"/>
    </row>
    <row r="52" spans="1:5" ht="21.75" customHeight="1" x14ac:dyDescent="0.2">
      <c r="A52" s="340">
        <v>46</v>
      </c>
      <c r="B52" s="351" t="s">
        <v>375</v>
      </c>
      <c r="C52" s="352">
        <f>C48+C50+C49</f>
        <v>2847133</v>
      </c>
      <c r="D52" s="353">
        <f>D48+D50+D49+D51</f>
        <v>2878716</v>
      </c>
      <c r="E52" s="419"/>
    </row>
    <row r="53" spans="1:5" ht="27" customHeight="1" thickBot="1" x14ac:dyDescent="0.25">
      <c r="A53" s="340">
        <v>47</v>
      </c>
      <c r="B53" s="354" t="s">
        <v>376</v>
      </c>
      <c r="C53" s="355">
        <f>C47+C52</f>
        <v>5932639</v>
      </c>
      <c r="D53" s="356">
        <f>D47+D52</f>
        <v>5866333</v>
      </c>
      <c r="E53" s="419"/>
    </row>
    <row r="54" spans="1:5" x14ac:dyDescent="0.2">
      <c r="D54" s="198" t="s">
        <v>359</v>
      </c>
    </row>
    <row r="55" spans="1:5" ht="12" customHeight="1" x14ac:dyDescent="0.2"/>
  </sheetData>
  <mergeCells count="2">
    <mergeCell ref="A2:B2"/>
    <mergeCell ref="A3:B3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0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97"/>
  <sheetViews>
    <sheetView view="pageBreakPreview" zoomScaleNormal="100" zoomScaleSheetLayoutView="100" workbookViewId="0">
      <selection activeCell="E1" sqref="E1:E1048576"/>
    </sheetView>
  </sheetViews>
  <sheetFormatPr defaultRowHeight="12.75" x14ac:dyDescent="0.2"/>
  <cols>
    <col min="1" max="1" width="9.140625" style="198" customWidth="1"/>
    <col min="2" max="2" width="87.5703125" style="198" customWidth="1"/>
    <col min="3" max="3" width="18.5703125" style="198" customWidth="1"/>
    <col min="4" max="4" width="19.28515625" style="198" customWidth="1"/>
    <col min="5" max="18" width="2.7109375" style="198" customWidth="1"/>
    <col min="19" max="19" width="29.5703125" style="198" customWidth="1"/>
    <col min="20" max="22" width="2.7109375" style="198" customWidth="1"/>
    <col min="23" max="23" width="21" style="198" customWidth="1"/>
    <col min="24" max="25" width="2.7109375" style="198" customWidth="1"/>
    <col min="26" max="16384" width="9.140625" style="198"/>
  </cols>
  <sheetData>
    <row r="1" spans="1:30" s="197" customFormat="1" ht="27.75" customHeight="1" x14ac:dyDescent="0.2">
      <c r="A1" s="453" t="s">
        <v>383</v>
      </c>
      <c r="B1" s="453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372"/>
      <c r="X1" s="372"/>
      <c r="Y1" s="372"/>
      <c r="Z1" s="372"/>
      <c r="AA1" s="372"/>
      <c r="AB1" s="372"/>
      <c r="AC1" s="372"/>
      <c r="AD1" s="372"/>
    </row>
    <row r="2" spans="1:30" ht="25.5" customHeight="1" x14ac:dyDescent="0.2">
      <c r="A2" s="452" t="s">
        <v>278</v>
      </c>
      <c r="B2" s="452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48"/>
      <c r="X2" s="48"/>
      <c r="Y2" s="48"/>
      <c r="Z2" s="48"/>
      <c r="AA2" s="48"/>
      <c r="AB2" s="48"/>
      <c r="AC2" s="48"/>
      <c r="AD2" s="48"/>
    </row>
    <row r="3" spans="1:30" ht="19.5" customHeight="1" thickBot="1" x14ac:dyDescent="0.25">
      <c r="A3" s="286"/>
      <c r="B3" s="412"/>
      <c r="D3" s="409" t="s">
        <v>133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48"/>
      <c r="X3" s="48"/>
      <c r="Y3" s="48"/>
      <c r="Z3" s="48"/>
      <c r="AA3" s="48"/>
      <c r="AB3" s="48"/>
      <c r="AC3" s="48"/>
      <c r="AD3" s="48"/>
    </row>
    <row r="4" spans="1:30" ht="52.5" customHeight="1" x14ac:dyDescent="0.2">
      <c r="A4" s="336"/>
      <c r="B4" s="357" t="s">
        <v>99</v>
      </c>
      <c r="C4" s="338" t="s">
        <v>274</v>
      </c>
      <c r="D4" s="339" t="s">
        <v>325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48"/>
      <c r="X4" s="48"/>
      <c r="Y4" s="48"/>
      <c r="Z4" s="48"/>
      <c r="AA4" s="48"/>
      <c r="AB4" s="48"/>
      <c r="AC4" s="48"/>
      <c r="AD4" s="48"/>
    </row>
    <row r="5" spans="1:30" ht="17.25" customHeight="1" x14ac:dyDescent="0.2">
      <c r="A5" s="358">
        <v>1</v>
      </c>
      <c r="B5" s="209" t="s">
        <v>130</v>
      </c>
      <c r="C5" s="346">
        <v>150933</v>
      </c>
      <c r="D5" s="346">
        <v>150933</v>
      </c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48"/>
      <c r="X5" s="48"/>
      <c r="Y5" s="48"/>
      <c r="Z5" s="48"/>
      <c r="AA5" s="48"/>
      <c r="AB5" s="48"/>
      <c r="AC5" s="48"/>
      <c r="AD5" s="48"/>
    </row>
    <row r="6" spans="1:30" s="201" customFormat="1" ht="20.25" customHeight="1" x14ac:dyDescent="0.2">
      <c r="A6" s="358">
        <v>2</v>
      </c>
      <c r="B6" s="209" t="s">
        <v>87</v>
      </c>
      <c r="C6" s="346">
        <v>28253</v>
      </c>
      <c r="D6" s="346">
        <v>28253</v>
      </c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</row>
    <row r="7" spans="1:30" ht="15.75" customHeight="1" x14ac:dyDescent="0.2">
      <c r="A7" s="358">
        <v>3</v>
      </c>
      <c r="B7" s="199" t="s">
        <v>215</v>
      </c>
      <c r="C7" s="341">
        <v>350</v>
      </c>
      <c r="D7" s="341">
        <v>350</v>
      </c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48"/>
      <c r="X7" s="48"/>
      <c r="Y7" s="48"/>
      <c r="Z7" s="454"/>
      <c r="AA7" s="454"/>
      <c r="AB7" s="454"/>
      <c r="AC7" s="454"/>
    </row>
    <row r="8" spans="1:30" ht="19.5" customHeight="1" x14ac:dyDescent="0.2">
      <c r="A8" s="358">
        <v>4</v>
      </c>
      <c r="B8" s="199" t="s">
        <v>216</v>
      </c>
      <c r="C8" s="341">
        <v>5510</v>
      </c>
      <c r="D8" s="341">
        <v>5510</v>
      </c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48"/>
      <c r="X8" s="48"/>
      <c r="Y8" s="48"/>
    </row>
    <row r="9" spans="1:30" ht="19.5" customHeight="1" x14ac:dyDescent="0.2">
      <c r="A9" s="358">
        <v>5</v>
      </c>
      <c r="B9" s="209" t="s">
        <v>5</v>
      </c>
      <c r="C9" s="203">
        <f>C7+C8</f>
        <v>5860</v>
      </c>
      <c r="D9" s="346">
        <f>D7+D8</f>
        <v>5860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48"/>
      <c r="X9" s="48"/>
      <c r="Y9" s="48"/>
      <c r="Z9" s="48"/>
      <c r="AA9" s="48"/>
      <c r="AB9" s="48"/>
      <c r="AC9" s="48"/>
      <c r="AD9" s="48"/>
    </row>
    <row r="10" spans="1:30" ht="19.5" customHeight="1" x14ac:dyDescent="0.2">
      <c r="A10" s="358">
        <v>6</v>
      </c>
      <c r="B10" s="199" t="s">
        <v>217</v>
      </c>
      <c r="C10" s="341">
        <v>1405</v>
      </c>
      <c r="D10" s="341">
        <v>1405</v>
      </c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48"/>
      <c r="X10" s="48"/>
      <c r="Y10" s="48"/>
      <c r="Z10" s="48"/>
      <c r="AA10" s="48"/>
      <c r="AB10" s="48"/>
      <c r="AC10" s="48"/>
      <c r="AD10" s="48"/>
    </row>
    <row r="11" spans="1:30" ht="19.5" customHeight="1" x14ac:dyDescent="0.2">
      <c r="A11" s="358">
        <v>7</v>
      </c>
      <c r="B11" s="199" t="s">
        <v>262</v>
      </c>
      <c r="C11" s="341">
        <v>645</v>
      </c>
      <c r="D11" s="341">
        <v>645</v>
      </c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48"/>
      <c r="X11" s="48"/>
      <c r="Y11" s="48"/>
      <c r="Z11" s="48"/>
      <c r="AA11" s="48"/>
      <c r="AB11" s="48"/>
      <c r="AC11" s="48"/>
      <c r="AD11" s="48"/>
    </row>
    <row r="12" spans="1:30" ht="19.5" customHeight="1" x14ac:dyDescent="0.2">
      <c r="A12" s="358">
        <v>8</v>
      </c>
      <c r="B12" s="209" t="s">
        <v>287</v>
      </c>
      <c r="C12" s="203">
        <f>C10+C11</f>
        <v>2050</v>
      </c>
      <c r="D12" s="346">
        <f>D10+D11</f>
        <v>2050</v>
      </c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48"/>
      <c r="X12" s="48"/>
      <c r="Y12" s="48"/>
      <c r="Z12" s="48"/>
      <c r="AA12" s="48"/>
      <c r="AB12" s="48"/>
      <c r="AC12" s="48"/>
      <c r="AD12" s="48"/>
    </row>
    <row r="13" spans="1:30" ht="19.5" customHeight="1" x14ac:dyDescent="0.2">
      <c r="A13" s="358">
        <v>9</v>
      </c>
      <c r="B13" s="199" t="s">
        <v>218</v>
      </c>
      <c r="C13" s="341">
        <v>37500</v>
      </c>
      <c r="D13" s="341">
        <v>41100</v>
      </c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48"/>
      <c r="X13" s="48"/>
      <c r="Y13" s="48"/>
      <c r="Z13" s="48"/>
      <c r="AA13" s="48"/>
      <c r="AB13" s="48"/>
      <c r="AC13" s="48"/>
      <c r="AD13" s="48"/>
    </row>
    <row r="14" spans="1:30" ht="19.5" customHeight="1" x14ac:dyDescent="0.2">
      <c r="A14" s="358">
        <v>10</v>
      </c>
      <c r="B14" s="199" t="s">
        <v>88</v>
      </c>
      <c r="C14" s="341">
        <v>1000</v>
      </c>
      <c r="D14" s="341">
        <v>1000</v>
      </c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48"/>
      <c r="X14" s="48"/>
      <c r="Y14" s="48"/>
      <c r="Z14" s="48"/>
      <c r="AA14" s="48"/>
      <c r="AB14" s="48"/>
      <c r="AC14" s="48"/>
      <c r="AD14" s="48"/>
    </row>
    <row r="15" spans="1:30" ht="19.5" customHeight="1" x14ac:dyDescent="0.2">
      <c r="A15" s="358">
        <v>11</v>
      </c>
      <c r="B15" s="199" t="s">
        <v>219</v>
      </c>
      <c r="C15" s="341">
        <v>65000</v>
      </c>
      <c r="D15" s="341">
        <v>65000</v>
      </c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48"/>
      <c r="X15" s="48"/>
      <c r="Y15" s="48"/>
      <c r="Z15" s="48"/>
      <c r="AA15" s="48"/>
      <c r="AB15" s="48"/>
      <c r="AC15" s="48"/>
      <c r="AD15" s="48"/>
    </row>
    <row r="16" spans="1:30" ht="19.5" customHeight="1" x14ac:dyDescent="0.2">
      <c r="A16" s="358">
        <v>12</v>
      </c>
      <c r="B16" s="199" t="s">
        <v>220</v>
      </c>
      <c r="C16" s="341">
        <v>5900</v>
      </c>
      <c r="D16" s="341">
        <v>5900</v>
      </c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48"/>
      <c r="X16" s="48"/>
      <c r="Y16" s="48"/>
      <c r="Z16" s="48"/>
      <c r="AA16" s="48"/>
      <c r="AB16" s="48"/>
      <c r="AC16" s="48"/>
      <c r="AD16" s="48"/>
    </row>
    <row r="17" spans="1:23" ht="19.5" customHeight="1" x14ac:dyDescent="0.2">
      <c r="A17" s="358">
        <v>13</v>
      </c>
      <c r="B17" s="119" t="s">
        <v>221</v>
      </c>
      <c r="C17" s="341">
        <v>7600</v>
      </c>
      <c r="D17" s="341">
        <v>8000</v>
      </c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48"/>
    </row>
    <row r="18" spans="1:23" ht="19.5" customHeight="1" x14ac:dyDescent="0.2">
      <c r="A18" s="358">
        <v>14</v>
      </c>
      <c r="B18" s="211" t="s">
        <v>222</v>
      </c>
      <c r="C18" s="359">
        <v>13060</v>
      </c>
      <c r="D18" s="359">
        <v>15200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48"/>
    </row>
    <row r="19" spans="1:23" ht="19.5" customHeight="1" x14ac:dyDescent="0.2">
      <c r="A19" s="358">
        <v>15</v>
      </c>
      <c r="B19" s="199" t="s">
        <v>223</v>
      </c>
      <c r="C19" s="341">
        <v>58190</v>
      </c>
      <c r="D19" s="341">
        <v>67000</v>
      </c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48"/>
    </row>
    <row r="20" spans="1:23" ht="19.5" customHeight="1" x14ac:dyDescent="0.2">
      <c r="A20" s="358">
        <v>16</v>
      </c>
      <c r="B20" s="209" t="s">
        <v>208</v>
      </c>
      <c r="C20" s="203">
        <f>C13+C14+C15+C16+C17+C18+C19</f>
        <v>188250</v>
      </c>
      <c r="D20" s="346">
        <f>D13+D14+D15+D16+D17+D18+D19</f>
        <v>203200</v>
      </c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</row>
    <row r="21" spans="1:23" ht="19.5" customHeight="1" x14ac:dyDescent="0.2">
      <c r="A21" s="358">
        <v>17</v>
      </c>
      <c r="B21" s="199" t="s">
        <v>89</v>
      </c>
      <c r="C21" s="341">
        <v>2200</v>
      </c>
      <c r="D21" s="341">
        <v>2200</v>
      </c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48"/>
    </row>
    <row r="22" spans="1:23" ht="19.5" customHeight="1" x14ac:dyDescent="0.2">
      <c r="A22" s="358">
        <v>18</v>
      </c>
      <c r="B22" s="199" t="s">
        <v>90</v>
      </c>
      <c r="C22" s="341">
        <v>3500</v>
      </c>
      <c r="D22" s="341">
        <v>3800</v>
      </c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48"/>
    </row>
    <row r="23" spans="1:23" ht="19.5" customHeight="1" x14ac:dyDescent="0.2">
      <c r="A23" s="358">
        <v>19</v>
      </c>
      <c r="B23" s="209" t="s">
        <v>202</v>
      </c>
      <c r="C23" s="203">
        <f>C21+C22</f>
        <v>5700</v>
      </c>
      <c r="D23" s="346">
        <f>D21+D22</f>
        <v>6000</v>
      </c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48"/>
    </row>
    <row r="24" spans="1:23" ht="19.5" customHeight="1" x14ac:dyDescent="0.2">
      <c r="A24" s="358">
        <v>20</v>
      </c>
      <c r="B24" s="199" t="s">
        <v>91</v>
      </c>
      <c r="C24" s="341">
        <v>317553</v>
      </c>
      <c r="D24" s="341">
        <v>316491</v>
      </c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48"/>
    </row>
    <row r="25" spans="1:23" ht="19.5" customHeight="1" x14ac:dyDescent="0.2">
      <c r="A25" s="358">
        <v>21</v>
      </c>
      <c r="B25" s="199" t="s">
        <v>92</v>
      </c>
      <c r="C25" s="341">
        <v>21500</v>
      </c>
      <c r="D25" s="341">
        <v>21500</v>
      </c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48"/>
    </row>
    <row r="26" spans="1:23" ht="19.5" customHeight="1" x14ac:dyDescent="0.25">
      <c r="A26" s="358">
        <v>22</v>
      </c>
      <c r="B26" s="213" t="s">
        <v>203</v>
      </c>
      <c r="C26" s="341">
        <v>4000</v>
      </c>
      <c r="D26" s="341">
        <v>4000</v>
      </c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48"/>
    </row>
    <row r="27" spans="1:23" ht="19.5" customHeight="1" x14ac:dyDescent="0.25">
      <c r="A27" s="358">
        <v>23</v>
      </c>
      <c r="B27" s="213" t="s">
        <v>343</v>
      </c>
      <c r="C27" s="341">
        <v>10</v>
      </c>
      <c r="D27" s="341">
        <v>10</v>
      </c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48"/>
    </row>
    <row r="28" spans="1:23" ht="21" customHeight="1" x14ac:dyDescent="0.2">
      <c r="A28" s="358">
        <v>24</v>
      </c>
      <c r="B28" s="199" t="s">
        <v>224</v>
      </c>
      <c r="C28" s="341">
        <v>14968</v>
      </c>
      <c r="D28" s="341">
        <v>9200</v>
      </c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48"/>
    </row>
    <row r="29" spans="1:23" ht="19.5" customHeight="1" x14ac:dyDescent="0.2">
      <c r="A29" s="358">
        <v>25</v>
      </c>
      <c r="B29" s="209" t="s">
        <v>344</v>
      </c>
      <c r="C29" s="203">
        <f>C24+C25+C26+C28</f>
        <v>358021</v>
      </c>
      <c r="D29" s="346">
        <f>D24+D25+D26+D28+D27</f>
        <v>351201</v>
      </c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48"/>
    </row>
    <row r="30" spans="1:23" ht="19.5" customHeight="1" x14ac:dyDescent="0.2">
      <c r="A30" s="358">
        <v>26</v>
      </c>
      <c r="B30" s="209" t="s">
        <v>345</v>
      </c>
      <c r="C30" s="203">
        <f>C29+C23+C20+C12+C9+C27</f>
        <v>559891</v>
      </c>
      <c r="D30" s="346">
        <f>D29+D23+D20+D12+D9</f>
        <v>568311</v>
      </c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48"/>
    </row>
    <row r="31" spans="1:23" ht="19.5" customHeight="1" x14ac:dyDescent="0.2">
      <c r="A31" s="358">
        <v>27</v>
      </c>
      <c r="B31" s="199" t="s">
        <v>248</v>
      </c>
      <c r="C31" s="200">
        <v>3000</v>
      </c>
      <c r="D31" s="341">
        <v>3000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48"/>
    </row>
    <row r="32" spans="1:23" ht="19.5" customHeight="1" x14ac:dyDescent="0.2">
      <c r="A32" s="358">
        <v>28</v>
      </c>
      <c r="B32" s="199" t="s">
        <v>148</v>
      </c>
      <c r="C32" s="200">
        <v>200</v>
      </c>
      <c r="D32" s="341">
        <v>200</v>
      </c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48"/>
    </row>
    <row r="33" spans="1:23" ht="19.5" customHeight="1" x14ac:dyDescent="0.2">
      <c r="A33" s="358">
        <v>29</v>
      </c>
      <c r="B33" s="199" t="s">
        <v>147</v>
      </c>
      <c r="C33" s="200">
        <v>2000</v>
      </c>
      <c r="D33" s="341">
        <v>2000</v>
      </c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48"/>
    </row>
    <row r="34" spans="1:23" ht="19.5" customHeight="1" x14ac:dyDescent="0.2">
      <c r="A34" s="358">
        <v>30</v>
      </c>
      <c r="B34" s="199" t="s">
        <v>204</v>
      </c>
      <c r="C34" s="200">
        <v>1500</v>
      </c>
      <c r="D34" s="341">
        <v>1500</v>
      </c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</row>
    <row r="35" spans="1:23" ht="19.5" customHeight="1" x14ac:dyDescent="0.2">
      <c r="A35" s="358"/>
      <c r="B35" s="360" t="s">
        <v>249</v>
      </c>
      <c r="C35" s="200"/>
      <c r="D35" s="341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</row>
    <row r="36" spans="1:23" ht="19.5" customHeight="1" x14ac:dyDescent="0.2">
      <c r="A36" s="358">
        <v>31</v>
      </c>
      <c r="B36" s="220" t="s">
        <v>250</v>
      </c>
      <c r="C36" s="200">
        <v>5500</v>
      </c>
      <c r="D36" s="341">
        <v>5500</v>
      </c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</row>
    <row r="37" spans="1:23" ht="19.5" customHeight="1" x14ac:dyDescent="0.2">
      <c r="A37" s="358">
        <v>32</v>
      </c>
      <c r="B37" s="220" t="s">
        <v>360</v>
      </c>
      <c r="C37" s="200">
        <v>2000</v>
      </c>
      <c r="D37" s="341">
        <v>2000</v>
      </c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</row>
    <row r="38" spans="1:23" ht="30.75" customHeight="1" x14ac:dyDescent="0.2">
      <c r="A38" s="358">
        <v>33</v>
      </c>
      <c r="B38" s="220" t="s">
        <v>251</v>
      </c>
      <c r="C38" s="200">
        <v>4000</v>
      </c>
      <c r="D38" s="341">
        <v>4000</v>
      </c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</row>
    <row r="39" spans="1:23" ht="19.5" customHeight="1" x14ac:dyDescent="0.2">
      <c r="A39" s="358">
        <v>34</v>
      </c>
      <c r="B39" s="361" t="s">
        <v>252</v>
      </c>
      <c r="C39" s="120">
        <v>2500</v>
      </c>
      <c r="D39" s="362">
        <v>2500</v>
      </c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</row>
    <row r="40" spans="1:23" ht="19.5" customHeight="1" x14ac:dyDescent="0.2">
      <c r="A40" s="358"/>
      <c r="B40" s="360" t="s">
        <v>253</v>
      </c>
      <c r="C40" s="120"/>
      <c r="D40" s="362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</row>
    <row r="41" spans="1:23" ht="19.5" customHeight="1" x14ac:dyDescent="0.2">
      <c r="A41" s="358">
        <v>35</v>
      </c>
      <c r="B41" s="220" t="s">
        <v>254</v>
      </c>
      <c r="C41" s="122">
        <v>2400</v>
      </c>
      <c r="D41" s="363">
        <v>2400</v>
      </c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</row>
    <row r="42" spans="1:23" ht="19.5" customHeight="1" x14ac:dyDescent="0.2">
      <c r="A42" s="358">
        <v>36</v>
      </c>
      <c r="B42" s="220" t="s">
        <v>255</v>
      </c>
      <c r="C42" s="122">
        <v>6500</v>
      </c>
      <c r="D42" s="363">
        <v>6500</v>
      </c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</row>
    <row r="43" spans="1:23" ht="19.5" customHeight="1" x14ac:dyDescent="0.2">
      <c r="A43" s="358">
        <v>37</v>
      </c>
      <c r="B43" s="220" t="s">
        <v>256</v>
      </c>
      <c r="C43" s="122">
        <v>400</v>
      </c>
      <c r="D43" s="363">
        <v>400</v>
      </c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</row>
    <row r="44" spans="1:23" ht="19.5" customHeight="1" x14ac:dyDescent="0.2">
      <c r="A44" s="358">
        <v>38</v>
      </c>
      <c r="B44" s="217" t="s">
        <v>346</v>
      </c>
      <c r="C44" s="218">
        <v>30000</v>
      </c>
      <c r="D44" s="364">
        <v>30000</v>
      </c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</row>
    <row r="45" spans="1:23" ht="19.5" customHeight="1" x14ac:dyDescent="0.2">
      <c r="A45" s="358">
        <v>39</v>
      </c>
      <c r="B45" s="217" t="s">
        <v>347</v>
      </c>
      <c r="C45" s="364">
        <v>9639</v>
      </c>
      <c r="D45" s="364">
        <v>9639</v>
      </c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</row>
    <row r="46" spans="1:23" ht="33.75" customHeight="1" x14ac:dyDescent="0.2">
      <c r="A46" s="358">
        <v>40</v>
      </c>
      <c r="B46" s="342" t="s">
        <v>348</v>
      </c>
      <c r="C46" s="364">
        <v>10000</v>
      </c>
      <c r="D46" s="364">
        <v>10000</v>
      </c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</row>
    <row r="47" spans="1:23" ht="33.75" customHeight="1" x14ac:dyDescent="0.2">
      <c r="A47" s="358">
        <v>41</v>
      </c>
      <c r="B47" s="217" t="s">
        <v>327</v>
      </c>
      <c r="C47" s="218">
        <v>766837</v>
      </c>
      <c r="D47" s="364">
        <v>751357</v>
      </c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</row>
    <row r="48" spans="1:23" ht="19.5" customHeight="1" x14ac:dyDescent="0.2">
      <c r="A48" s="358">
        <v>42</v>
      </c>
      <c r="B48" s="217" t="s">
        <v>93</v>
      </c>
      <c r="C48" s="218">
        <f>C49+C50+C51+C52+C53+C54+C56+C57+C58+C59+C60+C61+C64+C66+C67+C68+C69+C70+C71+C72+C73+C74+C75+C76+C77+C78+C62</f>
        <v>53943</v>
      </c>
      <c r="D48" s="364">
        <f>D49+D50+D51+D52+D53+D54+D56+D57+D58+D59+D60+D61+D64+D66+D67+D68+D69+D70+D71+D72+D73+D74+D75+D76+D77+D78+D62</f>
        <v>53943</v>
      </c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</row>
    <row r="49" spans="1:22" ht="19.5" customHeight="1" x14ac:dyDescent="0.2">
      <c r="A49" s="358"/>
      <c r="B49" s="220" t="s">
        <v>135</v>
      </c>
      <c r="C49" s="363">
        <v>1000</v>
      </c>
      <c r="D49" s="363">
        <v>1000</v>
      </c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</row>
    <row r="50" spans="1:22" ht="19.5" customHeight="1" x14ac:dyDescent="0.2">
      <c r="A50" s="358"/>
      <c r="B50" s="220" t="s">
        <v>136</v>
      </c>
      <c r="C50" s="363">
        <v>1250</v>
      </c>
      <c r="D50" s="363">
        <v>1250</v>
      </c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</row>
    <row r="51" spans="1:22" ht="19.5" customHeight="1" x14ac:dyDescent="0.2">
      <c r="A51" s="358"/>
      <c r="B51" s="220" t="s">
        <v>137</v>
      </c>
      <c r="C51" s="363">
        <v>1500</v>
      </c>
      <c r="D51" s="363">
        <v>1500</v>
      </c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</row>
    <row r="52" spans="1:22" ht="19.5" customHeight="1" x14ac:dyDescent="0.2">
      <c r="A52" s="358"/>
      <c r="B52" s="220" t="s">
        <v>279</v>
      </c>
      <c r="C52" s="363">
        <v>500</v>
      </c>
      <c r="D52" s="363">
        <v>500</v>
      </c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</row>
    <row r="53" spans="1:22" ht="19.5" customHeight="1" x14ac:dyDescent="0.2">
      <c r="A53" s="358"/>
      <c r="B53" s="220" t="s">
        <v>138</v>
      </c>
      <c r="C53" s="363">
        <v>2500</v>
      </c>
      <c r="D53" s="363">
        <v>2500</v>
      </c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</row>
    <row r="54" spans="1:22" ht="30" customHeight="1" x14ac:dyDescent="0.2">
      <c r="A54" s="358"/>
      <c r="B54" s="220" t="s">
        <v>139</v>
      </c>
      <c r="C54" s="363">
        <v>1640</v>
      </c>
      <c r="D54" s="363">
        <v>1640</v>
      </c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</row>
    <row r="55" spans="1:22" ht="19.5" hidden="1" customHeight="1" x14ac:dyDescent="0.2">
      <c r="A55" s="358"/>
      <c r="B55" s="220"/>
      <c r="C55" s="363"/>
      <c r="D55" s="363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</row>
    <row r="56" spans="1:22" ht="19.5" customHeight="1" x14ac:dyDescent="0.2">
      <c r="A56" s="358"/>
      <c r="B56" s="121" t="s">
        <v>50</v>
      </c>
      <c r="C56" s="363">
        <v>600</v>
      </c>
      <c r="D56" s="363">
        <v>600</v>
      </c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</row>
    <row r="57" spans="1:22" ht="19.5" customHeight="1" x14ac:dyDescent="0.2">
      <c r="A57" s="358"/>
      <c r="B57" s="121" t="s">
        <v>272</v>
      </c>
      <c r="C57" s="363">
        <v>1000</v>
      </c>
      <c r="D57" s="363">
        <v>1000</v>
      </c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</row>
    <row r="58" spans="1:22" ht="19.5" customHeight="1" x14ac:dyDescent="0.2">
      <c r="A58" s="358"/>
      <c r="B58" s="220" t="s">
        <v>205</v>
      </c>
      <c r="C58" s="363">
        <v>1000</v>
      </c>
      <c r="D58" s="363">
        <v>1000</v>
      </c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</row>
    <row r="59" spans="1:22" ht="19.5" customHeight="1" x14ac:dyDescent="0.2">
      <c r="A59" s="358"/>
      <c r="B59" s="220" t="s">
        <v>323</v>
      </c>
      <c r="C59" s="363">
        <v>6500</v>
      </c>
      <c r="D59" s="363">
        <v>6500</v>
      </c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</row>
    <row r="60" spans="1:22" ht="31.5" customHeight="1" x14ac:dyDescent="0.2">
      <c r="A60" s="358"/>
      <c r="B60" s="220" t="s">
        <v>349</v>
      </c>
      <c r="C60" s="363">
        <v>1410</v>
      </c>
      <c r="D60" s="363">
        <v>1410</v>
      </c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</row>
    <row r="61" spans="1:22" ht="19.5" customHeight="1" x14ac:dyDescent="0.2">
      <c r="A61" s="358"/>
      <c r="B61" s="220" t="s">
        <v>280</v>
      </c>
      <c r="C61" s="363">
        <v>2103</v>
      </c>
      <c r="D61" s="363">
        <v>2103</v>
      </c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</row>
    <row r="62" spans="1:22" ht="19.5" customHeight="1" x14ac:dyDescent="0.2">
      <c r="A62" s="358"/>
      <c r="B62" s="220" t="s">
        <v>281</v>
      </c>
      <c r="C62" s="363"/>
      <c r="D62" s="363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</row>
    <row r="63" spans="1:22" ht="19.5" customHeight="1" x14ac:dyDescent="0.2">
      <c r="A63" s="358"/>
      <c r="B63" s="221" t="s">
        <v>140</v>
      </c>
      <c r="C63" s="222">
        <f>C64+C66+C67+C68+C69+C70+C71+C72+C73+C74+C75+C76+C77+C78</f>
        <v>32940</v>
      </c>
      <c r="D63" s="365">
        <f>D64+D66+D67+D68+D69+D70+D71+D72+D73+D74+D75+D76+D77+D78</f>
        <v>32940</v>
      </c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</row>
    <row r="64" spans="1:22" ht="19.5" customHeight="1" x14ac:dyDescent="0.2">
      <c r="A64" s="358"/>
      <c r="B64" s="220" t="s">
        <v>141</v>
      </c>
      <c r="C64" s="363">
        <v>8000</v>
      </c>
      <c r="D64" s="363">
        <v>8000</v>
      </c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</row>
    <row r="65" spans="1:22" ht="19.5" customHeight="1" x14ac:dyDescent="0.2">
      <c r="A65" s="358"/>
      <c r="B65" s="220" t="s">
        <v>77</v>
      </c>
      <c r="C65" s="363"/>
      <c r="D65" s="363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</row>
    <row r="66" spans="1:22" ht="19.5" customHeight="1" x14ac:dyDescent="0.2">
      <c r="A66" s="358"/>
      <c r="B66" s="220" t="s">
        <v>142</v>
      </c>
      <c r="C66" s="363">
        <v>5500</v>
      </c>
      <c r="D66" s="363">
        <v>5500</v>
      </c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</row>
    <row r="67" spans="1:22" ht="19.5" customHeight="1" x14ac:dyDescent="0.2">
      <c r="A67" s="358"/>
      <c r="B67" s="220" t="s">
        <v>143</v>
      </c>
      <c r="C67" s="363">
        <v>10000</v>
      </c>
      <c r="D67" s="363">
        <v>10000</v>
      </c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</row>
    <row r="68" spans="1:22" ht="19.5" customHeight="1" x14ac:dyDescent="0.2">
      <c r="A68" s="358"/>
      <c r="B68" s="220" t="s">
        <v>144</v>
      </c>
      <c r="C68" s="363">
        <v>1600</v>
      </c>
      <c r="D68" s="363">
        <v>1600</v>
      </c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</row>
    <row r="69" spans="1:22" ht="19.5" customHeight="1" x14ac:dyDescent="0.2">
      <c r="A69" s="358"/>
      <c r="B69" s="220" t="s">
        <v>145</v>
      </c>
      <c r="C69" s="363">
        <v>400</v>
      </c>
      <c r="D69" s="363">
        <v>400</v>
      </c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15"/>
      <c r="U69" s="215"/>
      <c r="V69" s="215"/>
    </row>
    <row r="70" spans="1:22" ht="19.5" customHeight="1" x14ac:dyDescent="0.2">
      <c r="A70" s="358"/>
      <c r="B70" s="220" t="s">
        <v>146</v>
      </c>
      <c r="C70" s="363">
        <v>250</v>
      </c>
      <c r="D70" s="363">
        <v>250</v>
      </c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</row>
    <row r="71" spans="1:22" ht="19.5" customHeight="1" x14ac:dyDescent="0.2">
      <c r="A71" s="358"/>
      <c r="B71" s="220" t="s">
        <v>246</v>
      </c>
      <c r="C71" s="366">
        <v>790</v>
      </c>
      <c r="D71" s="366">
        <v>790</v>
      </c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215"/>
      <c r="U71" s="215"/>
      <c r="V71" s="215"/>
    </row>
    <row r="72" spans="1:22" ht="19.5" customHeight="1" x14ac:dyDescent="0.2">
      <c r="A72" s="358"/>
      <c r="B72" s="220" t="s">
        <v>241</v>
      </c>
      <c r="C72" s="363">
        <v>2000</v>
      </c>
      <c r="D72" s="363">
        <v>2000</v>
      </c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</row>
    <row r="73" spans="1:22" ht="19.5" customHeight="1" x14ac:dyDescent="0.2">
      <c r="A73" s="358"/>
      <c r="B73" s="220" t="s">
        <v>242</v>
      </c>
      <c r="C73" s="363">
        <v>400</v>
      </c>
      <c r="D73" s="363">
        <v>400</v>
      </c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</row>
    <row r="74" spans="1:22" ht="19.5" customHeight="1" x14ac:dyDescent="0.2">
      <c r="A74" s="358"/>
      <c r="B74" s="220" t="s">
        <v>243</v>
      </c>
      <c r="C74" s="363">
        <v>200</v>
      </c>
      <c r="D74" s="363">
        <v>200</v>
      </c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</row>
    <row r="75" spans="1:22" ht="19.5" customHeight="1" x14ac:dyDescent="0.2">
      <c r="A75" s="358"/>
      <c r="B75" s="220" t="s">
        <v>271</v>
      </c>
      <c r="C75" s="363">
        <v>1700</v>
      </c>
      <c r="D75" s="363">
        <v>1700</v>
      </c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  <c r="V75" s="215"/>
    </row>
    <row r="76" spans="1:22" ht="19.5" customHeight="1" x14ac:dyDescent="0.2">
      <c r="A76" s="358"/>
      <c r="B76" s="220" t="s">
        <v>245</v>
      </c>
      <c r="C76" s="363">
        <v>700</v>
      </c>
      <c r="D76" s="363">
        <v>700</v>
      </c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</row>
    <row r="77" spans="1:22" ht="19.5" customHeight="1" x14ac:dyDescent="0.2">
      <c r="A77" s="358"/>
      <c r="B77" s="220" t="s">
        <v>261</v>
      </c>
      <c r="C77" s="363">
        <v>400</v>
      </c>
      <c r="D77" s="363">
        <v>400</v>
      </c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</row>
    <row r="78" spans="1:22" ht="19.5" customHeight="1" x14ac:dyDescent="0.2">
      <c r="A78" s="358"/>
      <c r="B78" s="220" t="s">
        <v>244</v>
      </c>
      <c r="C78" s="363">
        <v>1000</v>
      </c>
      <c r="D78" s="363">
        <v>1000</v>
      </c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</row>
    <row r="79" spans="1:22" ht="39.75" customHeight="1" x14ac:dyDescent="0.2">
      <c r="A79" s="358">
        <v>43</v>
      </c>
      <c r="B79" s="220" t="s">
        <v>94</v>
      </c>
      <c r="C79" s="363">
        <v>63538</v>
      </c>
      <c r="D79" s="363">
        <v>500</v>
      </c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</row>
    <row r="80" spans="1:22" ht="37.5" customHeight="1" x14ac:dyDescent="0.2">
      <c r="A80" s="358">
        <v>44</v>
      </c>
      <c r="B80" s="220" t="s">
        <v>350</v>
      </c>
      <c r="C80" s="363">
        <v>1500</v>
      </c>
      <c r="D80" s="363">
        <v>1500</v>
      </c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  <c r="R80" s="215"/>
      <c r="S80" s="215"/>
      <c r="T80" s="215"/>
      <c r="U80" s="215"/>
      <c r="V80" s="215"/>
    </row>
    <row r="81" spans="1:22" ht="19.5" customHeight="1" x14ac:dyDescent="0.2">
      <c r="A81" s="358">
        <v>45</v>
      </c>
      <c r="B81" s="217" t="s">
        <v>361</v>
      </c>
      <c r="C81" s="218">
        <f>C80+C79+C47+C48+C45+C46</f>
        <v>905457</v>
      </c>
      <c r="D81" s="364">
        <f>D80+D79+D47+D48+D45+D46</f>
        <v>826939</v>
      </c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</row>
    <row r="82" spans="1:22" ht="19.5" customHeight="1" x14ac:dyDescent="0.2">
      <c r="A82" s="358">
        <v>46</v>
      </c>
      <c r="B82" s="224" t="s">
        <v>129</v>
      </c>
      <c r="C82" s="367">
        <v>2337318</v>
      </c>
      <c r="D82" s="367">
        <v>2337318</v>
      </c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  <c r="R82" s="225"/>
      <c r="S82" s="225"/>
      <c r="T82" s="225"/>
      <c r="U82" s="225"/>
      <c r="V82" s="225"/>
    </row>
    <row r="83" spans="1:22" s="201" customFormat="1" ht="19.5" customHeight="1" x14ac:dyDescent="0.2">
      <c r="A83" s="358">
        <v>47</v>
      </c>
      <c r="B83" s="226" t="s">
        <v>362</v>
      </c>
      <c r="C83" s="227">
        <f>C82</f>
        <v>2337318</v>
      </c>
      <c r="D83" s="368">
        <f>D82</f>
        <v>2337318</v>
      </c>
      <c r="E83" s="228"/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</row>
    <row r="84" spans="1:22" ht="29.25" customHeight="1" x14ac:dyDescent="0.2">
      <c r="A84" s="358">
        <v>48</v>
      </c>
      <c r="B84" s="217" t="s">
        <v>132</v>
      </c>
      <c r="C84" s="364">
        <v>578759</v>
      </c>
      <c r="D84" s="364">
        <v>578759</v>
      </c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</row>
    <row r="85" spans="1:22" ht="27" customHeight="1" x14ac:dyDescent="0.2">
      <c r="A85" s="358">
        <v>49</v>
      </c>
      <c r="B85" s="220" t="s">
        <v>206</v>
      </c>
      <c r="C85" s="363">
        <v>1700</v>
      </c>
      <c r="D85" s="363">
        <v>1700</v>
      </c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</row>
    <row r="86" spans="1:22" ht="27" customHeight="1" x14ac:dyDescent="0.2">
      <c r="A86" s="358">
        <v>50</v>
      </c>
      <c r="B86" s="220" t="s">
        <v>351</v>
      </c>
      <c r="C86" s="363">
        <v>275470</v>
      </c>
      <c r="D86" s="363">
        <v>275470</v>
      </c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</row>
    <row r="87" spans="1:22" s="201" customFormat="1" ht="19.5" customHeight="1" x14ac:dyDescent="0.2">
      <c r="A87" s="358">
        <v>51</v>
      </c>
      <c r="B87" s="217" t="s">
        <v>363</v>
      </c>
      <c r="C87" s="204">
        <f>C85+C86</f>
        <v>277170</v>
      </c>
      <c r="D87" s="349">
        <f>D85+D86</f>
        <v>277170</v>
      </c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</row>
    <row r="88" spans="1:22" ht="24.75" customHeight="1" x14ac:dyDescent="0.2">
      <c r="A88" s="358">
        <v>52</v>
      </c>
      <c r="B88" s="226" t="s">
        <v>364</v>
      </c>
      <c r="C88" s="229">
        <f>C87+C81+C44+C30+C6+C5+C83+C84</f>
        <v>4867781</v>
      </c>
      <c r="D88" s="369">
        <f>D87+D81+D44+D30+D6+D5+D83+D84</f>
        <v>4797683</v>
      </c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</row>
    <row r="89" spans="1:22" ht="24.75" customHeight="1" x14ac:dyDescent="0.2">
      <c r="A89" s="358">
        <v>53</v>
      </c>
      <c r="B89" s="211" t="s">
        <v>234</v>
      </c>
      <c r="C89" s="227">
        <v>27114</v>
      </c>
      <c r="D89" s="368">
        <v>27114</v>
      </c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</row>
    <row r="90" spans="1:22" ht="24.75" customHeight="1" x14ac:dyDescent="0.2">
      <c r="A90" s="358">
        <v>54</v>
      </c>
      <c r="B90" s="370" t="s">
        <v>235</v>
      </c>
      <c r="C90" s="227">
        <v>785993</v>
      </c>
      <c r="D90" s="368">
        <v>789785</v>
      </c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</row>
    <row r="91" spans="1:22" ht="24.75" customHeight="1" x14ac:dyDescent="0.2">
      <c r="A91" s="358">
        <v>55</v>
      </c>
      <c r="B91" s="370" t="s">
        <v>257</v>
      </c>
      <c r="C91" s="227">
        <v>1751</v>
      </c>
      <c r="D91" s="368">
        <v>1751</v>
      </c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</row>
    <row r="92" spans="1:22" ht="24.75" customHeight="1" x14ac:dyDescent="0.2">
      <c r="A92" s="358">
        <v>56</v>
      </c>
      <c r="B92" s="370" t="s">
        <v>267</v>
      </c>
      <c r="C92" s="227">
        <v>250000</v>
      </c>
      <c r="D92" s="368">
        <v>250000</v>
      </c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</row>
    <row r="93" spans="1:22" ht="24.75" customHeight="1" x14ac:dyDescent="0.2">
      <c r="A93" s="358">
        <v>57</v>
      </c>
      <c r="B93" s="226" t="s">
        <v>365</v>
      </c>
      <c r="C93" s="202">
        <f>C89+C91+C92+C90</f>
        <v>1064858</v>
      </c>
      <c r="D93" s="345">
        <f>D89+D91+D92+D90</f>
        <v>1068650</v>
      </c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</row>
    <row r="94" spans="1:22" ht="19.5" customHeight="1" thickBot="1" x14ac:dyDescent="0.25">
      <c r="A94" s="358">
        <v>58</v>
      </c>
      <c r="B94" s="371" t="s">
        <v>366</v>
      </c>
      <c r="C94" s="355">
        <f>C93+C88</f>
        <v>5932639</v>
      </c>
      <c r="D94" s="356">
        <f>D93+D88</f>
        <v>5866333</v>
      </c>
      <c r="E94" s="230"/>
      <c r="F94" s="230"/>
      <c r="G94" s="230"/>
      <c r="H94" s="230"/>
      <c r="I94" s="230"/>
      <c r="J94" s="230"/>
      <c r="K94" s="230"/>
      <c r="L94" s="230"/>
      <c r="M94" s="230"/>
      <c r="N94" s="230"/>
      <c r="O94" s="230"/>
      <c r="P94" s="230"/>
      <c r="Q94" s="230"/>
      <c r="R94" s="230"/>
      <c r="S94" s="230"/>
      <c r="T94" s="230"/>
      <c r="U94" s="230"/>
      <c r="V94" s="230"/>
    </row>
    <row r="95" spans="1:22" x14ac:dyDescent="0.2">
      <c r="A95" s="48"/>
      <c r="B95" s="212"/>
      <c r="C95" s="212"/>
      <c r="D95" s="212" t="s">
        <v>368</v>
      </c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</row>
    <row r="96" spans="1:22" ht="14.25" x14ac:dyDescent="0.2">
      <c r="A96" s="48"/>
      <c r="B96" s="416"/>
      <c r="C96" s="413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</row>
    <row r="97" spans="1:22" x14ac:dyDescent="0.2">
      <c r="A97" s="48"/>
      <c r="B97" s="212"/>
      <c r="C97" s="225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</row>
  </sheetData>
  <mergeCells count="3">
    <mergeCell ref="A1:B1"/>
    <mergeCell ref="A2:B2"/>
    <mergeCell ref="Z7:AC7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1" fitToHeight="0" orientation="portrait" r:id="rId1"/>
  <headerFooter alignWithMargins="0">
    <oddHeader>&amp;L&amp;P</oddHeader>
  </headerFooter>
  <rowBreaks count="1" manualBreakCount="1">
    <brk id="42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J34"/>
  <sheetViews>
    <sheetView topLeftCell="A7" zoomScaleNormal="100" workbookViewId="0">
      <selection activeCell="H14" sqref="H14"/>
    </sheetView>
  </sheetViews>
  <sheetFormatPr defaultColWidth="8" defaultRowHeight="12.75" x14ac:dyDescent="0.2"/>
  <cols>
    <col min="1" max="1" width="34.5703125" style="17" customWidth="1"/>
    <col min="2" max="3" width="19.7109375" style="12" customWidth="1"/>
    <col min="4" max="4" width="23.7109375" style="12" customWidth="1"/>
    <col min="5" max="5" width="20.28515625" style="12" customWidth="1"/>
    <col min="6" max="6" width="18.140625" style="12" customWidth="1"/>
    <col min="7" max="7" width="24.42578125" style="12" customWidth="1"/>
    <col min="8" max="10" width="11" style="12" customWidth="1"/>
    <col min="11" max="16384" width="8" style="12"/>
  </cols>
  <sheetData>
    <row r="1" spans="1:10" ht="27.75" customHeight="1" x14ac:dyDescent="0.2">
      <c r="A1" s="457" t="s">
        <v>384</v>
      </c>
      <c r="B1" s="458"/>
      <c r="C1" s="458"/>
      <c r="D1" s="458"/>
      <c r="E1" s="458"/>
      <c r="F1" s="11"/>
      <c r="J1" s="373"/>
    </row>
    <row r="2" spans="1:10" ht="33" customHeight="1" x14ac:dyDescent="0.2">
      <c r="A2" s="457" t="s">
        <v>312</v>
      </c>
      <c r="B2" s="458"/>
      <c r="C2" s="458"/>
      <c r="D2" s="458"/>
      <c r="E2" s="458"/>
      <c r="F2" s="11"/>
      <c r="J2" s="13"/>
    </row>
    <row r="3" spans="1:10" ht="33" customHeight="1" thickBot="1" x14ac:dyDescent="0.25">
      <c r="A3" s="403"/>
      <c r="B3" s="233"/>
      <c r="C3" s="233"/>
      <c r="D3" s="233"/>
      <c r="F3" s="404" t="s">
        <v>133</v>
      </c>
      <c r="J3" s="13"/>
    </row>
    <row r="4" spans="1:10" ht="28.5" customHeight="1" x14ac:dyDescent="0.2">
      <c r="A4" s="455" t="s">
        <v>23</v>
      </c>
      <c r="B4" s="456"/>
      <c r="C4" s="402"/>
      <c r="D4" s="456" t="s">
        <v>7</v>
      </c>
      <c r="E4" s="456"/>
      <c r="F4" s="234"/>
      <c r="J4" s="13"/>
    </row>
    <row r="5" spans="1:10" ht="48.75" customHeight="1" x14ac:dyDescent="0.2">
      <c r="A5" s="14" t="s">
        <v>99</v>
      </c>
      <c r="B5" s="235" t="s">
        <v>283</v>
      </c>
      <c r="C5" s="235" t="s">
        <v>325</v>
      </c>
      <c r="D5" s="15" t="s">
        <v>99</v>
      </c>
      <c r="E5" s="235" t="s">
        <v>283</v>
      </c>
      <c r="F5" s="236" t="s">
        <v>325</v>
      </c>
    </row>
    <row r="6" spans="1:10" s="16" customFormat="1" ht="40.5" customHeight="1" x14ac:dyDescent="0.2">
      <c r="A6" s="237" t="s">
        <v>80</v>
      </c>
      <c r="B6" s="238">
        <f>'[1]1. ÖSSZES bevétel (2)'!C6</f>
        <v>1014241</v>
      </c>
      <c r="C6" s="238">
        <v>900905</v>
      </c>
      <c r="D6" s="156" t="s">
        <v>170</v>
      </c>
      <c r="E6" s="239">
        <f>'[1]2. ÖSSZES kiadások'!C27</f>
        <v>636825</v>
      </c>
      <c r="F6" s="240">
        <v>636568</v>
      </c>
    </row>
    <row r="7" spans="1:10" ht="40.5" customHeight="1" x14ac:dyDescent="0.2">
      <c r="A7" s="237" t="s">
        <v>153</v>
      </c>
      <c r="B7" s="239">
        <f>'[1]1. ÖSSZES bevétel (2)'!C28</f>
        <v>84894</v>
      </c>
      <c r="C7" s="239">
        <v>98558</v>
      </c>
      <c r="D7" s="156" t="s">
        <v>33</v>
      </c>
      <c r="E7" s="81">
        <f>'[1]2. ÖSSZES kiadások'!C28</f>
        <v>121680</v>
      </c>
      <c r="F7" s="105">
        <v>121937</v>
      </c>
    </row>
    <row r="8" spans="1:10" ht="24.95" customHeight="1" x14ac:dyDescent="0.2">
      <c r="A8" s="237" t="s">
        <v>81</v>
      </c>
      <c r="B8" s="239">
        <f>'[1]1. ÖSSZES bevétel (2)'!C30</f>
        <v>800400</v>
      </c>
      <c r="C8" s="239">
        <v>841289</v>
      </c>
      <c r="D8" s="156" t="s">
        <v>172</v>
      </c>
      <c r="E8" s="81">
        <f>'[1]2. ÖSSZES kiadások'!C29</f>
        <v>937120</v>
      </c>
      <c r="F8" s="105">
        <v>953953</v>
      </c>
    </row>
    <row r="9" spans="1:10" ht="33" customHeight="1" x14ac:dyDescent="0.2">
      <c r="A9" s="237" t="s">
        <v>157</v>
      </c>
      <c r="B9" s="239">
        <f>'[1]1. ÖSSZES bevétel (2)'!C31</f>
        <v>628250</v>
      </c>
      <c r="C9" s="239">
        <v>598521</v>
      </c>
      <c r="D9" s="156" t="s">
        <v>85</v>
      </c>
      <c r="E9" s="81">
        <f>'[1]2. ÖSSZES kiadások'!C30</f>
        <v>30000</v>
      </c>
      <c r="F9" s="105">
        <f>'[1]2. ÖSSZES kiadások'!D30</f>
        <v>30000</v>
      </c>
    </row>
    <row r="10" spans="1:10" ht="36.75" customHeight="1" x14ac:dyDescent="0.2">
      <c r="A10" s="237" t="s">
        <v>82</v>
      </c>
      <c r="B10" s="239">
        <f>'[1]1. ÖSSZES bevétel (2)'!C33</f>
        <v>5384</v>
      </c>
      <c r="C10" s="239">
        <v>5384</v>
      </c>
      <c r="D10" s="156" t="s">
        <v>86</v>
      </c>
      <c r="E10" s="81">
        <v>905467</v>
      </c>
      <c r="F10" s="105">
        <v>827004</v>
      </c>
    </row>
    <row r="11" spans="1:10" ht="31.5" customHeight="1" x14ac:dyDescent="0.2">
      <c r="A11" s="241" t="s">
        <v>79</v>
      </c>
      <c r="B11" s="81">
        <v>266583</v>
      </c>
      <c r="C11" s="81">
        <v>266583</v>
      </c>
      <c r="D11" s="82" t="s">
        <v>263</v>
      </c>
      <c r="E11" s="81">
        <v>27114</v>
      </c>
      <c r="F11" s="105">
        <v>27114</v>
      </c>
    </row>
    <row r="12" spans="1:10" ht="29.25" customHeight="1" x14ac:dyDescent="0.2">
      <c r="A12" s="241" t="s">
        <v>268</v>
      </c>
      <c r="B12" s="81">
        <v>250000</v>
      </c>
      <c r="C12" s="81">
        <v>250000</v>
      </c>
      <c r="D12" s="82" t="s">
        <v>269</v>
      </c>
      <c r="E12" s="81">
        <v>250000</v>
      </c>
      <c r="F12" s="105">
        <v>250000</v>
      </c>
    </row>
    <row r="13" spans="1:10" ht="22.5" customHeight="1" x14ac:dyDescent="0.2">
      <c r="A13" s="84" t="s">
        <v>377</v>
      </c>
      <c r="B13" s="82"/>
      <c r="C13" s="82">
        <v>31583</v>
      </c>
      <c r="D13" s="82"/>
      <c r="E13" s="81"/>
      <c r="F13" s="242"/>
    </row>
    <row r="14" spans="1:10" ht="24.95" customHeight="1" x14ac:dyDescent="0.2">
      <c r="A14" s="104"/>
      <c r="B14" s="85"/>
      <c r="C14" s="85"/>
      <c r="D14" s="82"/>
      <c r="E14" s="81"/>
      <c r="F14" s="242"/>
    </row>
    <row r="15" spans="1:10" ht="24.95" customHeight="1" x14ac:dyDescent="0.2">
      <c r="A15" s="84"/>
      <c r="B15" s="85"/>
      <c r="C15" s="85"/>
      <c r="D15" s="82"/>
      <c r="E15" s="81"/>
      <c r="F15" s="242"/>
    </row>
    <row r="16" spans="1:10" ht="24.95" customHeight="1" x14ac:dyDescent="0.2">
      <c r="A16" s="84"/>
      <c r="B16" s="85"/>
      <c r="C16" s="85"/>
      <c r="D16" s="86"/>
      <c r="E16" s="81"/>
      <c r="F16" s="242"/>
    </row>
    <row r="17" spans="1:6" ht="24.95" customHeight="1" x14ac:dyDescent="0.2">
      <c r="A17" s="84"/>
      <c r="B17" s="85"/>
      <c r="C17" s="85"/>
      <c r="D17" s="86"/>
      <c r="E17" s="85"/>
      <c r="F17" s="242"/>
    </row>
    <row r="18" spans="1:6" ht="18" customHeight="1" x14ac:dyDescent="0.2">
      <c r="A18" s="84"/>
      <c r="B18" s="85"/>
      <c r="C18" s="85"/>
      <c r="D18" s="86"/>
      <c r="E18" s="85"/>
      <c r="F18" s="242"/>
    </row>
    <row r="19" spans="1:6" ht="18" customHeight="1" x14ac:dyDescent="0.2">
      <c r="A19" s="84"/>
      <c r="B19" s="85"/>
      <c r="C19" s="85"/>
      <c r="D19" s="86"/>
      <c r="E19" s="85"/>
      <c r="F19" s="242"/>
    </row>
    <row r="20" spans="1:6" ht="18" customHeight="1" x14ac:dyDescent="0.2">
      <c r="A20" s="87" t="s">
        <v>34</v>
      </c>
      <c r="B20" s="88">
        <f>SUM(B6:B19)</f>
        <v>3049752</v>
      </c>
      <c r="C20" s="88">
        <f>SUM(C6:C19)</f>
        <v>2992823</v>
      </c>
      <c r="D20" s="89" t="s">
        <v>34</v>
      </c>
      <c r="E20" s="89">
        <f>SUM(E6:E19)</f>
        <v>2908206</v>
      </c>
      <c r="F20" s="106">
        <f>SUM(F6:F19)</f>
        <v>2846576</v>
      </c>
    </row>
    <row r="21" spans="1:6" ht="18" customHeight="1" thickBot="1" x14ac:dyDescent="0.25">
      <c r="A21" s="90" t="s">
        <v>35</v>
      </c>
      <c r="B21" s="243" t="str">
        <f>IF(((E20-B20)&gt;0),E20-B20,"----")</f>
        <v>----</v>
      </c>
      <c r="C21" s="243" t="str">
        <f>IF(((F20-C20)&gt;0),F20-C20,"----")</f>
        <v>----</v>
      </c>
      <c r="D21" s="91" t="s">
        <v>36</v>
      </c>
      <c r="E21" s="244">
        <f>IF(((B20-E20)&gt;0),B20-E20,"----")</f>
        <v>141546</v>
      </c>
      <c r="F21" s="245">
        <f>IF(((C20-F20)&gt;0),C20-F20,"----")</f>
        <v>146247</v>
      </c>
    </row>
    <row r="22" spans="1:6" ht="18" customHeight="1" x14ac:dyDescent="0.2">
      <c r="A22" s="459"/>
      <c r="B22" s="459"/>
      <c r="C22" s="459"/>
      <c r="D22" s="459"/>
      <c r="E22" s="459"/>
      <c r="F22" s="12" t="s">
        <v>352</v>
      </c>
    </row>
    <row r="23" spans="1:6" ht="15.75" x14ac:dyDescent="0.2">
      <c r="A23" s="92"/>
      <c r="B23" s="83"/>
      <c r="C23" s="83"/>
      <c r="D23" s="83"/>
      <c r="E23" s="83"/>
      <c r="F23" s="83"/>
    </row>
    <row r="24" spans="1:6" ht="15.75" x14ac:dyDescent="0.2">
      <c r="A24" s="92"/>
      <c r="B24" s="83"/>
      <c r="C24" s="83"/>
      <c r="D24" s="83"/>
      <c r="E24" s="83"/>
      <c r="F24" s="83"/>
    </row>
    <row r="25" spans="1:6" ht="15.75" x14ac:dyDescent="0.2">
      <c r="A25" s="92"/>
      <c r="B25" s="83"/>
      <c r="C25" s="83"/>
      <c r="D25" s="83"/>
    </row>
    <row r="26" spans="1:6" ht="15.75" x14ac:dyDescent="0.2">
      <c r="A26" s="92"/>
      <c r="B26" s="83"/>
      <c r="C26" s="83"/>
      <c r="D26" s="83"/>
    </row>
    <row r="27" spans="1:6" ht="15.75" x14ac:dyDescent="0.2">
      <c r="A27" s="92"/>
      <c r="B27" s="83"/>
      <c r="C27" s="83"/>
      <c r="D27" s="83"/>
      <c r="E27" s="83"/>
    </row>
    <row r="28" spans="1:6" ht="15.75" x14ac:dyDescent="0.2">
      <c r="A28" s="92"/>
      <c r="B28" s="83"/>
      <c r="C28" s="83"/>
      <c r="D28" s="83"/>
    </row>
    <row r="29" spans="1:6" ht="15.75" x14ac:dyDescent="0.2">
      <c r="A29" s="92"/>
      <c r="B29" s="83"/>
      <c r="C29" s="83"/>
      <c r="D29" s="83"/>
    </row>
    <row r="30" spans="1:6" ht="15.75" x14ac:dyDescent="0.2">
      <c r="A30" s="92"/>
      <c r="B30" s="83"/>
      <c r="C30" s="83"/>
      <c r="D30" s="83"/>
    </row>
    <row r="31" spans="1:6" ht="15.75" x14ac:dyDescent="0.2">
      <c r="A31" s="92"/>
      <c r="B31" s="83"/>
      <c r="C31" s="83"/>
      <c r="D31" s="83"/>
    </row>
    <row r="32" spans="1:6" ht="15.75" x14ac:dyDescent="0.2">
      <c r="A32" s="92"/>
      <c r="B32" s="83"/>
      <c r="C32" s="83"/>
      <c r="D32" s="83"/>
    </row>
    <row r="33" spans="1:4" ht="15.75" x14ac:dyDescent="0.2">
      <c r="A33" s="92"/>
      <c r="B33" s="83"/>
      <c r="C33" s="83"/>
      <c r="D33" s="83"/>
    </row>
    <row r="34" spans="1:4" ht="15.75" x14ac:dyDescent="0.2">
      <c r="A34" s="92"/>
      <c r="B34" s="83"/>
      <c r="C34" s="83"/>
      <c r="D34" s="83"/>
    </row>
  </sheetData>
  <mergeCells count="5">
    <mergeCell ref="A4:B4"/>
    <mergeCell ref="A1:E1"/>
    <mergeCell ref="A2:E2"/>
    <mergeCell ref="D4:E4"/>
    <mergeCell ref="A22:E22"/>
  </mergeCells>
  <phoneticPr fontId="22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I36"/>
  <sheetViews>
    <sheetView tabSelected="1" zoomScaleNormal="100" workbookViewId="0">
      <selection activeCell="I8" sqref="I8"/>
    </sheetView>
  </sheetViews>
  <sheetFormatPr defaultColWidth="8" defaultRowHeight="12.75" x14ac:dyDescent="0.2"/>
  <cols>
    <col min="1" max="1" width="30.7109375" style="23" customWidth="1"/>
    <col min="2" max="3" width="20.140625" style="23" customWidth="1"/>
    <col min="4" max="4" width="23.7109375" style="18" customWidth="1"/>
    <col min="5" max="5" width="20" style="18" customWidth="1"/>
    <col min="6" max="6" width="24.42578125" style="18" customWidth="1"/>
    <col min="7" max="9" width="11" style="18" customWidth="1"/>
    <col min="10" max="16384" width="8" style="18"/>
  </cols>
  <sheetData>
    <row r="1" spans="1:9" ht="32.25" customHeight="1" x14ac:dyDescent="0.2">
      <c r="A1" s="457" t="s">
        <v>385</v>
      </c>
      <c r="B1" s="458"/>
      <c r="C1" s="458"/>
      <c r="D1" s="458"/>
      <c r="E1" s="458"/>
      <c r="I1" s="19"/>
    </row>
    <row r="2" spans="1:9" ht="28.5" customHeight="1" x14ac:dyDescent="0.2">
      <c r="A2" s="457" t="s">
        <v>313</v>
      </c>
      <c r="B2" s="458"/>
      <c r="C2" s="458"/>
      <c r="D2" s="458"/>
      <c r="E2" s="458"/>
      <c r="I2" s="19"/>
    </row>
    <row r="3" spans="1:9" ht="28.5" customHeight="1" thickBot="1" x14ac:dyDescent="0.25">
      <c r="A3" s="403"/>
      <c r="B3" s="233"/>
      <c r="C3" s="233"/>
      <c r="D3" s="233"/>
      <c r="F3" s="404" t="s">
        <v>133</v>
      </c>
      <c r="I3" s="19"/>
    </row>
    <row r="4" spans="1:9" ht="28.5" customHeight="1" x14ac:dyDescent="0.2">
      <c r="A4" s="460" t="s">
        <v>23</v>
      </c>
      <c r="B4" s="461"/>
      <c r="C4" s="405"/>
      <c r="D4" s="461" t="s">
        <v>7</v>
      </c>
      <c r="E4" s="461"/>
      <c r="F4" s="374"/>
      <c r="I4" s="19"/>
    </row>
    <row r="5" spans="1:9" ht="36.75" customHeight="1" x14ac:dyDescent="0.2">
      <c r="A5" s="20" t="s">
        <v>99</v>
      </c>
      <c r="B5" s="235" t="s">
        <v>283</v>
      </c>
      <c r="C5" s="235" t="s">
        <v>325</v>
      </c>
      <c r="D5" s="21" t="s">
        <v>99</v>
      </c>
      <c r="E5" s="235" t="s">
        <v>283</v>
      </c>
      <c r="F5" s="236" t="s">
        <v>325</v>
      </c>
    </row>
    <row r="6" spans="1:9" s="22" customFormat="1" ht="33.75" customHeight="1" x14ac:dyDescent="0.2">
      <c r="A6" s="375" t="s">
        <v>154</v>
      </c>
      <c r="B6" s="174">
        <f>'[1]1. ÖSSZES bevétel (2)'!C29</f>
        <v>587433</v>
      </c>
      <c r="C6" s="174">
        <f>'[1]1. ÖSSZES bevétel (2)'!D29</f>
        <v>587433</v>
      </c>
      <c r="D6" s="156" t="s">
        <v>265</v>
      </c>
      <c r="E6" s="69">
        <f>'[1]2. ÖSSZES kiadások'!C32</f>
        <v>277170</v>
      </c>
      <c r="F6" s="107">
        <f>'[1]2. ÖSSZES kiadások'!D32</f>
        <v>277170</v>
      </c>
    </row>
    <row r="7" spans="1:9" ht="15.75" customHeight="1" x14ac:dyDescent="0.2">
      <c r="A7" s="237" t="s">
        <v>78</v>
      </c>
      <c r="B7" s="174">
        <f>'[1]1. ÖSSZES bevétel (2)'!C32</f>
        <v>168276</v>
      </c>
      <c r="C7" s="174">
        <v>168414</v>
      </c>
      <c r="D7" s="156" t="s">
        <v>83</v>
      </c>
      <c r="E7" s="69">
        <f>'[1]2. ÖSSZES kiadások'!C33</f>
        <v>2384575</v>
      </c>
      <c r="F7" s="107">
        <v>2378936</v>
      </c>
    </row>
    <row r="8" spans="1:9" ht="36" customHeight="1" x14ac:dyDescent="0.2">
      <c r="A8" s="375" t="s">
        <v>200</v>
      </c>
      <c r="B8" s="174">
        <f>'[1]1. ÖSSZES bevétel (2)'!C34</f>
        <v>4000</v>
      </c>
      <c r="C8" s="174">
        <f>'[1]1. ÖSSZES bevétel (2)'!D34</f>
        <v>4000</v>
      </c>
      <c r="D8" s="376" t="s">
        <v>84</v>
      </c>
      <c r="E8" s="69">
        <f>'[1]2. ÖSSZES kiadások'!C34</f>
        <v>583759</v>
      </c>
      <c r="F8" s="107">
        <v>594237</v>
      </c>
    </row>
    <row r="9" spans="1:9" ht="36" customHeight="1" x14ac:dyDescent="0.2">
      <c r="A9" s="241" t="s">
        <v>79</v>
      </c>
      <c r="B9" s="174">
        <v>2046000</v>
      </c>
      <c r="C9" s="174">
        <v>2046000</v>
      </c>
      <c r="D9" s="377" t="s">
        <v>257</v>
      </c>
      <c r="E9" s="69">
        <v>1751</v>
      </c>
      <c r="F9" s="107">
        <v>1751</v>
      </c>
    </row>
    <row r="10" spans="1:9" ht="24.95" customHeight="1" x14ac:dyDescent="0.2">
      <c r="A10" s="68" t="s">
        <v>277</v>
      </c>
      <c r="B10" s="69">
        <v>300000</v>
      </c>
      <c r="C10" s="69">
        <v>300000</v>
      </c>
      <c r="D10" s="70"/>
      <c r="E10" s="69"/>
      <c r="F10" s="378"/>
    </row>
    <row r="11" spans="1:9" ht="24.95" customHeight="1" x14ac:dyDescent="0.2">
      <c r="A11" s="68"/>
      <c r="B11" s="69"/>
      <c r="C11" s="69"/>
      <c r="D11" s="71"/>
      <c r="E11" s="69"/>
      <c r="F11" s="379"/>
    </row>
    <row r="12" spans="1:9" ht="24.95" customHeight="1" x14ac:dyDescent="0.2">
      <c r="A12" s="72"/>
      <c r="B12" s="69"/>
      <c r="C12" s="69"/>
      <c r="D12" s="70"/>
      <c r="E12" s="69"/>
      <c r="F12" s="379"/>
    </row>
    <row r="13" spans="1:9" ht="24.95" customHeight="1" x14ac:dyDescent="0.2">
      <c r="A13" s="72"/>
      <c r="B13" s="69"/>
      <c r="C13" s="69"/>
      <c r="D13" s="70"/>
      <c r="E13" s="69"/>
      <c r="F13" s="379"/>
    </row>
    <row r="14" spans="1:9" ht="24.95" customHeight="1" x14ac:dyDescent="0.2">
      <c r="A14" s="72"/>
      <c r="B14" s="69"/>
      <c r="C14" s="69"/>
      <c r="D14" s="71"/>
      <c r="E14" s="69"/>
      <c r="F14" s="379"/>
    </row>
    <row r="15" spans="1:9" ht="24.95" customHeight="1" x14ac:dyDescent="0.2">
      <c r="A15" s="72"/>
      <c r="B15" s="69"/>
      <c r="C15" s="69"/>
      <c r="D15" s="71"/>
      <c r="E15" s="69"/>
      <c r="F15" s="379"/>
    </row>
    <row r="16" spans="1:9" ht="24.95" customHeight="1" x14ac:dyDescent="0.2">
      <c r="A16" s="72"/>
      <c r="B16" s="73"/>
      <c r="C16" s="73"/>
      <c r="D16" s="71"/>
      <c r="E16" s="73"/>
      <c r="F16" s="379"/>
    </row>
    <row r="17" spans="1:6" ht="18" customHeight="1" x14ac:dyDescent="0.2">
      <c r="A17" s="72"/>
      <c r="B17" s="73"/>
      <c r="C17" s="73"/>
      <c r="D17" s="71"/>
      <c r="E17" s="73"/>
      <c r="F17" s="379"/>
    </row>
    <row r="18" spans="1:6" ht="18" customHeight="1" x14ac:dyDescent="0.2">
      <c r="A18" s="72"/>
      <c r="B18" s="73"/>
      <c r="C18" s="73"/>
      <c r="D18" s="71"/>
      <c r="E18" s="73"/>
      <c r="F18" s="379"/>
    </row>
    <row r="19" spans="1:6" ht="38.25" customHeight="1" x14ac:dyDescent="0.2">
      <c r="A19" s="74" t="s">
        <v>34</v>
      </c>
      <c r="B19" s="75">
        <f>SUM(B6:B18)</f>
        <v>3105709</v>
      </c>
      <c r="C19" s="75">
        <f>SUM(C6:C18)</f>
        <v>3105847</v>
      </c>
      <c r="D19" s="76" t="s">
        <v>34</v>
      </c>
      <c r="E19" s="380">
        <f>SUM(E6:E18)</f>
        <v>3247255</v>
      </c>
      <c r="F19" s="108">
        <f>SUM(F6:F18)</f>
        <v>3252094</v>
      </c>
    </row>
    <row r="20" spans="1:6" ht="18" customHeight="1" thickBot="1" x14ac:dyDescent="0.25">
      <c r="A20" s="77" t="s">
        <v>35</v>
      </c>
      <c r="B20" s="381">
        <f>IF(((E19-B19)&gt;0),E19-B19,"----")</f>
        <v>141546</v>
      </c>
      <c r="C20" s="381">
        <f>IF(((F19-C19)&gt;0),F19-C19,"----")</f>
        <v>146247</v>
      </c>
      <c r="D20" s="78" t="s">
        <v>36</v>
      </c>
      <c r="E20" s="382" t="str">
        <f>IF(((B19-E19)&gt;0),B19-E19,"----")</f>
        <v>----</v>
      </c>
      <c r="F20" s="383" t="str">
        <f>IF(((C19-F19)&gt;0),C19-F19,"----")</f>
        <v>----</v>
      </c>
    </row>
    <row r="21" spans="1:6" ht="18" customHeight="1" x14ac:dyDescent="0.2">
      <c r="A21" s="462"/>
      <c r="B21" s="462"/>
      <c r="C21" s="462"/>
      <c r="D21" s="462"/>
      <c r="E21" s="462"/>
      <c r="F21" s="18" t="s">
        <v>367</v>
      </c>
    </row>
    <row r="22" spans="1:6" ht="15.75" x14ac:dyDescent="0.2">
      <c r="A22" s="79"/>
      <c r="B22" s="79"/>
      <c r="C22" s="79"/>
      <c r="D22" s="79"/>
      <c r="E22" s="79"/>
    </row>
    <row r="23" spans="1:6" ht="15.75" x14ac:dyDescent="0.2">
      <c r="A23" s="79"/>
      <c r="B23" s="79"/>
      <c r="C23" s="79"/>
      <c r="D23" s="80"/>
    </row>
    <row r="24" spans="1:6" ht="15.75" x14ac:dyDescent="0.2">
      <c r="A24" s="79"/>
      <c r="B24" s="79"/>
      <c r="C24" s="79"/>
      <c r="D24" s="80"/>
    </row>
    <row r="25" spans="1:6" ht="15.75" x14ac:dyDescent="0.2">
      <c r="A25" s="79"/>
      <c r="B25" s="79"/>
      <c r="C25" s="79"/>
      <c r="D25" s="80"/>
    </row>
    <row r="26" spans="1:6" ht="15.75" x14ac:dyDescent="0.2">
      <c r="A26" s="79"/>
      <c r="B26" s="79"/>
      <c r="C26" s="79"/>
      <c r="D26" s="80"/>
    </row>
    <row r="27" spans="1:6" ht="15.75" x14ac:dyDescent="0.2">
      <c r="A27" s="79"/>
      <c r="B27" s="79">
        <f>B24-B22</f>
        <v>0</v>
      </c>
      <c r="C27" s="79"/>
      <c r="D27" s="79">
        <f>D24-D22</f>
        <v>0</v>
      </c>
      <c r="E27" s="23">
        <f>E24-E22</f>
        <v>0</v>
      </c>
    </row>
    <row r="28" spans="1:6" ht="15.75" x14ac:dyDescent="0.2">
      <c r="A28" s="79"/>
      <c r="B28" s="79"/>
      <c r="C28" s="79"/>
      <c r="D28" s="80"/>
    </row>
    <row r="29" spans="1:6" ht="15.75" x14ac:dyDescent="0.2">
      <c r="A29" s="79"/>
      <c r="B29" s="79"/>
      <c r="C29" s="79"/>
      <c r="D29" s="80"/>
    </row>
    <row r="30" spans="1:6" ht="15.75" x14ac:dyDescent="0.2">
      <c r="A30" s="79"/>
      <c r="B30" s="79"/>
      <c r="C30" s="79"/>
      <c r="D30" s="80"/>
    </row>
    <row r="31" spans="1:6" ht="15.75" x14ac:dyDescent="0.2">
      <c r="A31" s="79"/>
      <c r="B31" s="79"/>
      <c r="C31" s="79"/>
      <c r="D31" s="80"/>
    </row>
    <row r="32" spans="1:6" ht="15.75" x14ac:dyDescent="0.2">
      <c r="A32" s="79"/>
      <c r="B32" s="79"/>
      <c r="C32" s="79"/>
      <c r="D32" s="80"/>
    </row>
    <row r="33" spans="1:4" ht="15.75" x14ac:dyDescent="0.2">
      <c r="A33" s="79"/>
      <c r="B33" s="79"/>
      <c r="C33" s="79"/>
      <c r="D33" s="80"/>
    </row>
    <row r="34" spans="1:4" ht="15.75" x14ac:dyDescent="0.2">
      <c r="A34" s="79"/>
      <c r="B34" s="79"/>
      <c r="C34" s="79"/>
      <c r="D34" s="80"/>
    </row>
    <row r="35" spans="1:4" ht="15.75" x14ac:dyDescent="0.2">
      <c r="A35" s="79"/>
      <c r="B35" s="79"/>
      <c r="C35" s="79"/>
      <c r="D35" s="80"/>
    </row>
    <row r="36" spans="1:4" ht="15.75" x14ac:dyDescent="0.2">
      <c r="A36" s="79"/>
      <c r="B36" s="79"/>
      <c r="C36" s="79"/>
      <c r="D36" s="80"/>
    </row>
  </sheetData>
  <mergeCells count="5">
    <mergeCell ref="A4:B4"/>
    <mergeCell ref="A1:E1"/>
    <mergeCell ref="A2:E2"/>
    <mergeCell ref="D4:E4"/>
    <mergeCell ref="A21:E21"/>
  </mergeCells>
  <phoneticPr fontId="22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14"/>
  <sheetViews>
    <sheetView topLeftCell="B1" zoomScaleNormal="100" workbookViewId="0">
      <selection activeCell="C1" sqref="C1:I1"/>
    </sheetView>
  </sheetViews>
  <sheetFormatPr defaultColWidth="8" defaultRowHeight="15.75" x14ac:dyDescent="0.25"/>
  <cols>
    <col min="1" max="2" width="8" style="24"/>
    <col min="3" max="3" width="23.7109375" style="24" customWidth="1"/>
    <col min="4" max="4" width="6.140625" style="24" customWidth="1"/>
    <col min="5" max="5" width="4.28515625" style="24" customWidth="1"/>
    <col min="6" max="6" width="27.140625" style="24" customWidth="1"/>
    <col min="7" max="9" width="15.7109375" style="24" customWidth="1"/>
    <col min="10" max="16384" width="8" style="24"/>
  </cols>
  <sheetData>
    <row r="1" spans="3:10" x14ac:dyDescent="0.25">
      <c r="C1" s="464" t="s">
        <v>386</v>
      </c>
      <c r="D1" s="464"/>
      <c r="E1" s="464"/>
      <c r="F1" s="464"/>
      <c r="G1" s="464"/>
      <c r="H1" s="464"/>
      <c r="I1" s="464"/>
    </row>
    <row r="2" spans="3:10" ht="36" customHeight="1" x14ac:dyDescent="0.25">
      <c r="C2" s="464" t="s">
        <v>285</v>
      </c>
      <c r="D2" s="464"/>
      <c r="E2" s="464"/>
      <c r="F2" s="464"/>
      <c r="G2" s="464"/>
      <c r="H2" s="464"/>
      <c r="I2" s="464"/>
    </row>
    <row r="3" spans="3:10" ht="16.5" thickBot="1" x14ac:dyDescent="0.3">
      <c r="I3" s="25" t="s">
        <v>133</v>
      </c>
      <c r="J3" s="26"/>
    </row>
    <row r="4" spans="3:10" x14ac:dyDescent="0.25">
      <c r="C4" s="469" t="s">
        <v>99</v>
      </c>
      <c r="D4" s="470"/>
      <c r="E4" s="470"/>
      <c r="F4" s="470"/>
      <c r="G4" s="328" t="s">
        <v>38</v>
      </c>
      <c r="H4" s="328" t="s">
        <v>39</v>
      </c>
      <c r="I4" s="43" t="s">
        <v>127</v>
      </c>
    </row>
    <row r="5" spans="3:10" ht="17.25" customHeight="1" x14ac:dyDescent="0.25">
      <c r="C5" s="465" t="s">
        <v>2</v>
      </c>
      <c r="D5" s="466"/>
      <c r="E5" s="466"/>
      <c r="F5" s="466"/>
      <c r="G5" s="27">
        <v>2476240</v>
      </c>
      <c r="H5" s="27">
        <v>759847</v>
      </c>
      <c r="I5" s="28">
        <f>G5+H5</f>
        <v>3236087</v>
      </c>
    </row>
    <row r="6" spans="3:10" ht="20.25" customHeight="1" x14ac:dyDescent="0.25">
      <c r="C6" s="465" t="s">
        <v>40</v>
      </c>
      <c r="D6" s="466"/>
      <c r="E6" s="466"/>
      <c r="F6" s="466"/>
      <c r="G6" s="27">
        <v>2596576</v>
      </c>
      <c r="H6" s="27">
        <v>3252094</v>
      </c>
      <c r="I6" s="28">
        <f>G6+H6</f>
        <v>5848670</v>
      </c>
    </row>
    <row r="7" spans="3:10" s="29" customFormat="1" ht="15.75" customHeight="1" x14ac:dyDescent="0.25">
      <c r="C7" s="471" t="s">
        <v>41</v>
      </c>
      <c r="D7" s="472"/>
      <c r="E7" s="472"/>
      <c r="F7" s="472"/>
      <c r="G7" s="44">
        <f>G5-G6</f>
        <v>-120336</v>
      </c>
      <c r="H7" s="44">
        <f>H5-H6</f>
        <v>-2492247</v>
      </c>
      <c r="I7" s="28">
        <f>G7+H7</f>
        <v>-2612583</v>
      </c>
    </row>
    <row r="8" spans="3:10" s="29" customFormat="1" ht="24" customHeight="1" x14ac:dyDescent="0.25">
      <c r="C8" s="471" t="s">
        <v>42</v>
      </c>
      <c r="D8" s="472"/>
      <c r="E8" s="472"/>
      <c r="F8" s="472"/>
      <c r="G8" s="44">
        <f>'[2]8.1.mell működés mérleg'!C11</f>
        <v>266583</v>
      </c>
      <c r="H8" s="44">
        <v>2046000</v>
      </c>
      <c r="I8" s="28">
        <f>G8+H8</f>
        <v>2312583</v>
      </c>
    </row>
    <row r="9" spans="3:10" x14ac:dyDescent="0.25">
      <c r="C9" s="465" t="s">
        <v>43</v>
      </c>
      <c r="D9" s="466"/>
      <c r="E9" s="466"/>
      <c r="F9" s="466"/>
      <c r="G9" s="27">
        <v>250000</v>
      </c>
      <c r="H9" s="27">
        <v>300000</v>
      </c>
      <c r="I9" s="28">
        <f t="shared" ref="I9:I11" si="0">G9+H9</f>
        <v>550000</v>
      </c>
    </row>
    <row r="10" spans="3:10" x14ac:dyDescent="0.25">
      <c r="C10" s="465" t="s">
        <v>44</v>
      </c>
      <c r="D10" s="466"/>
      <c r="E10" s="466"/>
      <c r="F10" s="466"/>
      <c r="G10" s="27">
        <v>250000</v>
      </c>
      <c r="H10" s="27"/>
      <c r="I10" s="28">
        <f>G10+H10</f>
        <v>250000</v>
      </c>
    </row>
    <row r="11" spans="3:10" s="29" customFormat="1" ht="24" customHeight="1" x14ac:dyDescent="0.25">
      <c r="C11" s="471" t="s">
        <v>45</v>
      </c>
      <c r="D11" s="472"/>
      <c r="E11" s="472"/>
      <c r="F11" s="472"/>
      <c r="G11" s="44"/>
      <c r="H11" s="44"/>
      <c r="I11" s="28">
        <f t="shared" si="0"/>
        <v>0</v>
      </c>
    </row>
    <row r="12" spans="3:10" x14ac:dyDescent="0.25">
      <c r="C12" s="465" t="s">
        <v>128</v>
      </c>
      <c r="D12" s="466"/>
      <c r="E12" s="466"/>
      <c r="F12" s="466"/>
      <c r="G12" s="27">
        <f>G6+G10</f>
        <v>2846576</v>
      </c>
      <c r="H12" s="27">
        <f>H6</f>
        <v>3252094</v>
      </c>
      <c r="I12" s="28">
        <f>G12+H12</f>
        <v>6098670</v>
      </c>
    </row>
    <row r="13" spans="3:10" ht="16.5" thickBot="1" x14ac:dyDescent="0.3">
      <c r="C13" s="467" t="s">
        <v>155</v>
      </c>
      <c r="D13" s="468"/>
      <c r="E13" s="468"/>
      <c r="F13" s="468"/>
      <c r="G13" s="30">
        <f>G5+G8+G9</f>
        <v>2992823</v>
      </c>
      <c r="H13" s="30">
        <f>H5+H8+H9</f>
        <v>3105847</v>
      </c>
      <c r="I13" s="31">
        <f>G13+H13</f>
        <v>6098670</v>
      </c>
    </row>
    <row r="14" spans="3:10" x14ac:dyDescent="0.25">
      <c r="C14" s="463"/>
      <c r="D14" s="463"/>
      <c r="E14" s="463"/>
      <c r="F14" s="463"/>
      <c r="G14" s="463"/>
      <c r="H14" s="463"/>
      <c r="I14" s="463"/>
    </row>
  </sheetData>
  <mergeCells count="13">
    <mergeCell ref="C14:I14"/>
    <mergeCell ref="C1:I1"/>
    <mergeCell ref="C2:I2"/>
    <mergeCell ref="C12:F12"/>
    <mergeCell ref="C13:F13"/>
    <mergeCell ref="C4:F4"/>
    <mergeCell ref="C5:F5"/>
    <mergeCell ref="C6:F6"/>
    <mergeCell ref="C7:F7"/>
    <mergeCell ref="C11:F11"/>
    <mergeCell ref="C8:F8"/>
    <mergeCell ref="C9:F9"/>
    <mergeCell ref="C10:F10"/>
  </mergeCells>
  <phoneticPr fontId="31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11</vt:i4>
      </vt:variant>
    </vt:vector>
  </HeadingPairs>
  <TitlesOfParts>
    <vt:vector size="28" baseType="lpstr">
      <vt:lpstr>1. ÖSSZES bevétel (2)</vt:lpstr>
      <vt:lpstr>2. ÖSSZES kiadások</vt:lpstr>
      <vt:lpstr>3.Intézményi bevételek (2)</vt:lpstr>
      <vt:lpstr>4.Intézményi kiadások (2)</vt:lpstr>
      <vt:lpstr>5.1 Önkormányzat bevétele (2)</vt:lpstr>
      <vt:lpstr>5.2 Önkormányzat kiadása (3)</vt:lpstr>
      <vt:lpstr>6.1.mell működés mérleg</vt:lpstr>
      <vt:lpstr>6.2.mell felhalm mérleg</vt:lpstr>
      <vt:lpstr>6.3. összevont kv-i mérleg</vt:lpstr>
      <vt:lpstr>7. melléklet ált. és cé (2)</vt:lpstr>
      <vt:lpstr>8. sz.melléklet ütemterv (2)</vt:lpstr>
      <vt:lpstr>9. közvetett támogatások</vt:lpstr>
      <vt:lpstr>10.melléklet</vt:lpstr>
      <vt:lpstr>11. melléklet</vt:lpstr>
      <vt:lpstr>1.tájékoztató kimutatás (3)</vt:lpstr>
      <vt:lpstr>2.Tájékoztató kimutatás (2)</vt:lpstr>
      <vt:lpstr>Munka2</vt:lpstr>
      <vt:lpstr>'2.Tájékoztató kimutatás (2)'!Nyomtatási_cím</vt:lpstr>
      <vt:lpstr>'5.1 Önkormányzat bevétele (2)'!Nyomtatási_cím</vt:lpstr>
      <vt:lpstr>'5.2 Önkormányzat kiadása (3)'!Nyomtatási_cím</vt:lpstr>
      <vt:lpstr>'2.Tájékoztató kimutatás (2)'!Nyomtatási_terület</vt:lpstr>
      <vt:lpstr>'3.Intézményi bevételek (2)'!Nyomtatási_terület</vt:lpstr>
      <vt:lpstr>'4.Intézményi kiadások (2)'!Nyomtatási_terület</vt:lpstr>
      <vt:lpstr>'5.1 Önkormányzat bevétele (2)'!Nyomtatási_terület</vt:lpstr>
      <vt:lpstr>'5.2 Önkormányzat kiadása (3)'!Nyomtatási_terület</vt:lpstr>
      <vt:lpstr>'6.1.mell működés mérleg'!Nyomtatási_terület</vt:lpstr>
      <vt:lpstr>'6.2.mell felhalm mérleg'!Nyomtatási_terület</vt:lpstr>
      <vt:lpstr>'8. sz.melléklet ütemterv (2)'!Nyomtatási_terület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Boros Magdolna</dc:creator>
  <cp:lastModifiedBy>Pappné Boros Magdolna</cp:lastModifiedBy>
  <cp:lastPrinted>2020-02-12T12:13:01Z</cp:lastPrinted>
  <dcterms:created xsi:type="dcterms:W3CDTF">1998-12-06T10:54:59Z</dcterms:created>
  <dcterms:modified xsi:type="dcterms:W3CDTF">2020-02-12T14:57:23Z</dcterms:modified>
</cp:coreProperties>
</file>