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19\RM\"/>
    </mc:Choice>
  </mc:AlternateContent>
  <xr:revisionPtr revIDLastSave="0" documentId="8_{6841BA69-3B29-4357-9DDD-13EC8D7D4814}" xr6:coauthVersionLast="44" xr6:coauthVersionMax="44" xr10:uidLastSave="{00000000-0000-0000-0000-000000000000}"/>
  <bookViews>
    <workbookView xWindow="-120" yWindow="-120" windowWidth="29040" windowHeight="15840" firstSheet="12" activeTab="13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92" r:id="rId6"/>
    <sheet name="6. beruházás (2)" sheetId="90" r:id="rId7"/>
    <sheet name="7.  felújítás (2)" sheetId="91" r:id="rId8"/>
    <sheet name="8.1.mell működés mérleg" sheetId="42" r:id="rId9"/>
    <sheet name="8.2.mell felhalm mérleg" sheetId="43" r:id="rId10"/>
    <sheet name="8.3. összevont kv-i mérleg" sheetId="44" r:id="rId11"/>
    <sheet name="9. melléklet ált. és cé (2)" sheetId="73" r:id="rId12"/>
    <sheet name="10. sz.melléklet ütemterv (2)" sheetId="88" r:id="rId13"/>
    <sheet name="11. melléklet" sheetId="51" r:id="rId14"/>
    <sheet name="1.tájékoztató kimutatás (3)" sheetId="81" r:id="rId15"/>
    <sheet name="2.Tájékoztató kimutatás (2)" sheetId="72" r:id="rId16"/>
    <sheet name="3.Tájékoztató kimutatás" sheetId="84" r:id="rId17"/>
    <sheet name="Munka2" sheetId="87" r:id="rId18"/>
  </sheets>
  <externalReferences>
    <externalReference r:id="rId19"/>
  </externalReferences>
  <definedNames>
    <definedName name="_xlnm.Print_Titles" localSheetId="15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2">'10. sz.melléklet ütemterv (2)'!$A$1:$O$26</definedName>
    <definedName name="_xlnm.Print_Area" localSheetId="15">'2.Tájékoztató kimutatás (2)'!$A$1:$AC$33</definedName>
    <definedName name="_xlnm.Print_Area" localSheetId="2">'3.Intézményi bevételek (2)'!$A$1:$J$37</definedName>
    <definedName name="_xlnm.Print_Area" localSheetId="3">'4.Intézményi kiadások (2)'!$A$1:$J$26</definedName>
    <definedName name="_xlnm.Print_Area" localSheetId="4">'5.1 Önkormányzat bevétele (2)'!$A$1:$D$51</definedName>
    <definedName name="_xlnm.Print_Area" localSheetId="5">'5.2 Önkormányzat kiadása (3)'!$A$1:$I$97</definedName>
    <definedName name="_xlnm.Print_Area" localSheetId="6">'6. beruházás (2)'!$A$1:$K$32</definedName>
    <definedName name="_xlnm.Print_Area" localSheetId="8">'8.1.mell működés mérleg'!$A$1:$F$21</definedName>
    <definedName name="_xlnm.Print_Area" localSheetId="9">'8.2.mell felhalm mérleg'!$A$1:$F$20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42" l="1"/>
  <c r="D24" i="42"/>
  <c r="E24" i="42"/>
  <c r="F24" i="42"/>
  <c r="B24" i="42"/>
  <c r="D10" i="39"/>
  <c r="D8" i="39"/>
  <c r="D35" i="39" l="1"/>
  <c r="D14" i="39"/>
  <c r="D13" i="39"/>
  <c r="D12" i="39" l="1"/>
  <c r="D26" i="64"/>
  <c r="D24" i="64"/>
  <c r="C24" i="64"/>
  <c r="C26" i="64" s="1"/>
  <c r="D31" i="39"/>
  <c r="D15" i="39"/>
  <c r="D19" i="39"/>
  <c r="D16" i="39"/>
  <c r="D20" i="40"/>
  <c r="D17" i="40"/>
  <c r="D16" i="40"/>
  <c r="D15" i="40" s="1"/>
  <c r="D19" i="40"/>
  <c r="D18" i="40"/>
  <c r="C35" i="66"/>
  <c r="D6" i="39"/>
  <c r="D7" i="39"/>
  <c r="C29" i="66" l="1"/>
  <c r="D20" i="92"/>
  <c r="D16" i="64"/>
  <c r="D32" i="90"/>
  <c r="F15" i="84" l="1"/>
  <c r="E15" i="84"/>
  <c r="D92" i="92"/>
  <c r="C92" i="92"/>
  <c r="D86" i="92"/>
  <c r="D11" i="39" s="1"/>
  <c r="C86" i="92"/>
  <c r="D82" i="92"/>
  <c r="C82" i="92"/>
  <c r="D62" i="92"/>
  <c r="C62" i="92"/>
  <c r="D47" i="92"/>
  <c r="D80" i="92" s="1"/>
  <c r="C47" i="92"/>
  <c r="C80" i="92" s="1"/>
  <c r="D29" i="92"/>
  <c r="C29" i="92"/>
  <c r="D23" i="92"/>
  <c r="C23" i="92"/>
  <c r="C20" i="92"/>
  <c r="D12" i="92"/>
  <c r="C12" i="92"/>
  <c r="D9" i="92"/>
  <c r="C9" i="92"/>
  <c r="C30" i="92" l="1"/>
  <c r="D30" i="92"/>
  <c r="D87" i="92" s="1"/>
  <c r="D93" i="92" s="1"/>
  <c r="C87" i="92"/>
  <c r="C93" i="92" s="1"/>
  <c r="H15" i="91" l="1"/>
  <c r="F15" i="91"/>
  <c r="E15" i="91"/>
  <c r="D15" i="91"/>
  <c r="C15" i="91"/>
  <c r="K32" i="90"/>
  <c r="J32" i="90"/>
  <c r="I32" i="90"/>
  <c r="H32" i="90"/>
  <c r="F32" i="90"/>
  <c r="E32" i="90"/>
  <c r="C32" i="90"/>
  <c r="F8" i="90"/>
  <c r="E8" i="90"/>
  <c r="D8" i="90"/>
  <c r="C8" i="90"/>
  <c r="D12" i="81" l="1"/>
  <c r="D9" i="81"/>
  <c r="D13" i="64" l="1"/>
  <c r="G8" i="44" l="1"/>
  <c r="AC27" i="72"/>
  <c r="AC23" i="72"/>
  <c r="AC20" i="72"/>
  <c r="AC12" i="72"/>
  <c r="AC9" i="72"/>
  <c r="D13" i="81"/>
  <c r="D50" i="64"/>
  <c r="D45" i="64"/>
  <c r="D42" i="64"/>
  <c r="D39" i="64"/>
  <c r="D37" i="64"/>
  <c r="D18" i="64"/>
  <c r="AC28" i="72" l="1"/>
  <c r="AC30" i="72" s="1"/>
  <c r="D46" i="64"/>
  <c r="D51" i="64" s="1"/>
  <c r="D25" i="39"/>
  <c r="D18" i="39"/>
  <c r="D17" i="39"/>
  <c r="D34" i="39"/>
  <c r="F8" i="43" s="1"/>
  <c r="D32" i="39"/>
  <c r="F6" i="43" s="1"/>
  <c r="F10" i="42"/>
  <c r="D9" i="39"/>
  <c r="D30" i="39" s="1"/>
  <c r="F9" i="42" s="1"/>
  <c r="J11" i="66"/>
  <c r="D24" i="40" s="1"/>
  <c r="J23" i="67"/>
  <c r="D14" i="40"/>
  <c r="D13" i="40"/>
  <c r="D34" i="40" s="1"/>
  <c r="C8" i="43" s="1"/>
  <c r="D12" i="40"/>
  <c r="D33" i="40" s="1"/>
  <c r="C10" i="42" s="1"/>
  <c r="D11" i="40"/>
  <c r="D32" i="40" s="1"/>
  <c r="C7" i="43" s="1"/>
  <c r="D10" i="40"/>
  <c r="D9" i="40"/>
  <c r="D30" i="40" s="1"/>
  <c r="C8" i="42" s="1"/>
  <c r="D8" i="40"/>
  <c r="D29" i="40" s="1"/>
  <c r="D6" i="40"/>
  <c r="D7" i="40"/>
  <c r="D28" i="40" s="1"/>
  <c r="AB20" i="72"/>
  <c r="B35" i="66"/>
  <c r="D27" i="40" l="1"/>
  <c r="C6" i="42"/>
  <c r="C7" i="42"/>
  <c r="D5" i="40"/>
  <c r="D5" i="39" l="1"/>
  <c r="AB27" i="72" l="1"/>
  <c r="C12" i="81"/>
  <c r="C22" i="66"/>
  <c r="D25" i="40" s="1"/>
  <c r="B22" i="66"/>
  <c r="I11" i="66"/>
  <c r="C6" i="43" l="1"/>
  <c r="C19" i="43" s="1"/>
  <c r="H5" i="44" l="1"/>
  <c r="N26" i="88" l="1"/>
  <c r="M26" i="88"/>
  <c r="L26" i="88"/>
  <c r="K26" i="88"/>
  <c r="J26" i="88"/>
  <c r="I26" i="88"/>
  <c r="H26" i="88"/>
  <c r="G26" i="88"/>
  <c r="F26" i="88"/>
  <c r="E26" i="88"/>
  <c r="D26" i="88"/>
  <c r="C26" i="88"/>
  <c r="O25" i="88"/>
  <c r="O24" i="88"/>
  <c r="O23" i="88"/>
  <c r="O22" i="88"/>
  <c r="O21" i="88"/>
  <c r="O20" i="88"/>
  <c r="O19" i="88"/>
  <c r="O18" i="88"/>
  <c r="O17" i="88"/>
  <c r="N15" i="88"/>
  <c r="M15" i="88"/>
  <c r="L15" i="88"/>
  <c r="K15" i="88"/>
  <c r="J15" i="88"/>
  <c r="I15" i="88"/>
  <c r="H15" i="88"/>
  <c r="G15" i="88"/>
  <c r="F15" i="88"/>
  <c r="E15" i="88"/>
  <c r="D15" i="88"/>
  <c r="C15" i="88"/>
  <c r="O14" i="88"/>
  <c r="O13" i="88"/>
  <c r="O12" i="88"/>
  <c r="O11" i="88"/>
  <c r="O10" i="88"/>
  <c r="O9" i="88"/>
  <c r="O8" i="88"/>
  <c r="O7" i="88"/>
  <c r="O6" i="88"/>
  <c r="O5" i="88"/>
  <c r="O15" i="88" l="1"/>
  <c r="O26" i="88"/>
  <c r="C15" i="39" l="1"/>
  <c r="C32" i="66" l="1"/>
  <c r="B32" i="66"/>
  <c r="C22" i="40" l="1"/>
  <c r="C21" i="40"/>
  <c r="J21" i="67"/>
  <c r="F11" i="67"/>
  <c r="F11" i="66"/>
  <c r="F13" i="66" s="1"/>
  <c r="C33" i="66"/>
  <c r="B33" i="66"/>
  <c r="C22" i="67"/>
  <c r="H11" i="67"/>
  <c r="C11" i="67"/>
  <c r="D21" i="39" s="1"/>
  <c r="J22" i="66"/>
  <c r="C24" i="66"/>
  <c r="J13" i="66"/>
  <c r="C11" i="66"/>
  <c r="C24" i="67" l="1"/>
  <c r="D24" i="39"/>
  <c r="D33" i="39" s="1"/>
  <c r="F7" i="43" s="1"/>
  <c r="F19" i="43" s="1"/>
  <c r="H13" i="67"/>
  <c r="D23" i="39"/>
  <c r="D29" i="39" s="1"/>
  <c r="F8" i="42" s="1"/>
  <c r="F13" i="67"/>
  <c r="D22" i="39"/>
  <c r="D28" i="39" s="1"/>
  <c r="F7" i="42" s="1"/>
  <c r="D27" i="39"/>
  <c r="F6" i="42" s="1"/>
  <c r="C13" i="66"/>
  <c r="D22" i="40"/>
  <c r="D31" i="40" s="1"/>
  <c r="C9" i="42" s="1"/>
  <c r="C20" i="42" s="1"/>
  <c r="J24" i="66"/>
  <c r="C36" i="66" s="1"/>
  <c r="D23" i="40"/>
  <c r="C34" i="66"/>
  <c r="C13" i="67"/>
  <c r="H6" i="44" l="1"/>
  <c r="C20" i="43"/>
  <c r="F20" i="43"/>
  <c r="F20" i="42"/>
  <c r="G6" i="44" s="1"/>
  <c r="D20" i="39"/>
  <c r="D26" i="39" s="1"/>
  <c r="G5" i="44"/>
  <c r="D35" i="40"/>
  <c r="D21" i="40"/>
  <c r="D26" i="40" s="1"/>
  <c r="I23" i="67"/>
  <c r="B13" i="66"/>
  <c r="B11" i="66"/>
  <c r="D11" i="66"/>
  <c r="D13" i="66" s="1"/>
  <c r="C39" i="64"/>
  <c r="C50" i="64"/>
  <c r="C37" i="64"/>
  <c r="C16" i="64"/>
  <c r="C13" i="64"/>
  <c r="F21" i="42" l="1"/>
  <c r="C21" i="42"/>
  <c r="C7" i="40"/>
  <c r="C14" i="40"/>
  <c r="C35" i="40" s="1"/>
  <c r="C6" i="40"/>
  <c r="B34" i="66"/>
  <c r="I13" i="66"/>
  <c r="C11" i="40"/>
  <c r="C32" i="40" s="1"/>
  <c r="C28" i="40"/>
  <c r="I21" i="67" l="1"/>
  <c r="B31" i="66"/>
  <c r="I19" i="67"/>
  <c r="C30" i="66"/>
  <c r="J18" i="67"/>
  <c r="B30" i="66"/>
  <c r="I18" i="67"/>
  <c r="J20" i="67" l="1"/>
  <c r="I20" i="67"/>
  <c r="B29" i="66" l="1"/>
  <c r="I17" i="67"/>
  <c r="C45" i="64" l="1"/>
  <c r="C18" i="64"/>
  <c r="AB23" i="72"/>
  <c r="AB12" i="72"/>
  <c r="AB9" i="72"/>
  <c r="C9" i="81"/>
  <c r="C13" i="81" s="1"/>
  <c r="AB28" i="72" l="1"/>
  <c r="AB30" i="72" s="1"/>
  <c r="C8" i="40"/>
  <c r="C29" i="40" s="1"/>
  <c r="C14" i="39"/>
  <c r="C35" i="39" s="1"/>
  <c r="C9" i="40" l="1"/>
  <c r="C16" i="40"/>
  <c r="C17" i="40"/>
  <c r="B15" i="84"/>
  <c r="C30" i="40" l="1"/>
  <c r="C15" i="40"/>
  <c r="F13" i="51"/>
  <c r="E9" i="73" l="1"/>
  <c r="D13" i="73" s="1"/>
  <c r="C6" i="39" l="1"/>
  <c r="C13" i="39"/>
  <c r="C7" i="39"/>
  <c r="J19" i="67" l="1"/>
  <c r="D11" i="67"/>
  <c r="B11" i="67"/>
  <c r="B13" i="67" s="1"/>
  <c r="D13" i="67" l="1"/>
  <c r="C27" i="40"/>
  <c r="C8" i="39"/>
  <c r="B8" i="42"/>
  <c r="C21" i="39"/>
  <c r="C27" i="39" s="1"/>
  <c r="C9" i="39"/>
  <c r="C30" i="39" s="1"/>
  <c r="C12" i="39"/>
  <c r="C10" i="40"/>
  <c r="C22" i="39"/>
  <c r="C28" i="39" s="1"/>
  <c r="C10" i="39"/>
  <c r="C31" i="39" s="1"/>
  <c r="B7" i="42"/>
  <c r="C31" i="40" l="1"/>
  <c r="I22" i="66" l="1"/>
  <c r="I24" i="66" s="1"/>
  <c r="I8" i="44" s="1"/>
  <c r="D22" i="67"/>
  <c r="C25" i="39" s="1"/>
  <c r="C34" i="39" s="1"/>
  <c r="E22" i="67"/>
  <c r="E24" i="67" s="1"/>
  <c r="E11" i="67"/>
  <c r="E13" i="67" s="1"/>
  <c r="G11" i="67"/>
  <c r="B6" i="43"/>
  <c r="B22" i="67"/>
  <c r="E9" i="42"/>
  <c r="H22" i="67"/>
  <c r="H24" i="67" s="1"/>
  <c r="G22" i="67"/>
  <c r="G24" i="67" s="1"/>
  <c r="F22" i="67"/>
  <c r="F24" i="67"/>
  <c r="J17" i="67"/>
  <c r="J11" i="67"/>
  <c r="J13" i="67" s="1"/>
  <c r="I11" i="67"/>
  <c r="I13" i="67"/>
  <c r="C31" i="66"/>
  <c r="H24" i="66"/>
  <c r="G24" i="66"/>
  <c r="E24" i="66"/>
  <c r="D24" i="66"/>
  <c r="B24" i="66"/>
  <c r="B36" i="66" s="1"/>
  <c r="H11" i="66"/>
  <c r="H13" i="66"/>
  <c r="G11" i="66"/>
  <c r="G13" i="66"/>
  <c r="E11" i="66"/>
  <c r="E13" i="66"/>
  <c r="E10" i="42"/>
  <c r="C13" i="40"/>
  <c r="C42" i="64"/>
  <c r="I9" i="44"/>
  <c r="I10" i="44"/>
  <c r="I11" i="44"/>
  <c r="D27" i="43"/>
  <c r="B27" i="43"/>
  <c r="D13" i="51"/>
  <c r="E27" i="43"/>
  <c r="B7" i="43"/>
  <c r="C46" i="64" l="1"/>
  <c r="I22" i="67"/>
  <c r="J24" i="67"/>
  <c r="D24" i="67"/>
  <c r="J22" i="67"/>
  <c r="C34" i="40"/>
  <c r="B8" i="43" s="1"/>
  <c r="F24" i="66"/>
  <c r="C24" i="39"/>
  <c r="B24" i="67"/>
  <c r="C23" i="39"/>
  <c r="G13" i="67"/>
  <c r="I24" i="67" s="1"/>
  <c r="C12" i="40"/>
  <c r="C11" i="39"/>
  <c r="B6" i="42"/>
  <c r="E7" i="42"/>
  <c r="E6" i="42"/>
  <c r="E8" i="43"/>
  <c r="C51" i="64" l="1"/>
  <c r="B19" i="43"/>
  <c r="H13" i="44" s="1"/>
  <c r="C33" i="39"/>
  <c r="E7" i="43" s="1"/>
  <c r="C5" i="39"/>
  <c r="C33" i="40"/>
  <c r="B10" i="42" s="1"/>
  <c r="C5" i="40"/>
  <c r="C26" i="40" s="1"/>
  <c r="B9" i="42"/>
  <c r="C29" i="39"/>
  <c r="E8" i="42" s="1"/>
  <c r="E20" i="42" s="1"/>
  <c r="C20" i="39"/>
  <c r="C32" i="39"/>
  <c r="E6" i="43" s="1"/>
  <c r="B20" i="42" l="1"/>
  <c r="G13" i="44" s="1"/>
  <c r="I13" i="44" s="1"/>
  <c r="E19" i="43"/>
  <c r="B20" i="43" s="1"/>
  <c r="C26" i="39"/>
  <c r="B21" i="42" l="1"/>
  <c r="E20" i="43"/>
  <c r="E21" i="42"/>
  <c r="I5" i="44"/>
  <c r="H7" i="44"/>
  <c r="H12" i="44" s="1"/>
  <c r="G7" i="44"/>
  <c r="G12" i="44" s="1"/>
  <c r="I12" i="44" l="1"/>
  <c r="I6" i="44"/>
  <c r="I7" i="44"/>
</calcChain>
</file>

<file path=xl/sharedStrings.xml><?xml version="1.0" encoding="utf-8"?>
<sst xmlns="http://schemas.openxmlformats.org/spreadsheetml/2006/main" count="729" uniqueCount="467">
  <si>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</si>
  <si>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</si>
  <si>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</si>
  <si>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</si>
  <si>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</si>
  <si>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</si>
  <si>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</si>
  <si>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</si>
  <si>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</si>
  <si>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</si>
  <si>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</si>
  <si>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</si>
  <si>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</si>
  <si>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</si>
  <si>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</si>
  <si>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</si>
  <si>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</si>
  <si>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</si>
  <si>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</si>
  <si>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</si>
  <si>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</si>
  <si>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</si>
  <si>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</si>
  <si>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</si>
  <si>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</si>
  <si>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</si>
  <si>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</si>
  <si>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</si>
  <si>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</si>
  <si>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</si>
  <si>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</si>
  <si>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</si>
  <si>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>Munkaadókat terhelő járulék</t>
  </si>
  <si>
    <t>ÖSSZESEN:</t>
  </si>
  <si>
    <t>Hiány:</t>
  </si>
  <si>
    <t>Többlet:</t>
  </si>
  <si>
    <t>ezer Ft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</si>
  <si>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</si>
  <si>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</si>
  <si>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</si>
  <si>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</si>
  <si>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</si>
  <si>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</si>
  <si>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</si>
  <si>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</si>
  <si>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</si>
  <si>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Összege</t>
  </si>
  <si>
    <t>Általános tartalék</t>
  </si>
  <si>
    <t>Év során előre nem látható események fedezetére</t>
  </si>
  <si>
    <t>Sport pályázat</t>
  </si>
  <si>
    <t>Összesen (1+2):</t>
  </si>
  <si>
    <t>Támogatási kölcsönök nyújtása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</si>
  <si>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</si>
  <si>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</si>
  <si>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</si>
  <si>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</si>
  <si>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</si>
  <si>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</si>
  <si>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</si>
  <si>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</si>
  <si>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</si>
  <si>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</si>
  <si>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</si>
  <si>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</si>
  <si>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Építéshatósági feladat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</si>
  <si>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</si>
  <si>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</si>
  <si>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</si>
  <si>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</si>
  <si>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</si>
  <si>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</si>
  <si>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</si>
  <si>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</si>
  <si>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</si>
  <si>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</si>
  <si>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</si>
  <si>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</si>
  <si>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</si>
  <si>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</si>
  <si>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</si>
  <si>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</si>
  <si>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</si>
  <si>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</si>
  <si>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</si>
  <si>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</si>
  <si>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</si>
  <si>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</si>
  <si>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</si>
  <si>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</si>
  <si>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</si>
  <si>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</si>
  <si>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</si>
  <si>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</si>
  <si>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</si>
  <si>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</si>
  <si>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</si>
  <si>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</si>
  <si>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</si>
  <si>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</si>
  <si>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</si>
  <si>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</si>
  <si>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</si>
  <si>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</si>
  <si>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Ingatlanok értékesítése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</si>
  <si>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</si>
  <si>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</si>
  <si>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</si>
  <si>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</si>
  <si>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</si>
  <si>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</si>
  <si>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</si>
  <si>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</si>
  <si>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</si>
  <si>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</si>
  <si>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</si>
  <si>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</si>
  <si>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</si>
  <si>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</si>
  <si>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</si>
  <si>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</si>
  <si>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</si>
  <si>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</si>
  <si>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</si>
  <si>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</si>
  <si>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</si>
  <si>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</si>
  <si>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</si>
  <si>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</si>
  <si>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</si>
  <si>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</si>
  <si>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</si>
  <si>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</si>
  <si>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</si>
  <si>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</si>
  <si>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</si>
  <si>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</si>
  <si>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</si>
  <si>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</si>
  <si>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</si>
  <si>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</si>
  <si>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</si>
  <si>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</si>
  <si>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</si>
  <si>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</si>
  <si>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</si>
  <si>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</si>
  <si>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SZOCIÁLIS-, ÉS HUMÁN SZOLGÁLTATÁS, IGAZGATÁS</t>
  </si>
  <si>
    <t>13.</t>
  </si>
  <si>
    <t>Költségvetés készítő program upgrade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</si>
  <si>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</si>
  <si>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</si>
  <si>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</si>
  <si>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</si>
  <si>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</si>
  <si>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</si>
  <si>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</si>
  <si>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</si>
  <si>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>Ebből:Önként vállalt feladat</t>
  </si>
  <si>
    <t xml:space="preserve">GAMESZ 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</si>
  <si>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</si>
  <si>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</si>
  <si>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</si>
  <si>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</si>
  <si>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</si>
  <si>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</si>
  <si>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</si>
  <si>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</si>
  <si>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</si>
  <si>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</si>
  <si>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</si>
  <si>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</si>
  <si>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</si>
  <si>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Választókerületi alap támogatása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</si>
  <si>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</si>
  <si>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</si>
  <si>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</si>
  <si>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</si>
  <si>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</si>
  <si>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</si>
  <si>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</si>
  <si>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</si>
  <si>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</si>
  <si>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</si>
  <si>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</si>
  <si>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</si>
  <si>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</si>
  <si>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</si>
  <si>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</si>
  <si>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</si>
  <si>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</si>
  <si>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</si>
  <si>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</si>
  <si>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</si>
  <si>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</si>
  <si>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</si>
  <si>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</si>
  <si>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</si>
  <si>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</si>
  <si>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</si>
  <si>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rendezvények</t>
  </si>
  <si>
    <t>Kiküldetések, reklám- és propagandakiadások ( 17+18 )</t>
  </si>
  <si>
    <t>Kamatkiadások</t>
  </si>
  <si>
    <t>Bursa</t>
  </si>
  <si>
    <t>Civil Egyesületek működési támogatása</t>
  </si>
  <si>
    <t>Felhalmozási célú kölcsönök nyújtása államháztartáson kívülre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</si>
  <si>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</si>
  <si>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</si>
  <si>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</si>
  <si>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</si>
  <si>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</si>
  <si>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</si>
  <si>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</si>
  <si>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</si>
  <si>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</si>
  <si>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</si>
  <si>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</si>
  <si>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</si>
  <si>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</si>
  <si>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</si>
  <si>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</si>
  <si>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</si>
  <si>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</si>
  <si>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</si>
  <si>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</si>
  <si>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</si>
  <si>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</si>
  <si>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</si>
  <si>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 xml:space="preserve">I. 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</si>
  <si>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</si>
  <si>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</si>
  <si>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</si>
  <si>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</si>
  <si>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</si>
  <si>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</si>
  <si>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 xml:space="preserve">Vagyoni típusú adók </t>
  </si>
  <si>
    <t>Államháztartáson belüli megelőlegezés visszafizetése</t>
  </si>
  <si>
    <t>Központi, irányító szervi támogatások folyósítása</t>
  </si>
  <si>
    <t xml:space="preserve">             Finanszírozási kiadás</t>
  </si>
  <si>
    <t xml:space="preserve">            Finanszírozási bevétel</t>
  </si>
  <si>
    <t>Szállítói és egyéb kötelezettség</t>
  </si>
  <si>
    <t>Finanszírozási kiadás</t>
  </si>
  <si>
    <t>Egészségügyi alapellátás és infrastrukturális fejlesztése ( Széchenyi 17-21. Gyermek és felnőtt körzeti rendelők, valamint védőnői szolgálat épület felújítása )</t>
  </si>
  <si>
    <t>ingatlanértékesítés</t>
  </si>
  <si>
    <t>TOP-4.3.1-15</t>
  </si>
  <si>
    <t>TOP-5.2.1-15</t>
  </si>
  <si>
    <t>Kiadási előirányzatok</t>
  </si>
  <si>
    <t>Településrészeknek nyújtott  támogatása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</si>
  <si>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</si>
  <si>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</si>
  <si>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</si>
  <si>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</si>
  <si>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Boronkai Hagyományőrző és Íjász Egyesület</t>
  </si>
  <si>
    <t xml:space="preserve">               - Lovas Szakosztály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</si>
  <si>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</si>
  <si>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</si>
  <si>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</si>
  <si>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</si>
  <si>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</si>
  <si>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</si>
  <si>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</si>
  <si>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</si>
  <si>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</si>
  <si>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</si>
  <si>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Marcali Keleti Iparterület fejlesztése</t>
  </si>
  <si>
    <t>Központi konyha korszerűsítése</t>
  </si>
  <si>
    <t>Megújuló és fenntartható város aktív kulturális és sportélettel</t>
  </si>
  <si>
    <t>Központi óvoda korszerűsítése</t>
  </si>
  <si>
    <t>Noszlopy Gáspár Általános Iskola energetikai korszerűsítése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</si>
  <si>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</si>
  <si>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</si>
  <si>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</si>
  <si>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</si>
  <si>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</si>
  <si>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</si>
  <si>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Pénzügyi lizing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</si>
  <si>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</si>
  <si>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</si>
  <si>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</si>
  <si>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               -  Kölökparádé</t>
  </si>
  <si>
    <t>Egyéb kommunikációs szolgáltatás</t>
  </si>
  <si>
    <t>Utólagos szennyvíz bekötések</t>
  </si>
  <si>
    <t>Hivatal akadálymentesítés</t>
  </si>
  <si>
    <t>BM</t>
  </si>
  <si>
    <t>Humán szolgáltatások fejlesztése</t>
  </si>
  <si>
    <t>EFOP-1.5.3</t>
  </si>
  <si>
    <t>Humán kapacitások fejlesztése</t>
  </si>
  <si>
    <t>EFOP-3.9.2</t>
  </si>
  <si>
    <t xml:space="preserve">Piactér/játszóház </t>
  </si>
  <si>
    <t>CLLD</t>
  </si>
  <si>
    <t>TOP-4.1.1-16</t>
  </si>
  <si>
    <t>Hivatal épület fűtéskorszerűsítése</t>
  </si>
  <si>
    <t>Noszlopy Ált. Iskola konyha kialakítása</t>
  </si>
  <si>
    <t>Hivatal épület / Nagyterem, Kisterem komplett felújítása /</t>
  </si>
  <si>
    <t>Megelőlegezés visszafizetése</t>
  </si>
  <si>
    <t>Költségvetési maradvány</t>
  </si>
  <si>
    <t>3. Tájékoztató kimutatás</t>
  </si>
  <si>
    <t>e/Ft</t>
  </si>
  <si>
    <t>Hely megnevezése</t>
  </si>
  <si>
    <t>összeg</t>
  </si>
  <si>
    <t>I. Fekete Lajos</t>
  </si>
  <si>
    <t>Városrész</t>
  </si>
  <si>
    <t>II. Dr. Mészáros Géza</t>
  </si>
  <si>
    <t>III. Kőrösi András</t>
  </si>
  <si>
    <t>Bize</t>
  </si>
  <si>
    <t>IV. Dr.Sütő László</t>
  </si>
  <si>
    <t>Boronka</t>
  </si>
  <si>
    <t>V. Hosszú András</t>
  </si>
  <si>
    <t>Gomba</t>
  </si>
  <si>
    <t>VII.Mozsárné Kutor Veronika</t>
  </si>
  <si>
    <t>Gyóta</t>
  </si>
  <si>
    <t>VIII. Kissné Molnár Ágnes</t>
  </si>
  <si>
    <t xml:space="preserve">Horvátkút </t>
  </si>
  <si>
    <t xml:space="preserve">összesen </t>
  </si>
  <si>
    <t>Egyéb felhalmozási célú kiadás</t>
  </si>
  <si>
    <t>Likvid hitel felvétele</t>
  </si>
  <si>
    <t>Likvid hitel törlesztése</t>
  </si>
  <si>
    <t>Likvid hitel felvétel</t>
  </si>
  <si>
    <t>Likvid hitel törlesztés</t>
  </si>
  <si>
    <t xml:space="preserve">            Felhalmozási célú támogatások áht. belülről</t>
  </si>
  <si>
    <t xml:space="preserve">               - Nivomed Úszó Egyesület</t>
  </si>
  <si>
    <t>Egészségügyi és Szociális Bizottság támogatási kerete</t>
  </si>
  <si>
    <t>Népességnyilvántartás, egyéb</t>
  </si>
  <si>
    <t>Munkaerőpiaci mobilitást elősegítő munkásszállás építése / Marcali, Posta köz 2./</t>
  </si>
  <si>
    <t>2019. évi előirányzat</t>
  </si>
  <si>
    <t>Marcali Közös Önkormányzati Hivatal 2019. évi kiadási előirányzatai</t>
  </si>
  <si>
    <t>2019.évi előirányzat</t>
  </si>
  <si>
    <t>Fejlesztési hitel</t>
  </si>
  <si>
    <t>Marcali Város Önkormányzatának 2019. évi kiadási előirányzatai</t>
  </si>
  <si>
    <t>Református Egyház támogatása</t>
  </si>
  <si>
    <t>Társasház támogatása</t>
  </si>
  <si>
    <t>Egyéb támogatás</t>
  </si>
  <si>
    <t>Marcali Város Önkormányzatának 2019. évi bevételi előirányzatai</t>
  </si>
  <si>
    <t>2019. évi  előirányzat</t>
  </si>
  <si>
    <t>Marcali Művelődési Központ</t>
  </si>
  <si>
    <t>KÖZLEKEDÉSI, ÉS EGYÉB ÁGAZAT</t>
  </si>
  <si>
    <t>Berzsenyi utca felújítása Kazinczy utcától a Széchenyi utcáig</t>
  </si>
  <si>
    <t>Bizei utca felújítás keleti oldalon a templomtól délre</t>
  </si>
  <si>
    <t>Vízelvezetés – vízkár-elhárítási terv készítése , kiemelten Honvéd, Kodály , Csokonai , Rózsa, Damjanich utcák</t>
  </si>
  <si>
    <t>Horvátkút buszmegálló létesítése.</t>
  </si>
  <si>
    <t>Noszlopy szobor  környéke térrendezés</t>
  </si>
  <si>
    <t>Vár utca felújítása.</t>
  </si>
  <si>
    <t>Focska – kanyar buszmegálló megvilágítása</t>
  </si>
  <si>
    <t>Parkolók kialakítása, úgynevezett „ tiszti lakótelepen”</t>
  </si>
  <si>
    <t>Európa park , szabadtéri kondi-park „felnőtt – játszótér” környékének rendezése, járdák építése</t>
  </si>
  <si>
    <t>Kazinczy és Kozma utcák kereszteződésének felújítása</t>
  </si>
  <si>
    <t>Bölcsőde parkoló felújításának folytatása</t>
  </si>
  <si>
    <t>Mikszáth lakótelep útfelújítások befejezése</t>
  </si>
  <si>
    <t>Volt MHSZ épület előtti járda felújítása</t>
  </si>
  <si>
    <t>Lőtér melletti park átépítése</t>
  </si>
  <si>
    <t>Boronka kultúrház felújítása</t>
  </si>
  <si>
    <t>Alkotmány utca felújítása</t>
  </si>
  <si>
    <t>Könyvtár mögötti parkoló és a Bernáth – ház környékének közvilágítása</t>
  </si>
  <si>
    <t>Sport utcai kerítés elbontása</t>
  </si>
  <si>
    <t>Sport utca járda felújítása</t>
  </si>
  <si>
    <t>Rákóczi és Marczali Henrik sarkán járda átépítése</t>
  </si>
  <si>
    <t>Széchenyi utca járda felújítása</t>
  </si>
  <si>
    <t>Dózsa u. 7. parkoló felújítás</t>
  </si>
  <si>
    <t>Gyóta ravatalozó átépítés</t>
  </si>
  <si>
    <t>Gyóta kulturház vizes-blokk felújítása</t>
  </si>
  <si>
    <t>A felsorolás nem jelent sorrendet, és az évközben megjelenő indokolt építkezések, felújítások a testületi döntések után soronkívüliséget  élvezhetnek a keret terhére.</t>
  </si>
  <si>
    <t>Marcali Város Önkormányzata 2019. évi beruházási kiadások előirányzatai</t>
  </si>
  <si>
    <t>2019. előirányzat</t>
  </si>
  <si>
    <t xml:space="preserve">Ivóvíz és szenyvíz közművek rekonstrukciója </t>
  </si>
  <si>
    <t xml:space="preserve">2019. évi eszközhasználati díj </t>
  </si>
  <si>
    <t>Autó vásárlás / Hivatal/</t>
  </si>
  <si>
    <t>TOP-1.4.1-15: 36.719,  hitel: 2.500</t>
  </si>
  <si>
    <t xml:space="preserve">TOP-2.1.2-16 : 621.153, önerő: 80.000 /hitel / </t>
  </si>
  <si>
    <t xml:space="preserve">NGM támogatás: 213.380, önerő: 145.000 /hitel/ </t>
  </si>
  <si>
    <t>Marcali Város Önkormányzata 2019. évi felújítási kiadások előirányzatai</t>
  </si>
  <si>
    <t xml:space="preserve">2018-2019. évi eszközhasználati díj </t>
  </si>
  <si>
    <t>Marcali Város Önkormányzata, és irányítása alá tartozó költségvetési szervek 2019. évi összevont költségvetési mérlege</t>
  </si>
  <si>
    <t xml:space="preserve">Marcali Város Önkormányzata 2019. évi általános és céltartalék előirányzata                      </t>
  </si>
  <si>
    <t>Egyéni választó körzeti alap 2019</t>
  </si>
  <si>
    <t>Településrészi  keret 2019</t>
  </si>
  <si>
    <t>Kommunikációs szolgáltatások ( 6+7 )</t>
  </si>
  <si>
    <t>Marcali Város Önkormányzata, és irányítása alá tartozó költségvetési szervek 2019. évi működési célú bevételei és  kiadásai</t>
  </si>
  <si>
    <t>Marcali Város Önkormányzata, és irányítása alá tartozó költségvetési szervek 2019. évi felhalmozási célú bevételei és  kiadásai</t>
  </si>
  <si>
    <t xml:space="preserve">Marcali Város Önkormányzata, és irányítása alá tartozó költségvetési szervek  előirányzati ütemterve 2019.évre                         </t>
  </si>
  <si>
    <t>Marcali Város Önkormányzata által 2019. évben ellátandó, önként vállalt feladatai, és államigazgatási feladatai       e Ft</t>
  </si>
  <si>
    <t xml:space="preserve">            Működési célú támogatások áht. belülről</t>
  </si>
  <si>
    <t xml:space="preserve">            Működési célú támogatás áht. belülről</t>
  </si>
  <si>
    <t xml:space="preserve">Ivóvíz és szenyvíz közművek felújítása    </t>
  </si>
  <si>
    <t xml:space="preserve">Marcali Múzeum </t>
  </si>
  <si>
    <t xml:space="preserve">GAMESZSZ  </t>
  </si>
  <si>
    <t xml:space="preserve">GAMESZSZ </t>
  </si>
  <si>
    <t>Marcali Városi Fürdő és Szabadidő Központ</t>
  </si>
  <si>
    <t xml:space="preserve">Berzsenyi Dániel Városi Könyvtár </t>
  </si>
  <si>
    <t>Általános polgármesteri alap</t>
  </si>
  <si>
    <t xml:space="preserve">Működési célú támogatás </t>
  </si>
  <si>
    <t>2019. évi módosított előirányzat</t>
  </si>
  <si>
    <t xml:space="preserve">Marcali Város Önkormányzata, és irányítása alá tartozó költségvetési szervek 2019.évi  bevételi előirányzatai                                                    </t>
  </si>
  <si>
    <t xml:space="preserve">1. melléklet a  /2019.(. .) önkormányzati rendelethez </t>
  </si>
  <si>
    <t xml:space="preserve">2. melléklet a /2019.( ) önkormányzati rendelethez </t>
  </si>
  <si>
    <t>Marcali Város Önkormányzata   irányítása alá tartozó költségvetési szervek 2019. évi kiadási előirányzatai                                          e Ft</t>
  </si>
  <si>
    <t>Marcali Város Önkormányzata   irányítása alá tartozó költségvetési szervek 2019. évi bevételi előirányzatai                                          e Ft</t>
  </si>
  <si>
    <t xml:space="preserve">                                                                                3. melléklet a  /2019.(..) önkormányzati rendelethez</t>
  </si>
  <si>
    <t>5.1. melléklet a  /2019.( .) önkormányzati rendelethez</t>
  </si>
  <si>
    <t>5.2. melléklet a /2019.(.) önkormányzati rendelethez</t>
  </si>
  <si>
    <t>" Marcali Expo 2019 " rendezvény lebonyolítása</t>
  </si>
  <si>
    <t>A 80.000.000,- forintos, részben képviselői kezdeményezésre, részben hivatali kezdeményezésre induló közterület felújítások, egyéb kiadások</t>
  </si>
  <si>
    <t>Egyéb működési célú támogatások államháztartáson belülre / TKT, Roma Önkorm.,  Marcali Katasztrófavédelmi Kirendeltség /</t>
  </si>
  <si>
    <t>Egyéb működési célú átvett pénzeszközök / DRV pályázat 3.884e Ft/</t>
  </si>
  <si>
    <t xml:space="preserve">                                                                                 4. melléklet a  /2019.(. .) önkormányzati rendelethez</t>
  </si>
  <si>
    <t>6. melléklet  a  /2019.( .) önkormányzati rendelethez</t>
  </si>
  <si>
    <t>7. melléklet  a  /2019.(. .) önkormányzati rendelethez</t>
  </si>
  <si>
    <t>Noszlopy Ált. Iskola konyha kialakításához önerő biztosítása</t>
  </si>
  <si>
    <t>Birkozócsarnok felújítására benyújtandó pályázathoz önerő biztosítása</t>
  </si>
  <si>
    <t>Előző évi elszámolásból eredő bevétel</t>
  </si>
  <si>
    <t>Magánszemélyek jövedelemadói</t>
  </si>
  <si>
    <t>TOP-1.1.3-15: 95.420, önerő:27.916/hitel /</t>
  </si>
  <si>
    <t>Egyéb pénzügyi műveletek</t>
  </si>
  <si>
    <t>Felhalmozási célú támogatások á.h. belülről</t>
  </si>
  <si>
    <t>Egyéb dologi kiadások, egyéb pü. műveletek kiadásai</t>
  </si>
  <si>
    <t>Egyéb műk. célú támogatások áh.kívülre</t>
  </si>
  <si>
    <t>Költségvetési kiadások összesen (1+2+24+25 )</t>
  </si>
  <si>
    <t>Egyéb működési bevételek, kártérítésből származó bevétel</t>
  </si>
  <si>
    <t>Átcsoportosítás</t>
  </si>
  <si>
    <t>Beruházásból</t>
  </si>
  <si>
    <t>Személyi juttatásra</t>
  </si>
  <si>
    <t>Szakmai szolgáltatásra</t>
  </si>
  <si>
    <t>Felújításra</t>
  </si>
  <si>
    <t>Egyéb szolgáltatásra</t>
  </si>
  <si>
    <t>TOP-1.1.1-15: 465.653      önerő: 30.000 / hitel / + egyéb forrás: 89.977</t>
  </si>
  <si>
    <t>TOP-1.1.3-15:  önerő:14.584/hitel /</t>
  </si>
  <si>
    <t>Alapítványok Támogatása / Noszlopy Alapítvány, Mikszáth Alapítvány, Zenélő Gyermekekért Alapítvány</t>
  </si>
  <si>
    <t>Eredeti</t>
  </si>
  <si>
    <t>Módosított</t>
  </si>
  <si>
    <t xml:space="preserve">TOP-3.1.1-15: </t>
  </si>
  <si>
    <t>Horvátkúti városrész: Marton horhó és Május 1. u. közötti árok, Lőczi horhó, Bekk vagy Sneff horhó árok rendbetétele, áteresz kialakítás</t>
  </si>
  <si>
    <t>Működési célú visszatérítendő támogatások áh. belülről                                                               / CLLD támogatási előleg visszafizetése 10.000 e Ft/</t>
  </si>
  <si>
    <t xml:space="preserve">Müködési célú visszatérítendő támogatás, kölcsön nyújtása államháztartáson kivülre  </t>
  </si>
  <si>
    <t xml:space="preserve">Marcali Város Önkormányzata, és irányítása alá tartozó költségvetési szervek 2019.évi  kiadási előirányzatai                                             </t>
  </si>
  <si>
    <t>Önkormányzatok működési támogatásai (1+…6)</t>
  </si>
  <si>
    <t>Működési célú támogatások államháztartáson belülről (8+9)</t>
  </si>
  <si>
    <t>Felhalmozási célú támogatások államháztartáson belülről (11)</t>
  </si>
  <si>
    <t>Felhalmozási célú önkormányzati támogatás, egyéb felhalmozási célú bevétel áh. belülről</t>
  </si>
  <si>
    <t>Termékek és szolgáltatások adói (15+..17)</t>
  </si>
  <si>
    <t>Közhatalmi bevételek (13+14+18+19)</t>
  </si>
  <si>
    <t>Működési bevételek (21+..30)</t>
  </si>
  <si>
    <t>Felhalmozási bevételek (32)</t>
  </si>
  <si>
    <t xml:space="preserve">Működési célú  kölcsönök visszatérülése államháztartáson kívülről   </t>
  </si>
  <si>
    <t>Működési célú átvett pénzeszközök ( 34+35)</t>
  </si>
  <si>
    <t>Felhalmozási célú átvett pénzeszközök ( 37 + 38 )</t>
  </si>
  <si>
    <t>Költségvetési bevételek (7+10+12+20+31+33+36+39)</t>
  </si>
  <si>
    <t xml:space="preserve">Finanszírozási bevétel (41+42+43) </t>
  </si>
  <si>
    <t>Bevételek mindösszesen(40+44 )</t>
  </si>
  <si>
    <t>Különféle befizetések és egyéb dologi kiadások (20+.. +24)</t>
  </si>
  <si>
    <t>Dologi kiadások összesen ( 5+8+16+19+25 )</t>
  </si>
  <si>
    <t>Ellátottak pénzbeli juttatásai  ( 27+..35 )</t>
  </si>
  <si>
    <t xml:space="preserve">Előző évi elszámolásból származó visszafizetési kötelezettség </t>
  </si>
  <si>
    <t>Egyéb működési célú kiadások ( 37+..   +42)</t>
  </si>
  <si>
    <t>Beruházások ( 44 )</t>
  </si>
  <si>
    <t>Egyéb felhalmozási célú kiadások (47+48 )</t>
  </si>
  <si>
    <t>Költségvetési kiadások összesen (1+2+26+36+43+45+46+49 )</t>
  </si>
  <si>
    <t>Finanszírozási kiadások  ( 51+.. + 54)</t>
  </si>
  <si>
    <t>Kiadások mindösszesen( 50+55)</t>
  </si>
  <si>
    <t>Dózsa György utcai szegregátum rehabilitációja (ERFA-Infra) / visszafizetés 79.698e/ Ft /</t>
  </si>
  <si>
    <t>Mesztegnyő kerékpárút /visszafizetés 60.690e/ Ft</t>
  </si>
  <si>
    <t>8/3. melléklet a  /2019.( .) önkormányzati rendelethez</t>
  </si>
  <si>
    <t>8/2. melléklet a  /2019.(. .) önkormányzati rendelethez</t>
  </si>
  <si>
    <t>8/1. melléklet a  /2019.( .) önkormányzati rendelethez</t>
  </si>
  <si>
    <t>9. melléklet  a  /2019.(. .) önkormányzati rendelethez</t>
  </si>
  <si>
    <t>10. melléklet a  /2019.(.) önkormányzati rendelethez</t>
  </si>
  <si>
    <t>11. melléklet a /2019.(. .) önkormányzati rendelethez</t>
  </si>
  <si>
    <t>Működési célú visszatérítendő támogatások áh. belülre                                                               /CLLD támogatási előleg  10.000 e Ft/</t>
  </si>
  <si>
    <t>Egyéb felhalmozási célú támogatások áh.belülre / pályázati pénzek visszafizetése/</t>
  </si>
  <si>
    <t>Marcali Közös Önkormányzati Hivatal 2019.évi bevételi előirányzatai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</si>
</sst>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_"/>
    <numFmt numFmtId="165" formatCode="00"/>
    <numFmt numFmtId="166" formatCode="#,##0\ _F_t"/>
    <numFmt numFmtId="167" formatCode="#,###"/>
  </numFmts>
  <fonts count="6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0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i/>
      <u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Times New Roman"/>
      <family val="1"/>
      <charset val="238"/>
    </font>
    <font>
      <b/>
      <u/>
      <sz val="12"/>
      <name val="Cambria"/>
      <family val="1"/>
      <charset val="238"/>
    </font>
    <font>
      <b/>
      <sz val="12"/>
      <name val="Times New Roman"/>
      <family val="1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sz val="12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i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u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22"/>
        <bgColor theme="0" tint="-0.2499465926084170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47" fillId="0" borderId="0"/>
    <xf numFmtId="0" fontId="13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47" fillId="0" borderId="0"/>
    <xf numFmtId="0" fontId="40" fillId="0" borderId="0"/>
    <xf numFmtId="0" fontId="10" fillId="0" borderId="0"/>
    <xf numFmtId="0" fontId="47" fillId="0" borderId="0"/>
    <xf numFmtId="0" fontId="47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0" fillId="0" borderId="0"/>
    <xf numFmtId="0" fontId="10" fillId="0" borderId="0"/>
    <xf numFmtId="0" fontId="7" fillId="0" borderId="0"/>
    <xf numFmtId="0" fontId="39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618">
    <xf numFmtId="0" fontId="0" fillId="0" borderId="0" xfId="0"/>
    <xf numFmtId="0" fontId="10" fillId="0" borderId="0" xfId="9"/>
    <xf numFmtId="0" fontId="21" fillId="0" borderId="0" xfId="9" applyFont="1"/>
    <xf numFmtId="0" fontId="10" fillId="0" borderId="0" xfId="9" applyAlignment="1">
      <alignment vertical="center"/>
    </xf>
    <xf numFmtId="0" fontId="24" fillId="0" borderId="0" xfId="9" applyFont="1"/>
    <xf numFmtId="0" fontId="18" fillId="0" borderId="0" xfId="5" applyFont="1"/>
    <xf numFmtId="0" fontId="18" fillId="0" borderId="0" xfId="5" applyFont="1" applyAlignment="1">
      <alignment wrapText="1"/>
    </xf>
    <xf numFmtId="0" fontId="17" fillId="0" borderId="0" xfId="5" applyFont="1" applyAlignment="1">
      <alignment horizontal="left" vertical="center"/>
    </xf>
    <xf numFmtId="0" fontId="17" fillId="0" borderId="0" xfId="5" applyFont="1"/>
    <xf numFmtId="3" fontId="27" fillId="0" borderId="6" xfId="9" applyNumberFormat="1" applyFont="1" applyBorder="1" applyAlignment="1">
      <alignment horizontal="right" vertical="top" wrapText="1"/>
    </xf>
    <xf numFmtId="3" fontId="27" fillId="0" borderId="8" xfId="9" applyNumberFormat="1" applyFont="1" applyBorder="1" applyAlignment="1">
      <alignment horizontal="right" vertical="center" wrapText="1"/>
    </xf>
    <xf numFmtId="3" fontId="27" fillId="0" borderId="6" xfId="9" applyNumberFormat="1" applyFont="1" applyBorder="1" applyAlignment="1">
      <alignment horizontal="right" wrapText="1"/>
    </xf>
    <xf numFmtId="3" fontId="22" fillId="0" borderId="6" xfId="9" applyNumberFormat="1" applyFont="1" applyBorder="1" applyAlignment="1">
      <alignment horizontal="right" vertical="top" wrapText="1"/>
    </xf>
    <xf numFmtId="3" fontId="22" fillId="0" borderId="8" xfId="9" applyNumberFormat="1" applyFont="1" applyBorder="1" applyAlignment="1">
      <alignment horizontal="right" vertical="top" wrapText="1"/>
    </xf>
    <xf numFmtId="3" fontId="22" fillId="0" borderId="13" xfId="9" applyNumberFormat="1" applyFont="1" applyBorder="1" applyAlignment="1">
      <alignment horizontal="right" wrapText="1"/>
    </xf>
    <xf numFmtId="0" fontId="22" fillId="2" borderId="6" xfId="9" applyFont="1" applyFill="1" applyBorder="1" applyAlignment="1">
      <alignment horizontal="center" vertical="top" wrapText="1"/>
    </xf>
    <xf numFmtId="3" fontId="27" fillId="0" borderId="6" xfId="9" applyNumberFormat="1" applyFont="1" applyBorder="1" applyAlignment="1">
      <alignment horizontal="right" vertical="center" wrapText="1"/>
    </xf>
    <xf numFmtId="3" fontId="22" fillId="0" borderId="0" xfId="9" applyNumberFormat="1" applyFont="1" applyAlignment="1">
      <alignment horizontal="right" wrapText="1"/>
    </xf>
    <xf numFmtId="0" fontId="24" fillId="0" borderId="0" xfId="9" applyFont="1" applyAlignment="1">
      <alignment horizontal="center" vertical="center" wrapText="1"/>
    </xf>
    <xf numFmtId="0" fontId="22" fillId="0" borderId="0" xfId="9" applyFont="1" applyAlignment="1">
      <alignment horizontal="center" vertical="top" wrapText="1"/>
    </xf>
    <xf numFmtId="0" fontId="22" fillId="0" borderId="0" xfId="9" applyFont="1" applyAlignment="1">
      <alignment horizontal="center" wrapText="1"/>
    </xf>
    <xf numFmtId="3" fontId="27" fillId="0" borderId="0" xfId="9" applyNumberFormat="1" applyFont="1" applyAlignment="1">
      <alignment horizontal="right" vertical="center" wrapText="1"/>
    </xf>
    <xf numFmtId="3" fontId="27" fillId="0" borderId="0" xfId="9" applyNumberFormat="1" applyFont="1" applyAlignment="1">
      <alignment horizontal="right" vertical="top" wrapText="1"/>
    </xf>
    <xf numFmtId="3" fontId="27" fillId="0" borderId="0" xfId="9" applyNumberFormat="1" applyFont="1" applyAlignment="1">
      <alignment horizontal="right" wrapText="1"/>
    </xf>
    <xf numFmtId="0" fontId="27" fillId="0" borderId="0" xfId="9" applyFont="1"/>
    <xf numFmtId="0" fontId="27" fillId="0" borderId="0" xfId="5" applyFont="1"/>
    <xf numFmtId="0" fontId="28" fillId="0" borderId="0" xfId="21" applyFont="1"/>
    <xf numFmtId="0" fontId="14" fillId="0" borderId="0" xfId="21"/>
    <xf numFmtId="3" fontId="14" fillId="0" borderId="0" xfId="21" applyNumberFormat="1"/>
    <xf numFmtId="3" fontId="18" fillId="0" borderId="0" xfId="21" applyNumberFormat="1" applyFont="1"/>
    <xf numFmtId="0" fontId="10" fillId="0" borderId="0" xfId="21" applyFont="1" applyAlignment="1">
      <alignment horizontal="center" vertical="center" wrapText="1"/>
    </xf>
    <xf numFmtId="0" fontId="14" fillId="0" borderId="0" xfId="21" applyAlignment="1">
      <alignment horizontal="center" vertical="center" wrapText="1"/>
    </xf>
    <xf numFmtId="167" fontId="30" fillId="0" borderId="0" xfId="17" applyNumberFormat="1" applyFont="1" applyAlignment="1">
      <alignment vertical="center" wrapText="1"/>
    </xf>
    <xf numFmtId="167" fontId="25" fillId="0" borderId="0" xfId="17" applyNumberFormat="1" applyAlignment="1">
      <alignment vertical="center" wrapText="1"/>
    </xf>
    <xf numFmtId="167" fontId="31" fillId="0" borderId="0" xfId="17" applyNumberFormat="1" applyFont="1" applyAlignment="1">
      <alignment horizontal="right" vertical="center"/>
    </xf>
    <xf numFmtId="167" fontId="16" fillId="2" borderId="18" xfId="17" applyNumberFormat="1" applyFont="1" applyFill="1" applyBorder="1" applyAlignment="1">
      <alignment horizontal="center" vertical="center" wrapText="1"/>
    </xf>
    <xf numFmtId="167" fontId="16" fillId="2" borderId="6" xfId="17" applyNumberFormat="1" applyFont="1" applyFill="1" applyBorder="1" applyAlignment="1">
      <alignment horizontal="center" vertical="center" wrapText="1"/>
    </xf>
    <xf numFmtId="167" fontId="32" fillId="0" borderId="0" xfId="17" applyNumberFormat="1" applyFont="1" applyAlignment="1">
      <alignment horizontal="center" vertical="center" wrapText="1"/>
    </xf>
    <xf numFmtId="167" fontId="25" fillId="0" borderId="0" xfId="17" applyNumberFormat="1" applyAlignment="1">
      <alignment horizontal="center" vertical="center" wrapText="1"/>
    </xf>
    <xf numFmtId="167" fontId="25" fillId="0" borderId="0" xfId="18" applyNumberFormat="1" applyAlignment="1">
      <alignment vertical="center" wrapText="1"/>
    </xf>
    <xf numFmtId="167" fontId="31" fillId="0" borderId="0" xfId="18" applyNumberFormat="1" applyFont="1" applyAlignment="1">
      <alignment horizontal="right" vertical="center"/>
    </xf>
    <xf numFmtId="167" fontId="16" fillId="2" borderId="18" xfId="18" applyNumberFormat="1" applyFont="1" applyFill="1" applyBorder="1" applyAlignment="1">
      <alignment horizontal="center" vertical="center" wrapText="1"/>
    </xf>
    <xf numFmtId="167" fontId="16" fillId="2" borderId="6" xfId="18" applyNumberFormat="1" applyFont="1" applyFill="1" applyBorder="1" applyAlignment="1">
      <alignment horizontal="center" vertical="center" wrapText="1"/>
    </xf>
    <xf numFmtId="167" fontId="32" fillId="0" borderId="0" xfId="18" applyNumberFormat="1" applyFont="1" applyAlignment="1">
      <alignment horizontal="center" vertical="center" wrapText="1"/>
    </xf>
    <xf numFmtId="167" fontId="25" fillId="0" borderId="0" xfId="18" applyNumberFormat="1" applyAlignment="1">
      <alignment horizontal="center" vertical="center" wrapText="1"/>
    </xf>
    <xf numFmtId="0" fontId="35" fillId="0" borderId="0" xfId="2" applyFont="1"/>
    <xf numFmtId="0" fontId="35" fillId="0" borderId="0" xfId="2" applyFont="1" applyAlignment="1">
      <alignment horizontal="right"/>
    </xf>
    <xf numFmtId="49" fontId="35" fillId="0" borderId="0" xfId="2" applyNumberFormat="1" applyFont="1"/>
    <xf numFmtId="3" fontId="35" fillId="0" borderId="6" xfId="2" applyNumberFormat="1" applyFont="1" applyBorder="1"/>
    <xf numFmtId="3" fontId="35" fillId="0" borderId="3" xfId="2" applyNumberFormat="1" applyFont="1" applyBorder="1"/>
    <xf numFmtId="0" fontId="35" fillId="0" borderId="0" xfId="2" applyFont="1" applyAlignment="1">
      <alignment vertical="center"/>
    </xf>
    <xf numFmtId="3" fontId="35" fillId="0" borderId="22" xfId="2" applyNumberFormat="1" applyFont="1" applyBorder="1"/>
    <xf numFmtId="3" fontId="35" fillId="0" borderId="20" xfId="2" applyNumberFormat="1" applyFont="1" applyBorder="1"/>
    <xf numFmtId="0" fontId="35" fillId="0" borderId="0" xfId="2" applyFont="1" applyAlignment="1">
      <alignment horizontal="left"/>
    </xf>
    <xf numFmtId="0" fontId="25" fillId="0" borderId="0" xfId="20" applyAlignment="1">
      <alignment horizontal="right" vertical="center" wrapText="1"/>
    </xf>
    <xf numFmtId="0" fontId="18" fillId="0" borderId="0" xfId="21" applyFont="1"/>
    <xf numFmtId="0" fontId="10" fillId="0" borderId="0" xfId="8"/>
    <xf numFmtId="0" fontId="35" fillId="5" borderId="17" xfId="2" applyFont="1" applyFill="1" applyBorder="1" applyAlignment="1">
      <alignment horizontal="center"/>
    </xf>
    <xf numFmtId="0" fontId="35" fillId="5" borderId="19" xfId="2" applyFont="1" applyFill="1" applyBorder="1" applyAlignment="1">
      <alignment horizontal="center"/>
    </xf>
    <xf numFmtId="3" fontId="35" fillId="0" borderId="6" xfId="2" applyNumberFormat="1" applyFont="1" applyBorder="1" applyAlignment="1">
      <alignment vertical="center"/>
    </xf>
    <xf numFmtId="0" fontId="39" fillId="0" borderId="0" xfId="25" applyProtection="1">
      <protection locked="0"/>
    </xf>
    <xf numFmtId="0" fontId="25" fillId="0" borderId="26" xfId="25" applyFont="1" applyBorder="1" applyAlignment="1">
      <alignment horizontal="center" vertical="center" wrapText="1"/>
    </xf>
    <xf numFmtId="0" fontId="38" fillId="5" borderId="28" xfId="25" applyFont="1" applyFill="1" applyBorder="1" applyAlignment="1">
      <alignment horizontal="center" vertical="center"/>
    </xf>
    <xf numFmtId="0" fontId="38" fillId="5" borderId="29" xfId="25" applyFont="1" applyFill="1" applyBorder="1" applyAlignment="1">
      <alignment horizontal="center" vertical="center"/>
    </xf>
    <xf numFmtId="0" fontId="39" fillId="0" borderId="0" xfId="25"/>
    <xf numFmtId="0" fontId="39" fillId="0" borderId="0" xfId="25" applyAlignment="1">
      <alignment vertical="center"/>
    </xf>
    <xf numFmtId="3" fontId="39" fillId="0" borderId="0" xfId="25" applyNumberFormat="1" applyAlignment="1" applyProtection="1">
      <alignment vertical="center"/>
      <protection locked="0"/>
    </xf>
    <xf numFmtId="0" fontId="39" fillId="0" borderId="0" xfId="25" applyAlignment="1" applyProtection="1">
      <alignment vertical="center"/>
      <protection locked="0"/>
    </xf>
    <xf numFmtId="3" fontId="39" fillId="0" borderId="0" xfId="25" applyNumberFormat="1" applyAlignment="1">
      <alignment vertical="center"/>
    </xf>
    <xf numFmtId="167" fontId="39" fillId="0" borderId="0" xfId="25" applyNumberFormat="1" applyAlignment="1">
      <alignment vertical="center"/>
    </xf>
    <xf numFmtId="0" fontId="20" fillId="0" borderId="0" xfId="25" applyFont="1"/>
    <xf numFmtId="0" fontId="20" fillId="0" borderId="0" xfId="25" applyFont="1" applyProtection="1">
      <protection locked="0"/>
    </xf>
    <xf numFmtId="0" fontId="8" fillId="0" borderId="0" xfId="5" applyFont="1"/>
    <xf numFmtId="0" fontId="8" fillId="0" borderId="0" xfId="5" applyFont="1" applyAlignment="1">
      <alignment horizontal="center" vertical="center"/>
    </xf>
    <xf numFmtId="165" fontId="12" fillId="0" borderId="0" xfId="5" applyNumberFormat="1" applyFont="1" applyAlignment="1">
      <alignment horizontal="center" vertical="center"/>
    </xf>
    <xf numFmtId="0" fontId="8" fillId="0" borderId="0" xfId="5" applyFont="1" applyAlignment="1">
      <alignment vertical="center" wrapText="1"/>
    </xf>
    <xf numFmtId="0" fontId="9" fillId="0" borderId="0" xfId="5" applyFont="1"/>
    <xf numFmtId="0" fontId="8" fillId="0" borderId="0" xfId="5" applyFont="1" applyAlignment="1">
      <alignment vertical="center"/>
    </xf>
    <xf numFmtId="0" fontId="7" fillId="0" borderId="0" xfId="5"/>
    <xf numFmtId="0" fontId="10" fillId="0" borderId="0" xfId="22"/>
    <xf numFmtId="3" fontId="10" fillId="0" borderId="0" xfId="22" applyNumberFormat="1"/>
    <xf numFmtId="0" fontId="37" fillId="0" borderId="0" xfId="22" applyFont="1"/>
    <xf numFmtId="3" fontId="18" fillId="0" borderId="0" xfId="22" applyNumberFormat="1" applyFont="1" applyAlignment="1">
      <alignment horizontal="right" vertical="top" wrapText="1"/>
    </xf>
    <xf numFmtId="0" fontId="25" fillId="0" borderId="0" xfId="25" applyFont="1" applyAlignment="1">
      <alignment horizontal="center" vertical="center" wrapText="1"/>
    </xf>
    <xf numFmtId="166" fontId="10" fillId="0" borderId="0" xfId="9" applyNumberFormat="1"/>
    <xf numFmtId="0" fontId="18" fillId="0" borderId="0" xfId="9" applyFont="1" applyAlignment="1">
      <alignment horizontal="right" vertical="center" wrapText="1"/>
    </xf>
    <xf numFmtId="166" fontId="18" fillId="0" borderId="0" xfId="9" applyNumberFormat="1" applyFont="1" applyAlignment="1">
      <alignment horizontal="right" vertical="center" wrapText="1"/>
    </xf>
    <xf numFmtId="3" fontId="10" fillId="0" borderId="0" xfId="9" applyNumberFormat="1"/>
    <xf numFmtId="166" fontId="10" fillId="0" borderId="0" xfId="9" applyNumberFormat="1" applyAlignment="1">
      <alignment horizontal="right" vertical="center"/>
    </xf>
    <xf numFmtId="3" fontId="41" fillId="0" borderId="6" xfId="9" applyNumberFormat="1" applyFont="1" applyBorder="1" applyAlignment="1">
      <alignment horizontal="right" vertical="center"/>
    </xf>
    <xf numFmtId="0" fontId="44" fillId="0" borderId="25" xfId="9" applyFont="1" applyBorder="1" applyAlignment="1">
      <alignment horizontal="left" vertical="center" wrapText="1"/>
    </xf>
    <xf numFmtId="3" fontId="44" fillId="0" borderId="25" xfId="9" applyNumberFormat="1" applyFont="1" applyBorder="1" applyAlignment="1">
      <alignment horizontal="right" vertical="center" wrapText="1"/>
    </xf>
    <xf numFmtId="10" fontId="43" fillId="0" borderId="25" xfId="9" applyNumberFormat="1" applyFont="1" applyBorder="1" applyAlignment="1">
      <alignment horizontal="center" vertical="center" wrapText="1"/>
    </xf>
    <xf numFmtId="167" fontId="26" fillId="0" borderId="0" xfId="17" applyNumberFormat="1" applyFont="1" applyAlignment="1">
      <alignment horizontal="center" vertical="center" wrapText="1"/>
    </xf>
    <xf numFmtId="0" fontId="26" fillId="0" borderId="6" xfId="5" applyFont="1" applyBorder="1"/>
    <xf numFmtId="0" fontId="16" fillId="0" borderId="6" xfId="5" applyFont="1" applyBorder="1"/>
    <xf numFmtId="3" fontId="16" fillId="0" borderId="6" xfId="5" applyNumberFormat="1" applyFont="1" applyBorder="1" applyAlignment="1">
      <alignment horizontal="right" vertical="center"/>
    </xf>
    <xf numFmtId="3" fontId="16" fillId="0" borderId="6" xfId="5" applyNumberFormat="1" applyFont="1" applyBorder="1" applyAlignment="1">
      <alignment vertical="center"/>
    </xf>
    <xf numFmtId="0" fontId="12" fillId="0" borderId="6" xfId="5" applyFont="1" applyBorder="1"/>
    <xf numFmtId="0" fontId="46" fillId="0" borderId="6" xfId="5" applyFont="1" applyBorder="1"/>
    <xf numFmtId="3" fontId="12" fillId="0" borderId="6" xfId="5" applyNumberFormat="1" applyFont="1" applyBorder="1"/>
    <xf numFmtId="3" fontId="46" fillId="0" borderId="6" xfId="5" applyNumberFormat="1" applyFont="1" applyBorder="1"/>
    <xf numFmtId="0" fontId="50" fillId="0" borderId="6" xfId="5" applyFont="1" applyBorder="1" applyAlignment="1">
      <alignment vertical="center" wrapText="1"/>
    </xf>
    <xf numFmtId="0" fontId="51" fillId="0" borderId="6" xfId="5" applyFont="1" applyBorder="1"/>
    <xf numFmtId="0" fontId="15" fillId="0" borderId="0" xfId="8" applyFont="1"/>
    <xf numFmtId="0" fontId="16" fillId="0" borderId="16" xfId="8" applyFont="1" applyBorder="1" applyAlignment="1">
      <alignment horizontal="center" wrapText="1"/>
    </xf>
    <xf numFmtId="0" fontId="26" fillId="0" borderId="18" xfId="8" applyFont="1" applyBorder="1" applyAlignment="1">
      <alignment wrapText="1"/>
    </xf>
    <xf numFmtId="0" fontId="16" fillId="0" borderId="21" xfId="8" applyFont="1" applyBorder="1" applyAlignment="1">
      <alignment wrapText="1"/>
    </xf>
    <xf numFmtId="0" fontId="26" fillId="0" borderId="6" xfId="21" applyFont="1" applyBorder="1" applyAlignment="1">
      <alignment vertical="top" wrapText="1"/>
    </xf>
    <xf numFmtId="0" fontId="46" fillId="0" borderId="6" xfId="5" applyFont="1" applyBorder="1" applyAlignment="1">
      <alignment horizontal="center" vertical="center"/>
    </xf>
    <xf numFmtId="0" fontId="46" fillId="0" borderId="0" xfId="5" applyFont="1"/>
    <xf numFmtId="0" fontId="46" fillId="0" borderId="0" xfId="5" applyFont="1" applyAlignment="1">
      <alignment vertical="center"/>
    </xf>
    <xf numFmtId="0" fontId="16" fillId="2" borderId="6" xfId="5" applyFont="1" applyFill="1" applyBorder="1" applyAlignment="1">
      <alignment horizontal="center" vertical="center" wrapText="1"/>
    </xf>
    <xf numFmtId="0" fontId="16" fillId="2" borderId="6" xfId="5" applyFont="1" applyFill="1" applyBorder="1" applyAlignment="1">
      <alignment vertical="center" wrapText="1"/>
    </xf>
    <xf numFmtId="0" fontId="26" fillId="0" borderId="0" xfId="5" applyFont="1"/>
    <xf numFmtId="0" fontId="15" fillId="0" borderId="0" xfId="21" applyFont="1"/>
    <xf numFmtId="0" fontId="39" fillId="0" borderId="0" xfId="20" applyFont="1" applyAlignment="1">
      <alignment horizontal="center" vertical="center" wrapText="1"/>
    </xf>
    <xf numFmtId="0" fontId="57" fillId="5" borderId="27" xfId="25" applyFont="1" applyFill="1" applyBorder="1" applyAlignment="1">
      <alignment horizontal="center" vertical="center" wrapText="1"/>
    </xf>
    <xf numFmtId="0" fontId="57" fillId="5" borderId="28" xfId="25" applyFont="1" applyFill="1" applyBorder="1" applyAlignment="1">
      <alignment horizontal="center" vertical="center"/>
    </xf>
    <xf numFmtId="0" fontId="39" fillId="0" borderId="30" xfId="25" applyBorder="1" applyAlignment="1">
      <alignment horizontal="left" vertical="center"/>
    </xf>
    <xf numFmtId="0" fontId="39" fillId="0" borderId="41" xfId="25" applyBorder="1" applyAlignment="1">
      <alignment horizontal="left" vertical="center"/>
    </xf>
    <xf numFmtId="0" fontId="39" fillId="0" borderId="38" xfId="25" applyBorder="1" applyAlignment="1">
      <alignment horizontal="left" vertical="center"/>
    </xf>
    <xf numFmtId="0" fontId="58" fillId="0" borderId="0" xfId="25" applyFont="1"/>
    <xf numFmtId="0" fontId="58" fillId="0" borderId="0" xfId="25" applyFont="1" applyProtection="1">
      <protection locked="0"/>
    </xf>
    <xf numFmtId="0" fontId="15" fillId="0" borderId="0" xfId="22" applyFont="1"/>
    <xf numFmtId="0" fontId="26" fillId="0" borderId="35" xfId="22" applyFont="1" applyBorder="1" applyAlignment="1">
      <alignment horizontal="left" vertical="top" wrapText="1"/>
    </xf>
    <xf numFmtId="0" fontId="26" fillId="0" borderId="0" xfId="22" applyFont="1" applyAlignment="1">
      <alignment horizontal="left" vertical="top" wrapText="1"/>
    </xf>
    <xf numFmtId="0" fontId="26" fillId="0" borderId="18" xfId="21" applyFont="1" applyBorder="1" applyAlignment="1">
      <alignment horizontal="left" vertical="top" wrapText="1"/>
    </xf>
    <xf numFmtId="3" fontId="26" fillId="0" borderId="6" xfId="21" applyNumberFormat="1" applyFont="1" applyBorder="1" applyAlignment="1">
      <alignment horizontal="right" vertical="top" wrapText="1"/>
    </xf>
    <xf numFmtId="0" fontId="26" fillId="0" borderId="18" xfId="21" applyFont="1" applyBorder="1" applyAlignment="1">
      <alignment vertical="top" wrapText="1"/>
    </xf>
    <xf numFmtId="0" fontId="26" fillId="3" borderId="18" xfId="21" applyFont="1" applyFill="1" applyBorder="1" applyAlignment="1">
      <alignment vertical="top" wrapText="1" shrinkToFit="1"/>
    </xf>
    <xf numFmtId="0" fontId="26" fillId="3" borderId="6" xfId="21" applyFont="1" applyFill="1" applyBorder="1" applyAlignment="1">
      <alignment vertical="top" wrapText="1" shrinkToFit="1"/>
    </xf>
    <xf numFmtId="167" fontId="26" fillId="0" borderId="18" xfId="18" applyNumberFormat="1" applyFont="1" applyBorder="1" applyAlignment="1">
      <alignment horizontal="left" vertical="center" wrapText="1"/>
    </xf>
    <xf numFmtId="167" fontId="26" fillId="0" borderId="6" xfId="18" applyNumberFormat="1" applyFont="1" applyBorder="1" applyAlignment="1" applyProtection="1">
      <alignment horizontal="right" vertical="center" wrapText="1"/>
      <protection locked="0"/>
    </xf>
    <xf numFmtId="167" fontId="26" fillId="0" borderId="6" xfId="18" applyNumberFormat="1" applyFont="1" applyBorder="1" applyAlignment="1">
      <alignment vertical="center" wrapText="1"/>
    </xf>
    <xf numFmtId="167" fontId="26" fillId="0" borderId="6" xfId="18" applyNumberFormat="1" applyFont="1" applyBorder="1" applyAlignment="1" applyProtection="1">
      <alignment vertical="center" wrapText="1"/>
      <protection locked="0"/>
    </xf>
    <xf numFmtId="167" fontId="26" fillId="0" borderId="18" xfId="18" applyNumberFormat="1" applyFont="1" applyBorder="1" applyAlignment="1" applyProtection="1">
      <alignment horizontal="left" vertical="center" wrapText="1"/>
      <protection locked="0"/>
    </xf>
    <xf numFmtId="167" fontId="26" fillId="0" borderId="6" xfId="18" applyNumberFormat="1" applyFont="1" applyBorder="1" applyAlignment="1" applyProtection="1">
      <alignment horizontal="center" vertical="center" wrapText="1"/>
      <protection locked="0"/>
    </xf>
    <xf numFmtId="167" fontId="16" fillId="0" borderId="18" xfId="18" applyNumberFormat="1" applyFont="1" applyBorder="1" applyAlignment="1">
      <alignment horizontal="left" vertical="center" wrapText="1"/>
    </xf>
    <xf numFmtId="1" fontId="16" fillId="0" borderId="6" xfId="18" applyNumberFormat="1" applyFont="1" applyBorder="1" applyAlignment="1">
      <alignment horizontal="right" vertical="center" wrapText="1"/>
    </xf>
    <xf numFmtId="167" fontId="16" fillId="0" borderId="6" xfId="18" applyNumberFormat="1" applyFont="1" applyBorder="1" applyAlignment="1">
      <alignment vertical="center" wrapText="1"/>
    </xf>
    <xf numFmtId="167" fontId="16" fillId="0" borderId="21" xfId="18" applyNumberFormat="1" applyFont="1" applyBorder="1" applyAlignment="1">
      <alignment horizontal="left" vertical="center" wrapText="1"/>
    </xf>
    <xf numFmtId="167" fontId="26" fillId="0" borderId="22" xfId="18" applyNumberFormat="1" applyFont="1" applyBorder="1" applyAlignment="1">
      <alignment horizontal="center" vertical="center" wrapText="1"/>
    </xf>
    <xf numFmtId="167" fontId="16" fillId="0" borderId="22" xfId="18" applyNumberFormat="1" applyFont="1" applyBorder="1" applyAlignment="1">
      <alignment vertical="center" wrapText="1"/>
    </xf>
    <xf numFmtId="167" fontId="39" fillId="0" borderId="0" xfId="18" applyNumberFormat="1" applyFont="1" applyAlignment="1">
      <alignment horizontal="center" vertical="center" wrapText="1"/>
    </xf>
    <xf numFmtId="167" fontId="39" fillId="0" borderId="0" xfId="18" applyNumberFormat="1" applyFont="1" applyAlignment="1">
      <alignment vertical="center" wrapText="1"/>
    </xf>
    <xf numFmtId="3" fontId="26" fillId="0" borderId="6" xfId="21" applyNumberFormat="1" applyFont="1" applyBorder="1" applyAlignment="1">
      <alignment horizontal="right" vertical="center"/>
    </xf>
    <xf numFmtId="3" fontId="26" fillId="0" borderId="6" xfId="21" applyNumberFormat="1" applyFont="1" applyBorder="1" applyAlignment="1">
      <alignment horizontal="right" vertical="center" wrapText="1"/>
    </xf>
    <xf numFmtId="167" fontId="26" fillId="0" borderId="6" xfId="17" applyNumberFormat="1" applyFont="1" applyBorder="1" applyAlignment="1" applyProtection="1">
      <alignment horizontal="right" vertical="center" wrapText="1"/>
      <protection locked="0"/>
    </xf>
    <xf numFmtId="167" fontId="26" fillId="0" borderId="6" xfId="17" applyNumberFormat="1" applyFont="1" applyBorder="1" applyAlignment="1">
      <alignment vertical="center" wrapText="1"/>
    </xf>
    <xf numFmtId="167" fontId="39" fillId="0" borderId="0" xfId="17" applyNumberFormat="1" applyFont="1" applyAlignment="1">
      <alignment vertical="center" wrapText="1"/>
    </xf>
    <xf numFmtId="167" fontId="26" fillId="0" borderId="18" xfId="17" applyNumberFormat="1" applyFont="1" applyBorder="1" applyAlignment="1" applyProtection="1">
      <alignment horizontal="left" vertical="center" wrapText="1"/>
      <protection locked="0"/>
    </xf>
    <xf numFmtId="167" fontId="26" fillId="0" borderId="6" xfId="17" applyNumberFormat="1" applyFont="1" applyBorder="1" applyAlignment="1" applyProtection="1">
      <alignment horizontal="center" vertical="center" wrapText="1"/>
      <protection locked="0"/>
    </xf>
    <xf numFmtId="167" fontId="26" fillId="0" borderId="6" xfId="17" applyNumberFormat="1" applyFont="1" applyBorder="1" applyAlignment="1" applyProtection="1">
      <alignment vertical="center" wrapText="1"/>
      <protection locked="0"/>
    </xf>
    <xf numFmtId="167" fontId="16" fillId="0" borderId="18" xfId="17" applyNumberFormat="1" applyFont="1" applyBorder="1" applyAlignment="1">
      <alignment horizontal="left" vertical="center" wrapText="1"/>
    </xf>
    <xf numFmtId="167" fontId="16" fillId="0" borderId="6" xfId="17" applyNumberFormat="1" applyFont="1" applyBorder="1" applyAlignment="1">
      <alignment horizontal="right" vertical="center" wrapText="1"/>
    </xf>
    <xf numFmtId="167" fontId="16" fillId="0" borderId="6" xfId="17" applyNumberFormat="1" applyFont="1" applyBorder="1" applyAlignment="1">
      <alignment vertical="center" wrapText="1"/>
    </xf>
    <xf numFmtId="167" fontId="16" fillId="0" borderId="21" xfId="17" applyNumberFormat="1" applyFont="1" applyBorder="1" applyAlignment="1">
      <alignment horizontal="left" vertical="center" wrapText="1"/>
    </xf>
    <xf numFmtId="167" fontId="26" fillId="0" borderId="22" xfId="17" applyNumberFormat="1" applyFont="1" applyBorder="1" applyAlignment="1">
      <alignment horizontal="right" vertical="center" wrapText="1"/>
    </xf>
    <xf numFmtId="167" fontId="16" fillId="0" borderId="22" xfId="17" applyNumberFormat="1" applyFont="1" applyBorder="1" applyAlignment="1">
      <alignment vertical="center" wrapText="1"/>
    </xf>
    <xf numFmtId="167" fontId="39" fillId="0" borderId="0" xfId="17" applyNumberFormat="1" applyFont="1" applyAlignment="1">
      <alignment horizontal="center" vertical="center" wrapText="1"/>
    </xf>
    <xf numFmtId="0" fontId="26" fillId="0" borderId="18" xfId="9" applyFont="1" applyBorder="1" applyAlignment="1">
      <alignment horizontal="center" vertical="center" wrapText="1"/>
    </xf>
    <xf numFmtId="0" fontId="26" fillId="0" borderId="6" xfId="9" applyFont="1" applyBorder="1" applyAlignment="1">
      <alignment vertical="top" wrapText="1"/>
    </xf>
    <xf numFmtId="166" fontId="26" fillId="0" borderId="6" xfId="9" applyNumberFormat="1" applyFont="1" applyBorder="1" applyAlignment="1">
      <alignment horizontal="right" vertical="center" wrapText="1"/>
    </xf>
    <xf numFmtId="166" fontId="26" fillId="0" borderId="22" xfId="9" applyNumberFormat="1" applyFont="1" applyBorder="1" applyAlignment="1">
      <alignment horizontal="right" vertical="center" wrapText="1"/>
    </xf>
    <xf numFmtId="0" fontId="59" fillId="0" borderId="0" xfId="9" applyFont="1" applyAlignment="1">
      <alignment horizontal="center" vertical="center" wrapText="1"/>
    </xf>
    <xf numFmtId="0" fontId="15" fillId="0" borderId="0" xfId="9" applyFont="1"/>
    <xf numFmtId="166" fontId="15" fillId="0" borderId="0" xfId="9" applyNumberFormat="1" applyFont="1"/>
    <xf numFmtId="0" fontId="26" fillId="0" borderId="0" xfId="9" applyFont="1" applyAlignment="1">
      <alignment vertical="center" wrapText="1"/>
    </xf>
    <xf numFmtId="166" fontId="26" fillId="0" borderId="0" xfId="9" applyNumberFormat="1" applyFont="1" applyAlignment="1">
      <alignment horizontal="right" vertical="center" wrapText="1"/>
    </xf>
    <xf numFmtId="0" fontId="26" fillId="0" borderId="0" xfId="9" applyFont="1" applyAlignment="1">
      <alignment horizontal="center" vertical="center" wrapText="1"/>
    </xf>
    <xf numFmtId="0" fontId="45" fillId="0" borderId="25" xfId="9" applyFont="1" applyBorder="1" applyAlignment="1">
      <alignment vertical="top" wrapText="1"/>
    </xf>
    <xf numFmtId="0" fontId="15" fillId="0" borderId="0" xfId="5" applyFont="1" applyAlignment="1">
      <alignment horizontal="right"/>
    </xf>
    <xf numFmtId="0" fontId="16" fillId="2" borderId="4" xfId="9" applyFont="1" applyFill="1" applyBorder="1" applyAlignment="1">
      <alignment horizontal="center" vertical="center" wrapText="1"/>
    </xf>
    <xf numFmtId="0" fontId="16" fillId="2" borderId="5" xfId="9" applyFont="1" applyFill="1" applyBorder="1" applyAlignment="1">
      <alignment horizontal="center" wrapText="1"/>
    </xf>
    <xf numFmtId="49" fontId="26" fillId="0" borderId="5" xfId="9" applyNumberFormat="1" applyFont="1" applyBorder="1" applyAlignment="1">
      <alignment vertical="top" wrapText="1"/>
    </xf>
    <xf numFmtId="0" fontId="16" fillId="0" borderId="5" xfId="9" applyFont="1" applyBorder="1" applyAlignment="1">
      <alignment vertical="top" wrapText="1"/>
    </xf>
    <xf numFmtId="3" fontId="16" fillId="0" borderId="6" xfId="9" applyNumberFormat="1" applyFont="1" applyBorder="1" applyAlignment="1">
      <alignment horizontal="right" vertical="top" wrapText="1"/>
    </xf>
    <xf numFmtId="0" fontId="16" fillId="0" borderId="12" xfId="9" applyFont="1" applyBorder="1" applyAlignment="1">
      <alignment vertical="top" wrapText="1"/>
    </xf>
    <xf numFmtId="3" fontId="16" fillId="0" borderId="13" xfId="9" applyNumberFormat="1" applyFont="1" applyBorder="1" applyAlignment="1">
      <alignment horizontal="right" wrapText="1"/>
    </xf>
    <xf numFmtId="0" fontId="16" fillId="0" borderId="0" xfId="9" applyFont="1" applyAlignment="1">
      <alignment vertical="top" wrapText="1"/>
    </xf>
    <xf numFmtId="3" fontId="16" fillId="0" borderId="0" xfId="9" applyNumberFormat="1" applyFont="1" applyAlignment="1">
      <alignment horizontal="right" wrapText="1"/>
    </xf>
    <xf numFmtId="3" fontId="26" fillId="0" borderId="6" xfId="9" applyNumberFormat="1" applyFont="1" applyBorder="1" applyAlignment="1">
      <alignment horizontal="right" vertical="center" wrapText="1"/>
    </xf>
    <xf numFmtId="3" fontId="26" fillId="0" borderId="8" xfId="9" applyNumberFormat="1" applyFont="1" applyBorder="1" applyAlignment="1">
      <alignment horizontal="right" vertical="center" wrapText="1"/>
    </xf>
    <xf numFmtId="3" fontId="26" fillId="0" borderId="14" xfId="9" applyNumberFormat="1" applyFont="1" applyBorder="1" applyAlignment="1">
      <alignment horizontal="right" vertical="center" wrapText="1"/>
    </xf>
    <xf numFmtId="3" fontId="26" fillId="0" borderId="15" xfId="9" applyNumberFormat="1" applyFont="1" applyBorder="1" applyAlignment="1">
      <alignment horizontal="right" vertical="center" wrapText="1"/>
    </xf>
    <xf numFmtId="3" fontId="26" fillId="0" borderId="0" xfId="21" applyNumberFormat="1" applyFont="1"/>
    <xf numFmtId="0" fontId="15" fillId="0" borderId="0" xfId="9" applyFont="1" applyAlignment="1">
      <alignment horizontal="center" vertical="center" wrapText="1"/>
    </xf>
    <xf numFmtId="0" fontId="39" fillId="0" borderId="26" xfId="25" applyBorder="1" applyAlignment="1">
      <alignment horizontal="center" vertical="center" wrapText="1"/>
    </xf>
    <xf numFmtId="0" fontId="15" fillId="0" borderId="0" xfId="21" applyFont="1" applyAlignment="1">
      <alignment horizontal="center" vertical="center" wrapText="1"/>
    </xf>
    <xf numFmtId="0" fontId="15" fillId="0" borderId="18" xfId="9" applyFont="1" applyBorder="1" applyAlignment="1">
      <alignment horizontal="center" vertical="center" wrapText="1"/>
    </xf>
    <xf numFmtId="0" fontId="26" fillId="0" borderId="3" xfId="9" applyFont="1" applyBorder="1" applyAlignment="1">
      <alignment horizontal="center" vertical="center" wrapText="1"/>
    </xf>
    <xf numFmtId="3" fontId="26" fillId="0" borderId="6" xfId="9" applyNumberFormat="1" applyFont="1" applyBorder="1" applyAlignment="1">
      <alignment horizontal="center" vertical="center" wrapText="1"/>
    </xf>
    <xf numFmtId="10" fontId="26" fillId="0" borderId="3" xfId="9" applyNumberFormat="1" applyFont="1" applyBorder="1" applyAlignment="1">
      <alignment horizontal="center" vertical="center" wrapText="1"/>
    </xf>
    <xf numFmtId="0" fontId="35" fillId="0" borderId="6" xfId="5" applyFont="1" applyBorder="1" applyAlignment="1">
      <alignment vertical="center" wrapText="1"/>
    </xf>
    <xf numFmtId="3" fontId="35" fillId="0" borderId="6" xfId="5" applyNumberFormat="1" applyFont="1" applyBorder="1" applyAlignment="1">
      <alignment vertical="center" wrapText="1"/>
    </xf>
    <xf numFmtId="0" fontId="35" fillId="0" borderId="6" xfId="5" applyFont="1" applyBorder="1" applyAlignment="1">
      <alignment horizontal="left" vertical="center" wrapText="1"/>
    </xf>
    <xf numFmtId="3" fontId="35" fillId="0" borderId="6" xfId="5" applyNumberFormat="1" applyFont="1" applyBorder="1" applyAlignment="1">
      <alignment horizontal="right" vertical="center" wrapText="1"/>
    </xf>
    <xf numFmtId="0" fontId="60" fillId="0" borderId="6" xfId="5" applyFont="1" applyBorder="1" applyAlignment="1">
      <alignment horizontal="left" vertical="center" wrapText="1"/>
    </xf>
    <xf numFmtId="3" fontId="60" fillId="0" borderId="6" xfId="5" applyNumberFormat="1" applyFont="1" applyBorder="1" applyAlignment="1">
      <alignment horizontal="right" vertical="center" wrapText="1"/>
    </xf>
    <xf numFmtId="3" fontId="60" fillId="0" borderId="6" xfId="5" applyNumberFormat="1" applyFont="1" applyBorder="1" applyAlignment="1">
      <alignment vertical="center" wrapText="1"/>
    </xf>
    <xf numFmtId="0" fontId="26" fillId="0" borderId="6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3" fontId="16" fillId="0" borderId="6" xfId="5" applyNumberFormat="1" applyFont="1" applyBorder="1" applyAlignment="1">
      <alignment horizontal="right" vertical="center" wrapText="1"/>
    </xf>
    <xf numFmtId="0" fontId="35" fillId="0" borderId="6" xfId="0" applyFont="1" applyBorder="1" applyAlignment="1">
      <alignment horizontal="left" vertical="center" wrapText="1"/>
    </xf>
    <xf numFmtId="0" fontId="60" fillId="0" borderId="6" xfId="0" applyFont="1" applyBorder="1" applyAlignment="1">
      <alignment horizontal="left" vertical="center" wrapText="1"/>
    </xf>
    <xf numFmtId="0" fontId="26" fillId="0" borderId="6" xfId="22" applyFont="1" applyBorder="1" applyAlignment="1">
      <alignment vertical="center" wrapText="1"/>
    </xf>
    <xf numFmtId="0" fontId="26" fillId="0" borderId="6" xfId="9" applyFont="1" applyBorder="1" applyAlignment="1">
      <alignment vertical="center" wrapText="1"/>
    </xf>
    <xf numFmtId="3" fontId="26" fillId="0" borderId="6" xfId="9" applyNumberFormat="1" applyFont="1" applyBorder="1" applyAlignment="1">
      <alignment horizontal="right" vertical="center"/>
    </xf>
    <xf numFmtId="3" fontId="26" fillId="0" borderId="6" xfId="9" applyNumberFormat="1" applyFont="1" applyBorder="1" applyAlignment="1">
      <alignment horizontal="right" vertical="distributed" wrapText="1"/>
    </xf>
    <xf numFmtId="0" fontId="26" fillId="0" borderId="6" xfId="8" applyFont="1" applyBorder="1"/>
    <xf numFmtId="0" fontId="26" fillId="0" borderId="3" xfId="8" applyFont="1" applyBorder="1"/>
    <xf numFmtId="167" fontId="26" fillId="0" borderId="18" xfId="17" applyNumberFormat="1" applyFont="1" applyBorder="1" applyAlignment="1">
      <alignment horizontal="left" vertical="center" wrapText="1"/>
    </xf>
    <xf numFmtId="3" fontId="26" fillId="0" borderId="3" xfId="21" applyNumberFormat="1" applyFont="1" applyBorder="1" applyAlignment="1">
      <alignment horizontal="right" vertical="center" wrapText="1"/>
    </xf>
    <xf numFmtId="167" fontId="26" fillId="0" borderId="3" xfId="17" applyNumberFormat="1" applyFont="1" applyBorder="1" applyAlignment="1" applyProtection="1">
      <alignment horizontal="right" vertical="center" wrapText="1"/>
      <protection locked="0"/>
    </xf>
    <xf numFmtId="167" fontId="16" fillId="0" borderId="3" xfId="17" applyNumberFormat="1" applyFont="1" applyBorder="1" applyAlignment="1">
      <alignment vertical="center" wrapText="1"/>
    </xf>
    <xf numFmtId="167" fontId="26" fillId="0" borderId="20" xfId="17" applyNumberFormat="1" applyFont="1" applyBorder="1" applyAlignment="1">
      <alignment horizontal="center" vertical="center" wrapText="1"/>
    </xf>
    <xf numFmtId="0" fontId="26" fillId="0" borderId="6" xfId="21" applyFont="1" applyBorder="1" applyAlignment="1">
      <alignment horizontal="left" vertical="center" wrapText="1"/>
    </xf>
    <xf numFmtId="167" fontId="26" fillId="0" borderId="3" xfId="18" applyNumberFormat="1" applyFont="1" applyBorder="1" applyAlignment="1" applyProtection="1">
      <alignment horizontal="right" vertical="center" wrapText="1"/>
      <protection locked="0"/>
    </xf>
    <xf numFmtId="1" fontId="16" fillId="0" borderId="3" xfId="18" applyNumberFormat="1" applyFont="1" applyBorder="1" applyAlignment="1">
      <alignment vertical="center" wrapText="1"/>
    </xf>
    <xf numFmtId="167" fontId="26" fillId="0" borderId="20" xfId="18" applyNumberFormat="1" applyFont="1" applyBorder="1" applyAlignment="1">
      <alignment horizontal="right" vertical="center" wrapText="1"/>
    </xf>
    <xf numFmtId="0" fontId="16" fillId="0" borderId="5" xfId="22" applyFont="1" applyBorder="1" applyAlignment="1">
      <alignment vertical="center"/>
    </xf>
    <xf numFmtId="0" fontId="16" fillId="0" borderId="6" xfId="22" applyFont="1" applyBorder="1" applyAlignment="1">
      <alignment vertical="center"/>
    </xf>
    <xf numFmtId="0" fontId="16" fillId="0" borderId="6" xfId="22" applyFont="1" applyBorder="1" applyAlignment="1">
      <alignment vertical="center" wrapText="1"/>
    </xf>
    <xf numFmtId="0" fontId="16" fillId="0" borderId="11" xfId="22" applyFont="1" applyBorder="1"/>
    <xf numFmtId="0" fontId="16" fillId="0" borderId="9" xfId="22" applyFont="1" applyBorder="1"/>
    <xf numFmtId="3" fontId="16" fillId="0" borderId="7" xfId="22" applyNumberFormat="1" applyFont="1" applyBorder="1"/>
    <xf numFmtId="3" fontId="16" fillId="0" borderId="34" xfId="22" applyNumberFormat="1" applyFont="1" applyBorder="1"/>
    <xf numFmtId="3" fontId="26" fillId="0" borderId="7" xfId="22" applyNumberFormat="1" applyFont="1" applyBorder="1" applyAlignment="1">
      <alignment horizontal="right"/>
    </xf>
    <xf numFmtId="3" fontId="26" fillId="0" borderId="34" xfId="22" applyNumberFormat="1" applyFont="1" applyBorder="1" applyAlignment="1">
      <alignment horizontal="right"/>
    </xf>
    <xf numFmtId="0" fontId="16" fillId="0" borderId="2" xfId="21" applyFont="1" applyBorder="1" applyAlignment="1">
      <alignment horizontal="center" vertical="center"/>
    </xf>
    <xf numFmtId="0" fontId="16" fillId="0" borderId="1" xfId="21" applyFont="1" applyBorder="1" applyAlignment="1">
      <alignment horizontal="center" vertical="center"/>
    </xf>
    <xf numFmtId="0" fontId="16" fillId="0" borderId="1" xfId="21" applyFont="1" applyBorder="1" applyAlignment="1">
      <alignment horizontal="center" vertical="center" wrapText="1"/>
    </xf>
    <xf numFmtId="0" fontId="26" fillId="0" borderId="24" xfId="21" applyFont="1" applyBorder="1" applyAlignment="1">
      <alignment horizontal="center" vertical="center"/>
    </xf>
    <xf numFmtId="0" fontId="26" fillId="0" borderId="24" xfId="21" applyFont="1" applyBorder="1" applyAlignment="1">
      <alignment horizontal="center" vertical="center" wrapText="1"/>
    </xf>
    <xf numFmtId="0" fontId="16" fillId="0" borderId="24" xfId="21" applyFont="1" applyBorder="1" applyAlignment="1">
      <alignment horizontal="center" vertical="center" wrapText="1"/>
    </xf>
    <xf numFmtId="0" fontId="16" fillId="0" borderId="23" xfId="21" applyFont="1" applyBorder="1" applyAlignment="1">
      <alignment horizontal="center" vertical="center" wrapText="1"/>
    </xf>
    <xf numFmtId="3" fontId="26" fillId="0" borderId="24" xfId="21" applyNumberFormat="1" applyFont="1" applyBorder="1" applyAlignment="1">
      <alignment horizontal="center" vertical="center"/>
    </xf>
    <xf numFmtId="3" fontId="16" fillId="0" borderId="24" xfId="21" applyNumberFormat="1" applyFont="1" applyBorder="1" applyAlignment="1">
      <alignment horizontal="center" vertical="center"/>
    </xf>
    <xf numFmtId="0" fontId="60" fillId="0" borderId="6" xfId="5" applyFont="1" applyBorder="1" applyAlignment="1">
      <alignment horizontal="left" vertical="center"/>
    </xf>
    <xf numFmtId="0" fontId="63" fillId="0" borderId="6" xfId="25" applyFont="1" applyBorder="1" applyAlignment="1">
      <alignment vertical="center"/>
    </xf>
    <xf numFmtId="167" fontId="26" fillId="0" borderId="6" xfId="25" applyNumberFormat="1" applyFont="1" applyBorder="1" applyAlignment="1">
      <alignment vertical="center"/>
    </xf>
    <xf numFmtId="167" fontId="26" fillId="0" borderId="6" xfId="25" applyNumberFormat="1" applyFont="1" applyBorder="1" applyAlignment="1" applyProtection="1">
      <alignment vertical="center"/>
      <protection locked="0"/>
    </xf>
    <xf numFmtId="0" fontId="26" fillId="0" borderId="6" xfId="25" applyFont="1" applyBorder="1" applyAlignment="1" applyProtection="1">
      <alignment vertical="center"/>
      <protection locked="0"/>
    </xf>
    <xf numFmtId="0" fontId="16" fillId="0" borderId="32" xfId="25" applyFont="1" applyBorder="1" applyAlignment="1">
      <alignment vertical="center"/>
    </xf>
    <xf numFmtId="167" fontId="16" fillId="0" borderId="32" xfId="25" applyNumberFormat="1" applyFont="1" applyBorder="1" applyAlignment="1">
      <alignment vertical="center"/>
    </xf>
    <xf numFmtId="167" fontId="26" fillId="0" borderId="42" xfId="25" applyNumberFormat="1" applyFont="1" applyBorder="1" applyAlignment="1" applyProtection="1">
      <alignment vertical="center"/>
      <protection locked="0"/>
    </xf>
    <xf numFmtId="0" fontId="16" fillId="0" borderId="39" xfId="25" applyFont="1" applyBorder="1" applyAlignment="1">
      <alignment vertical="center"/>
    </xf>
    <xf numFmtId="167" fontId="16" fillId="0" borderId="39" xfId="25" applyNumberFormat="1" applyFont="1" applyBorder="1" applyAlignment="1">
      <alignment vertical="center"/>
    </xf>
    <xf numFmtId="167" fontId="26" fillId="0" borderId="31" xfId="25" applyNumberFormat="1" applyFont="1" applyBorder="1" applyAlignment="1">
      <alignment vertical="center"/>
    </xf>
    <xf numFmtId="167" fontId="16" fillId="0" borderId="33" xfId="25" applyNumberFormat="1" applyFont="1" applyBorder="1" applyAlignment="1">
      <alignment vertical="center"/>
    </xf>
    <xf numFmtId="167" fontId="16" fillId="0" borderId="40" xfId="25" applyNumberFormat="1" applyFont="1" applyBorder="1" applyAlignment="1">
      <alignment vertical="center"/>
    </xf>
    <xf numFmtId="0" fontId="16" fillId="0" borderId="16" xfId="8" applyFont="1" applyBorder="1" applyAlignment="1">
      <alignment horizontal="center" vertical="center"/>
    </xf>
    <xf numFmtId="0" fontId="16" fillId="0" borderId="19" xfId="8" applyFont="1" applyBorder="1" applyAlignment="1">
      <alignment horizontal="center" vertical="center"/>
    </xf>
    <xf numFmtId="0" fontId="26" fillId="0" borderId="18" xfId="8" applyFont="1" applyBorder="1" applyAlignment="1">
      <alignment horizontal="left" vertical="center"/>
    </xf>
    <xf numFmtId="0" fontId="16" fillId="0" borderId="20" xfId="8" applyFont="1" applyBorder="1"/>
    <xf numFmtId="0" fontId="26" fillId="0" borderId="18" xfId="8" applyFont="1" applyBorder="1"/>
    <xf numFmtId="0" fontId="16" fillId="0" borderId="20" xfId="8" applyFont="1" applyBorder="1" applyAlignment="1">
      <alignment horizontal="right"/>
    </xf>
    <xf numFmtId="3" fontId="60" fillId="0" borderId="6" xfId="0" applyNumberFormat="1" applyFont="1" applyBorder="1" applyAlignment="1">
      <alignment horizontal="right" vertical="center"/>
    </xf>
    <xf numFmtId="0" fontId="26" fillId="0" borderId="0" xfId="8" applyFont="1" applyAlignment="1">
      <alignment horizontal="center"/>
    </xf>
    <xf numFmtId="0" fontId="26" fillId="0" borderId="0" xfId="8" applyFont="1" applyAlignment="1">
      <alignment horizontal="right"/>
    </xf>
    <xf numFmtId="0" fontId="26" fillId="0" borderId="0" xfId="8" applyFont="1"/>
    <xf numFmtId="0" fontId="9" fillId="0" borderId="0" xfId="5" applyFont="1" applyAlignment="1">
      <alignment vertical="center"/>
    </xf>
    <xf numFmtId="165" fontId="12" fillId="0" borderId="0" xfId="5" applyNumberFormat="1" applyFont="1" applyAlignment="1">
      <alignment vertical="center"/>
    </xf>
    <xf numFmtId="0" fontId="10" fillId="0" borderId="0" xfId="5" applyFont="1"/>
    <xf numFmtId="0" fontId="11" fillId="0" borderId="0" xfId="5" applyFont="1" applyAlignment="1">
      <alignment vertical="center"/>
    </xf>
    <xf numFmtId="0" fontId="9" fillId="0" borderId="0" xfId="5" applyFont="1" applyAlignment="1">
      <alignment vertical="center" wrapText="1"/>
    </xf>
    <xf numFmtId="0" fontId="10" fillId="0" borderId="0" xfId="5" applyFont="1" applyAlignment="1">
      <alignment vertical="center" wrapText="1"/>
    </xf>
    <xf numFmtId="0" fontId="19" fillId="0" borderId="0" xfId="5" applyFont="1" applyAlignment="1">
      <alignment vertical="center" wrapText="1"/>
    </xf>
    <xf numFmtId="0" fontId="19" fillId="3" borderId="0" xfId="5" applyFont="1" applyFill="1" applyAlignment="1">
      <alignment vertical="center" wrapText="1"/>
    </xf>
    <xf numFmtId="0" fontId="11" fillId="0" borderId="0" xfId="5" applyFont="1" applyAlignment="1">
      <alignment vertical="center" wrapText="1"/>
    </xf>
    <xf numFmtId="0" fontId="7" fillId="0" borderId="0" xfId="5" applyAlignment="1">
      <alignment vertical="center" wrapText="1"/>
    </xf>
    <xf numFmtId="164" fontId="8" fillId="0" borderId="0" xfId="5" applyNumberFormat="1" applyFont="1" applyAlignment="1">
      <alignment vertical="center"/>
    </xf>
    <xf numFmtId="0" fontId="7" fillId="0" borderId="0" xfId="5" applyAlignment="1">
      <alignment vertical="center"/>
    </xf>
    <xf numFmtId="3" fontId="8" fillId="0" borderId="0" xfId="5" applyNumberFormat="1" applyFont="1" applyAlignment="1">
      <alignment vertical="center"/>
    </xf>
    <xf numFmtId="0" fontId="60" fillId="0" borderId="6" xfId="5" applyFont="1" applyBorder="1" applyAlignment="1">
      <alignment vertical="center" wrapText="1"/>
    </xf>
    <xf numFmtId="0" fontId="35" fillId="3" borderId="6" xfId="5" applyFont="1" applyFill="1" applyBorder="1" applyAlignment="1">
      <alignment vertical="center" wrapText="1"/>
    </xf>
    <xf numFmtId="0" fontId="35" fillId="0" borderId="6" xfId="5" applyFont="1" applyBorder="1" applyAlignment="1">
      <alignment vertical="center"/>
    </xf>
    <xf numFmtId="3" fontId="35" fillId="0" borderId="6" xfId="5" applyNumberFormat="1" applyFont="1" applyBorder="1" applyAlignment="1">
      <alignment vertical="center"/>
    </xf>
    <xf numFmtId="0" fontId="35" fillId="0" borderId="6" xfId="5" applyFont="1" applyBorder="1"/>
    <xf numFmtId="3" fontId="26" fillId="3" borderId="6" xfId="5" applyNumberFormat="1" applyFont="1" applyFill="1" applyBorder="1" applyAlignment="1">
      <alignment vertical="center" wrapText="1"/>
    </xf>
    <xf numFmtId="3" fontId="26" fillId="0" borderId="6" xfId="5" applyNumberFormat="1" applyFont="1" applyBorder="1" applyAlignment="1">
      <alignment vertical="center" wrapText="1"/>
    </xf>
    <xf numFmtId="0" fontId="16" fillId="0" borderId="6" xfId="5" applyFont="1" applyBorder="1" applyAlignment="1">
      <alignment vertical="center" wrapText="1"/>
    </xf>
    <xf numFmtId="3" fontId="16" fillId="0" borderId="6" xfId="5" applyNumberFormat="1" applyFont="1" applyBorder="1" applyAlignment="1">
      <alignment vertical="center" wrapText="1"/>
    </xf>
    <xf numFmtId="0" fontId="26" fillId="0" borderId="6" xfId="5" applyFont="1" applyBorder="1" applyAlignment="1">
      <alignment vertical="center" wrapText="1"/>
    </xf>
    <xf numFmtId="0" fontId="30" fillId="0" borderId="6" xfId="5" applyFont="1" applyBorder="1" applyAlignment="1">
      <alignment vertical="center" wrapText="1"/>
    </xf>
    <xf numFmtId="3" fontId="30" fillId="0" borderId="6" xfId="5" applyNumberFormat="1" applyFont="1" applyBorder="1" applyAlignment="1">
      <alignment vertical="center" wrapText="1"/>
    </xf>
    <xf numFmtId="164" fontId="35" fillId="0" borderId="6" xfId="5" applyNumberFormat="1" applyFont="1" applyBorder="1" applyAlignment="1">
      <alignment vertical="center"/>
    </xf>
    <xf numFmtId="0" fontId="60" fillId="0" borderId="6" xfId="5" applyFont="1" applyBorder="1" applyAlignment="1">
      <alignment vertical="center"/>
    </xf>
    <xf numFmtId="3" fontId="60" fillId="0" borderId="6" xfId="5" applyNumberFormat="1" applyFont="1" applyBorder="1" applyAlignment="1">
      <alignment vertical="center"/>
    </xf>
    <xf numFmtId="3" fontId="60" fillId="0" borderId="6" xfId="5" applyNumberFormat="1" applyFont="1" applyBorder="1" applyAlignment="1">
      <alignment horizontal="right" vertical="center"/>
    </xf>
    <xf numFmtId="0" fontId="48" fillId="0" borderId="0" xfId="0" applyFont="1" applyAlignment="1">
      <alignment horizontal="center" vertical="top" wrapText="1"/>
    </xf>
    <xf numFmtId="0" fontId="26" fillId="3" borderId="0" xfId="21" applyFont="1" applyFill="1" applyAlignment="1">
      <alignment vertical="top" wrapText="1" shrinkToFit="1"/>
    </xf>
    <xf numFmtId="3" fontId="26" fillId="0" borderId="0" xfId="21" applyNumberFormat="1" applyFont="1" applyAlignment="1">
      <alignment horizontal="right" vertical="top" wrapText="1"/>
    </xf>
    <xf numFmtId="0" fontId="26" fillId="0" borderId="6" xfId="9" applyFont="1" applyBorder="1" applyAlignment="1">
      <alignment horizontal="left" vertical="center" wrapText="1"/>
    </xf>
    <xf numFmtId="10" fontId="41" fillId="0" borderId="3" xfId="9" applyNumberFormat="1" applyFont="1" applyBorder="1" applyAlignment="1">
      <alignment horizontal="center" vertical="center" wrapText="1"/>
    </xf>
    <xf numFmtId="0" fontId="59" fillId="0" borderId="49" xfId="9" applyFont="1" applyBorder="1" applyAlignment="1">
      <alignment horizontal="center" vertical="center" wrapText="1"/>
    </xf>
    <xf numFmtId="0" fontId="15" fillId="0" borderId="36" xfId="9" applyFont="1" applyBorder="1"/>
    <xf numFmtId="0" fontId="10" fillId="0" borderId="36" xfId="9" applyBorder="1"/>
    <xf numFmtId="166" fontId="10" fillId="0" borderId="50" xfId="9" applyNumberFormat="1" applyBorder="1"/>
    <xf numFmtId="3" fontId="26" fillId="0" borderId="3" xfId="9" applyNumberFormat="1" applyFont="1" applyBorder="1" applyAlignment="1">
      <alignment horizontal="center" vertical="center" wrapText="1"/>
    </xf>
    <xf numFmtId="0" fontId="26" fillId="0" borderId="6" xfId="9" applyFont="1" applyBorder="1" applyAlignment="1">
      <alignment horizontal="right"/>
    </xf>
    <xf numFmtId="0" fontId="26" fillId="0" borderId="7" xfId="22" applyFont="1" applyBorder="1" applyAlignment="1">
      <alignment vertical="top" wrapText="1"/>
    </xf>
    <xf numFmtId="0" fontId="26" fillId="0" borderId="7" xfId="22" applyFont="1" applyBorder="1" applyAlignment="1">
      <alignment horizontal="left" vertical="top" wrapText="1"/>
    </xf>
    <xf numFmtId="0" fontId="26" fillId="0" borderId="14" xfId="22" applyFont="1" applyBorder="1" applyAlignment="1">
      <alignment vertical="top" wrapText="1"/>
    </xf>
    <xf numFmtId="0" fontId="26" fillId="0" borderId="6" xfId="22" applyFont="1" applyBorder="1" applyAlignment="1">
      <alignment vertical="top" wrapText="1"/>
    </xf>
    <xf numFmtId="0" fontId="26" fillId="0" borderId="6" xfId="22" applyFont="1" applyBorder="1" applyAlignment="1">
      <alignment horizontal="left" vertical="top" wrapText="1"/>
    </xf>
    <xf numFmtId="0" fontId="26" fillId="0" borderId="42" xfId="22" applyFont="1" applyBorder="1" applyAlignment="1">
      <alignment horizontal="left" vertical="top" wrapText="1"/>
    </xf>
    <xf numFmtId="167" fontId="16" fillId="0" borderId="17" xfId="17" applyNumberFormat="1" applyFont="1" applyBorder="1" applyAlignment="1">
      <alignment horizontal="center" vertical="center" wrapText="1"/>
    </xf>
    <xf numFmtId="167" fontId="16" fillId="0" borderId="17" xfId="18" applyNumberFormat="1" applyFont="1" applyBorder="1" applyAlignment="1">
      <alignment horizontal="center" vertical="center" wrapText="1"/>
    </xf>
    <xf numFmtId="0" fontId="16" fillId="0" borderId="6" xfId="5" applyFont="1" applyBorder="1" applyAlignment="1">
      <alignment horizontal="left" vertical="center"/>
    </xf>
    <xf numFmtId="0" fontId="46" fillId="0" borderId="6" xfId="5" applyFont="1" applyBorder="1" applyAlignment="1">
      <alignment horizontal="left" vertical="center" wrapText="1"/>
    </xf>
    <xf numFmtId="0" fontId="10" fillId="0" borderId="0" xfId="21" applyFont="1" applyAlignment="1">
      <alignment horizontal="right"/>
    </xf>
    <xf numFmtId="0" fontId="16" fillId="2" borderId="6" xfId="9" applyFont="1" applyFill="1" applyBorder="1" applyAlignment="1">
      <alignment horizontal="center" vertical="top" wrapText="1"/>
    </xf>
    <xf numFmtId="0" fontId="11" fillId="8" borderId="6" xfId="21" applyFont="1" applyFill="1" applyBorder="1" applyAlignment="1">
      <alignment horizontal="center" vertical="center" wrapText="1"/>
    </xf>
    <xf numFmtId="0" fontId="11" fillId="8" borderId="8" xfId="21" applyFont="1" applyFill="1" applyBorder="1" applyAlignment="1">
      <alignment horizontal="center" vertical="center" wrapText="1"/>
    </xf>
    <xf numFmtId="3" fontId="16" fillId="0" borderId="6" xfId="9" applyNumberFormat="1" applyFont="1" applyBorder="1" applyAlignment="1">
      <alignment horizontal="right" wrapText="1"/>
    </xf>
    <xf numFmtId="3" fontId="22" fillId="0" borderId="6" xfId="9" applyNumberFormat="1" applyFont="1" applyBorder="1" applyAlignment="1">
      <alignment horizontal="right" wrapText="1"/>
    </xf>
    <xf numFmtId="3" fontId="22" fillId="0" borderId="8" xfId="9" applyNumberFormat="1" applyFont="1" applyBorder="1" applyAlignment="1">
      <alignment horizontal="right" wrapText="1"/>
    </xf>
    <xf numFmtId="0" fontId="16" fillId="0" borderId="51" xfId="9" applyFont="1" applyBorder="1" applyAlignment="1">
      <alignment vertical="top" wrapText="1"/>
    </xf>
    <xf numFmtId="3" fontId="16" fillId="0" borderId="52" xfId="9" applyNumberFormat="1" applyFont="1" applyBorder="1" applyAlignment="1">
      <alignment horizontal="right" wrapText="1"/>
    </xf>
    <xf numFmtId="3" fontId="22" fillId="0" borderId="52" xfId="9" applyNumberFormat="1" applyFont="1" applyBorder="1" applyAlignment="1">
      <alignment horizontal="right" wrapText="1"/>
    </xf>
    <xf numFmtId="3" fontId="22" fillId="0" borderId="15" xfId="9" applyNumberFormat="1" applyFont="1" applyBorder="1" applyAlignment="1">
      <alignment horizontal="right" wrapText="1"/>
    </xf>
    <xf numFmtId="3" fontId="26" fillId="0" borderId="52" xfId="9" applyNumberFormat="1" applyFont="1" applyBorder="1" applyAlignment="1">
      <alignment horizontal="right" vertical="center" wrapText="1"/>
    </xf>
    <xf numFmtId="0" fontId="16" fillId="2" borderId="53" xfId="21" applyFont="1" applyFill="1" applyBorder="1" applyAlignment="1">
      <alignment horizontal="center" vertical="top" wrapText="1"/>
    </xf>
    <xf numFmtId="0" fontId="26" fillId="0" borderId="54" xfId="21" applyFont="1" applyBorder="1" applyAlignment="1">
      <alignment horizontal="center" vertical="top" wrapText="1"/>
    </xf>
    <xf numFmtId="0" fontId="16" fillId="0" borderId="55" xfId="21" applyFont="1" applyBorder="1" applyAlignment="1">
      <alignment horizontal="center" vertical="top" wrapText="1"/>
    </xf>
    <xf numFmtId="0" fontId="26" fillId="0" borderId="55" xfId="21" applyFont="1" applyBorder="1" applyAlignment="1">
      <alignment horizontal="center" vertical="top" wrapText="1"/>
    </xf>
    <xf numFmtId="0" fontId="16" fillId="2" borderId="55" xfId="21" applyFont="1" applyFill="1" applyBorder="1" applyAlignment="1">
      <alignment horizontal="center" vertical="top" wrapText="1"/>
    </xf>
    <xf numFmtId="0" fontId="54" fillId="0" borderId="5" xfId="21" applyFont="1" applyBorder="1" applyAlignment="1">
      <alignment horizontal="center" vertical="top" wrapText="1"/>
    </xf>
    <xf numFmtId="3" fontId="54" fillId="0" borderId="6" xfId="21" applyNumberFormat="1" applyFont="1" applyBorder="1" applyAlignment="1">
      <alignment horizontal="center" vertical="top" wrapText="1"/>
    </xf>
    <xf numFmtId="0" fontId="14" fillId="0" borderId="8" xfId="21" applyBorder="1"/>
    <xf numFmtId="0" fontId="54" fillId="0" borderId="5" xfId="21" applyFont="1" applyBorder="1" applyAlignment="1">
      <alignment vertical="top" wrapText="1"/>
    </xf>
    <xf numFmtId="3" fontId="16" fillId="0" borderId="6" xfId="21" applyNumberFormat="1" applyFont="1" applyBorder="1" applyAlignment="1">
      <alignment horizontal="right" vertical="top" wrapText="1"/>
    </xf>
    <xf numFmtId="0" fontId="26" fillId="0" borderId="5" xfId="21" applyFont="1" applyBorder="1" applyAlignment="1">
      <alignment vertical="top" wrapText="1"/>
    </xf>
    <xf numFmtId="3" fontId="26" fillId="0" borderId="6" xfId="21" applyNumberFormat="1" applyFont="1" applyBorder="1"/>
    <xf numFmtId="0" fontId="26" fillId="3" borderId="5" xfId="21" applyFont="1" applyFill="1" applyBorder="1" applyAlignment="1">
      <alignment vertical="top" wrapText="1"/>
    </xf>
    <xf numFmtId="3" fontId="16" fillId="0" borderId="6" xfId="21" applyNumberFormat="1" applyFont="1" applyBorder="1" applyAlignment="1">
      <alignment horizontal="right" wrapText="1"/>
    </xf>
    <xf numFmtId="3" fontId="16" fillId="0" borderId="6" xfId="21" applyNumberFormat="1" applyFont="1" applyBorder="1"/>
    <xf numFmtId="0" fontId="16" fillId="2" borderId="5" xfId="21" applyFont="1" applyFill="1" applyBorder="1" applyAlignment="1">
      <alignment vertical="top" wrapText="1"/>
    </xf>
    <xf numFmtId="3" fontId="16" fillId="2" borderId="6" xfId="21" applyNumberFormat="1" applyFont="1" applyFill="1" applyBorder="1" applyAlignment="1">
      <alignment horizontal="right" wrapText="1"/>
    </xf>
    <xf numFmtId="0" fontId="26" fillId="3" borderId="51" xfId="21" applyFont="1" applyFill="1" applyBorder="1" applyAlignment="1">
      <alignment vertical="top" wrapText="1"/>
    </xf>
    <xf numFmtId="3" fontId="26" fillId="0" borderId="52" xfId="21" applyNumberFormat="1" applyFont="1" applyBorder="1"/>
    <xf numFmtId="0" fontId="22" fillId="2" borderId="54" xfId="21" applyFont="1" applyFill="1" applyBorder="1" applyAlignment="1">
      <alignment horizontal="center" vertical="top" wrapText="1"/>
    </xf>
    <xf numFmtId="0" fontId="48" fillId="0" borderId="56" xfId="0" applyFont="1" applyBorder="1" applyAlignment="1">
      <alignment horizontal="center" vertical="top" wrapText="1"/>
    </xf>
    <xf numFmtId="0" fontId="22" fillId="7" borderId="46" xfId="21" applyFont="1" applyFill="1" applyBorder="1" applyAlignment="1">
      <alignment horizontal="center" vertical="center" wrapText="1"/>
    </xf>
    <xf numFmtId="0" fontId="11" fillId="8" borderId="47" xfId="21" applyFont="1" applyFill="1" applyBorder="1" applyAlignment="1">
      <alignment horizontal="center" vertical="center" wrapText="1"/>
    </xf>
    <xf numFmtId="3" fontId="54" fillId="0" borderId="8" xfId="21" applyNumberFormat="1" applyFont="1" applyBorder="1" applyAlignment="1">
      <alignment horizontal="center" vertical="top" wrapText="1"/>
    </xf>
    <xf numFmtId="3" fontId="16" fillId="0" borderId="8" xfId="21" applyNumberFormat="1" applyFont="1" applyBorder="1" applyAlignment="1">
      <alignment horizontal="right" vertical="top" wrapText="1"/>
    </xf>
    <xf numFmtId="3" fontId="26" fillId="0" borderId="8" xfId="21" applyNumberFormat="1" applyFont="1" applyBorder="1"/>
    <xf numFmtId="3" fontId="26" fillId="0" borderId="8" xfId="21" applyNumberFormat="1" applyFont="1" applyBorder="1" applyAlignment="1">
      <alignment horizontal="right" vertical="top" wrapText="1"/>
    </xf>
    <xf numFmtId="0" fontId="26" fillId="3" borderId="5" xfId="21" applyFont="1" applyFill="1" applyBorder="1" applyAlignment="1">
      <alignment vertical="top" wrapText="1" shrinkToFit="1"/>
    </xf>
    <xf numFmtId="3" fontId="16" fillId="0" borderId="8" xfId="21" applyNumberFormat="1" applyFont="1" applyBorder="1" applyAlignment="1">
      <alignment horizontal="right" wrapText="1"/>
    </xf>
    <xf numFmtId="3" fontId="16" fillId="0" borderId="8" xfId="21" applyNumberFormat="1" applyFont="1" applyBorder="1"/>
    <xf numFmtId="3" fontId="16" fillId="2" borderId="8" xfId="21" applyNumberFormat="1" applyFont="1" applyFill="1" applyBorder="1" applyAlignment="1">
      <alignment horizontal="right" wrapText="1"/>
    </xf>
    <xf numFmtId="0" fontId="26" fillId="3" borderId="51" xfId="21" applyFont="1" applyFill="1" applyBorder="1" applyAlignment="1">
      <alignment vertical="top" wrapText="1" shrinkToFit="1"/>
    </xf>
    <xf numFmtId="3" fontId="26" fillId="0" borderId="52" xfId="21" applyNumberFormat="1" applyFont="1" applyBorder="1" applyAlignment="1">
      <alignment horizontal="right" vertical="top" wrapText="1"/>
    </xf>
    <xf numFmtId="3" fontId="26" fillId="0" borderId="15" xfId="21" applyNumberFormat="1" applyFont="1" applyBorder="1" applyAlignment="1">
      <alignment horizontal="right" vertical="top" wrapText="1"/>
    </xf>
    <xf numFmtId="3" fontId="26" fillId="0" borderId="15" xfId="21" applyNumberFormat="1" applyFont="1" applyBorder="1"/>
    <xf numFmtId="3" fontId="26" fillId="0" borderId="6" xfId="9" applyNumberFormat="1" applyFont="1" applyBorder="1" applyAlignment="1">
      <alignment horizontal="right" vertical="top" wrapText="1"/>
    </xf>
    <xf numFmtId="3" fontId="26" fillId="0" borderId="6" xfId="9" applyNumberFormat="1" applyFont="1" applyBorder="1" applyAlignment="1">
      <alignment horizontal="right" wrapText="1"/>
    </xf>
    <xf numFmtId="0" fontId="26" fillId="0" borderId="6" xfId="9" applyFont="1" applyBorder="1"/>
    <xf numFmtId="0" fontId="26" fillId="0" borderId="8" xfId="9" applyFont="1" applyBorder="1"/>
    <xf numFmtId="3" fontId="16" fillId="0" borderId="8" xfId="9" applyNumberFormat="1" applyFont="1" applyBorder="1" applyAlignment="1">
      <alignment horizontal="right" wrapText="1"/>
    </xf>
    <xf numFmtId="3" fontId="16" fillId="0" borderId="15" xfId="9" applyNumberFormat="1" applyFont="1" applyBorder="1" applyAlignment="1">
      <alignment horizontal="right" wrapText="1"/>
    </xf>
    <xf numFmtId="3" fontId="16" fillId="0" borderId="6" xfId="9" applyNumberFormat="1" applyFont="1" applyBorder="1" applyAlignment="1">
      <alignment horizontal="right" vertical="center" wrapText="1"/>
    </xf>
    <xf numFmtId="3" fontId="16" fillId="0" borderId="8" xfId="9" applyNumberFormat="1" applyFont="1" applyBorder="1" applyAlignment="1">
      <alignment horizontal="right" vertical="center" wrapText="1"/>
    </xf>
    <xf numFmtId="0" fontId="56" fillId="2" borderId="16" xfId="9" applyFont="1" applyFill="1" applyBorder="1" applyAlignment="1">
      <alignment horizontal="center" vertical="center" wrapText="1"/>
    </xf>
    <xf numFmtId="0" fontId="56" fillId="2" borderId="17" xfId="9" applyFont="1" applyFill="1" applyBorder="1" applyAlignment="1">
      <alignment horizontal="center" vertical="center" wrapText="1"/>
    </xf>
    <xf numFmtId="0" fontId="16" fillId="2" borderId="17" xfId="9" applyFont="1" applyFill="1" applyBorder="1" applyAlignment="1">
      <alignment horizontal="center" vertical="center" wrapText="1"/>
    </xf>
    <xf numFmtId="0" fontId="22" fillId="2" borderId="17" xfId="9" applyFont="1" applyFill="1" applyBorder="1" applyAlignment="1">
      <alignment horizontal="center" vertical="center" wrapText="1"/>
    </xf>
    <xf numFmtId="0" fontId="22" fillId="2" borderId="19" xfId="9" applyFont="1" applyFill="1" applyBorder="1" applyAlignment="1">
      <alignment horizontal="center" vertical="center" wrapText="1"/>
    </xf>
    <xf numFmtId="0" fontId="16" fillId="0" borderId="18" xfId="9" applyFont="1" applyBorder="1" applyAlignment="1">
      <alignment vertical="top" wrapText="1"/>
    </xf>
    <xf numFmtId="0" fontId="54" fillId="0" borderId="6" xfId="9" applyFont="1" applyBorder="1" applyAlignment="1">
      <alignment horizontal="center" vertical="top" wrapText="1"/>
    </xf>
    <xf numFmtId="0" fontId="23" fillId="0" borderId="6" xfId="9" applyFont="1" applyBorder="1" applyAlignment="1">
      <alignment horizontal="center" vertical="top" wrapText="1"/>
    </xf>
    <xf numFmtId="0" fontId="18" fillId="0" borderId="3" xfId="9" applyFont="1" applyBorder="1" applyAlignment="1">
      <alignment horizontal="center" vertical="center" wrapText="1"/>
    </xf>
    <xf numFmtId="0" fontId="16" fillId="2" borderId="18" xfId="9" applyFont="1" applyFill="1" applyBorder="1" applyAlignment="1">
      <alignment horizontal="center" vertical="center" wrapText="1"/>
    </xf>
    <xf numFmtId="0" fontId="16" fillId="2" borderId="21" xfId="9" applyFont="1" applyFill="1" applyBorder="1" applyAlignment="1">
      <alignment vertical="center" wrapText="1"/>
    </xf>
    <xf numFmtId="0" fontId="16" fillId="2" borderId="22" xfId="9" applyFont="1" applyFill="1" applyBorder="1" applyAlignment="1">
      <alignment vertical="center" wrapText="1"/>
    </xf>
    <xf numFmtId="3" fontId="16" fillId="2" borderId="22" xfId="9" applyNumberFormat="1" applyFont="1" applyFill="1" applyBorder="1" applyAlignment="1">
      <alignment horizontal="right" vertical="center"/>
    </xf>
    <xf numFmtId="10" fontId="16" fillId="2" borderId="20" xfId="9" applyNumberFormat="1" applyFont="1" applyFill="1" applyBorder="1" applyAlignment="1">
      <alignment vertical="center" wrapText="1"/>
    </xf>
    <xf numFmtId="0" fontId="54" fillId="0" borderId="6" xfId="9" applyFont="1" applyBorder="1" applyAlignment="1">
      <alignment horizontal="center" vertical="center" wrapText="1"/>
    </xf>
    <xf numFmtId="0" fontId="42" fillId="0" borderId="6" xfId="9" applyFont="1" applyBorder="1" applyAlignment="1">
      <alignment horizontal="center" vertical="center" wrapText="1"/>
    </xf>
    <xf numFmtId="0" fontId="42" fillId="0" borderId="3" xfId="9" applyFont="1" applyBorder="1" applyAlignment="1">
      <alignment horizontal="center" vertical="center" wrapText="1"/>
    </xf>
    <xf numFmtId="0" fontId="10" fillId="0" borderId="18" xfId="9" applyBorder="1"/>
    <xf numFmtId="0" fontId="59" fillId="0" borderId="21" xfId="9" applyFont="1" applyBorder="1" applyAlignment="1">
      <alignment horizontal="center" vertical="center" wrapText="1"/>
    </xf>
    <xf numFmtId="0" fontId="16" fillId="0" borderId="22" xfId="9" applyFont="1" applyBorder="1" applyAlignment="1">
      <alignment vertical="center" wrapText="1"/>
    </xf>
    <xf numFmtId="166" fontId="18" fillId="0" borderId="22" xfId="9" applyNumberFormat="1" applyFont="1" applyBorder="1" applyAlignment="1">
      <alignment horizontal="right" vertical="center" wrapText="1"/>
    </xf>
    <xf numFmtId="0" fontId="18" fillId="0" borderId="20" xfId="9" applyFont="1" applyBorder="1" applyAlignment="1">
      <alignment horizontal="right" vertical="center" wrapText="1"/>
    </xf>
    <xf numFmtId="0" fontId="10" fillId="8" borderId="16" xfId="9" applyFill="1" applyBorder="1"/>
    <xf numFmtId="0" fontId="44" fillId="8" borderId="18" xfId="9" applyFont="1" applyFill="1" applyBorder="1" applyAlignment="1">
      <alignment horizontal="center" vertical="center" wrapText="1"/>
    </xf>
    <xf numFmtId="0" fontId="56" fillId="8" borderId="6" xfId="9" applyFont="1" applyFill="1" applyBorder="1" applyAlignment="1">
      <alignment horizontal="center" vertical="center" wrapText="1"/>
    </xf>
    <xf numFmtId="0" fontId="16" fillId="8" borderId="6" xfId="9" applyFont="1" applyFill="1" applyBorder="1" applyAlignment="1">
      <alignment horizontal="center" vertical="center" wrapText="1"/>
    </xf>
    <xf numFmtId="0" fontId="22" fillId="8" borderId="6" xfId="9" applyFont="1" applyFill="1" applyBorder="1" applyAlignment="1">
      <alignment horizontal="center" vertical="center" wrapText="1"/>
    </xf>
    <xf numFmtId="0" fontId="22" fillId="8" borderId="3" xfId="9" applyFont="1" applyFill="1" applyBorder="1" applyAlignment="1">
      <alignment horizontal="center" vertical="center" wrapText="1"/>
    </xf>
    <xf numFmtId="3" fontId="41" fillId="0" borderId="14" xfId="9" applyNumberFormat="1" applyFont="1" applyBorder="1" applyAlignment="1">
      <alignment horizontal="right" vertical="center"/>
    </xf>
    <xf numFmtId="10" fontId="41" fillId="0" borderId="37" xfId="9" applyNumberFormat="1" applyFont="1" applyBorder="1" applyAlignment="1">
      <alignment horizontal="center" vertical="center" wrapText="1"/>
    </xf>
    <xf numFmtId="0" fontId="65" fillId="0" borderId="43" xfId="9" applyFont="1" applyBorder="1" applyAlignment="1">
      <alignment horizontal="center" vertical="center" wrapText="1"/>
    </xf>
    <xf numFmtId="0" fontId="30" fillId="0" borderId="14" xfId="9" applyFont="1" applyBorder="1" applyAlignment="1">
      <alignment horizontal="left" vertical="center" wrapText="1"/>
    </xf>
    <xf numFmtId="0" fontId="22" fillId="2" borderId="16" xfId="9" applyFont="1" applyFill="1" applyBorder="1" applyAlignment="1">
      <alignment horizontal="center" vertical="center" wrapText="1"/>
    </xf>
    <xf numFmtId="0" fontId="26" fillId="0" borderId="18" xfId="9" applyFont="1" applyBorder="1" applyAlignment="1">
      <alignment vertical="top" wrapText="1"/>
    </xf>
    <xf numFmtId="0" fontId="18" fillId="0" borderId="6" xfId="9" applyFont="1" applyBorder="1" applyAlignment="1">
      <alignment vertical="top" wrapText="1"/>
    </xf>
    <xf numFmtId="0" fontId="45" fillId="2" borderId="21" xfId="9" applyFont="1" applyFill="1" applyBorder="1" applyAlignment="1">
      <alignment vertical="top" wrapText="1"/>
    </xf>
    <xf numFmtId="0" fontId="44" fillId="2" borderId="22" xfId="9" applyFont="1" applyFill="1" applyBorder="1" applyAlignment="1">
      <alignment horizontal="left" vertical="center" wrapText="1"/>
    </xf>
    <xf numFmtId="3" fontId="44" fillId="2" borderId="22" xfId="9" applyNumberFormat="1" applyFont="1" applyFill="1" applyBorder="1" applyAlignment="1">
      <alignment horizontal="right" vertical="center" wrapText="1"/>
    </xf>
    <xf numFmtId="0" fontId="45" fillId="0" borderId="16" xfId="9" applyFont="1" applyBorder="1" applyAlignment="1">
      <alignment vertical="top" wrapText="1"/>
    </xf>
    <xf numFmtId="0" fontId="45" fillId="0" borderId="17" xfId="9" applyFont="1" applyBorder="1" applyAlignment="1">
      <alignment vertical="top" wrapText="1"/>
    </xf>
    <xf numFmtId="0" fontId="41" fillId="0" borderId="17" xfId="9" applyFont="1" applyBorder="1" applyAlignment="1">
      <alignment vertical="top" wrapText="1"/>
    </xf>
    <xf numFmtId="0" fontId="16" fillId="2" borderId="6" xfId="9" applyFont="1" applyFill="1" applyBorder="1" applyAlignment="1">
      <alignment horizontal="center" vertical="center" wrapText="1"/>
    </xf>
    <xf numFmtId="0" fontId="44" fillId="0" borderId="18" xfId="9" applyFont="1" applyBorder="1" applyAlignment="1">
      <alignment horizontal="center" vertical="center" wrapText="1"/>
    </xf>
    <xf numFmtId="0" fontId="44" fillId="0" borderId="6" xfId="9" applyFont="1" applyBorder="1" applyAlignment="1">
      <alignment horizontal="center" vertical="center" wrapText="1"/>
    </xf>
    <xf numFmtId="0" fontId="43" fillId="0" borderId="6" xfId="9" applyFont="1" applyBorder="1" applyAlignment="1">
      <alignment horizontal="center" vertical="center" wrapText="1"/>
    </xf>
    <xf numFmtId="0" fontId="44" fillId="6" borderId="18" xfId="9" applyFont="1" applyFill="1" applyBorder="1" applyAlignment="1">
      <alignment horizontal="center" vertical="center" wrapText="1"/>
    </xf>
    <xf numFmtId="0" fontId="51" fillId="0" borderId="6" xfId="5" applyFont="1" applyBorder="1" applyAlignment="1">
      <alignment wrapText="1"/>
    </xf>
    <xf numFmtId="0" fontId="45" fillId="2" borderId="21" xfId="9" applyFont="1" applyFill="1" applyBorder="1" applyAlignment="1">
      <alignment horizontal="center" vertical="center" wrapText="1"/>
    </xf>
    <xf numFmtId="0" fontId="12" fillId="2" borderId="6" xfId="5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right"/>
    </xf>
    <xf numFmtId="0" fontId="26" fillId="0" borderId="0" xfId="5" applyFont="1" applyAlignment="1">
      <alignment horizontal="right"/>
    </xf>
    <xf numFmtId="0" fontId="56" fillId="2" borderId="6" xfId="23" applyFont="1" applyFill="1" applyBorder="1" applyAlignment="1">
      <alignment horizontal="center" vertical="center" wrapText="1"/>
    </xf>
    <xf numFmtId="167" fontId="30" fillId="0" borderId="19" xfId="17" applyNumberFormat="1" applyFont="1" applyBorder="1" applyAlignment="1">
      <alignment vertical="center" wrapText="1"/>
    </xf>
    <xf numFmtId="167" fontId="25" fillId="0" borderId="3" xfId="17" applyNumberFormat="1" applyBorder="1" applyAlignment="1">
      <alignment vertical="center" wrapText="1"/>
    </xf>
    <xf numFmtId="167" fontId="26" fillId="0" borderId="22" xfId="17" applyNumberFormat="1" applyFont="1" applyBorder="1" applyAlignment="1">
      <alignment horizontal="center" vertical="center" wrapText="1"/>
    </xf>
    <xf numFmtId="0" fontId="16" fillId="2" borderId="3" xfId="9" applyFont="1" applyFill="1" applyBorder="1" applyAlignment="1">
      <alignment horizontal="center" vertical="top" wrapText="1"/>
    </xf>
    <xf numFmtId="167" fontId="25" fillId="0" borderId="19" xfId="18" applyNumberFormat="1" applyBorder="1" applyAlignment="1">
      <alignment vertical="center" wrapText="1"/>
    </xf>
    <xf numFmtId="167" fontId="25" fillId="0" borderId="3" xfId="18" applyNumberFormat="1" applyBorder="1" applyAlignment="1">
      <alignment vertical="center" wrapText="1"/>
    </xf>
    <xf numFmtId="167" fontId="33" fillId="0" borderId="3" xfId="18" applyNumberFormat="1" applyFont="1" applyBorder="1" applyAlignment="1">
      <alignment horizontal="centerContinuous" vertical="center" wrapText="1"/>
    </xf>
    <xf numFmtId="1" fontId="16" fillId="0" borderId="6" xfId="18" applyNumberFormat="1" applyFont="1" applyBorder="1" applyAlignment="1">
      <alignment vertical="center" wrapText="1"/>
    </xf>
    <xf numFmtId="167" fontId="26" fillId="0" borderId="22" xfId="18" applyNumberFormat="1" applyFont="1" applyBorder="1" applyAlignment="1">
      <alignment horizontal="right" vertical="center" wrapText="1"/>
    </xf>
    <xf numFmtId="3" fontId="30" fillId="0" borderId="14" xfId="9" applyNumberFormat="1" applyFont="1" applyBorder="1" applyAlignment="1">
      <alignment horizontal="right" vertical="center" wrapText="1"/>
    </xf>
    <xf numFmtId="3" fontId="30" fillId="0" borderId="14" xfId="9" applyNumberFormat="1" applyFont="1" applyBorder="1" applyAlignment="1">
      <alignment horizontal="right" vertical="center"/>
    </xf>
    <xf numFmtId="0" fontId="30" fillId="0" borderId="6" xfId="9" applyFont="1" applyBorder="1" applyAlignment="1">
      <alignment vertical="top" wrapText="1"/>
    </xf>
    <xf numFmtId="0" fontId="46" fillId="0" borderId="16" xfId="5" applyFont="1" applyBorder="1"/>
    <xf numFmtId="0" fontId="12" fillId="0" borderId="17" xfId="5" applyFont="1" applyBorder="1" applyAlignment="1">
      <alignment horizontal="center" vertical="center"/>
    </xf>
    <xf numFmtId="0" fontId="16" fillId="0" borderId="17" xfId="5" applyFont="1" applyBorder="1" applyAlignment="1">
      <alignment horizontal="center" vertical="center" wrapText="1"/>
    </xf>
    <xf numFmtId="0" fontId="16" fillId="0" borderId="19" xfId="21" applyFont="1" applyFill="1" applyBorder="1" applyAlignment="1">
      <alignment horizontal="center" vertical="center" wrapText="1"/>
    </xf>
    <xf numFmtId="0" fontId="60" fillId="0" borderId="18" xfId="5" applyFont="1" applyBorder="1" applyAlignment="1">
      <alignment horizontal="center" vertical="center"/>
    </xf>
    <xf numFmtId="3" fontId="35" fillId="0" borderId="3" xfId="5" applyNumberFormat="1" applyFont="1" applyBorder="1" applyAlignment="1">
      <alignment vertical="center" wrapText="1"/>
    </xf>
    <xf numFmtId="3" fontId="35" fillId="0" borderId="3" xfId="5" applyNumberFormat="1" applyFont="1" applyBorder="1" applyAlignment="1">
      <alignment horizontal="right" vertical="center" wrapText="1"/>
    </xf>
    <xf numFmtId="3" fontId="60" fillId="0" borderId="3" xfId="5" applyNumberFormat="1" applyFont="1" applyBorder="1" applyAlignment="1">
      <alignment horizontal="right" vertical="center" wrapText="1"/>
    </xf>
    <xf numFmtId="3" fontId="60" fillId="0" borderId="3" xfId="5" applyNumberFormat="1" applyFont="1" applyBorder="1" applyAlignment="1">
      <alignment vertical="center" wrapText="1"/>
    </xf>
    <xf numFmtId="3" fontId="16" fillId="0" borderId="3" xfId="5" applyNumberFormat="1" applyFont="1" applyBorder="1" applyAlignment="1">
      <alignment horizontal="right" vertical="center" wrapText="1"/>
    </xf>
    <xf numFmtId="3" fontId="60" fillId="0" borderId="3" xfId="0" applyNumberFormat="1" applyFont="1" applyBorder="1" applyAlignment="1">
      <alignment horizontal="right" vertical="center"/>
    </xf>
    <xf numFmtId="0" fontId="61" fillId="0" borderId="22" xfId="5" applyFont="1" applyBorder="1" applyAlignment="1">
      <alignment horizontal="left" vertical="center"/>
    </xf>
    <xf numFmtId="3" fontId="16" fillId="0" borderId="22" xfId="5" applyNumberFormat="1" applyFont="1" applyBorder="1" applyAlignment="1">
      <alignment horizontal="right" vertical="center"/>
    </xf>
    <xf numFmtId="3" fontId="16" fillId="0" borderId="20" xfId="5" applyNumberFormat="1" applyFont="1" applyBorder="1" applyAlignment="1">
      <alignment horizontal="right" vertical="center"/>
    </xf>
    <xf numFmtId="0" fontId="12" fillId="0" borderId="17" xfId="5" applyFont="1" applyBorder="1" applyAlignment="1">
      <alignment vertical="center"/>
    </xf>
    <xf numFmtId="0" fontId="46" fillId="0" borderId="18" xfId="5" applyFont="1" applyBorder="1" applyAlignment="1">
      <alignment horizontal="center" vertical="center"/>
    </xf>
    <xf numFmtId="3" fontId="35" fillId="0" borderId="3" xfId="5" applyNumberFormat="1" applyFont="1" applyBorder="1" applyAlignment="1">
      <alignment vertical="center"/>
    </xf>
    <xf numFmtId="3" fontId="26" fillId="3" borderId="3" xfId="5" applyNumberFormat="1" applyFont="1" applyFill="1" applyBorder="1" applyAlignment="1">
      <alignment vertical="center" wrapText="1"/>
    </xf>
    <xf numFmtId="3" fontId="26" fillId="0" borderId="3" xfId="5" applyNumberFormat="1" applyFont="1" applyBorder="1" applyAlignment="1">
      <alignment vertical="center" wrapText="1"/>
    </xf>
    <xf numFmtId="3" fontId="16" fillId="0" borderId="3" xfId="5" applyNumberFormat="1" applyFont="1" applyBorder="1" applyAlignment="1">
      <alignment vertical="center" wrapText="1"/>
    </xf>
    <xf numFmtId="3" fontId="30" fillId="0" borderId="3" xfId="5" applyNumberFormat="1" applyFont="1" applyBorder="1" applyAlignment="1">
      <alignment vertical="center" wrapText="1"/>
    </xf>
    <xf numFmtId="0" fontId="26" fillId="0" borderId="3" xfId="5" applyFont="1" applyBorder="1" applyAlignment="1">
      <alignment vertical="center" wrapText="1"/>
    </xf>
    <xf numFmtId="164" fontId="35" fillId="0" borderId="3" xfId="5" applyNumberFormat="1" applyFont="1" applyBorder="1" applyAlignment="1">
      <alignment vertical="center"/>
    </xf>
    <xf numFmtId="3" fontId="60" fillId="0" borderId="3" xfId="5" applyNumberFormat="1" applyFont="1" applyBorder="1" applyAlignment="1">
      <alignment vertical="center"/>
    </xf>
    <xf numFmtId="3" fontId="60" fillId="0" borderId="3" xfId="5" applyNumberFormat="1" applyFont="1" applyBorder="1" applyAlignment="1">
      <alignment horizontal="right" vertical="center"/>
    </xf>
    <xf numFmtId="0" fontId="61" fillId="0" borderId="22" xfId="5" applyFont="1" applyBorder="1" applyAlignment="1">
      <alignment vertical="center"/>
    </xf>
    <xf numFmtId="0" fontId="26" fillId="0" borderId="43" xfId="9" applyFont="1" applyBorder="1" applyAlignment="1">
      <alignment horizontal="center" vertical="center" wrapText="1"/>
    </xf>
    <xf numFmtId="166" fontId="26" fillId="0" borderId="14" xfId="9" applyNumberFormat="1" applyFont="1" applyBorder="1" applyAlignment="1">
      <alignment horizontal="right" vertical="center" wrapText="1"/>
    </xf>
    <xf numFmtId="10" fontId="26" fillId="0" borderId="37" xfId="9" applyNumberFormat="1" applyFont="1" applyBorder="1" applyAlignment="1">
      <alignment horizontal="center" vertical="center" wrapText="1"/>
    </xf>
    <xf numFmtId="3" fontId="15" fillId="0" borderId="0" xfId="9" applyNumberFormat="1" applyFont="1"/>
    <xf numFmtId="0" fontId="12" fillId="0" borderId="6" xfId="5" applyFont="1" applyBorder="1" applyAlignment="1">
      <alignment horizontal="left" vertical="center" wrapText="1"/>
    </xf>
    <xf numFmtId="0" fontId="10" fillId="0" borderId="6" xfId="9" applyBorder="1"/>
    <xf numFmtId="0" fontId="10" fillId="0" borderId="3" xfId="9" applyBorder="1"/>
    <xf numFmtId="0" fontId="10" fillId="8" borderId="22" xfId="9" applyFill="1" applyBorder="1" applyAlignment="1">
      <alignment vertical="center"/>
    </xf>
    <xf numFmtId="0" fontId="10" fillId="8" borderId="20" xfId="9" applyFill="1" applyBorder="1" applyAlignment="1">
      <alignment vertical="center"/>
    </xf>
    <xf numFmtId="0" fontId="22" fillId="2" borderId="59" xfId="9" applyFont="1" applyFill="1" applyBorder="1" applyAlignment="1">
      <alignment horizontal="center" vertical="center" wrapText="1"/>
    </xf>
    <xf numFmtId="0" fontId="18" fillId="0" borderId="7" xfId="9" applyFont="1" applyBorder="1" applyAlignment="1">
      <alignment horizontal="center" vertical="center" wrapText="1"/>
    </xf>
    <xf numFmtId="3" fontId="26" fillId="0" borderId="7" xfId="9" applyNumberFormat="1" applyFont="1" applyBorder="1" applyAlignment="1">
      <alignment horizontal="center" vertical="center" wrapText="1"/>
    </xf>
    <xf numFmtId="10" fontId="43" fillId="2" borderId="60" xfId="9" applyNumberFormat="1" applyFont="1" applyFill="1" applyBorder="1" applyAlignment="1">
      <alignment horizontal="center" vertical="center" wrapText="1"/>
    </xf>
    <xf numFmtId="0" fontId="41" fillId="0" borderId="59" xfId="9" applyFont="1" applyBorder="1" applyAlignment="1">
      <alignment horizontal="center" vertical="center" wrapText="1"/>
    </xf>
    <xf numFmtId="0" fontId="16" fillId="2" borderId="7" xfId="9" applyFont="1" applyFill="1" applyBorder="1" applyAlignment="1">
      <alignment horizontal="center" vertical="center" wrapText="1"/>
    </xf>
    <xf numFmtId="0" fontId="41" fillId="0" borderId="7" xfId="9" applyFont="1" applyBorder="1" applyAlignment="1">
      <alignment horizontal="center" vertical="center" wrapText="1"/>
    </xf>
    <xf numFmtId="10" fontId="26" fillId="0" borderId="7" xfId="9" applyNumberFormat="1" applyFont="1" applyBorder="1" applyAlignment="1">
      <alignment horizontal="center" vertical="center" wrapText="1"/>
    </xf>
    <xf numFmtId="0" fontId="26" fillId="0" borderId="7" xfId="9" applyFont="1" applyBorder="1" applyAlignment="1">
      <alignment horizontal="center" vertical="center" wrapText="1"/>
    </xf>
    <xf numFmtId="10" fontId="16" fillId="2" borderId="60" xfId="9" applyNumberFormat="1" applyFont="1" applyFill="1" applyBorder="1" applyAlignment="1">
      <alignment horizontal="center" vertical="center" wrapText="1"/>
    </xf>
    <xf numFmtId="0" fontId="67" fillId="8" borderId="21" xfId="9" applyFont="1" applyFill="1" applyBorder="1" applyAlignment="1">
      <alignment vertical="center"/>
    </xf>
    <xf numFmtId="0" fontId="2" fillId="0" borderId="0" xfId="36"/>
    <xf numFmtId="0" fontId="16" fillId="8" borderId="17" xfId="22" applyFont="1" applyFill="1" applyBorder="1" applyAlignment="1">
      <alignment horizontal="center" vertical="center" wrapText="1"/>
    </xf>
    <xf numFmtId="0" fontId="2" fillId="0" borderId="18" xfId="36" applyBorder="1"/>
    <xf numFmtId="0" fontId="2" fillId="0" borderId="6" xfId="36" applyBorder="1"/>
    <xf numFmtId="0" fontId="2" fillId="0" borderId="18" xfId="36" applyBorder="1" applyAlignment="1">
      <alignment horizontal="center" vertical="center" wrapText="1"/>
    </xf>
    <xf numFmtId="0" fontId="2" fillId="0" borderId="6" xfId="36" applyBorder="1" applyAlignment="1">
      <alignment horizontal="center" vertical="center" wrapText="1"/>
    </xf>
    <xf numFmtId="0" fontId="2" fillId="0" borderId="3" xfId="36" applyBorder="1" applyAlignment="1">
      <alignment horizontal="center" vertical="center" wrapText="1"/>
    </xf>
    <xf numFmtId="0" fontId="2" fillId="0" borderId="3" xfId="36" applyBorder="1"/>
    <xf numFmtId="0" fontId="16" fillId="8" borderId="6" xfId="22" applyFont="1" applyFill="1" applyBorder="1" applyAlignment="1">
      <alignment horizontal="center" vertical="center" wrapText="1"/>
    </xf>
    <xf numFmtId="0" fontId="0" fillId="0" borderId="18" xfId="36" applyFont="1" applyBorder="1"/>
    <xf numFmtId="0" fontId="2" fillId="0" borderId="21" xfId="36" applyBorder="1"/>
    <xf numFmtId="0" fontId="49" fillId="0" borderId="22" xfId="36" applyFont="1" applyBorder="1"/>
    <xf numFmtId="0" fontId="2" fillId="0" borderId="22" xfId="36" applyBorder="1"/>
    <xf numFmtId="0" fontId="2" fillId="0" borderId="20" xfId="36" applyBorder="1"/>
    <xf numFmtId="0" fontId="2" fillId="9" borderId="18" xfId="36" applyFill="1" applyBorder="1" applyAlignment="1">
      <alignment horizontal="center" vertical="center" wrapText="1"/>
    </xf>
    <xf numFmtId="0" fontId="2" fillId="9" borderId="6" xfId="36" applyFill="1" applyBorder="1" applyAlignment="1">
      <alignment horizontal="center" vertical="center" wrapText="1"/>
    </xf>
    <xf numFmtId="0" fontId="2" fillId="9" borderId="3" xfId="36" applyFill="1" applyBorder="1" applyAlignment="1">
      <alignment horizontal="center" vertical="center" wrapText="1"/>
    </xf>
    <xf numFmtId="0" fontId="15" fillId="0" borderId="0" xfId="5" applyFont="1"/>
    <xf numFmtId="0" fontId="16" fillId="0" borderId="19" xfId="22" applyFont="1" applyBorder="1" applyAlignment="1">
      <alignment horizontal="center" vertical="center" wrapText="1"/>
    </xf>
    <xf numFmtId="0" fontId="62" fillId="0" borderId="6" xfId="5" applyFont="1" applyBorder="1" applyAlignment="1">
      <alignment vertical="center" wrapText="1"/>
    </xf>
    <xf numFmtId="0" fontId="26" fillId="3" borderId="6" xfId="5" applyFont="1" applyFill="1" applyBorder="1" applyAlignment="1">
      <alignment vertical="center" wrapText="1"/>
    </xf>
    <xf numFmtId="0" fontId="26" fillId="0" borderId="6" xfId="5" applyFont="1" applyBorder="1" applyAlignment="1">
      <alignment vertical="center"/>
    </xf>
    <xf numFmtId="0" fontId="26" fillId="0" borderId="55" xfId="21" applyFont="1" applyBorder="1" applyAlignment="1">
      <alignment horizontal="center" vertical="top" wrapText="1"/>
    </xf>
    <xf numFmtId="0" fontId="48" fillId="0" borderId="56" xfId="0" applyFont="1" applyBorder="1" applyAlignment="1">
      <alignment horizontal="center" vertical="top" wrapText="1"/>
    </xf>
    <xf numFmtId="0" fontId="15" fillId="0" borderId="0" xfId="5" applyFont="1" applyAlignment="1">
      <alignment horizontal="right"/>
    </xf>
    <xf numFmtId="0" fontId="16" fillId="0" borderId="17" xfId="8" applyFont="1" applyBorder="1" applyAlignment="1">
      <alignment horizontal="center" wrapText="1"/>
    </xf>
    <xf numFmtId="0" fontId="16" fillId="0" borderId="19" xfId="8" applyFont="1" applyBorder="1"/>
    <xf numFmtId="0" fontId="10" fillId="0" borderId="18" xfId="8" applyBorder="1"/>
    <xf numFmtId="0" fontId="10" fillId="0" borderId="6" xfId="8" applyBorder="1"/>
    <xf numFmtId="0" fontId="10" fillId="0" borderId="3" xfId="8" applyBorder="1"/>
    <xf numFmtId="0" fontId="26" fillId="0" borderId="6" xfId="8" applyFont="1" applyBorder="1" applyAlignment="1">
      <alignment horizontal="right" wrapText="1"/>
    </xf>
    <xf numFmtId="0" fontId="16" fillId="0" borderId="22" xfId="8" applyFont="1" applyBorder="1" applyAlignment="1">
      <alignment horizontal="right"/>
    </xf>
    <xf numFmtId="0" fontId="15" fillId="0" borderId="43" xfId="9" applyFont="1" applyBorder="1" applyAlignment="1">
      <alignment horizontal="center" vertical="center" wrapText="1"/>
    </xf>
    <xf numFmtId="0" fontId="26" fillId="0" borderId="14" xfId="9" applyFont="1" applyBorder="1" applyAlignment="1">
      <alignment horizontal="left" vertical="center" wrapText="1"/>
    </xf>
    <xf numFmtId="3" fontId="26" fillId="0" borderId="14" xfId="9" applyNumberFormat="1" applyFont="1" applyBorder="1" applyAlignment="1">
      <alignment horizontal="right" vertical="center"/>
    </xf>
    <xf numFmtId="0" fontId="16" fillId="4" borderId="46" xfId="21" applyFont="1" applyFill="1" applyBorder="1" applyAlignment="1">
      <alignment horizontal="center" vertical="center" wrapText="1"/>
    </xf>
    <xf numFmtId="0" fontId="16" fillId="2" borderId="4" xfId="21" applyFont="1" applyFill="1" applyBorder="1" applyAlignment="1">
      <alignment horizontal="center" vertical="center" wrapText="1"/>
    </xf>
    <xf numFmtId="0" fontId="14" fillId="0" borderId="0" xfId="21" applyAlignment="1">
      <alignment horizontal="right"/>
    </xf>
    <xf numFmtId="0" fontId="22" fillId="2" borderId="4" xfId="21" applyFont="1" applyFill="1" applyBorder="1" applyAlignment="1">
      <alignment horizontal="center" vertical="center" wrapText="1"/>
    </xf>
    <xf numFmtId="0" fontId="10" fillId="0" borderId="0" xfId="9" applyAlignment="1">
      <alignment horizontal="right"/>
    </xf>
    <xf numFmtId="0" fontId="1" fillId="0" borderId="0" xfId="36" applyFont="1" applyAlignment="1">
      <alignment horizontal="right"/>
    </xf>
    <xf numFmtId="0" fontId="26" fillId="0" borderId="44" xfId="21" applyFont="1" applyBorder="1" applyAlignment="1">
      <alignment horizontal="center" vertical="top" wrapText="1"/>
    </xf>
    <xf numFmtId="0" fontId="48" fillId="0" borderId="35" xfId="0" applyFont="1" applyBorder="1" applyAlignment="1">
      <alignment horizontal="center" vertical="top" wrapText="1"/>
    </xf>
    <xf numFmtId="0" fontId="48" fillId="0" borderId="45" xfId="0" applyFont="1" applyBorder="1" applyAlignment="1">
      <alignment horizontal="center" vertical="top" wrapText="1"/>
    </xf>
    <xf numFmtId="0" fontId="28" fillId="0" borderId="0" xfId="21" applyFont="1" applyAlignment="1">
      <alignment horizontal="center" vertical="center" wrapText="1"/>
    </xf>
    <xf numFmtId="0" fontId="26" fillId="0" borderId="55" xfId="21" applyFont="1" applyBorder="1" applyAlignment="1">
      <alignment horizontal="center" vertical="top" wrapText="1"/>
    </xf>
    <xf numFmtId="0" fontId="26" fillId="0" borderId="35" xfId="21" applyFont="1" applyBorder="1" applyAlignment="1">
      <alignment horizontal="center" vertical="top" wrapText="1"/>
    </xf>
    <xf numFmtId="0" fontId="48" fillId="0" borderId="56" xfId="0" applyFont="1" applyBorder="1" applyAlignment="1">
      <alignment horizontal="center" vertical="top" wrapText="1"/>
    </xf>
    <xf numFmtId="0" fontId="48" fillId="0" borderId="35" xfId="0" applyFont="1" applyBorder="1"/>
    <xf numFmtId="0" fontId="48" fillId="0" borderId="45" xfId="0" applyFont="1" applyBorder="1"/>
    <xf numFmtId="0" fontId="27" fillId="0" borderId="0" xfId="9" applyFont="1" applyAlignment="1">
      <alignment horizontal="center"/>
    </xf>
    <xf numFmtId="0" fontId="16" fillId="2" borderId="46" xfId="9" applyFont="1" applyFill="1" applyBorder="1" applyAlignment="1">
      <alignment horizontal="center" vertical="center" wrapText="1"/>
    </xf>
    <xf numFmtId="0" fontId="15" fillId="2" borderId="46" xfId="9" applyFont="1" applyFill="1" applyBorder="1" applyAlignment="1">
      <alignment horizontal="center" vertical="center" wrapText="1"/>
    </xf>
    <xf numFmtId="0" fontId="22" fillId="2" borderId="46" xfId="9" applyFont="1" applyFill="1" applyBorder="1" applyAlignment="1">
      <alignment horizontal="center" vertical="center" wrapText="1"/>
    </xf>
    <xf numFmtId="0" fontId="24" fillId="0" borderId="46" xfId="9" applyFont="1" applyBorder="1" applyAlignment="1">
      <alignment horizontal="center" vertical="center" wrapText="1"/>
    </xf>
    <xf numFmtId="0" fontId="24" fillId="0" borderId="47" xfId="9" applyFont="1" applyBorder="1" applyAlignment="1">
      <alignment horizontal="center" vertical="center" wrapText="1"/>
    </xf>
    <xf numFmtId="0" fontId="16" fillId="2" borderId="47" xfId="9" applyFont="1" applyFill="1" applyBorder="1" applyAlignment="1">
      <alignment horizontal="center" vertical="center" wrapText="1"/>
    </xf>
    <xf numFmtId="0" fontId="22" fillId="0" borderId="0" xfId="9" applyFont="1" applyAlignment="1">
      <alignment horizontal="center" vertical="center" wrapText="1"/>
    </xf>
    <xf numFmtId="0" fontId="24" fillId="0" borderId="0" xfId="9" applyFont="1" applyAlignment="1">
      <alignment horizontal="center" vertical="center" wrapText="1"/>
    </xf>
    <xf numFmtId="0" fontId="18" fillId="0" borderId="0" xfId="9" applyFont="1" applyAlignment="1">
      <alignment horizontal="center"/>
    </xf>
    <xf numFmtId="0" fontId="10" fillId="0" borderId="0" xfId="9" applyAlignment="1">
      <alignment horizontal="center"/>
    </xf>
    <xf numFmtId="0" fontId="27" fillId="0" borderId="0" xfId="9" applyFont="1" applyAlignment="1">
      <alignment vertical="center" wrapText="1"/>
    </xf>
    <xf numFmtId="0" fontId="26" fillId="0" borderId="0" xfId="9" applyFont="1" applyAlignment="1">
      <alignment horizontal="center"/>
    </xf>
    <xf numFmtId="0" fontId="15" fillId="0" borderId="0" xfId="9" applyFont="1" applyAlignment="1">
      <alignment horizontal="center"/>
    </xf>
    <xf numFmtId="0" fontId="24" fillId="0" borderId="0" xfId="9" applyFont="1" applyAlignment="1">
      <alignment horizontal="center"/>
    </xf>
    <xf numFmtId="0" fontId="24" fillId="2" borderId="46" xfId="9" applyFont="1" applyFill="1" applyBorder="1" applyAlignment="1">
      <alignment horizontal="center" vertical="center" wrapText="1"/>
    </xf>
    <xf numFmtId="0" fontId="24" fillId="2" borderId="47" xfId="9" applyFont="1" applyFill="1" applyBorder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165" fontId="46" fillId="0" borderId="0" xfId="5" applyNumberFormat="1" applyFont="1" applyAlignment="1">
      <alignment horizontal="center" vertical="center"/>
    </xf>
    <xf numFmtId="3" fontId="9" fillId="0" borderId="0" xfId="5" applyNumberFormat="1" applyFont="1" applyAlignment="1">
      <alignment horizontal="right" vertical="center"/>
    </xf>
    <xf numFmtId="0" fontId="51" fillId="0" borderId="0" xfId="36" applyFont="1" applyAlignment="1">
      <alignment horizontal="center"/>
    </xf>
    <xf numFmtId="0" fontId="26" fillId="0" borderId="0" xfId="5" applyFont="1" applyAlignment="1">
      <alignment horizontal="center"/>
    </xf>
    <xf numFmtId="0" fontId="66" fillId="8" borderId="16" xfId="36" applyFont="1" applyFill="1" applyBorder="1" applyAlignment="1">
      <alignment horizontal="center" vertical="center"/>
    </xf>
    <xf numFmtId="0" fontId="64" fillId="8" borderId="17" xfId="5" applyFont="1" applyFill="1" applyBorder="1" applyAlignment="1">
      <alignment horizontal="center" vertical="center"/>
    </xf>
    <xf numFmtId="0" fontId="64" fillId="8" borderId="19" xfId="5" applyFont="1" applyFill="1" applyBorder="1" applyAlignment="1">
      <alignment horizontal="center" vertical="center"/>
    </xf>
    <xf numFmtId="0" fontId="54" fillId="2" borderId="6" xfId="9" applyFont="1" applyFill="1" applyBorder="1" applyAlignment="1">
      <alignment horizontal="center" vertical="center" wrapText="1"/>
    </xf>
    <xf numFmtId="0" fontId="23" fillId="2" borderId="6" xfId="9" applyFont="1" applyFill="1" applyBorder="1" applyAlignment="1">
      <alignment horizontal="center" vertical="center" wrapText="1"/>
    </xf>
    <xf numFmtId="0" fontId="23" fillId="2" borderId="7" xfId="9" applyFont="1" applyFill="1" applyBorder="1" applyAlignment="1">
      <alignment horizontal="center" vertical="center" wrapText="1"/>
    </xf>
    <xf numFmtId="0" fontId="55" fillId="6" borderId="6" xfId="9" applyFont="1" applyFill="1" applyBorder="1" applyAlignment="1">
      <alignment horizontal="center" vertical="center" wrapText="1"/>
    </xf>
    <xf numFmtId="0" fontId="45" fillId="0" borderId="6" xfId="9" applyFont="1" applyBorder="1" applyAlignment="1">
      <alignment horizontal="center" vertical="center" wrapText="1"/>
    </xf>
    <xf numFmtId="0" fontId="41" fillId="0" borderId="6" xfId="9" applyFont="1" applyBorder="1" applyAlignment="1">
      <alignment horizontal="center" vertical="center" wrapText="1"/>
    </xf>
    <xf numFmtId="0" fontId="41" fillId="0" borderId="7" xfId="9" applyFont="1" applyBorder="1" applyAlignment="1">
      <alignment horizontal="center" vertical="center" wrapText="1"/>
    </xf>
    <xf numFmtId="0" fontId="55" fillId="8" borderId="17" xfId="9" applyFont="1" applyFill="1" applyBorder="1" applyAlignment="1">
      <alignment horizontal="center" vertical="center" wrapText="1"/>
    </xf>
    <xf numFmtId="0" fontId="42" fillId="8" borderId="17" xfId="9" applyFont="1" applyFill="1" applyBorder="1" applyAlignment="1">
      <alignment horizontal="center" vertical="center" wrapText="1"/>
    </xf>
    <xf numFmtId="0" fontId="42" fillId="8" borderId="19" xfId="9" applyFont="1" applyFill="1" applyBorder="1" applyAlignment="1">
      <alignment horizontal="center" vertical="center" wrapText="1"/>
    </xf>
    <xf numFmtId="0" fontId="41" fillId="0" borderId="3" xfId="9" applyFont="1" applyBorder="1" applyAlignment="1">
      <alignment horizontal="center" vertical="center" wrapText="1"/>
    </xf>
    <xf numFmtId="167" fontId="26" fillId="0" borderId="0" xfId="17" applyNumberFormat="1" applyFont="1" applyAlignment="1">
      <alignment horizontal="center" vertical="center" wrapText="1"/>
    </xf>
    <xf numFmtId="0" fontId="10" fillId="0" borderId="0" xfId="21" applyFont="1" applyAlignment="1">
      <alignment horizontal="center" vertical="center" wrapText="1"/>
    </xf>
    <xf numFmtId="167" fontId="16" fillId="0" borderId="16" xfId="17" applyNumberFormat="1" applyFont="1" applyBorder="1" applyAlignment="1">
      <alignment horizontal="center" vertical="center" wrapText="1"/>
    </xf>
    <xf numFmtId="167" fontId="16" fillId="0" borderId="17" xfId="17" applyNumberFormat="1" applyFont="1" applyBorder="1" applyAlignment="1">
      <alignment horizontal="center" vertical="center" wrapText="1"/>
    </xf>
    <xf numFmtId="167" fontId="16" fillId="0" borderId="16" xfId="18" applyNumberFormat="1" applyFont="1" applyBorder="1" applyAlignment="1">
      <alignment horizontal="center" vertical="center" wrapText="1"/>
    </xf>
    <xf numFmtId="167" fontId="16" fillId="0" borderId="17" xfId="18" applyNumberFormat="1" applyFont="1" applyBorder="1" applyAlignment="1">
      <alignment horizontal="center" vertical="center" wrapText="1"/>
    </xf>
    <xf numFmtId="0" fontId="35" fillId="0" borderId="0" xfId="2" applyFont="1" applyAlignment="1">
      <alignment horizontal="center" vertical="center" wrapText="1"/>
    </xf>
    <xf numFmtId="0" fontId="35" fillId="0" borderId="18" xfId="2" applyFont="1" applyBorder="1" applyAlignment="1">
      <alignment horizontal="left"/>
    </xf>
    <xf numFmtId="0" fontId="35" fillId="0" borderId="6" xfId="2" applyFont="1" applyBorder="1" applyAlignment="1">
      <alignment horizontal="left"/>
    </xf>
    <xf numFmtId="0" fontId="35" fillId="0" borderId="21" xfId="2" applyFont="1" applyBorder="1" applyAlignment="1">
      <alignment horizontal="left"/>
    </xf>
    <xf numFmtId="0" fontId="35" fillId="0" borderId="22" xfId="2" applyFont="1" applyBorder="1" applyAlignment="1">
      <alignment horizontal="left"/>
    </xf>
    <xf numFmtId="0" fontId="35" fillId="5" borderId="16" xfId="2" applyFont="1" applyFill="1" applyBorder="1" applyAlignment="1">
      <alignment horizontal="center"/>
    </xf>
    <xf numFmtId="0" fontId="35" fillId="5" borderId="17" xfId="2" applyFont="1" applyFill="1" applyBorder="1" applyAlignment="1">
      <alignment horizontal="center"/>
    </xf>
    <xf numFmtId="0" fontId="35" fillId="0" borderId="18" xfId="2" applyFont="1" applyBorder="1" applyAlignment="1">
      <alignment horizontal="left" vertical="center"/>
    </xf>
    <xf numFmtId="0" fontId="35" fillId="0" borderId="6" xfId="2" applyFont="1" applyBorder="1" applyAlignment="1">
      <alignment horizontal="left" vertical="center"/>
    </xf>
    <xf numFmtId="3" fontId="16" fillId="0" borderId="48" xfId="22" applyNumberFormat="1" applyFont="1" applyBorder="1" applyAlignment="1">
      <alignment horizontal="right"/>
    </xf>
    <xf numFmtId="3" fontId="16" fillId="0" borderId="10" xfId="22" applyNumberFormat="1" applyFont="1" applyBorder="1" applyAlignment="1">
      <alignment horizontal="right"/>
    </xf>
    <xf numFmtId="167" fontId="36" fillId="0" borderId="0" xfId="19" applyNumberFormat="1" applyFont="1" applyAlignment="1">
      <alignment horizontal="center" vertical="center" wrapText="1"/>
    </xf>
    <xf numFmtId="0" fontId="18" fillId="0" borderId="0" xfId="22" applyFont="1" applyAlignment="1">
      <alignment horizontal="center"/>
    </xf>
    <xf numFmtId="0" fontId="39" fillId="0" borderId="0" xfId="20" applyFont="1" applyAlignment="1">
      <alignment horizontal="center" vertical="center" wrapText="1"/>
    </xf>
    <xf numFmtId="0" fontId="25" fillId="0" borderId="0" xfId="20" applyAlignment="1">
      <alignment horizontal="center" vertical="center" wrapText="1"/>
    </xf>
    <xf numFmtId="0" fontId="53" fillId="2" borderId="4" xfId="22" applyFont="1" applyFill="1" applyBorder="1" applyAlignment="1">
      <alignment horizontal="center" vertical="center"/>
    </xf>
    <xf numFmtId="0" fontId="53" fillId="2" borderId="5" xfId="22" applyFont="1" applyFill="1" applyBorder="1" applyAlignment="1">
      <alignment horizontal="center" vertical="center"/>
    </xf>
    <xf numFmtId="0" fontId="53" fillId="2" borderId="46" xfId="22" applyFont="1" applyFill="1" applyBorder="1" applyAlignment="1">
      <alignment horizontal="center" vertical="center"/>
    </xf>
    <xf numFmtId="0" fontId="53" fillId="2" borderId="6" xfId="22" applyFont="1" applyFill="1" applyBorder="1" applyAlignment="1">
      <alignment horizontal="center" vertical="center"/>
    </xf>
    <xf numFmtId="0" fontId="11" fillId="2" borderId="46" xfId="22" applyFont="1" applyFill="1" applyBorder="1" applyAlignment="1">
      <alignment horizontal="center" vertical="center"/>
    </xf>
    <xf numFmtId="0" fontId="11" fillId="2" borderId="47" xfId="22" applyFont="1" applyFill="1" applyBorder="1" applyAlignment="1">
      <alignment horizontal="center" vertical="center"/>
    </xf>
    <xf numFmtId="0" fontId="11" fillId="2" borderId="6" xfId="22" applyFont="1" applyFill="1" applyBorder="1" applyAlignment="1">
      <alignment horizontal="center" vertical="center"/>
    </xf>
    <xf numFmtId="0" fontId="11" fillId="2" borderId="8" xfId="22" applyFont="1" applyFill="1" applyBorder="1" applyAlignment="1">
      <alignment horizontal="center" vertical="center"/>
    </xf>
    <xf numFmtId="0" fontId="39" fillId="0" borderId="0" xfId="25" applyAlignment="1">
      <alignment horizontal="center" vertical="center" wrapText="1"/>
    </xf>
    <xf numFmtId="0" fontId="18" fillId="0" borderId="0" xfId="8" applyFont="1" applyAlignment="1">
      <alignment horizontal="center" vertical="center" wrapText="1"/>
    </xf>
    <xf numFmtId="0" fontId="25" fillId="0" borderId="0" xfId="25" applyFont="1" applyAlignment="1">
      <alignment horizontal="center" vertical="center" wrapText="1"/>
    </xf>
    <xf numFmtId="0" fontId="14" fillId="0" borderId="0" xfId="21" applyAlignment="1">
      <alignment horizontal="center" vertical="center" wrapText="1"/>
    </xf>
    <xf numFmtId="0" fontId="16" fillId="0" borderId="6" xfId="5" applyFont="1" applyBorder="1" applyAlignment="1">
      <alignment horizontal="left" vertical="center"/>
    </xf>
    <xf numFmtId="0" fontId="35" fillId="0" borderId="6" xfId="5" applyFont="1" applyBorder="1" applyAlignment="1">
      <alignment horizontal="left" vertical="center"/>
    </xf>
    <xf numFmtId="0" fontId="26" fillId="0" borderId="6" xfId="3" applyFont="1" applyBorder="1" applyAlignment="1">
      <alignment horizontal="left" vertical="center"/>
    </xf>
    <xf numFmtId="0" fontId="12" fillId="0" borderId="6" xfId="5" applyFont="1" applyBorder="1" applyAlignment="1">
      <alignment horizontal="left" vertical="center"/>
    </xf>
    <xf numFmtId="0" fontId="46" fillId="0" borderId="6" xfId="5" applyFont="1" applyBorder="1" applyAlignment="1">
      <alignment horizontal="left" vertical="center" wrapText="1"/>
    </xf>
    <xf numFmtId="0" fontId="12" fillId="0" borderId="6" xfId="5" applyFont="1" applyBorder="1" applyAlignment="1">
      <alignment horizontal="left" vertical="center" wrapText="1"/>
    </xf>
    <xf numFmtId="0" fontId="12" fillId="0" borderId="7" xfId="5" applyFon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15" fillId="0" borderId="0" xfId="5" applyFont="1" applyAlignment="1">
      <alignment horizontal="right"/>
    </xf>
    <xf numFmtId="0" fontId="10" fillId="0" borderId="0" xfId="5" applyFont="1" applyAlignment="1">
      <alignment horizontal="right"/>
    </xf>
    <xf numFmtId="0" fontId="12" fillId="2" borderId="6" xfId="5" applyFont="1" applyFill="1" applyBorder="1" applyAlignment="1">
      <alignment horizontal="center" vertical="center"/>
    </xf>
    <xf numFmtId="0" fontId="53" fillId="2" borderId="6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12" fillId="0" borderId="6" xfId="5" applyFont="1" applyBorder="1" applyAlignment="1">
      <alignment vertical="center" wrapText="1"/>
    </xf>
    <xf numFmtId="0" fontId="46" fillId="3" borderId="6" xfId="5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3" fillId="0" borderId="0" xfId="8" applyFont="1" applyAlignment="1">
      <alignment horizontal="center" vertical="center" wrapText="1"/>
    </xf>
    <xf numFmtId="0" fontId="53" fillId="0" borderId="0" xfId="8" applyFont="1" applyAlignment="1">
      <alignment wrapText="1"/>
    </xf>
    <xf numFmtId="0" fontId="52" fillId="0" borderId="0" xfId="9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7">
    <cellStyle name="Normál" xfId="0" builtinId="0"/>
    <cellStyle name="Normál 10" xfId="1" xr:uid="{00000000-0005-0000-0000-000001000000}"/>
    <cellStyle name="Normál 10 2" xfId="28" xr:uid="{00000000-0005-0000-0000-000001000000}"/>
    <cellStyle name="Normál 11" xfId="26" xr:uid="{00000000-0005-0000-0000-000002000000}"/>
    <cellStyle name="Normál 11 2" xfId="33" xr:uid="{00000000-0005-0000-0000-000002000000}"/>
    <cellStyle name="Normál 15" xfId="2" xr:uid="{00000000-0005-0000-0000-000003000000}"/>
    <cellStyle name="Normál 16" xfId="3" xr:uid="{00000000-0005-0000-0000-000004000000}"/>
    <cellStyle name="Normál 2" xfId="4" xr:uid="{00000000-0005-0000-0000-000005000000}"/>
    <cellStyle name="Normál 2 2" xfId="5" xr:uid="{00000000-0005-0000-0000-000006000000}"/>
    <cellStyle name="Normál 2 2 2" xfId="6" xr:uid="{00000000-0005-0000-0000-000007000000}"/>
    <cellStyle name="Normál 2 3" xfId="7" xr:uid="{00000000-0005-0000-0000-000008000000}"/>
    <cellStyle name="Normál 2_2013. mellékletek-1" xfId="8" xr:uid="{00000000-0005-0000-0000-000009000000}"/>
    <cellStyle name="Normál 3" xfId="9" xr:uid="{00000000-0005-0000-0000-00000A000000}"/>
    <cellStyle name="Normál 4" xfId="10" xr:uid="{00000000-0005-0000-0000-00000B000000}"/>
    <cellStyle name="Normál 5" xfId="11" xr:uid="{00000000-0005-0000-0000-00000C000000}"/>
    <cellStyle name="Normál 5 2" xfId="27" xr:uid="{4FF28D78-AD9B-41EB-A021-12C774DB003B}"/>
    <cellStyle name="Normál 5 2 2" xfId="34" xr:uid="{4FF28D78-AD9B-41EB-A021-12C774DB003B}"/>
    <cellStyle name="Normál 5 2 3" xfId="35" xr:uid="{B60E3A91-5E9E-4014-86AE-209EC5B07D1F}"/>
    <cellStyle name="Normál 5 2 3 2" xfId="36" xr:uid="{6ED2C382-CA65-47DF-B6FB-92B1D6354310}"/>
    <cellStyle name="Normál 5 3" xfId="29" xr:uid="{00000000-0005-0000-0000-00000C000000}"/>
    <cellStyle name="Normál 6" xfId="12" xr:uid="{00000000-0005-0000-0000-00000D000000}"/>
    <cellStyle name="Normál 6 2" xfId="13" xr:uid="{00000000-0005-0000-0000-00000E000000}"/>
    <cellStyle name="Normál 7" xfId="14" xr:uid="{00000000-0005-0000-0000-00000F000000}"/>
    <cellStyle name="Normál 7 2" xfId="30" xr:uid="{00000000-0005-0000-0000-00000F000000}"/>
    <cellStyle name="Normál 8" xfId="15" xr:uid="{00000000-0005-0000-0000-000010000000}"/>
    <cellStyle name="Normál 8 2" xfId="31" xr:uid="{00000000-0005-0000-0000-000010000000}"/>
    <cellStyle name="Normál 9" xfId="16" xr:uid="{00000000-0005-0000-0000-000011000000}"/>
    <cellStyle name="Normál 9 2" xfId="32" xr:uid="{00000000-0005-0000-0000-000011000000}"/>
    <cellStyle name="Normál_1.a melléklet 7-2005 (II.18) rendelet" xfId="17" xr:uid="{00000000-0005-0000-0000-000012000000}"/>
    <cellStyle name="Normál_1.b melléklet 7-2005 (II.18) rendelet" xfId="18" xr:uid="{00000000-0005-0000-0000-000013000000}"/>
    <cellStyle name="Normál_11. sz. melléklet Hitelek 7-2005 (II.18) rendelet" xfId="19" xr:uid="{00000000-0005-0000-0000-000014000000}"/>
    <cellStyle name="Normál_13. sz. melléklet Adott támogatás 7-2005 (II.18.) rendelet" xfId="20" xr:uid="{00000000-0005-0000-0000-000016000000}"/>
    <cellStyle name="Normál_2013. mellékletek-1" xfId="21" xr:uid="{00000000-0005-0000-0000-000017000000}"/>
    <cellStyle name="Normál_2013. mellékletek-1 2" xfId="22" xr:uid="{00000000-0005-0000-0000-000018000000}"/>
    <cellStyle name="Normál_2014_ ktv  terv beruházás 2013 01 24 2" xfId="23" xr:uid="{00000000-0005-0000-0000-000019000000}"/>
    <cellStyle name="Normal_KARSZJ3" xfId="24" xr:uid="{00000000-0005-0000-0000-00001A000000}"/>
    <cellStyle name="Normál_SEGEDLETEK" xfId="25" xr:uid="{00000000-0005-0000-0000-00001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marc-ad\felhasznalok$\borosm\Dokumentumok\KoltsegvetesekBeszamolok\K&#246;lts&#233;gvet&#233;s%202019\RM\R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Önkormányzat bevétele (2)"/>
      <sheetName val="5.2 Önkormányzat kiadása (3)"/>
      <sheetName val="6. beruházás (2)"/>
      <sheetName val="7.  felújítás (2)"/>
    </sheetNames>
    <sheetDataSet>
      <sheetData sheetId="0"/>
      <sheetData sheetId="1">
        <row r="5">
          <cell r="C5">
            <v>118420</v>
          </cell>
          <cell r="D5">
            <v>150933</v>
          </cell>
        </row>
        <row r="6">
          <cell r="C6">
            <v>22500</v>
          </cell>
          <cell r="D6">
            <v>28253</v>
          </cell>
        </row>
        <row r="30">
          <cell r="C30">
            <v>535793</v>
          </cell>
        </row>
        <row r="43">
          <cell r="C43">
            <v>30000</v>
          </cell>
          <cell r="D43">
            <v>30000</v>
          </cell>
        </row>
        <row r="79">
          <cell r="C79">
            <v>849121</v>
          </cell>
        </row>
        <row r="81">
          <cell r="C81">
            <v>2857507</v>
          </cell>
        </row>
        <row r="82">
          <cell r="C82">
            <v>252994</v>
          </cell>
          <cell r="D82">
            <v>578759</v>
          </cell>
        </row>
        <row r="85">
          <cell r="C85">
            <v>136582</v>
          </cell>
        </row>
        <row r="87">
          <cell r="C87">
            <v>27114</v>
          </cell>
          <cell r="D87">
            <v>27114</v>
          </cell>
        </row>
        <row r="89">
          <cell r="C89">
            <v>1751</v>
          </cell>
          <cell r="D89">
            <v>1751</v>
          </cell>
        </row>
        <row r="90">
          <cell r="C90">
            <v>250000</v>
          </cell>
          <cell r="D90">
            <v>250000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E42"/>
  <sheetViews>
    <sheetView topLeftCell="B1" zoomScaleNormal="100" workbookViewId="0">
      <selection activeCell="H26" sqref="H26"/>
    </sheetView>
  </sheetViews>
  <sheetFormatPr defaultRowHeight="12.75" x14ac:dyDescent="0.2"/>
  <cols>
    <col min="1" max="1" width="6.28515625" style="27" customWidth="1"/>
    <col min="2" max="2" width="53.42578125" style="27" customWidth="1"/>
    <col min="3" max="3" width="23.7109375" style="27" customWidth="1"/>
    <col min="4" max="4" width="21.140625" style="27" customWidth="1"/>
    <col min="5" max="16384" width="9.140625" style="27"/>
  </cols>
  <sheetData>
    <row r="1" spans="1:4" x14ac:dyDescent="0.2">
      <c r="A1" s="26"/>
      <c r="B1" s="522" t="s">
        <v>391</v>
      </c>
      <c r="C1" s="522"/>
    </row>
    <row r="2" spans="1:4" ht="25.5" customHeight="1" thickBot="1" x14ac:dyDescent="0.25">
      <c r="A2" s="26"/>
      <c r="B2" s="522" t="s">
        <v>390</v>
      </c>
      <c r="C2" s="522"/>
      <c r="D2" s="312" t="s">
        <v>121</v>
      </c>
    </row>
    <row r="3" spans="1:4" ht="31.5" customHeight="1" thickTop="1" x14ac:dyDescent="0.2">
      <c r="A3" s="343" t="s">
        <v>6</v>
      </c>
      <c r="B3" s="516" t="s">
        <v>122</v>
      </c>
      <c r="C3" s="345" t="s">
        <v>323</v>
      </c>
      <c r="D3" s="346" t="s">
        <v>389</v>
      </c>
    </row>
    <row r="4" spans="1:4" ht="17.25" customHeight="1" x14ac:dyDescent="0.2">
      <c r="A4" s="327"/>
      <c r="B4" s="329" t="s">
        <v>23</v>
      </c>
      <c r="C4" s="330"/>
      <c r="D4" s="347"/>
    </row>
    <row r="5" spans="1:4" ht="17.25" customHeight="1" x14ac:dyDescent="0.2">
      <c r="A5" s="326" t="s">
        <v>84</v>
      </c>
      <c r="B5" s="332" t="s">
        <v>8</v>
      </c>
      <c r="C5" s="333">
        <f>SUM(C6:C14)</f>
        <v>5866995</v>
      </c>
      <c r="D5" s="348">
        <f>SUM(D6:D14)</f>
        <v>5932639</v>
      </c>
    </row>
    <row r="6" spans="1:4" ht="17.25" customHeight="1" x14ac:dyDescent="0.25">
      <c r="A6" s="326"/>
      <c r="B6" s="334" t="s">
        <v>24</v>
      </c>
      <c r="C6" s="335">
        <f>'5.1 Önkormányzat bevétele (2)'!C13</f>
        <v>965730</v>
      </c>
      <c r="D6" s="349">
        <f>'5.1 Önkormányzat bevétele (2)'!D13</f>
        <v>1014241</v>
      </c>
    </row>
    <row r="7" spans="1:4" ht="15.75" customHeight="1" x14ac:dyDescent="0.2">
      <c r="A7" s="519"/>
      <c r="B7" s="334" t="s">
        <v>379</v>
      </c>
      <c r="C7" s="128">
        <f>'5.1 Önkormányzat bevétele (2)'!C16</f>
        <v>59206</v>
      </c>
      <c r="D7" s="350">
        <f>'5.1 Önkormányzat bevétele (2)'!D16</f>
        <v>69206</v>
      </c>
    </row>
    <row r="8" spans="1:4" ht="16.5" customHeight="1" x14ac:dyDescent="0.2">
      <c r="A8" s="524"/>
      <c r="B8" s="334" t="s">
        <v>318</v>
      </c>
      <c r="C8" s="128">
        <f>'5.1 Önkormányzat bevétele (2)'!C18</f>
        <v>540000</v>
      </c>
      <c r="D8" s="350">
        <f>'5.1 Önkormányzat bevétele (2)'!D18</f>
        <v>540000</v>
      </c>
    </row>
    <row r="9" spans="1:4" ht="15.75" customHeight="1" x14ac:dyDescent="0.2">
      <c r="A9" s="524"/>
      <c r="B9" s="334" t="s">
        <v>25</v>
      </c>
      <c r="C9" s="128">
        <f>'5.1 Önkormányzat bevétele (2)'!C26</f>
        <v>800000</v>
      </c>
      <c r="D9" s="350">
        <f>'5.1 Önkormányzat bevétele (2)'!D26</f>
        <v>800000</v>
      </c>
    </row>
    <row r="10" spans="1:4" ht="15.75" customHeight="1" x14ac:dyDescent="0.2">
      <c r="A10" s="524"/>
      <c r="B10" s="334" t="s">
        <v>26</v>
      </c>
      <c r="C10" s="128">
        <f>'5.1 Önkormányzat bevétele (2)'!C37</f>
        <v>484399</v>
      </c>
      <c r="D10" s="350">
        <f>'5.1 Önkormányzat bevétele (2)'!D37</f>
        <v>484399</v>
      </c>
    </row>
    <row r="11" spans="1:4" ht="16.5" customHeight="1" x14ac:dyDescent="0.2">
      <c r="A11" s="524"/>
      <c r="B11" s="334" t="s">
        <v>27</v>
      </c>
      <c r="C11" s="128">
        <f>'5.1 Önkormányzat bevétele (2)'!C39</f>
        <v>168276</v>
      </c>
      <c r="D11" s="350">
        <f>'5.1 Önkormányzat bevétele (2)'!D39</f>
        <v>168276</v>
      </c>
    </row>
    <row r="12" spans="1:4" ht="15" customHeight="1" x14ac:dyDescent="0.2">
      <c r="A12" s="524"/>
      <c r="B12" s="334" t="s">
        <v>28</v>
      </c>
      <c r="C12" s="128">
        <f>'5.1 Önkormányzat bevétele (2)'!C42</f>
        <v>15384</v>
      </c>
      <c r="D12" s="350">
        <f>'5.1 Önkormányzat bevétele (2)'!D42</f>
        <v>5384</v>
      </c>
    </row>
    <row r="13" spans="1:4" ht="15.75" customHeight="1" x14ac:dyDescent="0.2">
      <c r="A13" s="524"/>
      <c r="B13" s="334" t="s">
        <v>29</v>
      </c>
      <c r="C13" s="128">
        <f>'5.1 Önkormányzat bevétele (2)'!C45</f>
        <v>4000</v>
      </c>
      <c r="D13" s="350">
        <f>'5.1 Önkormányzat bevétele (2)'!D45</f>
        <v>4000</v>
      </c>
    </row>
    <row r="14" spans="1:4" ht="15" customHeight="1" x14ac:dyDescent="0.2">
      <c r="A14" s="524"/>
      <c r="B14" s="351" t="s">
        <v>238</v>
      </c>
      <c r="C14" s="128">
        <f>'5.1 Önkormányzat bevétele (2)'!C50</f>
        <v>2830000</v>
      </c>
      <c r="D14" s="350">
        <f>'5.1 Önkormányzat bevétele (2)'!D50</f>
        <v>2847133</v>
      </c>
    </row>
    <row r="15" spans="1:4" ht="18.75" customHeight="1" x14ac:dyDescent="0.25">
      <c r="A15" s="326" t="s">
        <v>85</v>
      </c>
      <c r="B15" s="332" t="s">
        <v>161</v>
      </c>
      <c r="C15" s="337">
        <f>C16+C18+C17+C19</f>
        <v>7230</v>
      </c>
      <c r="D15" s="352">
        <f>D16+D18+D17+D19+D20</f>
        <v>22545</v>
      </c>
    </row>
    <row r="16" spans="1:4" ht="16.5" customHeight="1" x14ac:dyDescent="0.25">
      <c r="A16" s="519"/>
      <c r="B16" s="334" t="s">
        <v>30</v>
      </c>
      <c r="C16" s="335">
        <f>'1.tájékoztató kimutatás (3)'!C5</f>
        <v>3400</v>
      </c>
      <c r="D16" s="349">
        <f>'1.tájékoztató kimutatás (3)'!D5</f>
        <v>3400</v>
      </c>
    </row>
    <row r="17" spans="1:5" ht="15" customHeight="1" x14ac:dyDescent="0.25">
      <c r="A17" s="520"/>
      <c r="B17" s="334" t="s">
        <v>25</v>
      </c>
      <c r="C17" s="335">
        <f>'1.tájékoztató kimutatás (3)'!C6</f>
        <v>400</v>
      </c>
      <c r="D17" s="349">
        <f>'1.tájékoztató kimutatás (3)'!D6</f>
        <v>400</v>
      </c>
    </row>
    <row r="18" spans="1:5" ht="16.5" customHeight="1" x14ac:dyDescent="0.25">
      <c r="A18" s="525"/>
      <c r="B18" s="351" t="s">
        <v>238</v>
      </c>
      <c r="C18" s="335">
        <v>416</v>
      </c>
      <c r="D18" s="349">
        <f>'3.Intézményi bevételek (2)'!J23</f>
        <v>4376</v>
      </c>
    </row>
    <row r="19" spans="1:5" ht="19.5" customHeight="1" x14ac:dyDescent="0.25">
      <c r="A19" s="344"/>
      <c r="B19" s="334" t="s">
        <v>379</v>
      </c>
      <c r="C19" s="335">
        <v>3014</v>
      </c>
      <c r="D19" s="349">
        <f>'3.Intézményi bevételek (2)'!J12</f>
        <v>6512</v>
      </c>
    </row>
    <row r="20" spans="1:5" ht="19.5" customHeight="1" x14ac:dyDescent="0.25">
      <c r="A20" s="501"/>
      <c r="B20" s="334" t="s">
        <v>318</v>
      </c>
      <c r="C20" s="335"/>
      <c r="D20" s="349">
        <f>'3.Intézményi bevételek (2)'!C23</f>
        <v>7857</v>
      </c>
    </row>
    <row r="21" spans="1:5" ht="15.75" customHeight="1" x14ac:dyDescent="0.25">
      <c r="A21" s="326" t="s">
        <v>86</v>
      </c>
      <c r="B21" s="332" t="s">
        <v>15</v>
      </c>
      <c r="C21" s="338">
        <f>C22+C23+C24+C25</f>
        <v>179770</v>
      </c>
      <c r="D21" s="353">
        <f>D22+D23+D24+D25</f>
        <v>200277</v>
      </c>
    </row>
    <row r="22" spans="1:5" ht="15" customHeight="1" x14ac:dyDescent="0.25">
      <c r="A22" s="523" t="s">
        <v>16</v>
      </c>
      <c r="B22" s="334" t="s">
        <v>30</v>
      </c>
      <c r="C22" s="335">
        <f>'3.Intézményi bevételek (2)'!B11</f>
        <v>135951</v>
      </c>
      <c r="D22" s="349">
        <f>'3.Intézményi bevételek (2)'!C11</f>
        <v>140451</v>
      </c>
    </row>
    <row r="23" spans="1:5" ht="16.5" customHeight="1" x14ac:dyDescent="0.25">
      <c r="A23" s="523"/>
      <c r="B23" s="351" t="s">
        <v>238</v>
      </c>
      <c r="C23" s="335">
        <v>3300</v>
      </c>
      <c r="D23" s="349">
        <f>'3.Intézményi bevételek (2)'!J22</f>
        <v>11074</v>
      </c>
    </row>
    <row r="24" spans="1:5" ht="16.5" customHeight="1" x14ac:dyDescent="0.25">
      <c r="A24" s="327"/>
      <c r="B24" s="334" t="s">
        <v>380</v>
      </c>
      <c r="C24" s="335">
        <v>8673</v>
      </c>
      <c r="D24" s="349">
        <f>'3.Intézményi bevételek (2)'!J11</f>
        <v>9176</v>
      </c>
    </row>
    <row r="25" spans="1:5" ht="16.5" customHeight="1" x14ac:dyDescent="0.25">
      <c r="A25" s="327"/>
      <c r="B25" s="334" t="s">
        <v>318</v>
      </c>
      <c r="C25" s="335">
        <v>31846</v>
      </c>
      <c r="D25" s="349">
        <f>'3.Intézményi bevételek (2)'!C22</f>
        <v>39576</v>
      </c>
    </row>
    <row r="26" spans="1:5" ht="17.25" customHeight="1" x14ac:dyDescent="0.25">
      <c r="A26" s="328"/>
      <c r="B26" s="339" t="s">
        <v>31</v>
      </c>
      <c r="C26" s="340">
        <f>C21+C15+C5</f>
        <v>6053995</v>
      </c>
      <c r="D26" s="354">
        <f>D21+D15+D5</f>
        <v>6155461</v>
      </c>
    </row>
    <row r="27" spans="1:5" ht="15.75" customHeight="1" x14ac:dyDescent="0.2">
      <c r="A27" s="519"/>
      <c r="B27" s="334" t="s">
        <v>24</v>
      </c>
      <c r="C27" s="128">
        <f>C6</f>
        <v>965730</v>
      </c>
      <c r="D27" s="350">
        <f>D6</f>
        <v>1014241</v>
      </c>
    </row>
    <row r="28" spans="1:5" ht="15" customHeight="1" x14ac:dyDescent="0.2">
      <c r="A28" s="520"/>
      <c r="B28" s="334" t="s">
        <v>379</v>
      </c>
      <c r="C28" s="128">
        <f>C7+C24+C19</f>
        <v>70893</v>
      </c>
      <c r="D28" s="350">
        <f>D7+D24+D19</f>
        <v>84894</v>
      </c>
      <c r="E28" s="28"/>
    </row>
    <row r="29" spans="1:5" ht="17.25" customHeight="1" x14ac:dyDescent="0.2">
      <c r="A29" s="520"/>
      <c r="B29" s="334" t="s">
        <v>318</v>
      </c>
      <c r="C29" s="128">
        <f>C8+C25</f>
        <v>571846</v>
      </c>
      <c r="D29" s="350">
        <f>D8+D25+D20</f>
        <v>587433</v>
      </c>
      <c r="E29" s="28"/>
    </row>
    <row r="30" spans="1:5" ht="15.75" customHeight="1" x14ac:dyDescent="0.2">
      <c r="A30" s="520"/>
      <c r="B30" s="334" t="s">
        <v>25</v>
      </c>
      <c r="C30" s="128">
        <f>C9+C17</f>
        <v>800400</v>
      </c>
      <c r="D30" s="350">
        <f>D9+D17</f>
        <v>800400</v>
      </c>
      <c r="E30" s="28"/>
    </row>
    <row r="31" spans="1:5" ht="17.25" customHeight="1" x14ac:dyDescent="0.2">
      <c r="A31" s="520"/>
      <c r="B31" s="334" t="s">
        <v>26</v>
      </c>
      <c r="C31" s="128">
        <f>C10+C16+C22</f>
        <v>623750</v>
      </c>
      <c r="D31" s="350">
        <f>D10+D16+D22</f>
        <v>628250</v>
      </c>
      <c r="E31" s="28"/>
    </row>
    <row r="32" spans="1:5" ht="16.5" customHeight="1" x14ac:dyDescent="0.2">
      <c r="A32" s="520"/>
      <c r="B32" s="334" t="s">
        <v>27</v>
      </c>
      <c r="C32" s="128">
        <f t="shared" ref="C32:D34" si="0">C11</f>
        <v>168276</v>
      </c>
      <c r="D32" s="350">
        <f t="shared" si="0"/>
        <v>168276</v>
      </c>
      <c r="E32" s="28"/>
    </row>
    <row r="33" spans="1:5" ht="15" customHeight="1" x14ac:dyDescent="0.2">
      <c r="A33" s="520"/>
      <c r="B33" s="334" t="s">
        <v>28</v>
      </c>
      <c r="C33" s="128">
        <f t="shared" si="0"/>
        <v>15384</v>
      </c>
      <c r="D33" s="350">
        <f t="shared" si="0"/>
        <v>5384</v>
      </c>
      <c r="E33" s="28"/>
    </row>
    <row r="34" spans="1:5" ht="15" customHeight="1" x14ac:dyDescent="0.2">
      <c r="A34" s="520"/>
      <c r="B34" s="334" t="s">
        <v>29</v>
      </c>
      <c r="C34" s="128">
        <f t="shared" si="0"/>
        <v>4000</v>
      </c>
      <c r="D34" s="350">
        <f t="shared" si="0"/>
        <v>4000</v>
      </c>
      <c r="E34" s="28"/>
    </row>
    <row r="35" spans="1:5" ht="18.75" customHeight="1" thickBot="1" x14ac:dyDescent="0.25">
      <c r="A35" s="521"/>
      <c r="B35" s="355" t="s">
        <v>238</v>
      </c>
      <c r="C35" s="356">
        <f>C14+C23+C18</f>
        <v>2833716</v>
      </c>
      <c r="D35" s="357">
        <f>D14+D23+D18</f>
        <v>2862583</v>
      </c>
      <c r="E35" s="28"/>
    </row>
    <row r="36" spans="1:5" ht="18.75" customHeight="1" x14ac:dyDescent="0.2">
      <c r="A36" s="291"/>
      <c r="B36" s="292"/>
      <c r="C36" s="293"/>
      <c r="D36" s="293"/>
      <c r="E36" s="28"/>
    </row>
    <row r="37" spans="1:5" ht="15.75" x14ac:dyDescent="0.25">
      <c r="A37" s="115"/>
      <c r="B37" s="115"/>
      <c r="C37" s="186"/>
    </row>
    <row r="38" spans="1:5" ht="15.75" x14ac:dyDescent="0.25">
      <c r="A38" s="115"/>
      <c r="B38" s="115"/>
      <c r="C38" s="186"/>
    </row>
    <row r="39" spans="1:5" ht="15.75" x14ac:dyDescent="0.25">
      <c r="A39" s="115"/>
      <c r="B39" s="115"/>
      <c r="C39" s="186"/>
    </row>
    <row r="40" spans="1:5" x14ac:dyDescent="0.2">
      <c r="C40" s="29"/>
    </row>
    <row r="41" spans="1:5" x14ac:dyDescent="0.2">
      <c r="C41" s="28"/>
    </row>
    <row r="42" spans="1:5" x14ac:dyDescent="0.2">
      <c r="C42" s="28"/>
    </row>
  </sheetData>
  <mergeCells count="6">
    <mergeCell ref="A27:A35"/>
    <mergeCell ref="B1:C1"/>
    <mergeCell ref="B2:C2"/>
    <mergeCell ref="A22:A23"/>
    <mergeCell ref="A7:A14"/>
    <mergeCell ref="A16:A18"/>
  </mergeCells>
  <phoneticPr fontId="1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I36"/>
  <sheetViews>
    <sheetView view="pageBreakPreview" zoomScaleNormal="100" zoomScaleSheetLayoutView="100" workbookViewId="0">
      <selection activeCell="E20" sqref="E20"/>
    </sheetView>
  </sheetViews>
  <sheetFormatPr defaultColWidth="8" defaultRowHeight="12.75" x14ac:dyDescent="0.2"/>
  <cols>
    <col min="1" max="1" width="30.7109375" style="44" customWidth="1"/>
    <col min="2" max="3" width="20.140625" style="44" customWidth="1"/>
    <col min="4" max="4" width="23.7109375" style="39" customWidth="1"/>
    <col min="5" max="5" width="20" style="39" customWidth="1"/>
    <col min="6" max="6" width="24.42578125" style="39" customWidth="1"/>
    <col min="7" max="9" width="11" style="39" customWidth="1"/>
    <col min="10" max="16384" width="8" style="39"/>
  </cols>
  <sheetData>
    <row r="1" spans="1:9" ht="28.5" customHeight="1" x14ac:dyDescent="0.2">
      <c r="A1" s="564" t="s">
        <v>459</v>
      </c>
      <c r="B1" s="565"/>
      <c r="C1" s="565"/>
      <c r="D1" s="565"/>
      <c r="E1" s="565"/>
      <c r="I1" s="40"/>
    </row>
    <row r="2" spans="1:9" ht="28.5" customHeight="1" x14ac:dyDescent="0.2">
      <c r="A2" s="564" t="s">
        <v>376</v>
      </c>
      <c r="B2" s="565"/>
      <c r="C2" s="565"/>
      <c r="D2" s="565"/>
      <c r="E2" s="565"/>
      <c r="I2" s="40"/>
    </row>
    <row r="3" spans="1:9" ht="28.5" customHeight="1" thickBot="1" x14ac:dyDescent="0.25">
      <c r="A3" s="93"/>
      <c r="B3" s="189"/>
      <c r="C3" s="189"/>
      <c r="D3" s="189"/>
      <c r="F3" s="30" t="s">
        <v>121</v>
      </c>
      <c r="I3" s="40"/>
    </row>
    <row r="4" spans="1:9" ht="28.5" customHeight="1" x14ac:dyDescent="0.2">
      <c r="A4" s="568" t="s">
        <v>23</v>
      </c>
      <c r="B4" s="569"/>
      <c r="C4" s="309"/>
      <c r="D4" s="569" t="s">
        <v>7</v>
      </c>
      <c r="E4" s="569"/>
      <c r="F4" s="424"/>
      <c r="I4" s="40"/>
    </row>
    <row r="5" spans="1:9" ht="36.75" customHeight="1" x14ac:dyDescent="0.2">
      <c r="A5" s="41" t="s">
        <v>87</v>
      </c>
      <c r="B5" s="313" t="s">
        <v>332</v>
      </c>
      <c r="C5" s="313" t="s">
        <v>389</v>
      </c>
      <c r="D5" s="42" t="s">
        <v>87</v>
      </c>
      <c r="E5" s="313" t="s">
        <v>332</v>
      </c>
      <c r="F5" s="423" t="s">
        <v>389</v>
      </c>
    </row>
    <row r="6" spans="1:9" s="43" customFormat="1" ht="33.75" customHeight="1" x14ac:dyDescent="0.2">
      <c r="A6" s="127" t="s">
        <v>151</v>
      </c>
      <c r="B6" s="128">
        <f>'1. ÖSSZES bevétel (2)'!C29</f>
        <v>571846</v>
      </c>
      <c r="C6" s="128">
        <f>'1. ÖSSZES bevétel (2)'!D29</f>
        <v>587433</v>
      </c>
      <c r="D6" s="108" t="s">
        <v>313</v>
      </c>
      <c r="E6" s="133">
        <f>'2. ÖSSZES kiadások'!C32</f>
        <v>136582</v>
      </c>
      <c r="F6" s="218">
        <f>'2. ÖSSZES kiadások'!D32</f>
        <v>277170</v>
      </c>
    </row>
    <row r="7" spans="1:9" ht="15.75" customHeight="1" x14ac:dyDescent="0.2">
      <c r="A7" s="129" t="s">
        <v>66</v>
      </c>
      <c r="B7" s="128">
        <f>'1. ÖSSZES bevétel (2)'!C32</f>
        <v>168276</v>
      </c>
      <c r="C7" s="128">
        <f>'1. ÖSSZES bevétel (2)'!D32</f>
        <v>168276</v>
      </c>
      <c r="D7" s="108" t="s">
        <v>71</v>
      </c>
      <c r="E7" s="133">
        <f>'2. ÖSSZES kiadások'!C33</f>
        <v>2897034</v>
      </c>
      <c r="F7" s="218">
        <f>'2. ÖSSZES kiadások'!D33</f>
        <v>2384575</v>
      </c>
    </row>
    <row r="8" spans="1:9" ht="36" customHeight="1" x14ac:dyDescent="0.2">
      <c r="A8" s="127" t="s">
        <v>198</v>
      </c>
      <c r="B8" s="128">
        <f>'1. ÖSSZES bevétel (2)'!C34</f>
        <v>4000</v>
      </c>
      <c r="C8" s="128">
        <f>'1. ÖSSZES bevétel (2)'!D34</f>
        <v>4000</v>
      </c>
      <c r="D8" s="217" t="s">
        <v>72</v>
      </c>
      <c r="E8" s="133">
        <f>'2. ÖSSZES kiadások'!C34</f>
        <v>257994</v>
      </c>
      <c r="F8" s="218">
        <f>'2. ÖSSZES kiadások'!D34</f>
        <v>583759</v>
      </c>
    </row>
    <row r="9" spans="1:9" ht="36" customHeight="1" x14ac:dyDescent="0.2">
      <c r="A9" s="130" t="s">
        <v>67</v>
      </c>
      <c r="B9" s="128">
        <v>2046000</v>
      </c>
      <c r="C9" s="128">
        <v>2046000</v>
      </c>
      <c r="D9" s="131" t="s">
        <v>274</v>
      </c>
      <c r="E9" s="133">
        <v>1751</v>
      </c>
      <c r="F9" s="218">
        <v>1751</v>
      </c>
    </row>
    <row r="10" spans="1:9" ht="24.95" customHeight="1" x14ac:dyDescent="0.2">
      <c r="A10" s="132" t="s">
        <v>326</v>
      </c>
      <c r="B10" s="133">
        <v>300000</v>
      </c>
      <c r="C10" s="133">
        <v>300000</v>
      </c>
      <c r="D10" s="134"/>
      <c r="E10" s="133"/>
      <c r="F10" s="426"/>
    </row>
    <row r="11" spans="1:9" ht="24.95" customHeight="1" x14ac:dyDescent="0.2">
      <c r="A11" s="132"/>
      <c r="B11" s="133"/>
      <c r="C11" s="133"/>
      <c r="D11" s="135"/>
      <c r="E11" s="133"/>
      <c r="F11" s="425"/>
    </row>
    <row r="12" spans="1:9" ht="24.95" customHeight="1" x14ac:dyDescent="0.2">
      <c r="A12" s="136"/>
      <c r="B12" s="133"/>
      <c r="C12" s="133"/>
      <c r="D12" s="134"/>
      <c r="E12" s="133"/>
      <c r="F12" s="425"/>
    </row>
    <row r="13" spans="1:9" ht="24.95" customHeight="1" x14ac:dyDescent="0.2">
      <c r="A13" s="136"/>
      <c r="B13" s="133"/>
      <c r="C13" s="133"/>
      <c r="D13" s="134"/>
      <c r="E13" s="133"/>
      <c r="F13" s="425"/>
    </row>
    <row r="14" spans="1:9" ht="24.95" customHeight="1" x14ac:dyDescent="0.2">
      <c r="A14" s="136"/>
      <c r="B14" s="133"/>
      <c r="C14" s="133"/>
      <c r="D14" s="135"/>
      <c r="E14" s="133"/>
      <c r="F14" s="425"/>
    </row>
    <row r="15" spans="1:9" ht="24.95" customHeight="1" x14ac:dyDescent="0.2">
      <c r="A15" s="136"/>
      <c r="B15" s="133"/>
      <c r="C15" s="133"/>
      <c r="D15" s="135"/>
      <c r="E15" s="133"/>
      <c r="F15" s="425"/>
    </row>
    <row r="16" spans="1:9" ht="24.95" customHeight="1" x14ac:dyDescent="0.2">
      <c r="A16" s="136"/>
      <c r="B16" s="137"/>
      <c r="C16" s="137"/>
      <c r="D16" s="135"/>
      <c r="E16" s="137"/>
      <c r="F16" s="425"/>
    </row>
    <row r="17" spans="1:6" ht="18" customHeight="1" x14ac:dyDescent="0.2">
      <c r="A17" s="136"/>
      <c r="B17" s="137"/>
      <c r="C17" s="137"/>
      <c r="D17" s="135"/>
      <c r="E17" s="137"/>
      <c r="F17" s="425"/>
    </row>
    <row r="18" spans="1:6" ht="18" customHeight="1" x14ac:dyDescent="0.2">
      <c r="A18" s="136"/>
      <c r="B18" s="137"/>
      <c r="C18" s="137"/>
      <c r="D18" s="135"/>
      <c r="E18" s="137"/>
      <c r="F18" s="425"/>
    </row>
    <row r="19" spans="1:6" ht="38.25" customHeight="1" x14ac:dyDescent="0.2">
      <c r="A19" s="138" t="s">
        <v>33</v>
      </c>
      <c r="B19" s="139">
        <f>SUM(B6:B18)</f>
        <v>3090122</v>
      </c>
      <c r="C19" s="139">
        <f>SUM(C6:C18)</f>
        <v>3105709</v>
      </c>
      <c r="D19" s="140" t="s">
        <v>33</v>
      </c>
      <c r="E19" s="427">
        <f>SUM(E6:E18)</f>
        <v>3293361</v>
      </c>
      <c r="F19" s="219">
        <f>SUM(F6:F18)</f>
        <v>3247255</v>
      </c>
    </row>
    <row r="20" spans="1:6" ht="18" customHeight="1" thickBot="1" x14ac:dyDescent="0.25">
      <c r="A20" s="141" t="s">
        <v>34</v>
      </c>
      <c r="B20" s="142">
        <f>IF(((E19-B19)&gt;0),E19-B19,"----")</f>
        <v>203239</v>
      </c>
      <c r="C20" s="142">
        <f>IF(((F19-C19)&gt;0),F19-C19,"----")</f>
        <v>141546</v>
      </c>
      <c r="D20" s="143" t="s">
        <v>35</v>
      </c>
      <c r="E20" s="428" t="str">
        <f>IF(((B19-E19)&gt;0),B19-E19,"----")</f>
        <v>----</v>
      </c>
      <c r="F20" s="220" t="str">
        <f>IF(((C19-F19)&gt;0),C19-F19,"----")</f>
        <v>----</v>
      </c>
    </row>
    <row r="21" spans="1:6" ht="18" customHeight="1" x14ac:dyDescent="0.2">
      <c r="A21" s="144"/>
      <c r="B21" s="144"/>
      <c r="C21" s="144"/>
      <c r="D21" s="145"/>
    </row>
    <row r="22" spans="1:6" ht="15.75" x14ac:dyDescent="0.2">
      <c r="A22" s="144"/>
      <c r="B22" s="144"/>
      <c r="C22" s="144"/>
      <c r="D22" s="144"/>
      <c r="E22" s="144"/>
    </row>
    <row r="23" spans="1:6" ht="15.75" x14ac:dyDescent="0.2">
      <c r="A23" s="144"/>
      <c r="B23" s="144"/>
      <c r="C23" s="144"/>
      <c r="D23" s="145"/>
    </row>
    <row r="24" spans="1:6" ht="15.75" x14ac:dyDescent="0.2">
      <c r="A24" s="144"/>
      <c r="B24" s="144"/>
      <c r="C24" s="144"/>
      <c r="D24" s="145"/>
    </row>
    <row r="25" spans="1:6" ht="15.75" x14ac:dyDescent="0.2">
      <c r="A25" s="144"/>
      <c r="B25" s="144"/>
      <c r="C25" s="144"/>
      <c r="D25" s="145"/>
    </row>
    <row r="26" spans="1:6" ht="15.75" x14ac:dyDescent="0.2">
      <c r="A26" s="144"/>
      <c r="B26" s="144"/>
      <c r="C26" s="144"/>
      <c r="D26" s="145"/>
    </row>
    <row r="27" spans="1:6" ht="15.75" x14ac:dyDescent="0.2">
      <c r="A27" s="144"/>
      <c r="B27" s="144">
        <f>B24-B22</f>
        <v>0</v>
      </c>
      <c r="C27" s="144"/>
      <c r="D27" s="144">
        <f>D24-D22</f>
        <v>0</v>
      </c>
      <c r="E27" s="44">
        <f>E24-E22</f>
        <v>0</v>
      </c>
    </row>
    <row r="28" spans="1:6" ht="15.75" x14ac:dyDescent="0.2">
      <c r="A28" s="144"/>
      <c r="B28" s="144"/>
      <c r="C28" s="144"/>
      <c r="D28" s="145"/>
    </row>
    <row r="29" spans="1:6" ht="15.75" x14ac:dyDescent="0.2">
      <c r="A29" s="144"/>
      <c r="B29" s="144"/>
      <c r="C29" s="144"/>
      <c r="D29" s="145"/>
    </row>
    <row r="30" spans="1:6" ht="15.75" x14ac:dyDescent="0.2">
      <c r="A30" s="144"/>
      <c r="B30" s="144"/>
      <c r="C30" s="144"/>
      <c r="D30" s="145"/>
    </row>
    <row r="31" spans="1:6" ht="15.75" x14ac:dyDescent="0.2">
      <c r="A31" s="144"/>
      <c r="B31" s="144"/>
      <c r="C31" s="144"/>
      <c r="D31" s="145"/>
    </row>
    <row r="32" spans="1:6" ht="15.75" x14ac:dyDescent="0.2">
      <c r="A32" s="144"/>
      <c r="B32" s="144"/>
      <c r="C32" s="144"/>
      <c r="D32" s="145"/>
    </row>
    <row r="33" spans="1:4" ht="15.75" x14ac:dyDescent="0.2">
      <c r="A33" s="144"/>
      <c r="B33" s="144"/>
      <c r="C33" s="144"/>
      <c r="D33" s="145"/>
    </row>
    <row r="34" spans="1:4" ht="15.75" x14ac:dyDescent="0.2">
      <c r="A34" s="144"/>
      <c r="B34" s="144"/>
      <c r="C34" s="144"/>
      <c r="D34" s="145"/>
    </row>
    <row r="35" spans="1:4" ht="15.75" x14ac:dyDescent="0.2">
      <c r="A35" s="144"/>
      <c r="B35" s="144"/>
      <c r="C35" s="144"/>
      <c r="D35" s="145"/>
    </row>
    <row r="36" spans="1:4" ht="15.75" x14ac:dyDescent="0.2">
      <c r="A36" s="144"/>
      <c r="B36" s="144"/>
      <c r="C36" s="144"/>
      <c r="D36" s="145"/>
    </row>
  </sheetData>
  <mergeCells count="4">
    <mergeCell ref="A1:E1"/>
    <mergeCell ref="A2:E2"/>
    <mergeCell ref="A4:B4"/>
    <mergeCell ref="D4:E4"/>
  </mergeCells>
  <phoneticPr fontId="25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2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14"/>
  <sheetViews>
    <sheetView topLeftCell="B1" zoomScaleNormal="100" workbookViewId="0">
      <selection activeCell="E20" sqref="E20"/>
    </sheetView>
  </sheetViews>
  <sheetFormatPr defaultColWidth="8" defaultRowHeight="15.75" x14ac:dyDescent="0.25"/>
  <cols>
    <col min="1" max="2" width="8" style="45"/>
    <col min="3" max="3" width="23.7109375" style="45" customWidth="1"/>
    <col min="4" max="4" width="6.140625" style="45" customWidth="1"/>
    <col min="5" max="5" width="4.28515625" style="45" customWidth="1"/>
    <col min="6" max="6" width="27.140625" style="45" customWidth="1"/>
    <col min="7" max="9" width="15.7109375" style="45" customWidth="1"/>
    <col min="10" max="16384" width="8" style="45"/>
  </cols>
  <sheetData>
    <row r="1" spans="3:10" x14ac:dyDescent="0.25">
      <c r="C1" s="570" t="s">
        <v>458</v>
      </c>
      <c r="D1" s="570"/>
      <c r="E1" s="570"/>
      <c r="F1" s="570"/>
      <c r="G1" s="570"/>
      <c r="H1" s="570"/>
      <c r="I1" s="570"/>
    </row>
    <row r="2" spans="3:10" ht="36" customHeight="1" x14ac:dyDescent="0.25">
      <c r="C2" s="570" t="s">
        <v>370</v>
      </c>
      <c r="D2" s="570"/>
      <c r="E2" s="570"/>
      <c r="F2" s="570"/>
      <c r="G2" s="570"/>
      <c r="H2" s="570"/>
      <c r="I2" s="570"/>
    </row>
    <row r="3" spans="3:10" ht="16.5" thickBot="1" x14ac:dyDescent="0.3">
      <c r="I3" s="46" t="s">
        <v>121</v>
      </c>
      <c r="J3" s="47"/>
    </row>
    <row r="4" spans="3:10" x14ac:dyDescent="0.25">
      <c r="C4" s="575" t="s">
        <v>87</v>
      </c>
      <c r="D4" s="576"/>
      <c r="E4" s="576"/>
      <c r="F4" s="576"/>
      <c r="G4" s="57" t="s">
        <v>37</v>
      </c>
      <c r="H4" s="57" t="s">
        <v>38</v>
      </c>
      <c r="I4" s="58" t="s">
        <v>115</v>
      </c>
    </row>
    <row r="5" spans="3:10" ht="17.25" customHeight="1" x14ac:dyDescent="0.25">
      <c r="C5" s="571" t="s">
        <v>2</v>
      </c>
      <c r="D5" s="572"/>
      <c r="E5" s="572"/>
      <c r="F5" s="572"/>
      <c r="G5" s="48">
        <f>'8.1.mell működés mérleg'!C20-'8.1.mell működés mérleg'!C11</f>
        <v>2783169</v>
      </c>
      <c r="H5" s="48">
        <f>'8.2.mell felhalm mérleg'!C19-'8.2.mell felhalm mérleg'!C9</f>
        <v>1059709</v>
      </c>
      <c r="I5" s="49">
        <f>G5+H5</f>
        <v>3842878</v>
      </c>
    </row>
    <row r="6" spans="3:10" ht="20.25" customHeight="1" x14ac:dyDescent="0.25">
      <c r="C6" s="571" t="s">
        <v>39</v>
      </c>
      <c r="D6" s="572"/>
      <c r="E6" s="572"/>
      <c r="F6" s="572"/>
      <c r="G6" s="48">
        <f>'8.1.mell működés mérleg'!F20</f>
        <v>2908206</v>
      </c>
      <c r="H6" s="48">
        <f>'8.2.mell felhalm mérleg'!F19</f>
        <v>3247255</v>
      </c>
      <c r="I6" s="49">
        <f>G6+H6</f>
        <v>6155461</v>
      </c>
    </row>
    <row r="7" spans="3:10" s="50" customFormat="1" ht="15.75" customHeight="1" x14ac:dyDescent="0.25">
      <c r="C7" s="577" t="s">
        <v>40</v>
      </c>
      <c r="D7" s="578"/>
      <c r="E7" s="578"/>
      <c r="F7" s="578"/>
      <c r="G7" s="59">
        <f>G5-G6</f>
        <v>-125037</v>
      </c>
      <c r="H7" s="59">
        <f>H5-H6</f>
        <v>-2187546</v>
      </c>
      <c r="I7" s="49">
        <f>G7+H7</f>
        <v>-2312583</v>
      </c>
    </row>
    <row r="8" spans="3:10" s="50" customFormat="1" ht="24" customHeight="1" x14ac:dyDescent="0.25">
      <c r="C8" s="577" t="s">
        <v>41</v>
      </c>
      <c r="D8" s="578"/>
      <c r="E8" s="578"/>
      <c r="F8" s="578"/>
      <c r="G8" s="59">
        <f>'8.1.mell működés mérleg'!C11</f>
        <v>266583</v>
      </c>
      <c r="H8" s="59">
        <v>2046000</v>
      </c>
      <c r="I8" s="49">
        <f>G8+H8</f>
        <v>2312583</v>
      </c>
    </row>
    <row r="9" spans="3:10" x14ac:dyDescent="0.25">
      <c r="C9" s="571" t="s">
        <v>42</v>
      </c>
      <c r="D9" s="572"/>
      <c r="E9" s="572"/>
      <c r="F9" s="572"/>
      <c r="G9" s="48"/>
      <c r="H9" s="48"/>
      <c r="I9" s="49">
        <f t="shared" ref="I9:I11" si="0">G9+H9</f>
        <v>0</v>
      </c>
    </row>
    <row r="10" spans="3:10" x14ac:dyDescent="0.25">
      <c r="C10" s="571" t="s">
        <v>43</v>
      </c>
      <c r="D10" s="572"/>
      <c r="E10" s="572"/>
      <c r="F10" s="572"/>
      <c r="G10" s="48"/>
      <c r="H10" s="48"/>
      <c r="I10" s="49">
        <f t="shared" si="0"/>
        <v>0</v>
      </c>
    </row>
    <row r="11" spans="3:10" s="50" customFormat="1" ht="24" customHeight="1" x14ac:dyDescent="0.25">
      <c r="C11" s="577" t="s">
        <v>44</v>
      </c>
      <c r="D11" s="578"/>
      <c r="E11" s="578"/>
      <c r="F11" s="578"/>
      <c r="G11" s="59"/>
      <c r="H11" s="59"/>
      <c r="I11" s="49">
        <f t="shared" si="0"/>
        <v>0</v>
      </c>
    </row>
    <row r="12" spans="3:10" x14ac:dyDescent="0.25">
      <c r="C12" s="571" t="s">
        <v>116</v>
      </c>
      <c r="D12" s="572"/>
      <c r="E12" s="572"/>
      <c r="F12" s="572"/>
      <c r="G12" s="48">
        <f>G6+G7+G8</f>
        <v>3049752</v>
      </c>
      <c r="H12" s="48">
        <f>H6+H7+H8</f>
        <v>3105709</v>
      </c>
      <c r="I12" s="49">
        <f>G12+H12</f>
        <v>6155461</v>
      </c>
    </row>
    <row r="13" spans="3:10" ht="16.5" thickBot="1" x14ac:dyDescent="0.3">
      <c r="C13" s="573" t="s">
        <v>152</v>
      </c>
      <c r="D13" s="574"/>
      <c r="E13" s="574"/>
      <c r="F13" s="574"/>
      <c r="G13" s="51">
        <f>G5+G8</f>
        <v>3049752</v>
      </c>
      <c r="H13" s="51">
        <f>H5+H8</f>
        <v>3105709</v>
      </c>
      <c r="I13" s="52">
        <f>G13+H13</f>
        <v>6155461</v>
      </c>
    </row>
    <row r="14" spans="3:10" x14ac:dyDescent="0.25">
      <c r="C14" s="53"/>
      <c r="D14" s="53"/>
      <c r="E14" s="53"/>
      <c r="F14" s="53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P36"/>
  <sheetViews>
    <sheetView topLeftCell="B1" zoomScaleNormal="100" workbookViewId="0">
      <selection activeCell="E20" sqref="E20"/>
    </sheetView>
  </sheetViews>
  <sheetFormatPr defaultRowHeight="12.75" x14ac:dyDescent="0.2"/>
  <cols>
    <col min="1" max="1" width="8.42578125" style="79" customWidth="1"/>
    <col min="2" max="2" width="21.85546875" style="79" customWidth="1"/>
    <col min="3" max="3" width="38.42578125" style="79" customWidth="1"/>
    <col min="4" max="4" width="11.140625" style="79" customWidth="1"/>
    <col min="5" max="5" width="11.5703125" style="79" customWidth="1"/>
    <col min="6" max="16384" width="9.140625" style="79"/>
  </cols>
  <sheetData>
    <row r="1" spans="1:16" x14ac:dyDescent="0.2">
      <c r="B1" s="581"/>
      <c r="C1" s="581"/>
      <c r="D1" s="581"/>
      <c r="E1" s="581"/>
    </row>
    <row r="2" spans="1:16" x14ac:dyDescent="0.2">
      <c r="B2" s="582" t="s">
        <v>461</v>
      </c>
      <c r="C2" s="582"/>
      <c r="D2" s="582"/>
      <c r="E2" s="582"/>
    </row>
    <row r="3" spans="1:16" ht="15.75" x14ac:dyDescent="0.2">
      <c r="A3" s="124"/>
      <c r="B3" s="583" t="s">
        <v>82</v>
      </c>
      <c r="C3" s="583"/>
      <c r="D3" s="584"/>
      <c r="E3" s="584"/>
    </row>
    <row r="4" spans="1:16" ht="12.75" customHeight="1" x14ac:dyDescent="0.2">
      <c r="A4" s="124"/>
      <c r="B4" s="593" t="s">
        <v>371</v>
      </c>
      <c r="C4" s="59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17.25" customHeight="1" thickBot="1" x14ac:dyDescent="0.25">
      <c r="A5" s="124"/>
      <c r="B5" s="116"/>
      <c r="C5" s="116"/>
      <c r="D5" s="54"/>
      <c r="E5" s="54" t="s">
        <v>121</v>
      </c>
    </row>
    <row r="6" spans="1:16" ht="20.25" customHeight="1" thickTop="1" x14ac:dyDescent="0.2">
      <c r="A6" s="585" t="s">
        <v>0</v>
      </c>
      <c r="B6" s="587" t="s">
        <v>87</v>
      </c>
      <c r="C6" s="587" t="s">
        <v>45</v>
      </c>
      <c r="D6" s="589" t="s">
        <v>46</v>
      </c>
      <c r="E6" s="590"/>
    </row>
    <row r="7" spans="1:16" ht="15.75" customHeight="1" x14ac:dyDescent="0.2">
      <c r="A7" s="586"/>
      <c r="B7" s="588"/>
      <c r="C7" s="588"/>
      <c r="D7" s="591"/>
      <c r="E7" s="592"/>
    </row>
    <row r="8" spans="1:16" ht="30.75" customHeight="1" x14ac:dyDescent="0.25">
      <c r="A8" s="221" t="s">
        <v>84</v>
      </c>
      <c r="B8" s="222" t="s">
        <v>47</v>
      </c>
      <c r="C8" s="223" t="s">
        <v>48</v>
      </c>
      <c r="D8" s="226"/>
      <c r="E8" s="227">
        <v>500</v>
      </c>
    </row>
    <row r="9" spans="1:16" ht="15.75" x14ac:dyDescent="0.25">
      <c r="A9" s="221" t="s">
        <v>85</v>
      </c>
      <c r="B9" s="222" t="s">
        <v>210</v>
      </c>
      <c r="C9" s="223"/>
      <c r="D9" s="226"/>
      <c r="E9" s="227">
        <f>SUM(E10:E12)</f>
        <v>63038</v>
      </c>
      <c r="F9" s="80"/>
    </row>
    <row r="10" spans="1:16" ht="15.75" x14ac:dyDescent="0.25">
      <c r="A10" s="221" t="s">
        <v>86</v>
      </c>
      <c r="B10" s="222"/>
      <c r="C10" s="206" t="s">
        <v>172</v>
      </c>
      <c r="D10" s="228"/>
      <c r="E10" s="229">
        <v>2000</v>
      </c>
    </row>
    <row r="11" spans="1:16" ht="25.5" customHeight="1" x14ac:dyDescent="0.25">
      <c r="A11" s="221" t="s">
        <v>83</v>
      </c>
      <c r="B11" s="222"/>
      <c r="C11" s="206" t="s">
        <v>246</v>
      </c>
      <c r="D11" s="228"/>
      <c r="E11" s="229">
        <v>5310</v>
      </c>
    </row>
    <row r="12" spans="1:16" ht="16.5" thickBot="1" x14ac:dyDescent="0.3">
      <c r="A12" s="221" t="s">
        <v>107</v>
      </c>
      <c r="B12" s="222"/>
      <c r="C12" s="206" t="s">
        <v>239</v>
      </c>
      <c r="D12" s="228"/>
      <c r="E12" s="229">
        <v>55728</v>
      </c>
    </row>
    <row r="13" spans="1:16" ht="21" customHeight="1" thickTop="1" thickBot="1" x14ac:dyDescent="0.3">
      <c r="A13" s="224"/>
      <c r="B13" s="225" t="s">
        <v>50</v>
      </c>
      <c r="C13" s="225"/>
      <c r="D13" s="579">
        <f>E8+E9</f>
        <v>63538</v>
      </c>
      <c r="E13" s="580"/>
    </row>
    <row r="14" spans="1:16" ht="15.75" thickTop="1" x14ac:dyDescent="0.2">
      <c r="A14" s="124"/>
      <c r="B14" s="124"/>
      <c r="C14" s="124"/>
    </row>
    <row r="15" spans="1:16" ht="15" x14ac:dyDescent="0.2">
      <c r="A15" s="124"/>
      <c r="B15" s="124"/>
      <c r="C15" s="124"/>
    </row>
    <row r="16" spans="1:16" ht="15" x14ac:dyDescent="0.2">
      <c r="A16" s="124"/>
      <c r="B16" s="124"/>
      <c r="C16" s="124"/>
    </row>
    <row r="17" spans="1:4" ht="15" x14ac:dyDescent="0.2">
      <c r="A17" s="124"/>
      <c r="B17" s="124"/>
      <c r="C17" s="124"/>
    </row>
    <row r="18" spans="1:4" ht="15" x14ac:dyDescent="0.2">
      <c r="A18" s="124"/>
      <c r="B18" s="124"/>
      <c r="C18" s="124"/>
    </row>
    <row r="19" spans="1:4" ht="15" x14ac:dyDescent="0.2">
      <c r="A19" s="124"/>
      <c r="B19" s="124"/>
      <c r="C19" s="124"/>
    </row>
    <row r="20" spans="1:4" ht="15" x14ac:dyDescent="0.2">
      <c r="A20" s="124"/>
      <c r="B20" s="124"/>
      <c r="C20" s="124"/>
    </row>
    <row r="21" spans="1:4" ht="15" x14ac:dyDescent="0.2">
      <c r="A21" s="124"/>
      <c r="B21" s="124"/>
      <c r="C21" s="124"/>
      <c r="D21" s="81"/>
    </row>
    <row r="22" spans="1:4" ht="15" x14ac:dyDescent="0.2">
      <c r="A22" s="124"/>
      <c r="B22" s="124"/>
      <c r="C22" s="124"/>
    </row>
    <row r="23" spans="1:4" ht="15" x14ac:dyDescent="0.2">
      <c r="A23" s="124"/>
      <c r="B23" s="124"/>
      <c r="C23" s="124"/>
    </row>
    <row r="24" spans="1:4" ht="15" x14ac:dyDescent="0.2">
      <c r="A24" s="124"/>
      <c r="B24" s="124"/>
      <c r="C24" s="124"/>
    </row>
    <row r="25" spans="1:4" ht="3" customHeight="1" x14ac:dyDescent="0.2">
      <c r="A25" s="124"/>
      <c r="B25" s="124"/>
      <c r="C25" s="124"/>
    </row>
    <row r="26" spans="1:4" ht="15" hidden="1" x14ac:dyDescent="0.2">
      <c r="A26" s="124"/>
      <c r="B26" s="124"/>
      <c r="C26" s="124"/>
    </row>
    <row r="27" spans="1:4" ht="15" hidden="1" x14ac:dyDescent="0.2">
      <c r="A27" s="124"/>
      <c r="B27" s="124"/>
      <c r="C27" s="124"/>
      <c r="D27" s="80"/>
    </row>
    <row r="28" spans="1:4" ht="15" hidden="1" x14ac:dyDescent="0.2">
      <c r="A28" s="124"/>
      <c r="B28" s="124"/>
      <c r="C28" s="124"/>
    </row>
    <row r="29" spans="1:4" ht="15" hidden="1" x14ac:dyDescent="0.2">
      <c r="A29" s="124"/>
      <c r="B29" s="124"/>
      <c r="C29" s="124"/>
    </row>
    <row r="30" spans="1:4" ht="15" hidden="1" x14ac:dyDescent="0.2">
      <c r="A30" s="124"/>
      <c r="B30" s="124"/>
      <c r="C30" s="124"/>
    </row>
    <row r="31" spans="1:4" ht="15.75" hidden="1" x14ac:dyDescent="0.2">
      <c r="A31" s="124"/>
      <c r="B31" s="125"/>
      <c r="C31" s="124"/>
    </row>
    <row r="32" spans="1:4" ht="15.75" x14ac:dyDescent="0.2">
      <c r="A32" s="124"/>
      <c r="B32" s="126"/>
      <c r="C32" s="124"/>
      <c r="D32" s="82"/>
    </row>
    <row r="33" spans="1:4" ht="15.75" x14ac:dyDescent="0.2">
      <c r="A33" s="124"/>
      <c r="B33" s="126"/>
      <c r="C33" s="124"/>
      <c r="D33" s="82"/>
    </row>
    <row r="34" spans="1:4" ht="15.75" x14ac:dyDescent="0.2">
      <c r="A34" s="124"/>
      <c r="B34" s="126"/>
      <c r="C34" s="124"/>
      <c r="D34" s="82"/>
    </row>
    <row r="35" spans="1:4" ht="15" x14ac:dyDescent="0.2">
      <c r="A35" s="124"/>
      <c r="B35" s="124"/>
      <c r="C35" s="124"/>
    </row>
    <row r="36" spans="1:4" ht="15" x14ac:dyDescent="0.2">
      <c r="A36" s="124"/>
      <c r="B36" s="124"/>
      <c r="C36" s="124"/>
      <c r="D36" s="81"/>
    </row>
  </sheetData>
  <mergeCells count="9">
    <mergeCell ref="D13:E13"/>
    <mergeCell ref="B1:E1"/>
    <mergeCell ref="B2:E2"/>
    <mergeCell ref="B3:E3"/>
    <mergeCell ref="A6:A7"/>
    <mergeCell ref="B6:B7"/>
    <mergeCell ref="C6:C7"/>
    <mergeCell ref="D6:E7"/>
    <mergeCell ref="B4:C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3FDE-DBAA-4F0E-B126-ABECB0440697}">
  <sheetPr>
    <tabColor indexed="50"/>
  </sheetPr>
  <dimension ref="A1:P28"/>
  <sheetViews>
    <sheetView zoomScaleNormal="100" zoomScaleSheetLayoutView="75" workbookViewId="0">
      <selection activeCell="J23" sqref="J23"/>
    </sheetView>
  </sheetViews>
  <sheetFormatPr defaultColWidth="8" defaultRowHeight="15.75" x14ac:dyDescent="0.25"/>
  <cols>
    <col min="1" max="1" width="4.42578125" style="64" customWidth="1"/>
    <col min="2" max="2" width="29.7109375" style="60" customWidth="1"/>
    <col min="3" max="3" width="9.140625" style="60" customWidth="1"/>
    <col min="4" max="4" width="8.5703125" style="60" customWidth="1"/>
    <col min="5" max="5" width="9.140625" style="60" customWidth="1"/>
    <col min="6" max="6" width="9.7109375" style="60" customWidth="1"/>
    <col min="7" max="7" width="8.28515625" style="60" customWidth="1"/>
    <col min="8" max="8" width="8.85546875" style="60" customWidth="1"/>
    <col min="9" max="9" width="8.28515625" style="60" customWidth="1"/>
    <col min="10" max="10" width="8.5703125" style="60" customWidth="1"/>
    <col min="11" max="11" width="9.140625" style="60" customWidth="1"/>
    <col min="12" max="12" width="8.140625" style="60" customWidth="1"/>
    <col min="13" max="13" width="8.42578125" style="60" customWidth="1"/>
    <col min="14" max="14" width="8.7109375" style="60" customWidth="1"/>
    <col min="15" max="15" width="10" style="64" customWidth="1"/>
    <col min="16" max="16" width="8.140625" style="60" customWidth="1"/>
    <col min="17" max="17" width="7.7109375" style="60" customWidth="1"/>
    <col min="18" max="25" width="8" style="60"/>
    <col min="26" max="26" width="10.140625" style="60" bestFit="1" customWidth="1"/>
    <col min="27" max="16384" width="8" style="60"/>
  </cols>
  <sheetData>
    <row r="1" spans="1:16" ht="12.75" customHeight="1" x14ac:dyDescent="0.25">
      <c r="A1" s="594" t="s">
        <v>462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</row>
    <row r="2" spans="1:16" ht="19.5" customHeight="1" x14ac:dyDescent="0.25">
      <c r="A2" s="595" t="s">
        <v>377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</row>
    <row r="3" spans="1:16" ht="16.5" customHeight="1" thickBot="1" x14ac:dyDescent="0.3">
      <c r="A3" s="188"/>
      <c r="B3" s="188"/>
      <c r="C3" s="188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 t="s">
        <v>36</v>
      </c>
    </row>
    <row r="4" spans="1:16" s="64" customFormat="1" ht="19.5" customHeight="1" thickTop="1" x14ac:dyDescent="0.25">
      <c r="A4" s="117" t="s">
        <v>106</v>
      </c>
      <c r="B4" s="118" t="s">
        <v>87</v>
      </c>
      <c r="C4" s="118" t="s">
        <v>173</v>
      </c>
      <c r="D4" s="62" t="s">
        <v>174</v>
      </c>
      <c r="E4" s="62" t="s">
        <v>175</v>
      </c>
      <c r="F4" s="62" t="s">
        <v>176</v>
      </c>
      <c r="G4" s="62" t="s">
        <v>177</v>
      </c>
      <c r="H4" s="62" t="s">
        <v>178</v>
      </c>
      <c r="I4" s="62" t="s">
        <v>179</v>
      </c>
      <c r="J4" s="62" t="s">
        <v>180</v>
      </c>
      <c r="K4" s="62" t="s">
        <v>181</v>
      </c>
      <c r="L4" s="62" t="s">
        <v>182</v>
      </c>
      <c r="M4" s="62" t="s">
        <v>183</v>
      </c>
      <c r="N4" s="62" t="s">
        <v>184</v>
      </c>
      <c r="O4" s="63" t="s">
        <v>144</v>
      </c>
    </row>
    <row r="5" spans="1:16" s="65" customFormat="1" ht="17.25" customHeight="1" x14ac:dyDescent="0.2">
      <c r="A5" s="119" t="s">
        <v>84</v>
      </c>
      <c r="B5" s="240" t="s">
        <v>185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9">
        <f t="shared" ref="O5:O12" si="0">SUM(C5:N5)</f>
        <v>0</v>
      </c>
    </row>
    <row r="6" spans="1:16" s="67" customFormat="1" ht="20.25" customHeight="1" x14ac:dyDescent="0.2">
      <c r="A6" s="119" t="s">
        <v>85</v>
      </c>
      <c r="B6" s="302" t="s">
        <v>68</v>
      </c>
      <c r="C6" s="242">
        <v>59570</v>
      </c>
      <c r="D6" s="242">
        <v>59570</v>
      </c>
      <c r="E6" s="242">
        <v>59570</v>
      </c>
      <c r="F6" s="242">
        <v>59570</v>
      </c>
      <c r="G6" s="242">
        <v>59570</v>
      </c>
      <c r="H6" s="242">
        <v>83825</v>
      </c>
      <c r="I6" s="242">
        <v>156270</v>
      </c>
      <c r="J6" s="242">
        <v>80526</v>
      </c>
      <c r="K6" s="242">
        <v>66270</v>
      </c>
      <c r="L6" s="242">
        <v>66270</v>
      </c>
      <c r="M6" s="242">
        <v>70120</v>
      </c>
      <c r="N6" s="242">
        <v>193110</v>
      </c>
      <c r="O6" s="249">
        <f>C6+D6+E6+F6+G6+H6+I6+J6+K6+L6+M6+N6</f>
        <v>1014241</v>
      </c>
      <c r="P6" s="66"/>
    </row>
    <row r="7" spans="1:16" s="67" customFormat="1" ht="15.75" customHeight="1" x14ac:dyDescent="0.2">
      <c r="A7" s="119" t="s">
        <v>86</v>
      </c>
      <c r="B7" s="303" t="s">
        <v>150</v>
      </c>
      <c r="C7" s="242">
        <v>6000</v>
      </c>
      <c r="D7" s="242">
        <v>6000</v>
      </c>
      <c r="E7" s="242">
        <v>6000</v>
      </c>
      <c r="F7" s="242">
        <v>10091</v>
      </c>
      <c r="G7" s="242">
        <v>8000</v>
      </c>
      <c r="H7" s="242">
        <v>6500</v>
      </c>
      <c r="I7" s="242">
        <v>5000</v>
      </c>
      <c r="J7" s="242">
        <v>7000</v>
      </c>
      <c r="K7" s="242">
        <v>7000</v>
      </c>
      <c r="L7" s="242">
        <v>8000</v>
      </c>
      <c r="M7" s="242">
        <v>6110</v>
      </c>
      <c r="N7" s="242">
        <v>9193</v>
      </c>
      <c r="O7" s="249">
        <f t="shared" ref="O7:O11" si="1">SUM(C7:N7)</f>
        <v>84894</v>
      </c>
      <c r="P7" s="66"/>
    </row>
    <row r="8" spans="1:16" s="67" customFormat="1" ht="31.5" x14ac:dyDescent="0.2">
      <c r="A8" s="119" t="s">
        <v>83</v>
      </c>
      <c r="B8" s="303" t="s">
        <v>151</v>
      </c>
      <c r="C8" s="242"/>
      <c r="D8" s="242">
        <v>48000</v>
      </c>
      <c r="E8" s="242">
        <v>48000</v>
      </c>
      <c r="F8" s="242">
        <v>55000</v>
      </c>
      <c r="G8" s="242">
        <v>55000</v>
      </c>
      <c r="H8" s="242">
        <v>55000</v>
      </c>
      <c r="I8" s="242">
        <v>55000</v>
      </c>
      <c r="J8" s="242">
        <v>26433</v>
      </c>
      <c r="K8" s="242">
        <v>55000</v>
      </c>
      <c r="L8" s="242">
        <v>70000</v>
      </c>
      <c r="M8" s="242">
        <v>50000</v>
      </c>
      <c r="N8" s="242">
        <v>70000</v>
      </c>
      <c r="O8" s="249">
        <f>SUM(C8:N8)</f>
        <v>587433</v>
      </c>
      <c r="P8" s="66"/>
    </row>
    <row r="9" spans="1:16" s="67" customFormat="1" x14ac:dyDescent="0.2">
      <c r="A9" s="119" t="s">
        <v>107</v>
      </c>
      <c r="B9" s="303" t="s">
        <v>1</v>
      </c>
      <c r="C9" s="242">
        <v>100</v>
      </c>
      <c r="D9" s="242">
        <v>100</v>
      </c>
      <c r="E9" s="242">
        <v>245620</v>
      </c>
      <c r="F9" s="242">
        <v>150</v>
      </c>
      <c r="G9" s="242">
        <v>150</v>
      </c>
      <c r="H9" s="242">
        <v>100</v>
      </c>
      <c r="I9" s="242">
        <v>100</v>
      </c>
      <c r="J9" s="242">
        <v>100</v>
      </c>
      <c r="K9" s="242">
        <v>350000</v>
      </c>
      <c r="L9" s="242">
        <v>100</v>
      </c>
      <c r="M9" s="242">
        <v>2880</v>
      </c>
      <c r="N9" s="242">
        <v>201000</v>
      </c>
      <c r="O9" s="249">
        <f t="shared" si="1"/>
        <v>800400</v>
      </c>
      <c r="P9" s="66"/>
    </row>
    <row r="10" spans="1:16" s="67" customFormat="1" x14ac:dyDescent="0.2">
      <c r="A10" s="119" t="s">
        <v>108</v>
      </c>
      <c r="B10" s="303" t="s">
        <v>195</v>
      </c>
      <c r="C10" s="242">
        <v>75000</v>
      </c>
      <c r="D10" s="242">
        <v>26000</v>
      </c>
      <c r="E10" s="242">
        <v>66000</v>
      </c>
      <c r="F10" s="242">
        <v>80000</v>
      </c>
      <c r="G10" s="242">
        <v>50000</v>
      </c>
      <c r="H10" s="242">
        <v>40000</v>
      </c>
      <c r="I10" s="242">
        <v>32000</v>
      </c>
      <c r="J10" s="242">
        <v>60000</v>
      </c>
      <c r="K10" s="242">
        <v>50000</v>
      </c>
      <c r="L10" s="242">
        <v>80000</v>
      </c>
      <c r="M10" s="242">
        <v>48750</v>
      </c>
      <c r="N10" s="242">
        <v>20500</v>
      </c>
      <c r="O10" s="249">
        <f t="shared" si="1"/>
        <v>628250</v>
      </c>
      <c r="P10" s="66"/>
    </row>
    <row r="11" spans="1:16" s="67" customFormat="1" x14ac:dyDescent="0.2">
      <c r="A11" s="119" t="s">
        <v>109</v>
      </c>
      <c r="B11" s="303" t="s">
        <v>196</v>
      </c>
      <c r="C11" s="242"/>
      <c r="D11" s="242"/>
      <c r="E11" s="242">
        <v>50853</v>
      </c>
      <c r="F11" s="242"/>
      <c r="G11" s="242">
        <v>25081</v>
      </c>
      <c r="H11" s="242"/>
      <c r="I11" s="242"/>
      <c r="J11" s="242">
        <v>52668</v>
      </c>
      <c r="K11" s="242">
        <v>37324</v>
      </c>
      <c r="L11" s="242"/>
      <c r="M11" s="242">
        <v>2350</v>
      </c>
      <c r="N11" s="242"/>
      <c r="O11" s="249">
        <f t="shared" si="1"/>
        <v>168276</v>
      </c>
      <c r="P11" s="66"/>
    </row>
    <row r="12" spans="1:16" s="67" customFormat="1" ht="31.5" x14ac:dyDescent="0.2">
      <c r="A12" s="119" t="s">
        <v>110</v>
      </c>
      <c r="B12" s="303" t="s">
        <v>197</v>
      </c>
      <c r="C12" s="242">
        <v>40</v>
      </c>
      <c r="D12" s="242">
        <v>3924</v>
      </c>
      <c r="E12" s="242">
        <v>40</v>
      </c>
      <c r="F12" s="242">
        <v>40</v>
      </c>
      <c r="G12" s="242">
        <v>40</v>
      </c>
      <c r="H12" s="242">
        <v>40</v>
      </c>
      <c r="I12" s="242">
        <v>40</v>
      </c>
      <c r="J12" s="242">
        <v>40</v>
      </c>
      <c r="K12" s="242">
        <v>40</v>
      </c>
      <c r="L12" s="242">
        <v>1000</v>
      </c>
      <c r="M12" s="242">
        <v>40</v>
      </c>
      <c r="N12" s="242">
        <v>100</v>
      </c>
      <c r="O12" s="249">
        <f t="shared" si="0"/>
        <v>5384</v>
      </c>
      <c r="P12" s="66"/>
    </row>
    <row r="13" spans="1:16" s="67" customFormat="1" ht="31.5" x14ac:dyDescent="0.2">
      <c r="A13" s="119" t="s">
        <v>111</v>
      </c>
      <c r="B13" s="303" t="s">
        <v>198</v>
      </c>
      <c r="C13" s="242">
        <v>300</v>
      </c>
      <c r="D13" s="242">
        <v>300</v>
      </c>
      <c r="E13" s="242">
        <v>400</v>
      </c>
      <c r="F13" s="242">
        <v>400</v>
      </c>
      <c r="G13" s="242">
        <v>400</v>
      </c>
      <c r="H13" s="242">
        <v>300</v>
      </c>
      <c r="I13" s="242">
        <v>400</v>
      </c>
      <c r="J13" s="242">
        <v>400</v>
      </c>
      <c r="K13" s="242">
        <v>300</v>
      </c>
      <c r="L13" s="242">
        <v>400</v>
      </c>
      <c r="M13" s="242">
        <v>400</v>
      </c>
      <c r="N13" s="242"/>
      <c r="O13" s="249">
        <f>SUM(C13:N13)</f>
        <v>4000</v>
      </c>
      <c r="P13" s="66"/>
    </row>
    <row r="14" spans="1:16" s="67" customFormat="1" ht="16.5" thickBot="1" x14ac:dyDescent="0.25">
      <c r="A14" s="119" t="s">
        <v>112</v>
      </c>
      <c r="B14" s="243" t="s">
        <v>155</v>
      </c>
      <c r="C14" s="242">
        <v>353670</v>
      </c>
      <c r="D14" s="242">
        <v>152000</v>
      </c>
      <c r="E14" s="242">
        <v>101000</v>
      </c>
      <c r="F14" s="242">
        <v>320000</v>
      </c>
      <c r="G14" s="242">
        <v>283670</v>
      </c>
      <c r="H14" s="242">
        <v>482500</v>
      </c>
      <c r="I14" s="242">
        <v>303670</v>
      </c>
      <c r="J14" s="242">
        <v>183670</v>
      </c>
      <c r="K14" s="242">
        <v>83670</v>
      </c>
      <c r="L14" s="242">
        <v>102515</v>
      </c>
      <c r="M14" s="242">
        <v>383670</v>
      </c>
      <c r="N14" s="242">
        <v>112548</v>
      </c>
      <c r="O14" s="249">
        <f>SUM(C14:N14)</f>
        <v>2862583</v>
      </c>
      <c r="P14" s="66"/>
    </row>
    <row r="15" spans="1:16" s="65" customFormat="1" ht="20.25" customHeight="1" thickTop="1" thickBot="1" x14ac:dyDescent="0.25">
      <c r="A15" s="119" t="s">
        <v>113</v>
      </c>
      <c r="B15" s="244" t="s">
        <v>186</v>
      </c>
      <c r="C15" s="245">
        <f t="shared" ref="C15:N15" si="2">SUM(C6:C14)</f>
        <v>494680</v>
      </c>
      <c r="D15" s="245">
        <f t="shared" si="2"/>
        <v>295894</v>
      </c>
      <c r="E15" s="245">
        <f t="shared" si="2"/>
        <v>577483</v>
      </c>
      <c r="F15" s="245">
        <f t="shared" si="2"/>
        <v>525251</v>
      </c>
      <c r="G15" s="245">
        <f t="shared" si="2"/>
        <v>481911</v>
      </c>
      <c r="H15" s="245">
        <f t="shared" si="2"/>
        <v>668265</v>
      </c>
      <c r="I15" s="245">
        <f t="shared" si="2"/>
        <v>552480</v>
      </c>
      <c r="J15" s="245">
        <f t="shared" si="2"/>
        <v>410837</v>
      </c>
      <c r="K15" s="245">
        <f t="shared" si="2"/>
        <v>649604</v>
      </c>
      <c r="L15" s="245">
        <f t="shared" si="2"/>
        <v>328285</v>
      </c>
      <c r="M15" s="245">
        <f t="shared" si="2"/>
        <v>564320</v>
      </c>
      <c r="N15" s="245">
        <f t="shared" si="2"/>
        <v>606451</v>
      </c>
      <c r="O15" s="250">
        <f>SUM(C15:N15)</f>
        <v>6155461</v>
      </c>
      <c r="P15" s="68"/>
    </row>
    <row r="16" spans="1:16" s="65" customFormat="1" ht="14.25" customHeight="1" thickTop="1" x14ac:dyDescent="0.2">
      <c r="A16" s="119" t="s">
        <v>114</v>
      </c>
      <c r="B16" s="240" t="s">
        <v>245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9"/>
      <c r="P16" s="68"/>
    </row>
    <row r="17" spans="1:16" s="67" customFormat="1" x14ac:dyDescent="0.2">
      <c r="A17" s="119" t="s">
        <v>147</v>
      </c>
      <c r="B17" s="304" t="s">
        <v>167</v>
      </c>
      <c r="C17" s="242">
        <v>48340</v>
      </c>
      <c r="D17" s="242">
        <v>50520</v>
      </c>
      <c r="E17" s="242">
        <v>50520</v>
      </c>
      <c r="F17" s="242">
        <v>50520</v>
      </c>
      <c r="G17" s="242">
        <v>47005</v>
      </c>
      <c r="H17" s="242">
        <v>50520</v>
      </c>
      <c r="I17" s="242">
        <v>56880</v>
      </c>
      <c r="J17" s="242">
        <v>56880</v>
      </c>
      <c r="K17" s="242">
        <v>56880</v>
      </c>
      <c r="L17" s="242">
        <v>56880</v>
      </c>
      <c r="M17" s="242">
        <v>56880</v>
      </c>
      <c r="N17" s="242">
        <v>55000</v>
      </c>
      <c r="O17" s="249">
        <f t="shared" ref="O17:O26" si="3">SUM(C17:N17)</f>
        <v>636825</v>
      </c>
      <c r="P17" s="66"/>
    </row>
    <row r="18" spans="1:16" s="67" customFormat="1" x14ac:dyDescent="0.2">
      <c r="A18" s="119" t="s">
        <v>149</v>
      </c>
      <c r="B18" s="305" t="s">
        <v>32</v>
      </c>
      <c r="C18" s="242">
        <v>9920</v>
      </c>
      <c r="D18" s="242">
        <v>9570</v>
      </c>
      <c r="E18" s="242">
        <v>9570</v>
      </c>
      <c r="F18" s="242">
        <v>9570</v>
      </c>
      <c r="G18" s="242">
        <v>10308</v>
      </c>
      <c r="H18" s="242">
        <v>10570</v>
      </c>
      <c r="I18" s="242">
        <v>10570</v>
      </c>
      <c r="J18" s="242">
        <v>10570</v>
      </c>
      <c r="K18" s="242">
        <v>10827</v>
      </c>
      <c r="L18" s="242">
        <v>9670</v>
      </c>
      <c r="M18" s="242">
        <v>9670</v>
      </c>
      <c r="N18" s="242">
        <v>10865</v>
      </c>
      <c r="O18" s="249">
        <f t="shared" si="3"/>
        <v>121680</v>
      </c>
      <c r="P18" s="66"/>
    </row>
    <row r="19" spans="1:16" s="67" customFormat="1" x14ac:dyDescent="0.2">
      <c r="A19" s="119" t="s">
        <v>187</v>
      </c>
      <c r="B19" s="306" t="s">
        <v>169</v>
      </c>
      <c r="C19" s="242">
        <v>60200</v>
      </c>
      <c r="D19" s="242">
        <v>60200</v>
      </c>
      <c r="E19" s="242">
        <v>80000</v>
      </c>
      <c r="F19" s="242">
        <v>55845</v>
      </c>
      <c r="G19" s="242">
        <v>75000</v>
      </c>
      <c r="H19" s="242">
        <v>85000</v>
      </c>
      <c r="I19" s="242">
        <v>80000</v>
      </c>
      <c r="J19" s="242">
        <v>70000</v>
      </c>
      <c r="K19" s="242">
        <v>110000</v>
      </c>
      <c r="L19" s="242">
        <v>90550</v>
      </c>
      <c r="M19" s="242">
        <v>100000</v>
      </c>
      <c r="N19" s="242">
        <v>70325</v>
      </c>
      <c r="O19" s="249">
        <f t="shared" si="3"/>
        <v>937120</v>
      </c>
      <c r="P19" s="66"/>
    </row>
    <row r="20" spans="1:16" s="67" customFormat="1" x14ac:dyDescent="0.2">
      <c r="A20" s="119" t="s">
        <v>188</v>
      </c>
      <c r="B20" s="306" t="s">
        <v>73</v>
      </c>
      <c r="C20" s="242">
        <v>2910</v>
      </c>
      <c r="D20" s="242">
        <v>2910</v>
      </c>
      <c r="E20" s="242">
        <v>2500</v>
      </c>
      <c r="F20" s="242">
        <v>2910</v>
      </c>
      <c r="G20" s="242">
        <v>2000</v>
      </c>
      <c r="H20" s="242">
        <v>2000</v>
      </c>
      <c r="I20" s="242">
        <v>2910</v>
      </c>
      <c r="J20" s="242">
        <v>2630</v>
      </c>
      <c r="K20" s="242">
        <v>2000</v>
      </c>
      <c r="L20" s="242">
        <v>2410</v>
      </c>
      <c r="M20" s="242">
        <v>2410</v>
      </c>
      <c r="N20" s="242">
        <v>2410</v>
      </c>
      <c r="O20" s="249">
        <f t="shared" si="3"/>
        <v>30000</v>
      </c>
      <c r="P20" s="66"/>
    </row>
    <row r="21" spans="1:16" s="67" customFormat="1" x14ac:dyDescent="0.2">
      <c r="A21" s="119" t="s">
        <v>189</v>
      </c>
      <c r="B21" s="306" t="s">
        <v>74</v>
      </c>
      <c r="C21" s="242">
        <v>65925</v>
      </c>
      <c r="D21" s="242">
        <v>69809</v>
      </c>
      <c r="E21" s="242">
        <v>97925</v>
      </c>
      <c r="F21" s="242">
        <v>65969</v>
      </c>
      <c r="G21" s="242">
        <v>67945</v>
      </c>
      <c r="H21" s="242">
        <v>65925</v>
      </c>
      <c r="I21" s="242">
        <v>67925</v>
      </c>
      <c r="J21" s="242">
        <v>75925</v>
      </c>
      <c r="K21" s="242">
        <v>85021</v>
      </c>
      <c r="L21" s="242">
        <v>85925</v>
      </c>
      <c r="M21" s="242">
        <v>77925</v>
      </c>
      <c r="N21" s="242">
        <v>79248</v>
      </c>
      <c r="O21" s="249">
        <f t="shared" si="3"/>
        <v>905467</v>
      </c>
      <c r="P21" s="66"/>
    </row>
    <row r="22" spans="1:16" s="67" customFormat="1" x14ac:dyDescent="0.2">
      <c r="A22" s="119" t="s">
        <v>190</v>
      </c>
      <c r="B22" s="306" t="s">
        <v>313</v>
      </c>
      <c r="C22" s="242">
        <v>135082</v>
      </c>
      <c r="D22" s="242"/>
      <c r="E22" s="242">
        <v>250</v>
      </c>
      <c r="F22" s="242"/>
      <c r="G22" s="242">
        <v>250</v>
      </c>
      <c r="H22" s="242">
        <v>79698</v>
      </c>
      <c r="I22" s="242">
        <v>250</v>
      </c>
      <c r="J22" s="242">
        <v>200</v>
      </c>
      <c r="K22" s="242">
        <v>60690</v>
      </c>
      <c r="L22" s="242">
        <v>500</v>
      </c>
      <c r="M22" s="242">
        <v>250</v>
      </c>
      <c r="N22" s="242"/>
      <c r="O22" s="249">
        <f t="shared" si="3"/>
        <v>277170</v>
      </c>
      <c r="P22" s="66"/>
    </row>
    <row r="23" spans="1:16" s="67" customFormat="1" x14ac:dyDescent="0.2">
      <c r="A23" s="119" t="s">
        <v>191</v>
      </c>
      <c r="B23" s="306" t="s">
        <v>71</v>
      </c>
      <c r="C23" s="242">
        <v>100000</v>
      </c>
      <c r="D23" s="242">
        <v>38458</v>
      </c>
      <c r="E23" s="242">
        <v>150000</v>
      </c>
      <c r="F23" s="242">
        <v>360000</v>
      </c>
      <c r="G23" s="242">
        <v>218668</v>
      </c>
      <c r="H23" s="242">
        <v>376903</v>
      </c>
      <c r="I23" s="242">
        <v>309059</v>
      </c>
      <c r="J23" s="242">
        <v>113500</v>
      </c>
      <c r="K23" s="242">
        <v>230284</v>
      </c>
      <c r="L23" s="242">
        <v>67257</v>
      </c>
      <c r="M23" s="242">
        <v>215935</v>
      </c>
      <c r="N23" s="242">
        <v>204511</v>
      </c>
      <c r="O23" s="249">
        <f t="shared" si="3"/>
        <v>2384575</v>
      </c>
      <c r="P23" s="66"/>
    </row>
    <row r="24" spans="1:16" s="67" customFormat="1" x14ac:dyDescent="0.2">
      <c r="A24" s="119" t="s">
        <v>192</v>
      </c>
      <c r="B24" s="306" t="s">
        <v>72</v>
      </c>
      <c r="C24" s="242"/>
      <c r="D24" s="242"/>
      <c r="E24" s="242"/>
      <c r="F24" s="242">
        <v>5000</v>
      </c>
      <c r="G24" s="242">
        <v>21483</v>
      </c>
      <c r="H24" s="242">
        <v>30000</v>
      </c>
      <c r="I24" s="242">
        <v>52574</v>
      </c>
      <c r="J24" s="242">
        <v>30731</v>
      </c>
      <c r="K24" s="242">
        <v>340765</v>
      </c>
      <c r="L24" s="242">
        <v>5668</v>
      </c>
      <c r="M24" s="242">
        <v>40000</v>
      </c>
      <c r="N24" s="242">
        <v>57538</v>
      </c>
      <c r="O24" s="249">
        <f t="shared" si="3"/>
        <v>583759</v>
      </c>
      <c r="P24" s="66"/>
    </row>
    <row r="25" spans="1:16" s="67" customFormat="1" ht="16.5" thickBot="1" x14ac:dyDescent="0.25">
      <c r="A25" s="120" t="s">
        <v>193</v>
      </c>
      <c r="B25" s="307" t="s">
        <v>240</v>
      </c>
      <c r="C25" s="246">
        <v>23300</v>
      </c>
      <c r="D25" s="246">
        <v>24000</v>
      </c>
      <c r="E25" s="246">
        <v>23000</v>
      </c>
      <c r="F25" s="246">
        <v>23000</v>
      </c>
      <c r="G25" s="246">
        <v>24000</v>
      </c>
      <c r="H25" s="246">
        <v>24000</v>
      </c>
      <c r="I25" s="246">
        <v>23000</v>
      </c>
      <c r="J25" s="246">
        <v>23300</v>
      </c>
      <c r="K25" s="246">
        <v>23300</v>
      </c>
      <c r="L25" s="246">
        <v>23300</v>
      </c>
      <c r="M25" s="246">
        <v>23118</v>
      </c>
      <c r="N25" s="246">
        <v>21547</v>
      </c>
      <c r="O25" s="249">
        <f t="shared" si="3"/>
        <v>278865</v>
      </c>
      <c r="P25" s="66"/>
    </row>
    <row r="26" spans="1:16" s="65" customFormat="1" ht="20.25" customHeight="1" thickTop="1" thickBot="1" x14ac:dyDescent="0.25">
      <c r="A26" s="121" t="s">
        <v>193</v>
      </c>
      <c r="B26" s="247" t="s">
        <v>194</v>
      </c>
      <c r="C26" s="248">
        <f t="shared" ref="C26:N26" si="4">SUM(C17:C25)</f>
        <v>445677</v>
      </c>
      <c r="D26" s="248">
        <f t="shared" si="4"/>
        <v>255467</v>
      </c>
      <c r="E26" s="248">
        <f t="shared" si="4"/>
        <v>413765</v>
      </c>
      <c r="F26" s="248">
        <f t="shared" si="4"/>
        <v>572814</v>
      </c>
      <c r="G26" s="248">
        <f t="shared" si="4"/>
        <v>466659</v>
      </c>
      <c r="H26" s="248">
        <f t="shared" si="4"/>
        <v>724616</v>
      </c>
      <c r="I26" s="248">
        <f t="shared" si="4"/>
        <v>603168</v>
      </c>
      <c r="J26" s="248">
        <f t="shared" si="4"/>
        <v>383736</v>
      </c>
      <c r="K26" s="248">
        <f t="shared" si="4"/>
        <v>919767</v>
      </c>
      <c r="L26" s="248">
        <f t="shared" si="4"/>
        <v>342160</v>
      </c>
      <c r="M26" s="248">
        <f t="shared" si="4"/>
        <v>526188</v>
      </c>
      <c r="N26" s="248">
        <f t="shared" si="4"/>
        <v>501444</v>
      </c>
      <c r="O26" s="251">
        <f t="shared" si="3"/>
        <v>6155461</v>
      </c>
      <c r="P26" s="69"/>
    </row>
    <row r="27" spans="1:16" ht="16.5" thickTop="1" x14ac:dyDescent="0.25">
      <c r="A27" s="122"/>
      <c r="B27" s="123"/>
      <c r="C27" s="123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0"/>
    </row>
    <row r="28" spans="1:16" x14ac:dyDescent="0.25">
      <c r="A28" s="122"/>
    </row>
  </sheetData>
  <mergeCells count="2">
    <mergeCell ref="A1:O1"/>
    <mergeCell ref="A2:O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6"/>
  <sheetViews>
    <sheetView tabSelected="1" zoomScaleNormal="100" workbookViewId="0">
      <selection activeCell="F8" sqref="F8"/>
    </sheetView>
  </sheetViews>
  <sheetFormatPr defaultRowHeight="12.75" x14ac:dyDescent="0.2"/>
  <cols>
    <col min="1" max="1" width="22.7109375" style="27" customWidth="1"/>
    <col min="2" max="2" width="20.42578125" style="27" customWidth="1"/>
    <col min="3" max="3" width="23.7109375" style="27" customWidth="1"/>
    <col min="4" max="4" width="16.85546875" style="27" customWidth="1"/>
    <col min="5" max="5" width="20.28515625" style="27" customWidth="1"/>
    <col min="6" max="6" width="19.85546875" style="27" customWidth="1"/>
    <col min="7" max="16384" width="9.140625" style="27"/>
  </cols>
  <sheetData>
    <row r="1" spans="1:15" ht="17.25" customHeight="1" x14ac:dyDescent="0.2">
      <c r="A1" s="565" t="s">
        <v>463</v>
      </c>
      <c r="B1" s="596"/>
      <c r="C1" s="596"/>
      <c r="D1" s="596"/>
      <c r="E1" s="596"/>
      <c r="F1" s="596"/>
      <c r="G1" s="596"/>
    </row>
    <row r="2" spans="1:15" ht="16.5" customHeight="1" thickBot="1" x14ac:dyDescent="0.25">
      <c r="A2" s="565" t="s">
        <v>378</v>
      </c>
      <c r="B2" s="596"/>
      <c r="C2" s="596"/>
      <c r="D2" s="596"/>
      <c r="E2" s="596"/>
      <c r="F2" s="596"/>
      <c r="G2" s="596"/>
      <c r="H2" s="31"/>
      <c r="I2" s="31"/>
      <c r="J2" s="31"/>
      <c r="K2" s="31"/>
      <c r="L2" s="31"/>
      <c r="M2" s="31"/>
      <c r="N2" s="31"/>
      <c r="O2" s="31"/>
    </row>
    <row r="3" spans="1:15" ht="44.25" customHeight="1" thickBot="1" x14ac:dyDescent="0.25">
      <c r="A3" s="230" t="s">
        <v>52</v>
      </c>
      <c r="B3" s="231" t="s">
        <v>53</v>
      </c>
      <c r="C3" s="232" t="s">
        <v>54</v>
      </c>
      <c r="D3" s="232" t="s">
        <v>55</v>
      </c>
      <c r="E3" s="231" t="s">
        <v>56</v>
      </c>
      <c r="F3" s="236" t="s">
        <v>57</v>
      </c>
    </row>
    <row r="4" spans="1:15" ht="55.5" customHeight="1" thickBot="1" x14ac:dyDescent="0.25">
      <c r="A4" s="234" t="s">
        <v>333</v>
      </c>
      <c r="B4" s="233" t="s">
        <v>199</v>
      </c>
      <c r="C4" s="234"/>
      <c r="D4" s="234"/>
      <c r="E4" s="234" t="s">
        <v>60</v>
      </c>
      <c r="F4" s="234">
        <v>4815</v>
      </c>
    </row>
    <row r="5" spans="1:15" ht="57" customHeight="1" thickBot="1" x14ac:dyDescent="0.25">
      <c r="A5" s="234" t="s">
        <v>58</v>
      </c>
      <c r="B5" s="234" t="s">
        <v>59</v>
      </c>
      <c r="C5" s="234"/>
      <c r="D5" s="234"/>
      <c r="E5" s="234" t="s">
        <v>60</v>
      </c>
      <c r="F5" s="237">
        <v>36634</v>
      </c>
    </row>
    <row r="6" spans="1:15" ht="50.25" customHeight="1" thickBot="1" x14ac:dyDescent="0.25">
      <c r="A6" s="234" t="s">
        <v>160</v>
      </c>
      <c r="B6" s="234" t="s">
        <v>61</v>
      </c>
      <c r="C6" s="234"/>
      <c r="D6" s="234"/>
      <c r="E6" s="234" t="s">
        <v>60</v>
      </c>
      <c r="F6" s="237">
        <v>79935</v>
      </c>
    </row>
    <row r="7" spans="1:15" ht="49.5" customHeight="1" thickBot="1" x14ac:dyDescent="0.25">
      <c r="A7" s="234" t="s">
        <v>8</v>
      </c>
      <c r="B7" s="234" t="s">
        <v>51</v>
      </c>
      <c r="C7" s="234"/>
      <c r="D7" s="234"/>
      <c r="E7" s="234" t="s">
        <v>60</v>
      </c>
      <c r="F7" s="237">
        <v>3200</v>
      </c>
    </row>
    <row r="8" spans="1:15" ht="39.75" customHeight="1" thickBot="1" x14ac:dyDescent="0.25">
      <c r="A8" s="234" t="s">
        <v>8</v>
      </c>
      <c r="B8" s="234" t="s">
        <v>62</v>
      </c>
      <c r="C8" s="234"/>
      <c r="D8" s="234"/>
      <c r="E8" s="234" t="s">
        <v>242</v>
      </c>
      <c r="F8" s="237">
        <v>7513</v>
      </c>
    </row>
    <row r="9" spans="1:15" ht="50.25" customHeight="1" thickBot="1" x14ac:dyDescent="0.25">
      <c r="A9" s="234" t="s">
        <v>8</v>
      </c>
      <c r="B9" s="234" t="s">
        <v>49</v>
      </c>
      <c r="C9" s="234"/>
      <c r="D9" s="234"/>
      <c r="E9" s="234" t="s">
        <v>60</v>
      </c>
      <c r="F9" s="237">
        <v>600</v>
      </c>
    </row>
    <row r="10" spans="1:15" ht="40.5" customHeight="1" thickBot="1" x14ac:dyDescent="0.25">
      <c r="A10" s="234" t="s">
        <v>63</v>
      </c>
      <c r="B10" s="234" t="s">
        <v>128</v>
      </c>
      <c r="C10" s="234"/>
      <c r="D10" s="234"/>
      <c r="E10" s="234" t="s">
        <v>242</v>
      </c>
      <c r="F10" s="237">
        <v>32940</v>
      </c>
    </row>
    <row r="11" spans="1:15" ht="33" customHeight="1" thickBot="1" x14ac:dyDescent="0.25">
      <c r="A11" s="234" t="s">
        <v>8</v>
      </c>
      <c r="B11" s="234"/>
      <c r="C11" s="234" t="s">
        <v>321</v>
      </c>
      <c r="D11" s="234">
        <v>6000</v>
      </c>
      <c r="E11" s="234"/>
      <c r="F11" s="237"/>
    </row>
    <row r="12" spans="1:15" ht="33" customHeight="1" thickBot="1" x14ac:dyDescent="0.25">
      <c r="A12" s="234" t="s">
        <v>8</v>
      </c>
      <c r="B12" s="234"/>
      <c r="C12" s="234" t="s">
        <v>64</v>
      </c>
      <c r="D12" s="234">
        <v>18400</v>
      </c>
      <c r="E12" s="234"/>
      <c r="F12" s="237"/>
    </row>
    <row r="13" spans="1:15" ht="29.25" customHeight="1" thickBot="1" x14ac:dyDescent="0.25">
      <c r="A13" s="235" t="s">
        <v>115</v>
      </c>
      <c r="B13" s="234"/>
      <c r="C13" s="234"/>
      <c r="D13" s="235">
        <f>SUM(D11:D12)</f>
        <v>24400</v>
      </c>
      <c r="E13" s="234"/>
      <c r="F13" s="238">
        <f>SUM(F4:F12)</f>
        <v>165637</v>
      </c>
    </row>
    <row r="14" spans="1:15" ht="15" x14ac:dyDescent="0.2">
      <c r="A14" s="115"/>
      <c r="B14" s="115"/>
      <c r="C14" s="115"/>
      <c r="F14" s="28"/>
    </row>
    <row r="15" spans="1:15" ht="15" x14ac:dyDescent="0.2">
      <c r="A15" s="115"/>
      <c r="B15" s="115"/>
      <c r="C15" s="115"/>
      <c r="F15" s="28"/>
    </row>
    <row r="16" spans="1:15" ht="15" x14ac:dyDescent="0.2">
      <c r="A16" s="115"/>
      <c r="B16" s="115"/>
      <c r="C16" s="115"/>
      <c r="F16" s="28"/>
    </row>
    <row r="17" spans="1:3" ht="15" x14ac:dyDescent="0.2">
      <c r="A17" s="115"/>
      <c r="B17" s="115"/>
      <c r="C17" s="115"/>
    </row>
    <row r="18" spans="1:3" ht="15" x14ac:dyDescent="0.2">
      <c r="A18" s="115"/>
      <c r="B18" s="115"/>
      <c r="C18" s="115"/>
    </row>
    <row r="19" spans="1:3" ht="15" x14ac:dyDescent="0.2">
      <c r="A19" s="115"/>
      <c r="B19" s="115"/>
      <c r="C19" s="115"/>
    </row>
    <row r="20" spans="1:3" ht="15" x14ac:dyDescent="0.2">
      <c r="A20" s="115"/>
      <c r="B20" s="115"/>
      <c r="C20" s="115"/>
    </row>
    <row r="21" spans="1:3" ht="15" x14ac:dyDescent="0.2">
      <c r="A21" s="115"/>
      <c r="B21" s="115"/>
      <c r="C21" s="115"/>
    </row>
    <row r="22" spans="1:3" ht="15" x14ac:dyDescent="0.2">
      <c r="A22" s="115"/>
      <c r="B22" s="115"/>
      <c r="C22" s="115"/>
    </row>
    <row r="23" spans="1:3" ht="15" x14ac:dyDescent="0.2">
      <c r="A23" s="115"/>
      <c r="B23" s="115"/>
      <c r="C23" s="115"/>
    </row>
    <row r="24" spans="1:3" ht="15" x14ac:dyDescent="0.2">
      <c r="A24" s="115"/>
      <c r="B24" s="115"/>
      <c r="C24" s="115"/>
    </row>
    <row r="25" spans="1:3" ht="15" x14ac:dyDescent="0.2">
      <c r="A25" s="115"/>
      <c r="B25" s="115"/>
      <c r="C25" s="115"/>
    </row>
    <row r="26" spans="1:3" ht="15" x14ac:dyDescent="0.2">
      <c r="A26" s="115"/>
      <c r="B26" s="115"/>
      <c r="C26" s="115"/>
    </row>
    <row r="27" spans="1:3" ht="15" x14ac:dyDescent="0.2">
      <c r="A27" s="115"/>
      <c r="B27" s="115"/>
      <c r="C27" s="115"/>
    </row>
    <row r="28" spans="1:3" ht="15" x14ac:dyDescent="0.2">
      <c r="A28" s="115"/>
      <c r="B28" s="115"/>
      <c r="C28" s="115"/>
    </row>
    <row r="29" spans="1:3" ht="15" x14ac:dyDescent="0.2">
      <c r="A29" s="115"/>
      <c r="B29" s="115"/>
      <c r="C29" s="115"/>
    </row>
    <row r="30" spans="1:3" ht="15" x14ac:dyDescent="0.2">
      <c r="A30" s="115"/>
      <c r="B30" s="115"/>
      <c r="C30" s="115"/>
    </row>
    <row r="31" spans="1:3" ht="15" x14ac:dyDescent="0.2">
      <c r="A31" s="115"/>
      <c r="B31" s="115"/>
      <c r="C31" s="115"/>
    </row>
    <row r="32" spans="1:3" ht="15" x14ac:dyDescent="0.2">
      <c r="A32" s="115"/>
      <c r="B32" s="115"/>
      <c r="C32" s="115"/>
    </row>
    <row r="33" spans="1:3" ht="15" x14ac:dyDescent="0.2">
      <c r="A33" s="115"/>
      <c r="B33" s="115"/>
      <c r="C33" s="115"/>
    </row>
    <row r="34" spans="1:3" ht="15" x14ac:dyDescent="0.2">
      <c r="A34" s="115"/>
      <c r="B34" s="115"/>
      <c r="C34" s="115"/>
    </row>
    <row r="35" spans="1:3" ht="15" x14ac:dyDescent="0.2">
      <c r="A35" s="115"/>
      <c r="B35" s="115"/>
      <c r="C35" s="115"/>
    </row>
    <row r="36" spans="1:3" ht="15" x14ac:dyDescent="0.2">
      <c r="A36" s="115"/>
      <c r="B36" s="115"/>
      <c r="C36" s="115"/>
    </row>
  </sheetData>
  <mergeCells count="2">
    <mergeCell ref="A2:G2"/>
    <mergeCell ref="A1:G1"/>
  </mergeCells>
  <phoneticPr fontId="29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C2BA-764D-4C17-A1CD-C49950CB3AAF}">
  <dimension ref="A1:D37"/>
  <sheetViews>
    <sheetView zoomScaleNormal="100" workbookViewId="0">
      <selection activeCell="B3" sqref="B3"/>
    </sheetView>
  </sheetViews>
  <sheetFormatPr defaultColWidth="8" defaultRowHeight="12.75" x14ac:dyDescent="0.2"/>
  <cols>
    <col min="1" max="1" width="10" style="5" customWidth="1"/>
    <col min="2" max="2" width="78.85546875" style="5" customWidth="1"/>
    <col min="3" max="3" width="18.5703125" style="5" customWidth="1"/>
    <col min="4" max="4" width="14" style="5" customWidth="1"/>
    <col min="5" max="15" width="8" style="5"/>
    <col min="16" max="16" width="29.5703125" style="5" customWidth="1"/>
    <col min="17" max="19" width="8" style="5"/>
    <col min="20" max="20" width="21" style="5" customWidth="1"/>
    <col min="21" max="250" width="8" style="5"/>
    <col min="251" max="251" width="10" style="5" customWidth="1"/>
    <col min="252" max="252" width="78.85546875" style="5" customWidth="1"/>
    <col min="253" max="253" width="23.140625" style="5" customWidth="1"/>
    <col min="254" max="254" width="13.85546875" style="5" customWidth="1"/>
    <col min="255" max="255" width="11.42578125" style="5" customWidth="1"/>
    <col min="256" max="271" width="8" style="5"/>
    <col min="272" max="272" width="29.5703125" style="5" customWidth="1"/>
    <col min="273" max="275" width="8" style="5"/>
    <col min="276" max="276" width="21" style="5" customWidth="1"/>
    <col min="277" max="506" width="8" style="5"/>
    <col min="507" max="507" width="10" style="5" customWidth="1"/>
    <col min="508" max="508" width="78.85546875" style="5" customWidth="1"/>
    <col min="509" max="509" width="23.140625" style="5" customWidth="1"/>
    <col min="510" max="510" width="13.85546875" style="5" customWidth="1"/>
    <col min="511" max="511" width="11.42578125" style="5" customWidth="1"/>
    <col min="512" max="527" width="8" style="5"/>
    <col min="528" max="528" width="29.5703125" style="5" customWidth="1"/>
    <col min="529" max="531" width="8" style="5"/>
    <col min="532" max="532" width="21" style="5" customWidth="1"/>
    <col min="533" max="762" width="8" style="5"/>
    <col min="763" max="763" width="10" style="5" customWidth="1"/>
    <col min="764" max="764" width="78.85546875" style="5" customWidth="1"/>
    <col min="765" max="765" width="23.140625" style="5" customWidth="1"/>
    <col min="766" max="766" width="13.85546875" style="5" customWidth="1"/>
    <col min="767" max="767" width="11.42578125" style="5" customWidth="1"/>
    <col min="768" max="783" width="8" style="5"/>
    <col min="784" max="784" width="29.5703125" style="5" customWidth="1"/>
    <col min="785" max="787" width="8" style="5"/>
    <col min="788" max="788" width="21" style="5" customWidth="1"/>
    <col min="789" max="1018" width="8" style="5"/>
    <col min="1019" max="1019" width="10" style="5" customWidth="1"/>
    <col min="1020" max="1020" width="78.85546875" style="5" customWidth="1"/>
    <col min="1021" max="1021" width="23.140625" style="5" customWidth="1"/>
    <col min="1022" max="1022" width="13.85546875" style="5" customWidth="1"/>
    <col min="1023" max="1023" width="11.42578125" style="5" customWidth="1"/>
    <col min="1024" max="1039" width="8" style="5"/>
    <col min="1040" max="1040" width="29.5703125" style="5" customWidth="1"/>
    <col min="1041" max="1043" width="8" style="5"/>
    <col min="1044" max="1044" width="21" style="5" customWidth="1"/>
    <col min="1045" max="1274" width="8" style="5"/>
    <col min="1275" max="1275" width="10" style="5" customWidth="1"/>
    <col min="1276" max="1276" width="78.85546875" style="5" customWidth="1"/>
    <col min="1277" max="1277" width="23.140625" style="5" customWidth="1"/>
    <col min="1278" max="1278" width="13.85546875" style="5" customWidth="1"/>
    <col min="1279" max="1279" width="11.42578125" style="5" customWidth="1"/>
    <col min="1280" max="1295" width="8" style="5"/>
    <col min="1296" max="1296" width="29.5703125" style="5" customWidth="1"/>
    <col min="1297" max="1299" width="8" style="5"/>
    <col min="1300" max="1300" width="21" style="5" customWidth="1"/>
    <col min="1301" max="1530" width="8" style="5"/>
    <col min="1531" max="1531" width="10" style="5" customWidth="1"/>
    <col min="1532" max="1532" width="78.85546875" style="5" customWidth="1"/>
    <col min="1533" max="1533" width="23.140625" style="5" customWidth="1"/>
    <col min="1534" max="1534" width="13.85546875" style="5" customWidth="1"/>
    <col min="1535" max="1535" width="11.42578125" style="5" customWidth="1"/>
    <col min="1536" max="1551" width="8" style="5"/>
    <col min="1552" max="1552" width="29.5703125" style="5" customWidth="1"/>
    <col min="1553" max="1555" width="8" style="5"/>
    <col min="1556" max="1556" width="21" style="5" customWidth="1"/>
    <col min="1557" max="1786" width="8" style="5"/>
    <col min="1787" max="1787" width="10" style="5" customWidth="1"/>
    <col min="1788" max="1788" width="78.85546875" style="5" customWidth="1"/>
    <col min="1789" max="1789" width="23.140625" style="5" customWidth="1"/>
    <col min="1790" max="1790" width="13.85546875" style="5" customWidth="1"/>
    <col min="1791" max="1791" width="11.42578125" style="5" customWidth="1"/>
    <col min="1792" max="1807" width="8" style="5"/>
    <col min="1808" max="1808" width="29.5703125" style="5" customWidth="1"/>
    <col min="1809" max="1811" width="8" style="5"/>
    <col min="1812" max="1812" width="21" style="5" customWidth="1"/>
    <col min="1813" max="2042" width="8" style="5"/>
    <col min="2043" max="2043" width="10" style="5" customWidth="1"/>
    <col min="2044" max="2044" width="78.85546875" style="5" customWidth="1"/>
    <col min="2045" max="2045" width="23.140625" style="5" customWidth="1"/>
    <col min="2046" max="2046" width="13.85546875" style="5" customWidth="1"/>
    <col min="2047" max="2047" width="11.42578125" style="5" customWidth="1"/>
    <col min="2048" max="2063" width="8" style="5"/>
    <col min="2064" max="2064" width="29.5703125" style="5" customWidth="1"/>
    <col min="2065" max="2067" width="8" style="5"/>
    <col min="2068" max="2068" width="21" style="5" customWidth="1"/>
    <col min="2069" max="2298" width="8" style="5"/>
    <col min="2299" max="2299" width="10" style="5" customWidth="1"/>
    <col min="2300" max="2300" width="78.85546875" style="5" customWidth="1"/>
    <col min="2301" max="2301" width="23.140625" style="5" customWidth="1"/>
    <col min="2302" max="2302" width="13.85546875" style="5" customWidth="1"/>
    <col min="2303" max="2303" width="11.42578125" style="5" customWidth="1"/>
    <col min="2304" max="2319" width="8" style="5"/>
    <col min="2320" max="2320" width="29.5703125" style="5" customWidth="1"/>
    <col min="2321" max="2323" width="8" style="5"/>
    <col min="2324" max="2324" width="21" style="5" customWidth="1"/>
    <col min="2325" max="2554" width="8" style="5"/>
    <col min="2555" max="2555" width="10" style="5" customWidth="1"/>
    <col min="2556" max="2556" width="78.85546875" style="5" customWidth="1"/>
    <col min="2557" max="2557" width="23.140625" style="5" customWidth="1"/>
    <col min="2558" max="2558" width="13.85546875" style="5" customWidth="1"/>
    <col min="2559" max="2559" width="11.42578125" style="5" customWidth="1"/>
    <col min="2560" max="2575" width="8" style="5"/>
    <col min="2576" max="2576" width="29.5703125" style="5" customWidth="1"/>
    <col min="2577" max="2579" width="8" style="5"/>
    <col min="2580" max="2580" width="21" style="5" customWidth="1"/>
    <col min="2581" max="2810" width="8" style="5"/>
    <col min="2811" max="2811" width="10" style="5" customWidth="1"/>
    <col min="2812" max="2812" width="78.85546875" style="5" customWidth="1"/>
    <col min="2813" max="2813" width="23.140625" style="5" customWidth="1"/>
    <col min="2814" max="2814" width="13.85546875" style="5" customWidth="1"/>
    <col min="2815" max="2815" width="11.42578125" style="5" customWidth="1"/>
    <col min="2816" max="2831" width="8" style="5"/>
    <col min="2832" max="2832" width="29.5703125" style="5" customWidth="1"/>
    <col min="2833" max="2835" width="8" style="5"/>
    <col min="2836" max="2836" width="21" style="5" customWidth="1"/>
    <col min="2837" max="3066" width="8" style="5"/>
    <col min="3067" max="3067" width="10" style="5" customWidth="1"/>
    <col min="3068" max="3068" width="78.85546875" style="5" customWidth="1"/>
    <col min="3069" max="3069" width="23.140625" style="5" customWidth="1"/>
    <col min="3070" max="3070" width="13.85546875" style="5" customWidth="1"/>
    <col min="3071" max="3071" width="11.42578125" style="5" customWidth="1"/>
    <col min="3072" max="3087" width="8" style="5"/>
    <col min="3088" max="3088" width="29.5703125" style="5" customWidth="1"/>
    <col min="3089" max="3091" width="8" style="5"/>
    <col min="3092" max="3092" width="21" style="5" customWidth="1"/>
    <col min="3093" max="3322" width="8" style="5"/>
    <col min="3323" max="3323" width="10" style="5" customWidth="1"/>
    <col min="3324" max="3324" width="78.85546875" style="5" customWidth="1"/>
    <col min="3325" max="3325" width="23.140625" style="5" customWidth="1"/>
    <col min="3326" max="3326" width="13.85546875" style="5" customWidth="1"/>
    <col min="3327" max="3327" width="11.42578125" style="5" customWidth="1"/>
    <col min="3328" max="3343" width="8" style="5"/>
    <col min="3344" max="3344" width="29.5703125" style="5" customWidth="1"/>
    <col min="3345" max="3347" width="8" style="5"/>
    <col min="3348" max="3348" width="21" style="5" customWidth="1"/>
    <col min="3349" max="3578" width="8" style="5"/>
    <col min="3579" max="3579" width="10" style="5" customWidth="1"/>
    <col min="3580" max="3580" width="78.85546875" style="5" customWidth="1"/>
    <col min="3581" max="3581" width="23.140625" style="5" customWidth="1"/>
    <col min="3582" max="3582" width="13.85546875" style="5" customWidth="1"/>
    <col min="3583" max="3583" width="11.42578125" style="5" customWidth="1"/>
    <col min="3584" max="3599" width="8" style="5"/>
    <col min="3600" max="3600" width="29.5703125" style="5" customWidth="1"/>
    <col min="3601" max="3603" width="8" style="5"/>
    <col min="3604" max="3604" width="21" style="5" customWidth="1"/>
    <col min="3605" max="3834" width="8" style="5"/>
    <col min="3835" max="3835" width="10" style="5" customWidth="1"/>
    <col min="3836" max="3836" width="78.85546875" style="5" customWidth="1"/>
    <col min="3837" max="3837" width="23.140625" style="5" customWidth="1"/>
    <col min="3838" max="3838" width="13.85546875" style="5" customWidth="1"/>
    <col min="3839" max="3839" width="11.42578125" style="5" customWidth="1"/>
    <col min="3840" max="3855" width="8" style="5"/>
    <col min="3856" max="3856" width="29.5703125" style="5" customWidth="1"/>
    <col min="3857" max="3859" width="8" style="5"/>
    <col min="3860" max="3860" width="21" style="5" customWidth="1"/>
    <col min="3861" max="4090" width="8" style="5"/>
    <col min="4091" max="4091" width="10" style="5" customWidth="1"/>
    <col min="4092" max="4092" width="78.85546875" style="5" customWidth="1"/>
    <col min="4093" max="4093" width="23.140625" style="5" customWidth="1"/>
    <col min="4094" max="4094" width="13.85546875" style="5" customWidth="1"/>
    <col min="4095" max="4095" width="11.42578125" style="5" customWidth="1"/>
    <col min="4096" max="4111" width="8" style="5"/>
    <col min="4112" max="4112" width="29.5703125" style="5" customWidth="1"/>
    <col min="4113" max="4115" width="8" style="5"/>
    <col min="4116" max="4116" width="21" style="5" customWidth="1"/>
    <col min="4117" max="4346" width="8" style="5"/>
    <col min="4347" max="4347" width="10" style="5" customWidth="1"/>
    <col min="4348" max="4348" width="78.85546875" style="5" customWidth="1"/>
    <col min="4349" max="4349" width="23.140625" style="5" customWidth="1"/>
    <col min="4350" max="4350" width="13.85546875" style="5" customWidth="1"/>
    <col min="4351" max="4351" width="11.42578125" style="5" customWidth="1"/>
    <col min="4352" max="4367" width="8" style="5"/>
    <col min="4368" max="4368" width="29.5703125" style="5" customWidth="1"/>
    <col min="4369" max="4371" width="8" style="5"/>
    <col min="4372" max="4372" width="21" style="5" customWidth="1"/>
    <col min="4373" max="4602" width="8" style="5"/>
    <col min="4603" max="4603" width="10" style="5" customWidth="1"/>
    <col min="4604" max="4604" width="78.85546875" style="5" customWidth="1"/>
    <col min="4605" max="4605" width="23.140625" style="5" customWidth="1"/>
    <col min="4606" max="4606" width="13.85546875" style="5" customWidth="1"/>
    <col min="4607" max="4607" width="11.42578125" style="5" customWidth="1"/>
    <col min="4608" max="4623" width="8" style="5"/>
    <col min="4624" max="4624" width="29.5703125" style="5" customWidth="1"/>
    <col min="4625" max="4627" width="8" style="5"/>
    <col min="4628" max="4628" width="21" style="5" customWidth="1"/>
    <col min="4629" max="4858" width="8" style="5"/>
    <col min="4859" max="4859" width="10" style="5" customWidth="1"/>
    <col min="4860" max="4860" width="78.85546875" style="5" customWidth="1"/>
    <col min="4861" max="4861" width="23.140625" style="5" customWidth="1"/>
    <col min="4862" max="4862" width="13.85546875" style="5" customWidth="1"/>
    <col min="4863" max="4863" width="11.42578125" style="5" customWidth="1"/>
    <col min="4864" max="4879" width="8" style="5"/>
    <col min="4880" max="4880" width="29.5703125" style="5" customWidth="1"/>
    <col min="4881" max="4883" width="8" style="5"/>
    <col min="4884" max="4884" width="21" style="5" customWidth="1"/>
    <col min="4885" max="5114" width="8" style="5"/>
    <col min="5115" max="5115" width="10" style="5" customWidth="1"/>
    <col min="5116" max="5116" width="78.85546875" style="5" customWidth="1"/>
    <col min="5117" max="5117" width="23.140625" style="5" customWidth="1"/>
    <col min="5118" max="5118" width="13.85546875" style="5" customWidth="1"/>
    <col min="5119" max="5119" width="11.42578125" style="5" customWidth="1"/>
    <col min="5120" max="5135" width="8" style="5"/>
    <col min="5136" max="5136" width="29.5703125" style="5" customWidth="1"/>
    <col min="5137" max="5139" width="8" style="5"/>
    <col min="5140" max="5140" width="21" style="5" customWidth="1"/>
    <col min="5141" max="5370" width="8" style="5"/>
    <col min="5371" max="5371" width="10" style="5" customWidth="1"/>
    <col min="5372" max="5372" width="78.85546875" style="5" customWidth="1"/>
    <col min="5373" max="5373" width="23.140625" style="5" customWidth="1"/>
    <col min="5374" max="5374" width="13.85546875" style="5" customWidth="1"/>
    <col min="5375" max="5375" width="11.42578125" style="5" customWidth="1"/>
    <col min="5376" max="5391" width="8" style="5"/>
    <col min="5392" max="5392" width="29.5703125" style="5" customWidth="1"/>
    <col min="5393" max="5395" width="8" style="5"/>
    <col min="5396" max="5396" width="21" style="5" customWidth="1"/>
    <col min="5397" max="5626" width="8" style="5"/>
    <col min="5627" max="5627" width="10" style="5" customWidth="1"/>
    <col min="5628" max="5628" width="78.85546875" style="5" customWidth="1"/>
    <col min="5629" max="5629" width="23.140625" style="5" customWidth="1"/>
    <col min="5630" max="5630" width="13.85546875" style="5" customWidth="1"/>
    <col min="5631" max="5631" width="11.42578125" style="5" customWidth="1"/>
    <col min="5632" max="5647" width="8" style="5"/>
    <col min="5648" max="5648" width="29.5703125" style="5" customWidth="1"/>
    <col min="5649" max="5651" width="8" style="5"/>
    <col min="5652" max="5652" width="21" style="5" customWidth="1"/>
    <col min="5653" max="5882" width="8" style="5"/>
    <col min="5883" max="5883" width="10" style="5" customWidth="1"/>
    <col min="5884" max="5884" width="78.85546875" style="5" customWidth="1"/>
    <col min="5885" max="5885" width="23.140625" style="5" customWidth="1"/>
    <col min="5886" max="5886" width="13.85546875" style="5" customWidth="1"/>
    <col min="5887" max="5887" width="11.42578125" style="5" customWidth="1"/>
    <col min="5888" max="5903" width="8" style="5"/>
    <col min="5904" max="5904" width="29.5703125" style="5" customWidth="1"/>
    <col min="5905" max="5907" width="8" style="5"/>
    <col min="5908" max="5908" width="21" style="5" customWidth="1"/>
    <col min="5909" max="6138" width="8" style="5"/>
    <col min="6139" max="6139" width="10" style="5" customWidth="1"/>
    <col min="6140" max="6140" width="78.85546875" style="5" customWidth="1"/>
    <col min="6141" max="6141" width="23.140625" style="5" customWidth="1"/>
    <col min="6142" max="6142" width="13.85546875" style="5" customWidth="1"/>
    <col min="6143" max="6143" width="11.42578125" style="5" customWidth="1"/>
    <col min="6144" max="6159" width="8" style="5"/>
    <col min="6160" max="6160" width="29.5703125" style="5" customWidth="1"/>
    <col min="6161" max="6163" width="8" style="5"/>
    <col min="6164" max="6164" width="21" style="5" customWidth="1"/>
    <col min="6165" max="6394" width="8" style="5"/>
    <col min="6395" max="6395" width="10" style="5" customWidth="1"/>
    <col min="6396" max="6396" width="78.85546875" style="5" customWidth="1"/>
    <col min="6397" max="6397" width="23.140625" style="5" customWidth="1"/>
    <col min="6398" max="6398" width="13.85546875" style="5" customWidth="1"/>
    <col min="6399" max="6399" width="11.42578125" style="5" customWidth="1"/>
    <col min="6400" max="6415" width="8" style="5"/>
    <col min="6416" max="6416" width="29.5703125" style="5" customWidth="1"/>
    <col min="6417" max="6419" width="8" style="5"/>
    <col min="6420" max="6420" width="21" style="5" customWidth="1"/>
    <col min="6421" max="6650" width="8" style="5"/>
    <col min="6651" max="6651" width="10" style="5" customWidth="1"/>
    <col min="6652" max="6652" width="78.85546875" style="5" customWidth="1"/>
    <col min="6653" max="6653" width="23.140625" style="5" customWidth="1"/>
    <col min="6654" max="6654" width="13.85546875" style="5" customWidth="1"/>
    <col min="6655" max="6655" width="11.42578125" style="5" customWidth="1"/>
    <col min="6656" max="6671" width="8" style="5"/>
    <col min="6672" max="6672" width="29.5703125" style="5" customWidth="1"/>
    <col min="6673" max="6675" width="8" style="5"/>
    <col min="6676" max="6676" width="21" style="5" customWidth="1"/>
    <col min="6677" max="6906" width="8" style="5"/>
    <col min="6907" max="6907" width="10" style="5" customWidth="1"/>
    <col min="6908" max="6908" width="78.85546875" style="5" customWidth="1"/>
    <col min="6909" max="6909" width="23.140625" style="5" customWidth="1"/>
    <col min="6910" max="6910" width="13.85546875" style="5" customWidth="1"/>
    <col min="6911" max="6911" width="11.42578125" style="5" customWidth="1"/>
    <col min="6912" max="6927" width="8" style="5"/>
    <col min="6928" max="6928" width="29.5703125" style="5" customWidth="1"/>
    <col min="6929" max="6931" width="8" style="5"/>
    <col min="6932" max="6932" width="21" style="5" customWidth="1"/>
    <col min="6933" max="7162" width="8" style="5"/>
    <col min="7163" max="7163" width="10" style="5" customWidth="1"/>
    <col min="7164" max="7164" width="78.85546875" style="5" customWidth="1"/>
    <col min="7165" max="7165" width="23.140625" style="5" customWidth="1"/>
    <col min="7166" max="7166" width="13.85546875" style="5" customWidth="1"/>
    <col min="7167" max="7167" width="11.42578125" style="5" customWidth="1"/>
    <col min="7168" max="7183" width="8" style="5"/>
    <col min="7184" max="7184" width="29.5703125" style="5" customWidth="1"/>
    <col min="7185" max="7187" width="8" style="5"/>
    <col min="7188" max="7188" width="21" style="5" customWidth="1"/>
    <col min="7189" max="7418" width="8" style="5"/>
    <col min="7419" max="7419" width="10" style="5" customWidth="1"/>
    <col min="7420" max="7420" width="78.85546875" style="5" customWidth="1"/>
    <col min="7421" max="7421" width="23.140625" style="5" customWidth="1"/>
    <col min="7422" max="7422" width="13.85546875" style="5" customWidth="1"/>
    <col min="7423" max="7423" width="11.42578125" style="5" customWidth="1"/>
    <col min="7424" max="7439" width="8" style="5"/>
    <col min="7440" max="7440" width="29.5703125" style="5" customWidth="1"/>
    <col min="7441" max="7443" width="8" style="5"/>
    <col min="7444" max="7444" width="21" style="5" customWidth="1"/>
    <col min="7445" max="7674" width="8" style="5"/>
    <col min="7675" max="7675" width="10" style="5" customWidth="1"/>
    <col min="7676" max="7676" width="78.85546875" style="5" customWidth="1"/>
    <col min="7677" max="7677" width="23.140625" style="5" customWidth="1"/>
    <col min="7678" max="7678" width="13.85546875" style="5" customWidth="1"/>
    <col min="7679" max="7679" width="11.42578125" style="5" customWidth="1"/>
    <col min="7680" max="7695" width="8" style="5"/>
    <col min="7696" max="7696" width="29.5703125" style="5" customWidth="1"/>
    <col min="7697" max="7699" width="8" style="5"/>
    <col min="7700" max="7700" width="21" style="5" customWidth="1"/>
    <col min="7701" max="7930" width="8" style="5"/>
    <col min="7931" max="7931" width="10" style="5" customWidth="1"/>
    <col min="7932" max="7932" width="78.85546875" style="5" customWidth="1"/>
    <col min="7933" max="7933" width="23.140625" style="5" customWidth="1"/>
    <col min="7934" max="7934" width="13.85546875" style="5" customWidth="1"/>
    <col min="7935" max="7935" width="11.42578125" style="5" customWidth="1"/>
    <col min="7936" max="7951" width="8" style="5"/>
    <col min="7952" max="7952" width="29.5703125" style="5" customWidth="1"/>
    <col min="7953" max="7955" width="8" style="5"/>
    <col min="7956" max="7956" width="21" style="5" customWidth="1"/>
    <col min="7957" max="8186" width="8" style="5"/>
    <col min="8187" max="8187" width="10" style="5" customWidth="1"/>
    <col min="8188" max="8188" width="78.85546875" style="5" customWidth="1"/>
    <col min="8189" max="8189" width="23.140625" style="5" customWidth="1"/>
    <col min="8190" max="8190" width="13.85546875" style="5" customWidth="1"/>
    <col min="8191" max="8191" width="11.42578125" style="5" customWidth="1"/>
    <col min="8192" max="8207" width="8" style="5"/>
    <col min="8208" max="8208" width="29.5703125" style="5" customWidth="1"/>
    <col min="8209" max="8211" width="8" style="5"/>
    <col min="8212" max="8212" width="21" style="5" customWidth="1"/>
    <col min="8213" max="8442" width="8" style="5"/>
    <col min="8443" max="8443" width="10" style="5" customWidth="1"/>
    <col min="8444" max="8444" width="78.85546875" style="5" customWidth="1"/>
    <col min="8445" max="8445" width="23.140625" style="5" customWidth="1"/>
    <col min="8446" max="8446" width="13.85546875" style="5" customWidth="1"/>
    <col min="8447" max="8447" width="11.42578125" style="5" customWidth="1"/>
    <col min="8448" max="8463" width="8" style="5"/>
    <col min="8464" max="8464" width="29.5703125" style="5" customWidth="1"/>
    <col min="8465" max="8467" width="8" style="5"/>
    <col min="8468" max="8468" width="21" style="5" customWidth="1"/>
    <col min="8469" max="8698" width="8" style="5"/>
    <col min="8699" max="8699" width="10" style="5" customWidth="1"/>
    <col min="8700" max="8700" width="78.85546875" style="5" customWidth="1"/>
    <col min="8701" max="8701" width="23.140625" style="5" customWidth="1"/>
    <col min="8702" max="8702" width="13.85546875" style="5" customWidth="1"/>
    <col min="8703" max="8703" width="11.42578125" style="5" customWidth="1"/>
    <col min="8704" max="8719" width="8" style="5"/>
    <col min="8720" max="8720" width="29.5703125" style="5" customWidth="1"/>
    <col min="8721" max="8723" width="8" style="5"/>
    <col min="8724" max="8724" width="21" style="5" customWidth="1"/>
    <col min="8725" max="8954" width="8" style="5"/>
    <col min="8955" max="8955" width="10" style="5" customWidth="1"/>
    <col min="8956" max="8956" width="78.85546875" style="5" customWidth="1"/>
    <col min="8957" max="8957" width="23.140625" style="5" customWidth="1"/>
    <col min="8958" max="8958" width="13.85546875" style="5" customWidth="1"/>
    <col min="8959" max="8959" width="11.42578125" style="5" customWidth="1"/>
    <col min="8960" max="8975" width="8" style="5"/>
    <col min="8976" max="8976" width="29.5703125" style="5" customWidth="1"/>
    <col min="8977" max="8979" width="8" style="5"/>
    <col min="8980" max="8980" width="21" style="5" customWidth="1"/>
    <col min="8981" max="9210" width="8" style="5"/>
    <col min="9211" max="9211" width="10" style="5" customWidth="1"/>
    <col min="9212" max="9212" width="78.85546875" style="5" customWidth="1"/>
    <col min="9213" max="9213" width="23.140625" style="5" customWidth="1"/>
    <col min="9214" max="9214" width="13.85546875" style="5" customWidth="1"/>
    <col min="9215" max="9215" width="11.42578125" style="5" customWidth="1"/>
    <col min="9216" max="9231" width="8" style="5"/>
    <col min="9232" max="9232" width="29.5703125" style="5" customWidth="1"/>
    <col min="9233" max="9235" width="8" style="5"/>
    <col min="9236" max="9236" width="21" style="5" customWidth="1"/>
    <col min="9237" max="9466" width="8" style="5"/>
    <col min="9467" max="9467" width="10" style="5" customWidth="1"/>
    <col min="9468" max="9468" width="78.85546875" style="5" customWidth="1"/>
    <col min="9469" max="9469" width="23.140625" style="5" customWidth="1"/>
    <col min="9470" max="9470" width="13.85546875" style="5" customWidth="1"/>
    <col min="9471" max="9471" width="11.42578125" style="5" customWidth="1"/>
    <col min="9472" max="9487" width="8" style="5"/>
    <col min="9488" max="9488" width="29.5703125" style="5" customWidth="1"/>
    <col min="9489" max="9491" width="8" style="5"/>
    <col min="9492" max="9492" width="21" style="5" customWidth="1"/>
    <col min="9493" max="9722" width="8" style="5"/>
    <col min="9723" max="9723" width="10" style="5" customWidth="1"/>
    <col min="9724" max="9724" width="78.85546875" style="5" customWidth="1"/>
    <col min="9725" max="9725" width="23.140625" style="5" customWidth="1"/>
    <col min="9726" max="9726" width="13.85546875" style="5" customWidth="1"/>
    <col min="9727" max="9727" width="11.42578125" style="5" customWidth="1"/>
    <col min="9728" max="9743" width="8" style="5"/>
    <col min="9744" max="9744" width="29.5703125" style="5" customWidth="1"/>
    <col min="9745" max="9747" width="8" style="5"/>
    <col min="9748" max="9748" width="21" style="5" customWidth="1"/>
    <col min="9749" max="9978" width="8" style="5"/>
    <col min="9979" max="9979" width="10" style="5" customWidth="1"/>
    <col min="9980" max="9980" width="78.85546875" style="5" customWidth="1"/>
    <col min="9981" max="9981" width="23.140625" style="5" customWidth="1"/>
    <col min="9982" max="9982" width="13.85546875" style="5" customWidth="1"/>
    <col min="9983" max="9983" width="11.42578125" style="5" customWidth="1"/>
    <col min="9984" max="9999" width="8" style="5"/>
    <col min="10000" max="10000" width="29.5703125" style="5" customWidth="1"/>
    <col min="10001" max="10003" width="8" style="5"/>
    <col min="10004" max="10004" width="21" style="5" customWidth="1"/>
    <col min="10005" max="10234" width="8" style="5"/>
    <col min="10235" max="10235" width="10" style="5" customWidth="1"/>
    <col min="10236" max="10236" width="78.85546875" style="5" customWidth="1"/>
    <col min="10237" max="10237" width="23.140625" style="5" customWidth="1"/>
    <col min="10238" max="10238" width="13.85546875" style="5" customWidth="1"/>
    <col min="10239" max="10239" width="11.42578125" style="5" customWidth="1"/>
    <col min="10240" max="10255" width="8" style="5"/>
    <col min="10256" max="10256" width="29.5703125" style="5" customWidth="1"/>
    <col min="10257" max="10259" width="8" style="5"/>
    <col min="10260" max="10260" width="21" style="5" customWidth="1"/>
    <col min="10261" max="10490" width="8" style="5"/>
    <col min="10491" max="10491" width="10" style="5" customWidth="1"/>
    <col min="10492" max="10492" width="78.85546875" style="5" customWidth="1"/>
    <col min="10493" max="10493" width="23.140625" style="5" customWidth="1"/>
    <col min="10494" max="10494" width="13.85546875" style="5" customWidth="1"/>
    <col min="10495" max="10495" width="11.42578125" style="5" customWidth="1"/>
    <col min="10496" max="10511" width="8" style="5"/>
    <col min="10512" max="10512" width="29.5703125" style="5" customWidth="1"/>
    <col min="10513" max="10515" width="8" style="5"/>
    <col min="10516" max="10516" width="21" style="5" customWidth="1"/>
    <col min="10517" max="10746" width="8" style="5"/>
    <col min="10747" max="10747" width="10" style="5" customWidth="1"/>
    <col min="10748" max="10748" width="78.85546875" style="5" customWidth="1"/>
    <col min="10749" max="10749" width="23.140625" style="5" customWidth="1"/>
    <col min="10750" max="10750" width="13.85546875" style="5" customWidth="1"/>
    <col min="10751" max="10751" width="11.42578125" style="5" customWidth="1"/>
    <col min="10752" max="10767" width="8" style="5"/>
    <col min="10768" max="10768" width="29.5703125" style="5" customWidth="1"/>
    <col min="10769" max="10771" width="8" style="5"/>
    <col min="10772" max="10772" width="21" style="5" customWidth="1"/>
    <col min="10773" max="11002" width="8" style="5"/>
    <col min="11003" max="11003" width="10" style="5" customWidth="1"/>
    <col min="11004" max="11004" width="78.85546875" style="5" customWidth="1"/>
    <col min="11005" max="11005" width="23.140625" style="5" customWidth="1"/>
    <col min="11006" max="11006" width="13.85546875" style="5" customWidth="1"/>
    <col min="11007" max="11007" width="11.42578125" style="5" customWidth="1"/>
    <col min="11008" max="11023" width="8" style="5"/>
    <col min="11024" max="11024" width="29.5703125" style="5" customWidth="1"/>
    <col min="11025" max="11027" width="8" style="5"/>
    <col min="11028" max="11028" width="21" style="5" customWidth="1"/>
    <col min="11029" max="11258" width="8" style="5"/>
    <col min="11259" max="11259" width="10" style="5" customWidth="1"/>
    <col min="11260" max="11260" width="78.85546875" style="5" customWidth="1"/>
    <col min="11261" max="11261" width="23.140625" style="5" customWidth="1"/>
    <col min="11262" max="11262" width="13.85546875" style="5" customWidth="1"/>
    <col min="11263" max="11263" width="11.42578125" style="5" customWidth="1"/>
    <col min="11264" max="11279" width="8" style="5"/>
    <col min="11280" max="11280" width="29.5703125" style="5" customWidth="1"/>
    <col min="11281" max="11283" width="8" style="5"/>
    <col min="11284" max="11284" width="21" style="5" customWidth="1"/>
    <col min="11285" max="11514" width="8" style="5"/>
    <col min="11515" max="11515" width="10" style="5" customWidth="1"/>
    <col min="11516" max="11516" width="78.85546875" style="5" customWidth="1"/>
    <col min="11517" max="11517" width="23.140625" style="5" customWidth="1"/>
    <col min="11518" max="11518" width="13.85546875" style="5" customWidth="1"/>
    <col min="11519" max="11519" width="11.42578125" style="5" customWidth="1"/>
    <col min="11520" max="11535" width="8" style="5"/>
    <col min="11536" max="11536" width="29.5703125" style="5" customWidth="1"/>
    <col min="11537" max="11539" width="8" style="5"/>
    <col min="11540" max="11540" width="21" style="5" customWidth="1"/>
    <col min="11541" max="11770" width="8" style="5"/>
    <col min="11771" max="11771" width="10" style="5" customWidth="1"/>
    <col min="11772" max="11772" width="78.85546875" style="5" customWidth="1"/>
    <col min="11773" max="11773" width="23.140625" style="5" customWidth="1"/>
    <col min="11774" max="11774" width="13.85546875" style="5" customWidth="1"/>
    <col min="11775" max="11775" width="11.42578125" style="5" customWidth="1"/>
    <col min="11776" max="11791" width="8" style="5"/>
    <col min="11792" max="11792" width="29.5703125" style="5" customWidth="1"/>
    <col min="11793" max="11795" width="8" style="5"/>
    <col min="11796" max="11796" width="21" style="5" customWidth="1"/>
    <col min="11797" max="12026" width="8" style="5"/>
    <col min="12027" max="12027" width="10" style="5" customWidth="1"/>
    <col min="12028" max="12028" width="78.85546875" style="5" customWidth="1"/>
    <col min="12029" max="12029" width="23.140625" style="5" customWidth="1"/>
    <col min="12030" max="12030" width="13.85546875" style="5" customWidth="1"/>
    <col min="12031" max="12031" width="11.42578125" style="5" customWidth="1"/>
    <col min="12032" max="12047" width="8" style="5"/>
    <col min="12048" max="12048" width="29.5703125" style="5" customWidth="1"/>
    <col min="12049" max="12051" width="8" style="5"/>
    <col min="12052" max="12052" width="21" style="5" customWidth="1"/>
    <col min="12053" max="12282" width="8" style="5"/>
    <col min="12283" max="12283" width="10" style="5" customWidth="1"/>
    <col min="12284" max="12284" width="78.85546875" style="5" customWidth="1"/>
    <col min="12285" max="12285" width="23.140625" style="5" customWidth="1"/>
    <col min="12286" max="12286" width="13.85546875" style="5" customWidth="1"/>
    <col min="12287" max="12287" width="11.42578125" style="5" customWidth="1"/>
    <col min="12288" max="12303" width="8" style="5"/>
    <col min="12304" max="12304" width="29.5703125" style="5" customWidth="1"/>
    <col min="12305" max="12307" width="8" style="5"/>
    <col min="12308" max="12308" width="21" style="5" customWidth="1"/>
    <col min="12309" max="12538" width="8" style="5"/>
    <col min="12539" max="12539" width="10" style="5" customWidth="1"/>
    <col min="12540" max="12540" width="78.85546875" style="5" customWidth="1"/>
    <col min="12541" max="12541" width="23.140625" style="5" customWidth="1"/>
    <col min="12542" max="12542" width="13.85546875" style="5" customWidth="1"/>
    <col min="12543" max="12543" width="11.42578125" style="5" customWidth="1"/>
    <col min="12544" max="12559" width="8" style="5"/>
    <col min="12560" max="12560" width="29.5703125" style="5" customWidth="1"/>
    <col min="12561" max="12563" width="8" style="5"/>
    <col min="12564" max="12564" width="21" style="5" customWidth="1"/>
    <col min="12565" max="12794" width="8" style="5"/>
    <col min="12795" max="12795" width="10" style="5" customWidth="1"/>
    <col min="12796" max="12796" width="78.85546875" style="5" customWidth="1"/>
    <col min="12797" max="12797" width="23.140625" style="5" customWidth="1"/>
    <col min="12798" max="12798" width="13.85546875" style="5" customWidth="1"/>
    <col min="12799" max="12799" width="11.42578125" style="5" customWidth="1"/>
    <col min="12800" max="12815" width="8" style="5"/>
    <col min="12816" max="12816" width="29.5703125" style="5" customWidth="1"/>
    <col min="12817" max="12819" width="8" style="5"/>
    <col min="12820" max="12820" width="21" style="5" customWidth="1"/>
    <col min="12821" max="13050" width="8" style="5"/>
    <col min="13051" max="13051" width="10" style="5" customWidth="1"/>
    <col min="13052" max="13052" width="78.85546875" style="5" customWidth="1"/>
    <col min="13053" max="13053" width="23.140625" style="5" customWidth="1"/>
    <col min="13054" max="13054" width="13.85546875" style="5" customWidth="1"/>
    <col min="13055" max="13055" width="11.42578125" style="5" customWidth="1"/>
    <col min="13056" max="13071" width="8" style="5"/>
    <col min="13072" max="13072" width="29.5703125" style="5" customWidth="1"/>
    <col min="13073" max="13075" width="8" style="5"/>
    <col min="13076" max="13076" width="21" style="5" customWidth="1"/>
    <col min="13077" max="13306" width="8" style="5"/>
    <col min="13307" max="13307" width="10" style="5" customWidth="1"/>
    <col min="13308" max="13308" width="78.85546875" style="5" customWidth="1"/>
    <col min="13309" max="13309" width="23.140625" style="5" customWidth="1"/>
    <col min="13310" max="13310" width="13.85546875" style="5" customWidth="1"/>
    <col min="13311" max="13311" width="11.42578125" style="5" customWidth="1"/>
    <col min="13312" max="13327" width="8" style="5"/>
    <col min="13328" max="13328" width="29.5703125" style="5" customWidth="1"/>
    <col min="13329" max="13331" width="8" style="5"/>
    <col min="13332" max="13332" width="21" style="5" customWidth="1"/>
    <col min="13333" max="13562" width="8" style="5"/>
    <col min="13563" max="13563" width="10" style="5" customWidth="1"/>
    <col min="13564" max="13564" width="78.85546875" style="5" customWidth="1"/>
    <col min="13565" max="13565" width="23.140625" style="5" customWidth="1"/>
    <col min="13566" max="13566" width="13.85546875" style="5" customWidth="1"/>
    <col min="13567" max="13567" width="11.42578125" style="5" customWidth="1"/>
    <col min="13568" max="13583" width="8" style="5"/>
    <col min="13584" max="13584" width="29.5703125" style="5" customWidth="1"/>
    <col min="13585" max="13587" width="8" style="5"/>
    <col min="13588" max="13588" width="21" style="5" customWidth="1"/>
    <col min="13589" max="13818" width="8" style="5"/>
    <col min="13819" max="13819" width="10" style="5" customWidth="1"/>
    <col min="13820" max="13820" width="78.85546875" style="5" customWidth="1"/>
    <col min="13821" max="13821" width="23.140625" style="5" customWidth="1"/>
    <col min="13822" max="13822" width="13.85546875" style="5" customWidth="1"/>
    <col min="13823" max="13823" width="11.42578125" style="5" customWidth="1"/>
    <col min="13824" max="13839" width="8" style="5"/>
    <col min="13840" max="13840" width="29.5703125" style="5" customWidth="1"/>
    <col min="13841" max="13843" width="8" style="5"/>
    <col min="13844" max="13844" width="21" style="5" customWidth="1"/>
    <col min="13845" max="14074" width="8" style="5"/>
    <col min="14075" max="14075" width="10" style="5" customWidth="1"/>
    <col min="14076" max="14076" width="78.85546875" style="5" customWidth="1"/>
    <col min="14077" max="14077" width="23.140625" style="5" customWidth="1"/>
    <col min="14078" max="14078" width="13.85546875" style="5" customWidth="1"/>
    <col min="14079" max="14079" width="11.42578125" style="5" customWidth="1"/>
    <col min="14080" max="14095" width="8" style="5"/>
    <col min="14096" max="14096" width="29.5703125" style="5" customWidth="1"/>
    <col min="14097" max="14099" width="8" style="5"/>
    <col min="14100" max="14100" width="21" style="5" customWidth="1"/>
    <col min="14101" max="14330" width="8" style="5"/>
    <col min="14331" max="14331" width="10" style="5" customWidth="1"/>
    <col min="14332" max="14332" width="78.85546875" style="5" customWidth="1"/>
    <col min="14333" max="14333" width="23.140625" style="5" customWidth="1"/>
    <col min="14334" max="14334" width="13.85546875" style="5" customWidth="1"/>
    <col min="14335" max="14335" width="11.42578125" style="5" customWidth="1"/>
    <col min="14336" max="14351" width="8" style="5"/>
    <col min="14352" max="14352" width="29.5703125" style="5" customWidth="1"/>
    <col min="14353" max="14355" width="8" style="5"/>
    <col min="14356" max="14356" width="21" style="5" customWidth="1"/>
    <col min="14357" max="14586" width="8" style="5"/>
    <col min="14587" max="14587" width="10" style="5" customWidth="1"/>
    <col min="14588" max="14588" width="78.85546875" style="5" customWidth="1"/>
    <col min="14589" max="14589" width="23.140625" style="5" customWidth="1"/>
    <col min="14590" max="14590" width="13.85546875" style="5" customWidth="1"/>
    <col min="14591" max="14591" width="11.42578125" style="5" customWidth="1"/>
    <col min="14592" max="14607" width="8" style="5"/>
    <col min="14608" max="14608" width="29.5703125" style="5" customWidth="1"/>
    <col min="14609" max="14611" width="8" style="5"/>
    <col min="14612" max="14612" width="21" style="5" customWidth="1"/>
    <col min="14613" max="14842" width="8" style="5"/>
    <col min="14843" max="14843" width="10" style="5" customWidth="1"/>
    <col min="14844" max="14844" width="78.85546875" style="5" customWidth="1"/>
    <col min="14845" max="14845" width="23.140625" style="5" customWidth="1"/>
    <col min="14846" max="14846" width="13.85546875" style="5" customWidth="1"/>
    <col min="14847" max="14847" width="11.42578125" style="5" customWidth="1"/>
    <col min="14848" max="14863" width="8" style="5"/>
    <col min="14864" max="14864" width="29.5703125" style="5" customWidth="1"/>
    <col min="14865" max="14867" width="8" style="5"/>
    <col min="14868" max="14868" width="21" style="5" customWidth="1"/>
    <col min="14869" max="15098" width="8" style="5"/>
    <col min="15099" max="15099" width="10" style="5" customWidth="1"/>
    <col min="15100" max="15100" width="78.85546875" style="5" customWidth="1"/>
    <col min="15101" max="15101" width="23.140625" style="5" customWidth="1"/>
    <col min="15102" max="15102" width="13.85546875" style="5" customWidth="1"/>
    <col min="15103" max="15103" width="11.42578125" style="5" customWidth="1"/>
    <col min="15104" max="15119" width="8" style="5"/>
    <col min="15120" max="15120" width="29.5703125" style="5" customWidth="1"/>
    <col min="15121" max="15123" width="8" style="5"/>
    <col min="15124" max="15124" width="21" style="5" customWidth="1"/>
    <col min="15125" max="15354" width="8" style="5"/>
    <col min="15355" max="15355" width="10" style="5" customWidth="1"/>
    <col min="15356" max="15356" width="78.85546875" style="5" customWidth="1"/>
    <col min="15357" max="15357" width="23.140625" style="5" customWidth="1"/>
    <col min="15358" max="15358" width="13.85546875" style="5" customWidth="1"/>
    <col min="15359" max="15359" width="11.42578125" style="5" customWidth="1"/>
    <col min="15360" max="15375" width="8" style="5"/>
    <col min="15376" max="15376" width="29.5703125" style="5" customWidth="1"/>
    <col min="15377" max="15379" width="8" style="5"/>
    <col min="15380" max="15380" width="21" style="5" customWidth="1"/>
    <col min="15381" max="15610" width="8" style="5"/>
    <col min="15611" max="15611" width="10" style="5" customWidth="1"/>
    <col min="15612" max="15612" width="78.85546875" style="5" customWidth="1"/>
    <col min="15613" max="15613" width="23.140625" style="5" customWidth="1"/>
    <col min="15614" max="15614" width="13.85546875" style="5" customWidth="1"/>
    <col min="15615" max="15615" width="11.42578125" style="5" customWidth="1"/>
    <col min="15616" max="15631" width="8" style="5"/>
    <col min="15632" max="15632" width="29.5703125" style="5" customWidth="1"/>
    <col min="15633" max="15635" width="8" style="5"/>
    <col min="15636" max="15636" width="21" style="5" customWidth="1"/>
    <col min="15637" max="15866" width="8" style="5"/>
    <col min="15867" max="15867" width="10" style="5" customWidth="1"/>
    <col min="15868" max="15868" width="78.85546875" style="5" customWidth="1"/>
    <col min="15869" max="15869" width="23.140625" style="5" customWidth="1"/>
    <col min="15870" max="15870" width="13.85546875" style="5" customWidth="1"/>
    <col min="15871" max="15871" width="11.42578125" style="5" customWidth="1"/>
    <col min="15872" max="15887" width="8" style="5"/>
    <col min="15888" max="15888" width="29.5703125" style="5" customWidth="1"/>
    <col min="15889" max="15891" width="8" style="5"/>
    <col min="15892" max="15892" width="21" style="5" customWidth="1"/>
    <col min="15893" max="16122" width="8" style="5"/>
    <col min="16123" max="16123" width="10" style="5" customWidth="1"/>
    <col min="16124" max="16124" width="78.85546875" style="5" customWidth="1"/>
    <col min="16125" max="16125" width="23.140625" style="5" customWidth="1"/>
    <col min="16126" max="16126" width="13.85546875" style="5" customWidth="1"/>
    <col min="16127" max="16127" width="11.42578125" style="5" customWidth="1"/>
    <col min="16128" max="16143" width="8" style="5"/>
    <col min="16144" max="16144" width="29.5703125" style="5" customWidth="1"/>
    <col min="16145" max="16147" width="8" style="5"/>
    <col min="16148" max="16148" width="21" style="5" customWidth="1"/>
    <col min="16149" max="16384" width="8" style="5"/>
  </cols>
  <sheetData>
    <row r="1" spans="1:4" ht="15" x14ac:dyDescent="0.25">
      <c r="A1" s="25"/>
      <c r="B1" s="18" t="s">
        <v>230</v>
      </c>
    </row>
    <row r="2" spans="1:4" ht="15" x14ac:dyDescent="0.25">
      <c r="A2" s="25"/>
      <c r="B2" s="18" t="s">
        <v>466</v>
      </c>
    </row>
    <row r="3" spans="1:4" ht="15.75" x14ac:dyDescent="0.25">
      <c r="A3" s="114"/>
      <c r="B3" s="187"/>
      <c r="D3" s="418" t="s">
        <v>121</v>
      </c>
    </row>
    <row r="4" spans="1:4" s="6" customFormat="1" ht="47.25" x14ac:dyDescent="0.2">
      <c r="A4" s="112" t="s">
        <v>0</v>
      </c>
      <c r="B4" s="113" t="s">
        <v>87</v>
      </c>
      <c r="C4" s="415" t="s">
        <v>323</v>
      </c>
      <c r="D4" s="415" t="s">
        <v>389</v>
      </c>
    </row>
    <row r="5" spans="1:4" ht="17.25" customHeight="1" x14ac:dyDescent="0.25">
      <c r="A5" s="94"/>
      <c r="B5" s="95" t="s">
        <v>154</v>
      </c>
      <c r="C5" s="94">
        <v>3400</v>
      </c>
      <c r="D5" s="94">
        <v>3400</v>
      </c>
    </row>
    <row r="6" spans="1:4" ht="18" customHeight="1" x14ac:dyDescent="0.25">
      <c r="A6" s="94"/>
      <c r="B6" s="95" t="s">
        <v>1</v>
      </c>
      <c r="C6" s="94">
        <v>400</v>
      </c>
      <c r="D6" s="94">
        <v>400</v>
      </c>
    </row>
    <row r="7" spans="1:4" ht="15.75" customHeight="1" x14ac:dyDescent="0.25">
      <c r="A7" s="94"/>
      <c r="B7" s="95" t="s">
        <v>388</v>
      </c>
      <c r="C7" s="94">
        <v>3014</v>
      </c>
      <c r="D7" s="94">
        <v>6512</v>
      </c>
    </row>
    <row r="8" spans="1:4" ht="15.75" customHeight="1" x14ac:dyDescent="0.25">
      <c r="A8" s="94"/>
      <c r="B8" s="95" t="s">
        <v>411</v>
      </c>
      <c r="C8" s="94"/>
      <c r="D8" s="94">
        <v>7857</v>
      </c>
    </row>
    <row r="9" spans="1:4" s="7" customFormat="1" ht="28.5" customHeight="1" x14ac:dyDescent="0.2">
      <c r="A9" s="597" t="s">
        <v>211</v>
      </c>
      <c r="B9" s="598"/>
      <c r="C9" s="96">
        <f>C5+C6+C7</f>
        <v>6814</v>
      </c>
      <c r="D9" s="96">
        <f>D5+D6+D7+D8</f>
        <v>18169</v>
      </c>
    </row>
    <row r="10" spans="1:4" s="8" customFormat="1" ht="28.5" customHeight="1" x14ac:dyDescent="0.25">
      <c r="A10" s="310"/>
      <c r="B10" s="239" t="s">
        <v>3</v>
      </c>
      <c r="C10" s="95">
        <v>377186</v>
      </c>
      <c r="D10" s="95">
        <v>377687</v>
      </c>
    </row>
    <row r="11" spans="1:4" s="8" customFormat="1" ht="28.5" customHeight="1" x14ac:dyDescent="0.25">
      <c r="A11" s="310"/>
      <c r="B11" s="239" t="s">
        <v>294</v>
      </c>
      <c r="C11" s="95">
        <v>416</v>
      </c>
      <c r="D11" s="95">
        <v>4376</v>
      </c>
    </row>
    <row r="12" spans="1:4" s="8" customFormat="1" ht="28.5" customHeight="1" x14ac:dyDescent="0.25">
      <c r="A12" s="597" t="s">
        <v>155</v>
      </c>
      <c r="B12" s="599"/>
      <c r="C12" s="95">
        <f>SUM(C10:C11)</f>
        <v>377602</v>
      </c>
      <c r="D12" s="95">
        <f>SUM(D10:D11)</f>
        <v>382063</v>
      </c>
    </row>
    <row r="13" spans="1:4" s="8" customFormat="1" ht="17.25" customHeight="1" x14ac:dyDescent="0.2">
      <c r="A13" s="597" t="s">
        <v>152</v>
      </c>
      <c r="B13" s="599"/>
      <c r="C13" s="97">
        <f>C9+C12</f>
        <v>384416</v>
      </c>
      <c r="D13" s="97">
        <f>D9+D12</f>
        <v>400232</v>
      </c>
    </row>
    <row r="14" spans="1:4" ht="15.75" x14ac:dyDescent="0.25">
      <c r="A14" s="114"/>
      <c r="B14" s="114"/>
      <c r="C14" s="114"/>
    </row>
    <row r="15" spans="1:4" ht="15.75" x14ac:dyDescent="0.25">
      <c r="A15" s="114"/>
      <c r="B15" s="114"/>
      <c r="C15" s="114"/>
    </row>
    <row r="16" spans="1:4" ht="15.75" x14ac:dyDescent="0.25">
      <c r="A16" s="114"/>
      <c r="B16" s="114"/>
      <c r="C16" s="114"/>
    </row>
    <row r="17" spans="1:3" ht="15.75" x14ac:dyDescent="0.25">
      <c r="A17" s="114"/>
      <c r="B17" s="114"/>
      <c r="C17" s="114"/>
    </row>
    <row r="18" spans="1:3" ht="15.75" x14ac:dyDescent="0.25">
      <c r="A18" s="114"/>
      <c r="B18" s="114"/>
      <c r="C18" s="114"/>
    </row>
    <row r="19" spans="1:3" ht="15.75" x14ac:dyDescent="0.25">
      <c r="A19" s="114"/>
      <c r="B19" s="114"/>
      <c r="C19" s="114"/>
    </row>
    <row r="20" spans="1:3" ht="15.75" x14ac:dyDescent="0.25">
      <c r="A20" s="114"/>
      <c r="B20" s="114"/>
      <c r="C20" s="114"/>
    </row>
    <row r="21" spans="1:3" ht="15.75" x14ac:dyDescent="0.25">
      <c r="A21" s="114"/>
      <c r="B21" s="114"/>
      <c r="C21" s="114"/>
    </row>
    <row r="22" spans="1:3" ht="15.75" x14ac:dyDescent="0.25">
      <c r="A22" s="114"/>
      <c r="B22" s="114"/>
      <c r="C22" s="114"/>
    </row>
    <row r="23" spans="1:3" ht="15.75" x14ac:dyDescent="0.25">
      <c r="A23" s="114"/>
      <c r="B23" s="114"/>
      <c r="C23" s="114"/>
    </row>
    <row r="24" spans="1:3" ht="15.75" x14ac:dyDescent="0.25">
      <c r="A24" s="114"/>
      <c r="B24" s="114"/>
      <c r="C24" s="114"/>
    </row>
    <row r="25" spans="1:3" ht="15.75" x14ac:dyDescent="0.25">
      <c r="A25" s="114"/>
      <c r="B25" s="114"/>
      <c r="C25" s="114"/>
    </row>
    <row r="26" spans="1:3" ht="15.75" x14ac:dyDescent="0.25">
      <c r="A26" s="114"/>
      <c r="B26" s="114"/>
      <c r="C26" s="114"/>
    </row>
    <row r="27" spans="1:3" ht="15.75" x14ac:dyDescent="0.25">
      <c r="A27" s="114"/>
      <c r="B27" s="114"/>
      <c r="C27" s="114"/>
    </row>
    <row r="28" spans="1:3" ht="15.75" x14ac:dyDescent="0.25">
      <c r="A28" s="114"/>
      <c r="B28" s="114"/>
      <c r="C28" s="114"/>
    </row>
    <row r="29" spans="1:3" ht="15.75" x14ac:dyDescent="0.25">
      <c r="A29" s="114"/>
      <c r="B29" s="114"/>
      <c r="C29" s="114"/>
    </row>
    <row r="30" spans="1:3" ht="15.75" x14ac:dyDescent="0.25">
      <c r="A30" s="114"/>
      <c r="B30" s="114"/>
      <c r="C30" s="114"/>
    </row>
    <row r="31" spans="1:3" ht="15.75" x14ac:dyDescent="0.25">
      <c r="A31" s="114"/>
      <c r="B31" s="114"/>
      <c r="C31" s="114"/>
    </row>
    <row r="32" spans="1:3" ht="15.75" x14ac:dyDescent="0.25">
      <c r="A32" s="114"/>
      <c r="B32" s="114"/>
      <c r="C32" s="114"/>
    </row>
    <row r="33" spans="1:3" ht="15.75" x14ac:dyDescent="0.25">
      <c r="A33" s="114"/>
      <c r="B33" s="114"/>
      <c r="C33" s="114"/>
    </row>
    <row r="34" spans="1:3" ht="15.75" x14ac:dyDescent="0.25">
      <c r="A34" s="114"/>
      <c r="B34" s="114"/>
      <c r="C34" s="114"/>
    </row>
    <row r="35" spans="1:3" ht="15.75" x14ac:dyDescent="0.25">
      <c r="A35" s="114"/>
      <c r="B35" s="114"/>
      <c r="C35" s="114"/>
    </row>
    <row r="36" spans="1:3" ht="15.75" x14ac:dyDescent="0.25">
      <c r="A36" s="114"/>
      <c r="B36" s="114"/>
      <c r="C36" s="114"/>
    </row>
    <row r="37" spans="1:3" ht="15.75" x14ac:dyDescent="0.25">
      <c r="A37" s="114"/>
      <c r="B37" s="114"/>
      <c r="C37" s="114"/>
    </row>
  </sheetData>
  <mergeCells count="3">
    <mergeCell ref="A9:B9"/>
    <mergeCell ref="A12:B12"/>
    <mergeCell ref="A13:B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L37"/>
  <sheetViews>
    <sheetView view="pageBreakPreview" zoomScaleNormal="100" zoomScaleSheetLayoutView="100" workbookViewId="0">
      <selection activeCell="B10" sqref="B10:AA10"/>
    </sheetView>
  </sheetViews>
  <sheetFormatPr defaultRowHeight="12.75" x14ac:dyDescent="0.2"/>
  <cols>
    <col min="1" max="1" width="9.140625" style="72" customWidth="1"/>
    <col min="2" max="2" width="2.7109375" style="72" customWidth="1"/>
    <col min="3" max="3" width="23.7109375" style="72" customWidth="1"/>
    <col min="4" max="23" width="2.7109375" style="72" customWidth="1"/>
    <col min="24" max="24" width="29.5703125" style="72" customWidth="1"/>
    <col min="25" max="27" width="2.7109375" style="72" hidden="1" customWidth="1"/>
    <col min="28" max="28" width="21" style="72" customWidth="1"/>
    <col min="29" max="29" width="19.140625" style="72" customWidth="1"/>
    <col min="30" max="34" width="2.7109375" style="72" customWidth="1"/>
    <col min="35" max="16384" width="9.140625" style="72"/>
  </cols>
  <sheetData>
    <row r="1" spans="1:38" x14ac:dyDescent="0.2">
      <c r="B1" s="545" t="s">
        <v>229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</row>
    <row r="2" spans="1:38" ht="25.5" customHeight="1" x14ac:dyDescent="0.2">
      <c r="B2" s="546" t="s">
        <v>324</v>
      </c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</row>
    <row r="3" spans="1:38" ht="15.95" customHeight="1" x14ac:dyDescent="0.2">
      <c r="A3" s="110"/>
      <c r="B3" s="606"/>
      <c r="C3" s="606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C3" s="417" t="s">
        <v>121</v>
      </c>
    </row>
    <row r="4" spans="1:38" ht="41.25" customHeight="1" x14ac:dyDescent="0.2">
      <c r="A4" s="419" t="s">
        <v>137</v>
      </c>
      <c r="B4" s="608" t="s">
        <v>87</v>
      </c>
      <c r="C4" s="609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610"/>
      <c r="W4" s="610"/>
      <c r="X4" s="610"/>
      <c r="Y4" s="610"/>
      <c r="Z4" s="610"/>
      <c r="AA4" s="610"/>
      <c r="AB4" s="416" t="s">
        <v>323</v>
      </c>
      <c r="AC4" s="416" t="s">
        <v>389</v>
      </c>
    </row>
    <row r="5" spans="1:38" ht="17.25" customHeight="1" x14ac:dyDescent="0.25">
      <c r="A5" s="109">
        <v>1</v>
      </c>
      <c r="B5" s="611" t="s">
        <v>118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1"/>
      <c r="AA5" s="611"/>
      <c r="AB5" s="98">
        <v>266454</v>
      </c>
      <c r="AC5" s="98">
        <v>276844</v>
      </c>
    </row>
    <row r="6" spans="1:38" s="76" customFormat="1" ht="20.25" customHeight="1" x14ac:dyDescent="0.25">
      <c r="A6" s="109">
        <v>2</v>
      </c>
      <c r="B6" s="602" t="s">
        <v>75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98">
        <v>53362</v>
      </c>
      <c r="AC6" s="98">
        <v>54828</v>
      </c>
    </row>
    <row r="7" spans="1:38" ht="15.75" customHeight="1" x14ac:dyDescent="0.2">
      <c r="A7" s="109">
        <v>3</v>
      </c>
      <c r="B7" s="601" t="s">
        <v>214</v>
      </c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1"/>
      <c r="AA7" s="601"/>
      <c r="AB7" s="99">
        <v>700</v>
      </c>
      <c r="AC7" s="99">
        <v>700</v>
      </c>
      <c r="AI7" s="547"/>
      <c r="AJ7" s="547"/>
      <c r="AK7" s="547"/>
      <c r="AL7" s="547"/>
    </row>
    <row r="8" spans="1:38" ht="19.5" customHeight="1" x14ac:dyDescent="0.2">
      <c r="A8" s="109">
        <v>4</v>
      </c>
      <c r="B8" s="601" t="s">
        <v>215</v>
      </c>
      <c r="C8" s="601"/>
      <c r="D8" s="601"/>
      <c r="E8" s="601"/>
      <c r="F8" s="601"/>
      <c r="G8" s="601"/>
      <c r="H8" s="601"/>
      <c r="I8" s="601"/>
      <c r="J8" s="601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601"/>
      <c r="V8" s="601"/>
      <c r="W8" s="601"/>
      <c r="X8" s="601"/>
      <c r="Y8" s="601"/>
      <c r="Z8" s="601"/>
      <c r="AA8" s="601"/>
      <c r="AB8" s="99">
        <v>6300</v>
      </c>
      <c r="AC8" s="99">
        <v>6300</v>
      </c>
    </row>
    <row r="9" spans="1:38" ht="19.5" customHeight="1" x14ac:dyDescent="0.25">
      <c r="A9" s="109">
        <v>5</v>
      </c>
      <c r="B9" s="602" t="s">
        <v>5</v>
      </c>
      <c r="C9" s="602"/>
      <c r="D9" s="602"/>
      <c r="E9" s="602"/>
      <c r="F9" s="602"/>
      <c r="G9" s="602"/>
      <c r="H9" s="602"/>
      <c r="I9" s="602"/>
      <c r="J9" s="602"/>
      <c r="K9" s="602"/>
      <c r="L9" s="602"/>
      <c r="M9" s="602"/>
      <c r="N9" s="602"/>
      <c r="O9" s="602"/>
      <c r="P9" s="602"/>
      <c r="Q9" s="602"/>
      <c r="R9" s="602"/>
      <c r="S9" s="602"/>
      <c r="T9" s="602"/>
      <c r="U9" s="602"/>
      <c r="V9" s="602"/>
      <c r="W9" s="602"/>
      <c r="X9" s="602"/>
      <c r="Y9" s="602"/>
      <c r="Z9" s="602"/>
      <c r="AA9" s="602"/>
      <c r="AB9" s="100">
        <f>AB7+AB8</f>
        <v>7000</v>
      </c>
      <c r="AC9" s="100">
        <f>AC7+AC8</f>
        <v>7000</v>
      </c>
    </row>
    <row r="10" spans="1:38" ht="19.5" customHeight="1" x14ac:dyDescent="0.2">
      <c r="A10" s="109">
        <v>6</v>
      </c>
      <c r="B10" s="601" t="s">
        <v>216</v>
      </c>
      <c r="C10" s="601"/>
      <c r="D10" s="601"/>
      <c r="E10" s="601"/>
      <c r="F10" s="601"/>
      <c r="G10" s="601"/>
      <c r="H10" s="601"/>
      <c r="I10" s="601"/>
      <c r="J10" s="601"/>
      <c r="K10" s="601"/>
      <c r="L10" s="601"/>
      <c r="M10" s="601"/>
      <c r="N10" s="601"/>
      <c r="O10" s="601"/>
      <c r="P10" s="601"/>
      <c r="Q10" s="601"/>
      <c r="R10" s="601"/>
      <c r="S10" s="601"/>
      <c r="T10" s="601"/>
      <c r="U10" s="601"/>
      <c r="V10" s="601"/>
      <c r="W10" s="601"/>
      <c r="X10" s="601"/>
      <c r="Y10" s="601"/>
      <c r="Z10" s="601"/>
      <c r="AA10" s="601"/>
      <c r="AB10" s="99">
        <v>6300</v>
      </c>
      <c r="AC10" s="99">
        <v>6300</v>
      </c>
    </row>
    <row r="11" spans="1:38" ht="19.5" customHeight="1" x14ac:dyDescent="0.2">
      <c r="A11" s="109">
        <v>7</v>
      </c>
      <c r="B11" s="601" t="s">
        <v>231</v>
      </c>
      <c r="C11" s="601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1"/>
      <c r="AB11" s="99">
        <v>3900</v>
      </c>
      <c r="AC11" s="99">
        <v>3900</v>
      </c>
    </row>
    <row r="12" spans="1:38" ht="19.5" customHeight="1" x14ac:dyDescent="0.25">
      <c r="A12" s="109">
        <v>8</v>
      </c>
      <c r="B12" s="602" t="s">
        <v>206</v>
      </c>
      <c r="C12" s="602"/>
      <c r="D12" s="602"/>
      <c r="E12" s="602"/>
      <c r="F12" s="602"/>
      <c r="G12" s="602"/>
      <c r="H12" s="602"/>
      <c r="I12" s="602"/>
      <c r="J12" s="602"/>
      <c r="K12" s="602"/>
      <c r="L12" s="602"/>
      <c r="M12" s="602"/>
      <c r="N12" s="602"/>
      <c r="O12" s="602"/>
      <c r="P12" s="602"/>
      <c r="Q12" s="602"/>
      <c r="R12" s="602"/>
      <c r="S12" s="602"/>
      <c r="T12" s="602"/>
      <c r="U12" s="602"/>
      <c r="V12" s="602"/>
      <c r="W12" s="602"/>
      <c r="X12" s="602"/>
      <c r="Y12" s="602"/>
      <c r="Z12" s="602"/>
      <c r="AA12" s="602"/>
      <c r="AB12" s="98">
        <f>AB10+AB11</f>
        <v>10200</v>
      </c>
      <c r="AC12" s="98">
        <f>AC10+AC11</f>
        <v>10200</v>
      </c>
    </row>
    <row r="13" spans="1:38" ht="19.5" customHeight="1" x14ac:dyDescent="0.2">
      <c r="A13" s="109">
        <v>9</v>
      </c>
      <c r="B13" s="601" t="s">
        <v>217</v>
      </c>
      <c r="C13" s="601"/>
      <c r="D13" s="601"/>
      <c r="E13" s="601"/>
      <c r="F13" s="601"/>
      <c r="G13" s="601"/>
      <c r="H13" s="601"/>
      <c r="I13" s="601"/>
      <c r="J13" s="601"/>
      <c r="K13" s="601"/>
      <c r="L13" s="601"/>
      <c r="M13" s="601"/>
      <c r="N13" s="601"/>
      <c r="O13" s="601"/>
      <c r="P13" s="601"/>
      <c r="Q13" s="601"/>
      <c r="R13" s="601"/>
      <c r="S13" s="601"/>
      <c r="T13" s="601"/>
      <c r="U13" s="601"/>
      <c r="V13" s="601"/>
      <c r="W13" s="601"/>
      <c r="X13" s="601"/>
      <c r="Y13" s="601"/>
      <c r="Z13" s="601"/>
      <c r="AA13" s="601"/>
      <c r="AB13" s="99">
        <v>8000</v>
      </c>
      <c r="AC13" s="99">
        <v>8000</v>
      </c>
    </row>
    <row r="14" spans="1:38" ht="19.5" customHeight="1" x14ac:dyDescent="0.2">
      <c r="A14" s="109">
        <v>10</v>
      </c>
      <c r="B14" s="601" t="s">
        <v>76</v>
      </c>
      <c r="C14" s="613"/>
      <c r="D14" s="613"/>
      <c r="E14" s="613"/>
      <c r="F14" s="613"/>
      <c r="G14" s="613"/>
      <c r="H14" s="613"/>
      <c r="I14" s="613"/>
      <c r="J14" s="613"/>
      <c r="K14" s="613"/>
      <c r="L14" s="613"/>
      <c r="M14" s="613"/>
      <c r="N14" s="613"/>
      <c r="O14" s="613"/>
      <c r="P14" s="613"/>
      <c r="Q14" s="613"/>
      <c r="R14" s="613"/>
      <c r="S14" s="613"/>
      <c r="T14" s="613"/>
      <c r="U14" s="613"/>
      <c r="V14" s="613"/>
      <c r="W14" s="613"/>
      <c r="X14" s="613"/>
      <c r="Y14" s="311"/>
      <c r="Z14" s="311"/>
      <c r="AA14" s="311"/>
      <c r="AB14" s="99">
        <v>300</v>
      </c>
      <c r="AC14" s="99">
        <v>300</v>
      </c>
    </row>
    <row r="15" spans="1:38" ht="19.5" customHeight="1" x14ac:dyDescent="0.2">
      <c r="A15" s="109">
        <v>11</v>
      </c>
      <c r="B15" s="601" t="s">
        <v>218</v>
      </c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1"/>
      <c r="O15" s="601"/>
      <c r="P15" s="601"/>
      <c r="Q15" s="601"/>
      <c r="R15" s="601"/>
      <c r="S15" s="601"/>
      <c r="T15" s="601"/>
      <c r="U15" s="601"/>
      <c r="V15" s="601"/>
      <c r="W15" s="601"/>
      <c r="X15" s="601"/>
      <c r="Y15" s="601"/>
      <c r="Z15" s="601"/>
      <c r="AA15" s="601"/>
      <c r="AB15" s="99">
        <v>1000</v>
      </c>
      <c r="AC15" s="99">
        <v>1000</v>
      </c>
    </row>
    <row r="16" spans="1:38" ht="19.5" customHeight="1" x14ac:dyDescent="0.2">
      <c r="A16" s="109">
        <v>12</v>
      </c>
      <c r="B16" s="601" t="s">
        <v>219</v>
      </c>
      <c r="C16" s="601"/>
      <c r="D16" s="601"/>
      <c r="E16" s="601"/>
      <c r="F16" s="601"/>
      <c r="G16" s="601"/>
      <c r="H16" s="601"/>
      <c r="I16" s="601"/>
      <c r="J16" s="601"/>
      <c r="K16" s="601"/>
      <c r="L16" s="601"/>
      <c r="M16" s="601"/>
      <c r="N16" s="601"/>
      <c r="O16" s="601"/>
      <c r="P16" s="601"/>
      <c r="Q16" s="601"/>
      <c r="R16" s="601"/>
      <c r="S16" s="601"/>
      <c r="T16" s="601"/>
      <c r="U16" s="601"/>
      <c r="V16" s="601"/>
      <c r="W16" s="601"/>
      <c r="X16" s="601"/>
      <c r="Y16" s="601"/>
      <c r="Z16" s="601"/>
      <c r="AA16" s="601"/>
      <c r="AB16" s="99">
        <v>1500</v>
      </c>
      <c r="AC16" s="99">
        <v>1500</v>
      </c>
    </row>
    <row r="17" spans="1:29" ht="19.5" customHeight="1" x14ac:dyDescent="0.2">
      <c r="A17" s="109">
        <v>13</v>
      </c>
      <c r="B17" s="612" t="s">
        <v>220</v>
      </c>
      <c r="C17" s="612"/>
      <c r="D17" s="612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2"/>
      <c r="Z17" s="612"/>
      <c r="AA17" s="612"/>
      <c r="AB17" s="99">
        <v>1500</v>
      </c>
      <c r="AC17" s="99">
        <v>1500</v>
      </c>
    </row>
    <row r="18" spans="1:29" ht="19.5" customHeight="1" x14ac:dyDescent="0.2">
      <c r="A18" s="109">
        <v>14</v>
      </c>
      <c r="B18" s="612" t="s">
        <v>232</v>
      </c>
      <c r="C18" s="612"/>
      <c r="D18" s="612"/>
      <c r="E18" s="612"/>
      <c r="F18" s="612"/>
      <c r="G18" s="612"/>
      <c r="H18" s="612"/>
      <c r="I18" s="612"/>
      <c r="J18" s="612"/>
      <c r="K18" s="612"/>
      <c r="L18" s="612"/>
      <c r="M18" s="612"/>
      <c r="N18" s="612"/>
      <c r="O18" s="612"/>
      <c r="P18" s="612"/>
      <c r="Q18" s="612"/>
      <c r="R18" s="612"/>
      <c r="S18" s="612"/>
      <c r="T18" s="612"/>
      <c r="U18" s="612"/>
      <c r="V18" s="612"/>
      <c r="W18" s="612"/>
      <c r="X18" s="612"/>
      <c r="Y18" s="612"/>
      <c r="Z18" s="612"/>
      <c r="AA18" s="612"/>
      <c r="AB18" s="99">
        <v>7000</v>
      </c>
      <c r="AC18" s="99">
        <v>7300</v>
      </c>
    </row>
    <row r="19" spans="1:29" ht="19.5" customHeight="1" x14ac:dyDescent="0.2">
      <c r="A19" s="109">
        <v>15</v>
      </c>
      <c r="B19" s="601" t="s">
        <v>233</v>
      </c>
      <c r="C19" s="601"/>
      <c r="D19" s="601"/>
      <c r="E19" s="601"/>
      <c r="F19" s="601"/>
      <c r="G19" s="601"/>
      <c r="H19" s="601"/>
      <c r="I19" s="601"/>
      <c r="J19" s="601"/>
      <c r="K19" s="601"/>
      <c r="L19" s="601"/>
      <c r="M19" s="601"/>
      <c r="N19" s="601"/>
      <c r="O19" s="601"/>
      <c r="P19" s="601"/>
      <c r="Q19" s="601"/>
      <c r="R19" s="601"/>
      <c r="S19" s="601"/>
      <c r="T19" s="601"/>
      <c r="U19" s="601"/>
      <c r="V19" s="601"/>
      <c r="W19" s="601"/>
      <c r="X19" s="601"/>
      <c r="Y19" s="601"/>
      <c r="Z19" s="601"/>
      <c r="AA19" s="601"/>
      <c r="AB19" s="99">
        <v>10300</v>
      </c>
      <c r="AC19" s="99">
        <v>10500</v>
      </c>
    </row>
    <row r="20" spans="1:29" ht="19.5" customHeight="1" x14ac:dyDescent="0.25">
      <c r="A20" s="109">
        <v>16</v>
      </c>
      <c r="B20" s="602" t="s">
        <v>207</v>
      </c>
      <c r="C20" s="602"/>
      <c r="D20" s="602"/>
      <c r="E20" s="602"/>
      <c r="F20" s="602"/>
      <c r="G20" s="602"/>
      <c r="H20" s="602"/>
      <c r="I20" s="602"/>
      <c r="J20" s="602"/>
      <c r="K20" s="602"/>
      <c r="L20" s="602"/>
      <c r="M20" s="602"/>
      <c r="N20" s="602"/>
      <c r="O20" s="602"/>
      <c r="P20" s="602"/>
      <c r="Q20" s="602"/>
      <c r="R20" s="602"/>
      <c r="S20" s="602"/>
      <c r="T20" s="602"/>
      <c r="U20" s="602"/>
      <c r="V20" s="602"/>
      <c r="W20" s="602"/>
      <c r="X20" s="602"/>
      <c r="Y20" s="602"/>
      <c r="Z20" s="602"/>
      <c r="AA20" s="602"/>
      <c r="AB20" s="98">
        <f>AB13+AB15+AB16+AB17+AB18+AB19+AB14</f>
        <v>29600</v>
      </c>
      <c r="AC20" s="98">
        <f>AC13+AC15+AC16+AC17+AC18+AC19+AC14</f>
        <v>30100</v>
      </c>
    </row>
    <row r="21" spans="1:29" ht="19.5" customHeight="1" x14ac:dyDescent="0.2">
      <c r="A21" s="109">
        <v>17</v>
      </c>
      <c r="B21" s="601" t="s">
        <v>77</v>
      </c>
      <c r="C21" s="601"/>
      <c r="D21" s="601"/>
      <c r="E21" s="601"/>
      <c r="F21" s="601"/>
      <c r="G21" s="601"/>
      <c r="H21" s="601"/>
      <c r="I21" s="601"/>
      <c r="J21" s="601"/>
      <c r="K21" s="601"/>
      <c r="L21" s="601"/>
      <c r="M21" s="601"/>
      <c r="N21" s="601"/>
      <c r="O21" s="601"/>
      <c r="P21" s="601"/>
      <c r="Q21" s="601"/>
      <c r="R21" s="601"/>
      <c r="S21" s="601"/>
      <c r="T21" s="601"/>
      <c r="U21" s="601"/>
      <c r="V21" s="601"/>
      <c r="W21" s="601"/>
      <c r="X21" s="601"/>
      <c r="Y21" s="601"/>
      <c r="Z21" s="601"/>
      <c r="AA21" s="601"/>
      <c r="AB21" s="99">
        <v>1300</v>
      </c>
      <c r="AC21" s="99">
        <v>1300</v>
      </c>
    </row>
    <row r="22" spans="1:29" ht="19.5" customHeight="1" x14ac:dyDescent="0.2">
      <c r="A22" s="109">
        <v>18</v>
      </c>
      <c r="B22" s="601" t="s">
        <v>78</v>
      </c>
      <c r="C22" s="601"/>
      <c r="D22" s="601"/>
      <c r="E22" s="601"/>
      <c r="F22" s="601"/>
      <c r="G22" s="601"/>
      <c r="H22" s="601"/>
      <c r="I22" s="601"/>
      <c r="J22" s="601"/>
      <c r="K22" s="601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1"/>
      <c r="Z22" s="601"/>
      <c r="AA22" s="601"/>
      <c r="AB22" s="99">
        <v>700</v>
      </c>
      <c r="AC22" s="99">
        <v>700</v>
      </c>
    </row>
    <row r="23" spans="1:29" ht="19.5" customHeight="1" x14ac:dyDescent="0.25">
      <c r="A23" s="109">
        <v>19</v>
      </c>
      <c r="B23" s="602" t="s">
        <v>200</v>
      </c>
      <c r="C23" s="602"/>
      <c r="D23" s="602"/>
      <c r="E23" s="602"/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602"/>
      <c r="R23" s="602"/>
      <c r="S23" s="602"/>
      <c r="T23" s="602"/>
      <c r="U23" s="602"/>
      <c r="V23" s="602"/>
      <c r="W23" s="602"/>
      <c r="X23" s="602"/>
      <c r="Y23" s="602"/>
      <c r="Z23" s="602"/>
      <c r="AA23" s="602"/>
      <c r="AB23" s="98">
        <f>AB21+AB22</f>
        <v>2000</v>
      </c>
      <c r="AC23" s="98">
        <f>AC21+AC22</f>
        <v>2000</v>
      </c>
    </row>
    <row r="24" spans="1:29" ht="19.5" customHeight="1" x14ac:dyDescent="0.2">
      <c r="A24" s="109">
        <v>20</v>
      </c>
      <c r="B24" s="601" t="s">
        <v>79</v>
      </c>
      <c r="C24" s="601"/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101">
        <v>13000</v>
      </c>
      <c r="AC24" s="101">
        <v>13000</v>
      </c>
    </row>
    <row r="25" spans="1:29" ht="19.5" customHeight="1" x14ac:dyDescent="0.2">
      <c r="A25" s="109">
        <v>21</v>
      </c>
      <c r="B25" s="601" t="s">
        <v>80</v>
      </c>
      <c r="C25" s="601"/>
      <c r="D25" s="601"/>
      <c r="E25" s="601"/>
      <c r="F25" s="601"/>
      <c r="G25" s="601"/>
      <c r="H25" s="601"/>
      <c r="I25" s="601"/>
      <c r="J25" s="601"/>
      <c r="K25" s="601"/>
      <c r="L25" s="601"/>
      <c r="M25" s="601"/>
      <c r="N25" s="601"/>
      <c r="O25" s="601"/>
      <c r="P25" s="601"/>
      <c r="Q25" s="601"/>
      <c r="R25" s="601"/>
      <c r="S25" s="601"/>
      <c r="T25" s="601"/>
      <c r="U25" s="601"/>
      <c r="V25" s="601"/>
      <c r="W25" s="601"/>
      <c r="X25" s="601"/>
      <c r="Y25" s="601"/>
      <c r="Z25" s="601"/>
      <c r="AA25" s="601"/>
      <c r="AB25" s="99">
        <v>800</v>
      </c>
      <c r="AC25" s="99">
        <v>800</v>
      </c>
    </row>
    <row r="26" spans="1:29" ht="19.5" customHeight="1" x14ac:dyDescent="0.2">
      <c r="A26" s="109">
        <v>22</v>
      </c>
      <c r="B26" s="601" t="s">
        <v>412</v>
      </c>
      <c r="C26" s="601"/>
      <c r="D26" s="601"/>
      <c r="E26" s="601"/>
      <c r="F26" s="601"/>
      <c r="G26" s="601"/>
      <c r="H26" s="601"/>
      <c r="I26" s="601"/>
      <c r="J26" s="601"/>
      <c r="K26" s="601"/>
      <c r="L26" s="601"/>
      <c r="M26" s="601"/>
      <c r="N26" s="601"/>
      <c r="O26" s="601"/>
      <c r="P26" s="601"/>
      <c r="Q26" s="601"/>
      <c r="R26" s="601"/>
      <c r="S26" s="601"/>
      <c r="T26" s="601"/>
      <c r="U26" s="601"/>
      <c r="V26" s="601"/>
      <c r="W26" s="601"/>
      <c r="X26" s="601"/>
      <c r="Y26" s="601"/>
      <c r="Z26" s="601"/>
      <c r="AA26" s="601"/>
      <c r="AB26" s="99">
        <v>2000</v>
      </c>
      <c r="AC26" s="99">
        <v>5450</v>
      </c>
    </row>
    <row r="27" spans="1:29" ht="19.5" customHeight="1" x14ac:dyDescent="0.25">
      <c r="A27" s="109">
        <v>23</v>
      </c>
      <c r="B27" s="602" t="s">
        <v>208</v>
      </c>
      <c r="C27" s="602"/>
      <c r="D27" s="602"/>
      <c r="E27" s="602"/>
      <c r="F27" s="602"/>
      <c r="G27" s="602"/>
      <c r="H27" s="602"/>
      <c r="I27" s="602"/>
      <c r="J27" s="602"/>
      <c r="K27" s="602"/>
      <c r="L27" s="602"/>
      <c r="M27" s="602"/>
      <c r="N27" s="602"/>
      <c r="O27" s="602"/>
      <c r="P27" s="602"/>
      <c r="Q27" s="602"/>
      <c r="R27" s="602"/>
      <c r="S27" s="602"/>
      <c r="T27" s="602"/>
      <c r="U27" s="602"/>
      <c r="V27" s="602"/>
      <c r="W27" s="602"/>
      <c r="X27" s="602"/>
      <c r="Y27" s="602"/>
      <c r="Z27" s="602"/>
      <c r="AA27" s="602"/>
      <c r="AB27" s="100">
        <f>AB24+AB25+AB26</f>
        <v>15800</v>
      </c>
      <c r="AC27" s="100">
        <f>AC24+AC25+AC26</f>
        <v>19250</v>
      </c>
    </row>
    <row r="28" spans="1:29" ht="19.5" customHeight="1" x14ac:dyDescent="0.25">
      <c r="A28" s="109">
        <v>24</v>
      </c>
      <c r="B28" s="602" t="s">
        <v>209</v>
      </c>
      <c r="C28" s="602"/>
      <c r="D28" s="602"/>
      <c r="E28" s="602"/>
      <c r="F28" s="602"/>
      <c r="G28" s="602"/>
      <c r="H28" s="602"/>
      <c r="I28" s="602"/>
      <c r="J28" s="602"/>
      <c r="K28" s="602"/>
      <c r="L28" s="602"/>
      <c r="M28" s="602"/>
      <c r="N28" s="602"/>
      <c r="O28" s="602"/>
      <c r="P28" s="602"/>
      <c r="Q28" s="602"/>
      <c r="R28" s="602"/>
      <c r="S28" s="602"/>
      <c r="T28" s="602"/>
      <c r="U28" s="602"/>
      <c r="V28" s="602"/>
      <c r="W28" s="602"/>
      <c r="X28" s="602"/>
      <c r="Y28" s="602"/>
      <c r="Z28" s="602"/>
      <c r="AA28" s="602"/>
      <c r="AB28" s="100">
        <f>AB9+AB12+AB20+AB23+AB27</f>
        <v>64600</v>
      </c>
      <c r="AC28" s="100">
        <f>AC9+AC12+AC20+AC23+AC27</f>
        <v>68550</v>
      </c>
    </row>
    <row r="29" spans="1:29" ht="19.5" customHeight="1" x14ac:dyDescent="0.25">
      <c r="A29" s="109">
        <v>25</v>
      </c>
      <c r="B29" s="603" t="s">
        <v>413</v>
      </c>
      <c r="C29" s="604"/>
      <c r="D29" s="604"/>
      <c r="E29" s="604"/>
      <c r="F29" s="604"/>
      <c r="G29" s="604"/>
      <c r="H29" s="604"/>
      <c r="I29" s="604"/>
      <c r="J29" s="604"/>
      <c r="K29" s="604"/>
      <c r="L29" s="604"/>
      <c r="M29" s="604"/>
      <c r="N29" s="604"/>
      <c r="O29" s="604"/>
      <c r="P29" s="604"/>
      <c r="Q29" s="604"/>
      <c r="R29" s="604"/>
      <c r="S29" s="604"/>
      <c r="T29" s="604"/>
      <c r="U29" s="604"/>
      <c r="V29" s="604"/>
      <c r="W29" s="604"/>
      <c r="X29" s="605"/>
      <c r="Y29" s="462"/>
      <c r="Z29" s="462"/>
      <c r="AA29" s="462"/>
      <c r="AB29" s="100"/>
      <c r="AC29" s="100">
        <v>10</v>
      </c>
    </row>
    <row r="30" spans="1:29" ht="24.75" customHeight="1" x14ac:dyDescent="0.25">
      <c r="A30" s="109">
        <v>26</v>
      </c>
      <c r="B30" s="600" t="s">
        <v>414</v>
      </c>
      <c r="C30" s="600"/>
      <c r="D30" s="600"/>
      <c r="E30" s="600"/>
      <c r="F30" s="600"/>
      <c r="G30" s="600"/>
      <c r="H30" s="600"/>
      <c r="I30" s="600"/>
      <c r="J30" s="600"/>
      <c r="K30" s="600"/>
      <c r="L30" s="600"/>
      <c r="M30" s="600"/>
      <c r="N30" s="600"/>
      <c r="O30" s="600"/>
      <c r="P30" s="600"/>
      <c r="Q30" s="600"/>
      <c r="R30" s="600"/>
      <c r="S30" s="600"/>
      <c r="T30" s="600"/>
      <c r="U30" s="600"/>
      <c r="V30" s="600"/>
      <c r="W30" s="600"/>
      <c r="X30" s="600"/>
      <c r="Y30" s="600"/>
      <c r="Z30" s="600"/>
      <c r="AA30" s="600"/>
      <c r="AB30" s="100">
        <f>AB5+AB6+AB28</f>
        <v>384416</v>
      </c>
      <c r="AC30" s="100">
        <f>AC5+AC6+AC28+AC29</f>
        <v>400232</v>
      </c>
    </row>
    <row r="31" spans="1:29" ht="15" x14ac:dyDescent="0.2">
      <c r="A31" s="110"/>
      <c r="B31" s="111"/>
      <c r="C31" s="111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</row>
    <row r="32" spans="1:29" ht="15" x14ac:dyDescent="0.2">
      <c r="A32" s="110"/>
      <c r="B32" s="111"/>
      <c r="C32" s="111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</row>
    <row r="33" spans="1:27" ht="15" x14ac:dyDescent="0.2">
      <c r="A33" s="110"/>
      <c r="B33" s="111"/>
      <c r="C33" s="11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</row>
    <row r="34" spans="1:27" ht="15" x14ac:dyDescent="0.2">
      <c r="A34" s="110"/>
      <c r="B34" s="110"/>
      <c r="C34" s="110"/>
    </row>
    <row r="35" spans="1:27" ht="15" x14ac:dyDescent="0.2">
      <c r="A35" s="110"/>
      <c r="B35" s="110"/>
      <c r="C35" s="110"/>
    </row>
    <row r="36" spans="1:27" ht="15" x14ac:dyDescent="0.2">
      <c r="A36" s="110"/>
      <c r="B36" s="110"/>
      <c r="C36" s="110"/>
    </row>
    <row r="37" spans="1:27" ht="15" x14ac:dyDescent="0.2">
      <c r="A37" s="110"/>
      <c r="B37" s="110"/>
      <c r="C37" s="110"/>
    </row>
  </sheetData>
  <mergeCells count="31">
    <mergeCell ref="B6:AA6"/>
    <mergeCell ref="B7:AA7"/>
    <mergeCell ref="B17:AA17"/>
    <mergeCell ref="B18:AA18"/>
    <mergeCell ref="B24:AA24"/>
    <mergeCell ref="B12:AA12"/>
    <mergeCell ref="B13:AA13"/>
    <mergeCell ref="B15:AA15"/>
    <mergeCell ref="B16:AA16"/>
    <mergeCell ref="B14:X14"/>
    <mergeCell ref="B1:AA1"/>
    <mergeCell ref="B2:AA2"/>
    <mergeCell ref="B3:AA3"/>
    <mergeCell ref="B4:AA4"/>
    <mergeCell ref="B5:AA5"/>
    <mergeCell ref="AI7:AL7"/>
    <mergeCell ref="B8:AA8"/>
    <mergeCell ref="B9:AA9"/>
    <mergeCell ref="B10:AA10"/>
    <mergeCell ref="B11:AA11"/>
    <mergeCell ref="B30:AA30"/>
    <mergeCell ref="B19:AA19"/>
    <mergeCell ref="B20:AA20"/>
    <mergeCell ref="B21:AA21"/>
    <mergeCell ref="B22:AA22"/>
    <mergeCell ref="B23:AA23"/>
    <mergeCell ref="B25:AA25"/>
    <mergeCell ref="B26:AA26"/>
    <mergeCell ref="B27:AA27"/>
    <mergeCell ref="B28:AA28"/>
    <mergeCell ref="B29:X29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55" fitToHeight="0" orientation="portrait" horizontalDpi="300" verticalDpi="300" r:id="rId1"/>
  <headerFooter alignWithMargins="0"/>
  <colBreaks count="1" manualBreakCount="1">
    <brk id="29" max="2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3311-17B0-4764-8825-3CAC5537AD7E}">
  <dimension ref="A2:F36"/>
  <sheetViews>
    <sheetView zoomScaleNormal="100" workbookViewId="0">
      <selection activeCell="E29" sqref="E29"/>
    </sheetView>
  </sheetViews>
  <sheetFormatPr defaultRowHeight="12.75" x14ac:dyDescent="0.2"/>
  <cols>
    <col min="1" max="1" width="26" style="56" customWidth="1"/>
    <col min="2" max="2" width="16.7109375" style="56" customWidth="1"/>
    <col min="3" max="3" width="20.7109375" style="56" customWidth="1"/>
    <col min="4" max="4" width="23.140625" style="56" customWidth="1"/>
    <col min="5" max="5" width="14.42578125" style="56" customWidth="1"/>
    <col min="6" max="6" width="11.7109375" style="56" customWidth="1"/>
    <col min="7" max="16384" width="9.140625" style="56"/>
  </cols>
  <sheetData>
    <row r="2" spans="1:6" x14ac:dyDescent="0.2">
      <c r="A2" s="616" t="s">
        <v>295</v>
      </c>
      <c r="B2" s="617"/>
      <c r="C2" s="617"/>
      <c r="D2" s="617"/>
      <c r="E2" s="617"/>
      <c r="F2" s="617"/>
    </row>
    <row r="3" spans="1:6" ht="15" x14ac:dyDescent="0.2">
      <c r="A3" s="104"/>
      <c r="B3" s="104"/>
    </row>
    <row r="4" spans="1:6" ht="15" x14ac:dyDescent="0.2">
      <c r="A4" s="104"/>
      <c r="B4" s="104"/>
    </row>
    <row r="5" spans="1:6" ht="17.25" customHeight="1" x14ac:dyDescent="0.25">
      <c r="A5" s="614" t="s">
        <v>372</v>
      </c>
      <c r="B5" s="614"/>
      <c r="C5" s="104"/>
      <c r="D5" s="615" t="s">
        <v>373</v>
      </c>
      <c r="E5" s="615"/>
    </row>
    <row r="6" spans="1:6" ht="20.25" customHeight="1" thickBot="1" x14ac:dyDescent="0.3">
      <c r="A6" s="259"/>
      <c r="B6" s="260" t="s">
        <v>296</v>
      </c>
      <c r="C6" s="261"/>
      <c r="F6" s="260" t="s">
        <v>296</v>
      </c>
    </row>
    <row r="7" spans="1:6" ht="15.75" customHeight="1" x14ac:dyDescent="0.25">
      <c r="A7" s="252" t="s">
        <v>297</v>
      </c>
      <c r="B7" s="253" t="s">
        <v>298</v>
      </c>
      <c r="C7" s="261"/>
      <c r="D7" s="105" t="s">
        <v>300</v>
      </c>
      <c r="E7" s="503" t="s">
        <v>425</v>
      </c>
      <c r="F7" s="504" t="s">
        <v>426</v>
      </c>
    </row>
    <row r="8" spans="1:6" ht="15.75" x14ac:dyDescent="0.25">
      <c r="A8" s="254" t="s">
        <v>299</v>
      </c>
      <c r="B8" s="211">
        <v>290</v>
      </c>
      <c r="C8" s="261"/>
      <c r="D8" s="505"/>
      <c r="E8" s="506"/>
      <c r="F8" s="507"/>
    </row>
    <row r="9" spans="1:6" ht="15.75" x14ac:dyDescent="0.25">
      <c r="A9" s="254" t="s">
        <v>301</v>
      </c>
      <c r="B9" s="211">
        <v>257</v>
      </c>
      <c r="C9" s="261"/>
      <c r="D9" s="256"/>
      <c r="E9" s="210"/>
      <c r="F9" s="507"/>
    </row>
    <row r="10" spans="1:6" ht="15.75" x14ac:dyDescent="0.25">
      <c r="A10" s="254" t="s">
        <v>302</v>
      </c>
      <c r="B10" s="211">
        <v>333</v>
      </c>
      <c r="C10" s="261"/>
      <c r="D10" s="106" t="s">
        <v>303</v>
      </c>
      <c r="E10" s="508">
        <v>593</v>
      </c>
      <c r="F10" s="507">
        <v>683</v>
      </c>
    </row>
    <row r="11" spans="1:6" ht="15.75" x14ac:dyDescent="0.25">
      <c r="A11" s="254" t="s">
        <v>304</v>
      </c>
      <c r="B11" s="211">
        <v>307</v>
      </c>
      <c r="C11" s="261"/>
      <c r="D11" s="106" t="s">
        <v>305</v>
      </c>
      <c r="E11" s="508">
        <v>1440</v>
      </c>
      <c r="F11" s="507">
        <v>1530</v>
      </c>
    </row>
    <row r="12" spans="1:6" ht="15.75" x14ac:dyDescent="0.25">
      <c r="A12" s="254" t="s">
        <v>306</v>
      </c>
      <c r="B12" s="211">
        <v>311</v>
      </c>
      <c r="C12" s="261"/>
      <c r="D12" s="106" t="s">
        <v>307</v>
      </c>
      <c r="E12" s="508">
        <v>1500</v>
      </c>
      <c r="F12" s="507">
        <v>1500</v>
      </c>
    </row>
    <row r="13" spans="1:6" ht="15.75" x14ac:dyDescent="0.25">
      <c r="A13" s="254" t="s">
        <v>308</v>
      </c>
      <c r="B13" s="211">
        <v>208</v>
      </c>
      <c r="C13" s="261"/>
      <c r="D13" s="106" t="s">
        <v>309</v>
      </c>
      <c r="E13" s="508">
        <v>250</v>
      </c>
      <c r="F13" s="507">
        <v>290</v>
      </c>
    </row>
    <row r="14" spans="1:6" ht="15.75" x14ac:dyDescent="0.25">
      <c r="A14" s="254" t="s">
        <v>310</v>
      </c>
      <c r="B14" s="211">
        <v>294</v>
      </c>
      <c r="C14" s="261"/>
      <c r="D14" s="106" t="s">
        <v>311</v>
      </c>
      <c r="E14" s="508">
        <v>1217</v>
      </c>
      <c r="F14" s="507">
        <v>1307</v>
      </c>
    </row>
    <row r="15" spans="1:6" ht="16.5" thickBot="1" x14ac:dyDescent="0.3">
      <c r="A15" s="107" t="s">
        <v>312</v>
      </c>
      <c r="B15" s="255">
        <f>SUM(B8:B14)</f>
        <v>2000</v>
      </c>
      <c r="C15" s="261"/>
      <c r="D15" s="107" t="s">
        <v>312</v>
      </c>
      <c r="E15" s="509">
        <f>SUM(E10:E14)</f>
        <v>5000</v>
      </c>
      <c r="F15" s="257">
        <f>SUM(F10:F14)</f>
        <v>5310</v>
      </c>
    </row>
    <row r="16" spans="1:6" ht="15" x14ac:dyDescent="0.2">
      <c r="A16" s="104"/>
      <c r="B16" s="104"/>
    </row>
    <row r="17" spans="1:2" ht="15" x14ac:dyDescent="0.2">
      <c r="A17" s="104"/>
      <c r="B17" s="104"/>
    </row>
    <row r="18" spans="1:2" ht="15" x14ac:dyDescent="0.2">
      <c r="A18" s="104"/>
      <c r="B18" s="104"/>
    </row>
    <row r="19" spans="1:2" ht="15" x14ac:dyDescent="0.2">
      <c r="A19" s="104"/>
      <c r="B19" s="104"/>
    </row>
    <row r="20" spans="1:2" ht="15" x14ac:dyDescent="0.2">
      <c r="A20" s="104"/>
      <c r="B20" s="104"/>
    </row>
    <row r="21" spans="1:2" ht="15" x14ac:dyDescent="0.2">
      <c r="A21" s="104"/>
      <c r="B21" s="104"/>
    </row>
    <row r="22" spans="1:2" ht="15" x14ac:dyDescent="0.2">
      <c r="A22" s="104"/>
      <c r="B22" s="104"/>
    </row>
    <row r="23" spans="1:2" ht="15" x14ac:dyDescent="0.2">
      <c r="A23" s="104"/>
      <c r="B23" s="104"/>
    </row>
    <row r="24" spans="1:2" ht="15" x14ac:dyDescent="0.2">
      <c r="A24" s="104"/>
      <c r="B24" s="104"/>
    </row>
    <row r="25" spans="1:2" ht="15" x14ac:dyDescent="0.2">
      <c r="A25" s="104"/>
      <c r="B25" s="104"/>
    </row>
    <row r="26" spans="1:2" ht="15" x14ac:dyDescent="0.2">
      <c r="A26" s="104"/>
      <c r="B26" s="104"/>
    </row>
    <row r="27" spans="1:2" ht="15" x14ac:dyDescent="0.2">
      <c r="A27" s="104"/>
      <c r="B27" s="104"/>
    </row>
    <row r="28" spans="1:2" ht="15" x14ac:dyDescent="0.2">
      <c r="A28" s="104"/>
      <c r="B28" s="104"/>
    </row>
    <row r="29" spans="1:2" ht="15" x14ac:dyDescent="0.2">
      <c r="A29" s="104"/>
      <c r="B29" s="104"/>
    </row>
    <row r="30" spans="1:2" ht="15" x14ac:dyDescent="0.2">
      <c r="A30" s="104"/>
      <c r="B30" s="104"/>
    </row>
    <row r="31" spans="1:2" ht="15" x14ac:dyDescent="0.2">
      <c r="A31" s="104"/>
      <c r="B31" s="104"/>
    </row>
    <row r="32" spans="1:2" ht="15" x14ac:dyDescent="0.2">
      <c r="A32" s="104"/>
      <c r="B32" s="104"/>
    </row>
    <row r="33" spans="1:2" ht="15" x14ac:dyDescent="0.2">
      <c r="A33" s="104"/>
      <c r="B33" s="104"/>
    </row>
    <row r="34" spans="1:2" ht="15" x14ac:dyDescent="0.2">
      <c r="A34" s="104"/>
      <c r="B34" s="104"/>
    </row>
    <row r="35" spans="1:2" ht="15" x14ac:dyDescent="0.2">
      <c r="A35" s="104"/>
      <c r="B35" s="104"/>
    </row>
    <row r="36" spans="1:2" ht="15" x14ac:dyDescent="0.2">
      <c r="A36" s="104"/>
      <c r="B36" s="104"/>
    </row>
  </sheetData>
  <mergeCells count="3">
    <mergeCell ref="A5:B5"/>
    <mergeCell ref="D5:E5"/>
    <mergeCell ref="A2:F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7757-EC0B-42CE-8A3D-B5CABE2347B1}">
  <dimension ref="A1"/>
  <sheetViews>
    <sheetView view="pageBreakPreview" zoomScale="60" zoomScaleNormal="100" workbookViewId="0">
      <selection activeCell="E20" sqref="E20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G41"/>
  <sheetViews>
    <sheetView topLeftCell="B5" zoomScaleNormal="100" workbookViewId="0">
      <selection activeCell="D11" sqref="D11"/>
    </sheetView>
  </sheetViews>
  <sheetFormatPr defaultRowHeight="12.75" x14ac:dyDescent="0.2"/>
  <cols>
    <col min="1" max="1" width="6.42578125" style="27" customWidth="1"/>
    <col min="2" max="2" width="53.42578125" style="27" customWidth="1"/>
    <col min="3" max="3" width="23.7109375" style="27" customWidth="1"/>
    <col min="4" max="4" width="19" style="27" customWidth="1"/>
    <col min="5" max="16384" width="9.140625" style="27"/>
  </cols>
  <sheetData>
    <row r="1" spans="1:7" x14ac:dyDescent="0.2">
      <c r="A1" s="26"/>
      <c r="B1" s="522" t="s">
        <v>392</v>
      </c>
      <c r="C1" s="522"/>
    </row>
    <row r="2" spans="1:7" ht="25.5" customHeight="1" thickBot="1" x14ac:dyDescent="0.25">
      <c r="A2" s="26"/>
      <c r="B2" s="522" t="s">
        <v>431</v>
      </c>
      <c r="C2" s="522"/>
      <c r="D2" s="515" t="s">
        <v>121</v>
      </c>
    </row>
    <row r="3" spans="1:7" ht="36.75" customHeight="1" thickTop="1" thickBot="1" x14ac:dyDescent="0.25">
      <c r="A3" s="324" t="s">
        <v>6</v>
      </c>
      <c r="B3" s="514" t="s">
        <v>122</v>
      </c>
      <c r="C3" s="513" t="s">
        <v>323</v>
      </c>
      <c r="D3" s="346" t="s">
        <v>389</v>
      </c>
    </row>
    <row r="4" spans="1:7" ht="16.5" customHeight="1" x14ac:dyDescent="0.2">
      <c r="A4" s="325"/>
      <c r="B4" s="329" t="s">
        <v>7</v>
      </c>
      <c r="C4" s="330"/>
      <c r="D4" s="331"/>
    </row>
    <row r="5" spans="1:7" ht="17.25" customHeight="1" x14ac:dyDescent="0.2">
      <c r="A5" s="326" t="s">
        <v>84</v>
      </c>
      <c r="B5" s="332" t="s">
        <v>8</v>
      </c>
      <c r="C5" s="333">
        <f>SUM(C6:C14)</f>
        <v>5081782</v>
      </c>
      <c r="D5" s="348">
        <f>SUM(D6:D14)</f>
        <v>5146646</v>
      </c>
    </row>
    <row r="6" spans="1:7" ht="14.25" customHeight="1" x14ac:dyDescent="0.25">
      <c r="A6" s="326"/>
      <c r="B6" s="334" t="s">
        <v>9</v>
      </c>
      <c r="C6" s="335">
        <f>'[1]5.2 Önkormányzat kiadása (3)'!C5</f>
        <v>118420</v>
      </c>
      <c r="D6" s="349">
        <f>'[1]5.2 Önkormányzat kiadása (3)'!D5</f>
        <v>150933</v>
      </c>
    </row>
    <row r="7" spans="1:7" ht="17.25" customHeight="1" x14ac:dyDescent="0.25">
      <c r="A7" s="523"/>
      <c r="B7" s="334" t="s">
        <v>10</v>
      </c>
      <c r="C7" s="335">
        <f>'[1]5.2 Önkormányzat kiadása (3)'!C6</f>
        <v>22500</v>
      </c>
      <c r="D7" s="349">
        <f>'[1]5.2 Önkormányzat kiadása (3)'!D6</f>
        <v>28253</v>
      </c>
    </row>
    <row r="8" spans="1:7" ht="15.75" customHeight="1" x14ac:dyDescent="0.2">
      <c r="A8" s="523"/>
      <c r="B8" s="334" t="s">
        <v>11</v>
      </c>
      <c r="C8" s="128">
        <f>'[1]5.2 Önkormányzat kiadása (3)'!C30</f>
        <v>535793</v>
      </c>
      <c r="D8" s="350">
        <f>'5.2 Önkormányzat kiadása (3)'!D30</f>
        <v>559891</v>
      </c>
    </row>
    <row r="9" spans="1:7" ht="17.25" customHeight="1" x14ac:dyDescent="0.2">
      <c r="A9" s="523"/>
      <c r="B9" s="334" t="s">
        <v>17</v>
      </c>
      <c r="C9" s="128">
        <f>'[1]5.2 Önkormányzat kiadása (3)'!C43</f>
        <v>30000</v>
      </c>
      <c r="D9" s="350">
        <f>'[1]5.2 Önkormányzat kiadása (3)'!D43</f>
        <v>30000</v>
      </c>
    </row>
    <row r="10" spans="1:7" ht="15.75" customHeight="1" x14ac:dyDescent="0.2">
      <c r="A10" s="523"/>
      <c r="B10" s="334" t="s">
        <v>19</v>
      </c>
      <c r="C10" s="128">
        <f>'[1]5.2 Önkormányzat kiadása (3)'!C79</f>
        <v>849121</v>
      </c>
      <c r="D10" s="350">
        <f>'5.2 Önkormányzat kiadása (3)'!D80</f>
        <v>905457</v>
      </c>
    </row>
    <row r="11" spans="1:7" ht="17.25" customHeight="1" x14ac:dyDescent="0.2">
      <c r="A11" s="523"/>
      <c r="B11" s="334" t="s">
        <v>275</v>
      </c>
      <c r="C11" s="128">
        <f>'[1]5.2 Önkormányzat kiadása (3)'!C85</f>
        <v>136582</v>
      </c>
      <c r="D11" s="350">
        <f>'5.2 Önkormányzat kiadása (3)'!D86</f>
        <v>277170</v>
      </c>
    </row>
    <row r="12" spans="1:7" ht="17.25" customHeight="1" x14ac:dyDescent="0.2">
      <c r="A12" s="523"/>
      <c r="B12" s="334" t="s">
        <v>20</v>
      </c>
      <c r="C12" s="128">
        <f>'[1]5.2 Önkormányzat kiadása (3)'!C81</f>
        <v>2857507</v>
      </c>
      <c r="D12" s="350">
        <f>'5.2 Önkormányzat kiadása (3)'!D81</f>
        <v>2337318</v>
      </c>
    </row>
    <row r="13" spans="1:7" ht="15.75" customHeight="1" x14ac:dyDescent="0.2">
      <c r="A13" s="523"/>
      <c r="B13" s="334" t="s">
        <v>21</v>
      </c>
      <c r="C13" s="128">
        <f>'[1]5.2 Önkormányzat kiadása (3)'!C82</f>
        <v>252994</v>
      </c>
      <c r="D13" s="350">
        <f>'[1]5.2 Önkormányzat kiadása (3)'!D82</f>
        <v>578759</v>
      </c>
    </row>
    <row r="14" spans="1:7" ht="16.5" customHeight="1" x14ac:dyDescent="0.2">
      <c r="A14" s="327"/>
      <c r="B14" s="336" t="s">
        <v>237</v>
      </c>
      <c r="C14" s="128">
        <f>'[1]5.2 Önkormányzat kiadása (3)'!C87+'[1]5.2 Önkormányzat kiadása (3)'!C89+'[1]5.2 Önkormányzat kiadása (3)'!C90</f>
        <v>278865</v>
      </c>
      <c r="D14" s="350">
        <f>'[1]5.2 Önkormányzat kiadása (3)'!D87+'[1]5.2 Önkormányzat kiadása (3)'!D89+'[1]5.2 Önkormányzat kiadása (3)'!D90</f>
        <v>278865</v>
      </c>
      <c r="E14" s="28"/>
    </row>
    <row r="15" spans="1:7" ht="17.25" customHeight="1" x14ac:dyDescent="0.25">
      <c r="A15" s="326" t="s">
        <v>85</v>
      </c>
      <c r="B15" s="332" t="s">
        <v>161</v>
      </c>
      <c r="C15" s="337">
        <f>C16+C17+C18</f>
        <v>384416</v>
      </c>
      <c r="D15" s="352">
        <f>D16+D17+D18+D19</f>
        <v>400232</v>
      </c>
      <c r="G15" s="55"/>
    </row>
    <row r="16" spans="1:7" ht="15" customHeight="1" x14ac:dyDescent="0.25">
      <c r="A16" s="523"/>
      <c r="B16" s="334" t="s">
        <v>12</v>
      </c>
      <c r="C16" s="335">
        <v>266454</v>
      </c>
      <c r="D16" s="349">
        <f>'4.Intézményi kiadások (2)'!C12</f>
        <v>276844</v>
      </c>
    </row>
    <row r="17" spans="1:5" ht="15.75" customHeight="1" x14ac:dyDescent="0.25">
      <c r="A17" s="523"/>
      <c r="B17" s="334" t="s">
        <v>13</v>
      </c>
      <c r="C17" s="335">
        <v>53362</v>
      </c>
      <c r="D17" s="349">
        <f>'4.Intézményi kiadások (2)'!F12</f>
        <v>54828</v>
      </c>
    </row>
    <row r="18" spans="1:5" ht="14.25" customHeight="1" x14ac:dyDescent="0.25">
      <c r="A18" s="523"/>
      <c r="B18" s="334" t="s">
        <v>14</v>
      </c>
      <c r="C18" s="335">
        <v>64600</v>
      </c>
      <c r="D18" s="349">
        <f>'4.Intézményi kiadások (2)'!H12</f>
        <v>68550</v>
      </c>
    </row>
    <row r="19" spans="1:5" ht="14.25" customHeight="1" x14ac:dyDescent="0.25">
      <c r="A19" s="500"/>
      <c r="B19" s="334" t="s">
        <v>19</v>
      </c>
      <c r="C19" s="335"/>
      <c r="D19" s="349">
        <f>'4.Intézményi kiadások (2)'!J12</f>
        <v>10</v>
      </c>
    </row>
    <row r="20" spans="1:5" ht="19.5" customHeight="1" x14ac:dyDescent="0.25">
      <c r="A20" s="326" t="s">
        <v>86</v>
      </c>
      <c r="B20" s="332" t="s">
        <v>15</v>
      </c>
      <c r="C20" s="338">
        <f>C21+C22+C23+C24+C25</f>
        <v>587797</v>
      </c>
      <c r="D20" s="353">
        <f>D21+D22+D23+D24+D25</f>
        <v>608583</v>
      </c>
    </row>
    <row r="21" spans="1:5" ht="16.5" customHeight="1" x14ac:dyDescent="0.25">
      <c r="A21" s="523" t="s">
        <v>16</v>
      </c>
      <c r="B21" s="334" t="s">
        <v>12</v>
      </c>
      <c r="C21" s="335">
        <f>'4.Intézményi kiadások (2)'!B11</f>
        <v>208857</v>
      </c>
      <c r="D21" s="349">
        <f>'4.Intézményi kiadások (2)'!C11</f>
        <v>209048</v>
      </c>
    </row>
    <row r="22" spans="1:5" ht="15.75" customHeight="1" x14ac:dyDescent="0.25">
      <c r="A22" s="523"/>
      <c r="B22" s="334" t="s">
        <v>13</v>
      </c>
      <c r="C22" s="335">
        <f>'4.Intézményi kiadások (2)'!D11</f>
        <v>38561</v>
      </c>
      <c r="D22" s="349">
        <f>'4.Intézményi kiadások (2)'!F11</f>
        <v>38599</v>
      </c>
    </row>
    <row r="23" spans="1:5" ht="14.25" customHeight="1" x14ac:dyDescent="0.25">
      <c r="A23" s="523"/>
      <c r="B23" s="334" t="s">
        <v>14</v>
      </c>
      <c r="C23" s="335">
        <f>'4.Intézményi kiadások (2)'!G11</f>
        <v>295852</v>
      </c>
      <c r="D23" s="349">
        <f>'4.Intézményi kiadások (2)'!H11</f>
        <v>308679</v>
      </c>
    </row>
    <row r="24" spans="1:5" ht="14.25" customHeight="1" x14ac:dyDescent="0.25">
      <c r="A24" s="523"/>
      <c r="B24" s="334" t="s">
        <v>22</v>
      </c>
      <c r="C24" s="335">
        <f>'4.Intézményi kiadások (2)'!B22</f>
        <v>39527</v>
      </c>
      <c r="D24" s="349">
        <f>'4.Intézményi kiadások (2)'!C22</f>
        <v>47257</v>
      </c>
    </row>
    <row r="25" spans="1:5" ht="16.5" customHeight="1" x14ac:dyDescent="0.25">
      <c r="A25" s="327"/>
      <c r="B25" s="334" t="s">
        <v>21</v>
      </c>
      <c r="C25" s="335">
        <f>'4.Intézményi kiadások (2)'!D22</f>
        <v>5000</v>
      </c>
      <c r="D25" s="349">
        <f>'4.Intézményi kiadások (2)'!F22</f>
        <v>5000</v>
      </c>
    </row>
    <row r="26" spans="1:5" ht="18" customHeight="1" x14ac:dyDescent="0.25">
      <c r="A26" s="328"/>
      <c r="B26" s="339" t="s">
        <v>18</v>
      </c>
      <c r="C26" s="340">
        <f>C20+C15+C5</f>
        <v>6053995</v>
      </c>
      <c r="D26" s="354">
        <f>D20+D15+D5</f>
        <v>6155461</v>
      </c>
    </row>
    <row r="27" spans="1:5" ht="16.5" customHeight="1" x14ac:dyDescent="0.2">
      <c r="A27" s="519"/>
      <c r="B27" s="334" t="s">
        <v>12</v>
      </c>
      <c r="C27" s="128">
        <f t="shared" ref="C27:D29" si="0">C16+C21+C6</f>
        <v>593731</v>
      </c>
      <c r="D27" s="350">
        <f t="shared" si="0"/>
        <v>636825</v>
      </c>
    </row>
    <row r="28" spans="1:5" ht="15" customHeight="1" x14ac:dyDescent="0.2">
      <c r="A28" s="526"/>
      <c r="B28" s="334" t="s">
        <v>13</v>
      </c>
      <c r="C28" s="128">
        <f t="shared" si="0"/>
        <v>114423</v>
      </c>
      <c r="D28" s="350">
        <f t="shared" si="0"/>
        <v>121680</v>
      </c>
      <c r="E28" s="28"/>
    </row>
    <row r="29" spans="1:5" ht="15.75" customHeight="1" x14ac:dyDescent="0.2">
      <c r="A29" s="526"/>
      <c r="B29" s="334" t="s">
        <v>14</v>
      </c>
      <c r="C29" s="128">
        <f t="shared" si="0"/>
        <v>896245</v>
      </c>
      <c r="D29" s="350">
        <f t="shared" si="0"/>
        <v>937120</v>
      </c>
      <c r="E29" s="28"/>
    </row>
    <row r="30" spans="1:5" ht="15.75" customHeight="1" x14ac:dyDescent="0.2">
      <c r="A30" s="526"/>
      <c r="B30" s="334" t="s">
        <v>17</v>
      </c>
      <c r="C30" s="128">
        <f t="shared" ref="C30:D32" si="1">C9</f>
        <v>30000</v>
      </c>
      <c r="D30" s="350">
        <f t="shared" si="1"/>
        <v>30000</v>
      </c>
      <c r="E30" s="28"/>
    </row>
    <row r="31" spans="1:5" ht="15.75" customHeight="1" x14ac:dyDescent="0.2">
      <c r="A31" s="526"/>
      <c r="B31" s="334" t="s">
        <v>19</v>
      </c>
      <c r="C31" s="128">
        <f t="shared" si="1"/>
        <v>849121</v>
      </c>
      <c r="D31" s="350">
        <f>D10+D19</f>
        <v>905467</v>
      </c>
      <c r="E31" s="28"/>
    </row>
    <row r="32" spans="1:5" ht="15.75" customHeight="1" x14ac:dyDescent="0.2">
      <c r="A32" s="526"/>
      <c r="B32" s="334" t="s">
        <v>275</v>
      </c>
      <c r="C32" s="128">
        <f t="shared" si="1"/>
        <v>136582</v>
      </c>
      <c r="D32" s="350">
        <f t="shared" si="1"/>
        <v>277170</v>
      </c>
      <c r="E32" s="28"/>
    </row>
    <row r="33" spans="1:5" ht="15.75" customHeight="1" x14ac:dyDescent="0.2">
      <c r="A33" s="526"/>
      <c r="B33" s="334" t="s">
        <v>20</v>
      </c>
      <c r="C33" s="128">
        <f>C12+C24</f>
        <v>2897034</v>
      </c>
      <c r="D33" s="350">
        <f>D12+D24</f>
        <v>2384575</v>
      </c>
      <c r="E33" s="28"/>
    </row>
    <row r="34" spans="1:5" ht="14.25" customHeight="1" x14ac:dyDescent="0.2">
      <c r="A34" s="526"/>
      <c r="B34" s="334" t="s">
        <v>21</v>
      </c>
      <c r="C34" s="128">
        <f>C13+C25</f>
        <v>257994</v>
      </c>
      <c r="D34" s="350">
        <f>D13+D25</f>
        <v>583759</v>
      </c>
      <c r="E34" s="28"/>
    </row>
    <row r="35" spans="1:5" ht="16.5" thickBot="1" x14ac:dyDescent="0.3">
      <c r="A35" s="527"/>
      <c r="B35" s="341" t="s">
        <v>237</v>
      </c>
      <c r="C35" s="342">
        <f>C14</f>
        <v>278865</v>
      </c>
      <c r="D35" s="358">
        <f>D14</f>
        <v>278865</v>
      </c>
    </row>
    <row r="36" spans="1:5" x14ac:dyDescent="0.2">
      <c r="C36" s="29"/>
      <c r="D36" s="29"/>
    </row>
    <row r="37" spans="1:5" x14ac:dyDescent="0.2">
      <c r="C37" s="29"/>
    </row>
    <row r="38" spans="1:5" x14ac:dyDescent="0.2">
      <c r="C38" s="29"/>
    </row>
    <row r="39" spans="1:5" x14ac:dyDescent="0.2">
      <c r="C39" s="28"/>
    </row>
    <row r="41" spans="1:5" x14ac:dyDescent="0.2">
      <c r="C41" s="28"/>
    </row>
  </sheetData>
  <mergeCells count="6">
    <mergeCell ref="A27:A35"/>
    <mergeCell ref="B1:C1"/>
    <mergeCell ref="B2:C2"/>
    <mergeCell ref="A21:A24"/>
    <mergeCell ref="A7:A13"/>
    <mergeCell ref="A16:A18"/>
  </mergeCells>
  <phoneticPr fontId="1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37"/>
  <sheetViews>
    <sheetView topLeftCell="A13" zoomScaleNormal="100" workbookViewId="0">
      <selection activeCell="J22" sqref="J22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5.85546875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4.42578125" style="1" customWidth="1"/>
    <col min="10" max="10" width="14.5703125" style="1" customWidth="1"/>
    <col min="11" max="16384" width="9.140625" style="1"/>
  </cols>
  <sheetData>
    <row r="1" spans="1:12" ht="12.75" customHeight="1" x14ac:dyDescent="0.2">
      <c r="A1" s="537"/>
      <c r="B1" s="538"/>
      <c r="C1" s="538"/>
      <c r="D1" s="538"/>
      <c r="E1" s="538"/>
      <c r="F1" s="538"/>
      <c r="G1" s="538"/>
      <c r="H1" s="538"/>
      <c r="I1" s="538"/>
      <c r="J1" s="538"/>
      <c r="K1" s="538"/>
    </row>
    <row r="2" spans="1:12" ht="13.5" customHeight="1" x14ac:dyDescent="0.2">
      <c r="A2" s="539" t="s">
        <v>395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</row>
    <row r="3" spans="1:12" ht="14.25" customHeight="1" thickBot="1" x14ac:dyDescent="0.3">
      <c r="A3" s="540" t="s">
        <v>394</v>
      </c>
      <c r="B3" s="541"/>
      <c r="C3" s="541"/>
      <c r="D3" s="542"/>
      <c r="E3" s="542"/>
      <c r="F3" s="542"/>
      <c r="G3" s="542"/>
      <c r="H3" s="542"/>
      <c r="I3" s="542"/>
      <c r="J3" s="542"/>
      <c r="K3" s="542"/>
      <c r="L3" s="4"/>
    </row>
    <row r="4" spans="1:12" ht="53.25" customHeight="1" thickTop="1" x14ac:dyDescent="0.2">
      <c r="A4" s="173" t="s">
        <v>153</v>
      </c>
      <c r="B4" s="529" t="s">
        <v>154</v>
      </c>
      <c r="C4" s="529"/>
      <c r="D4" s="531" t="s">
        <v>155</v>
      </c>
      <c r="E4" s="543"/>
      <c r="F4" s="543"/>
      <c r="G4" s="531" t="s">
        <v>156</v>
      </c>
      <c r="H4" s="531"/>
      <c r="I4" s="531" t="s">
        <v>150</v>
      </c>
      <c r="J4" s="544"/>
      <c r="K4" s="4"/>
      <c r="L4" s="4"/>
    </row>
    <row r="5" spans="1:12" ht="46.5" customHeight="1" x14ac:dyDescent="0.25">
      <c r="A5" s="174"/>
      <c r="B5" s="313" t="s">
        <v>332</v>
      </c>
      <c r="C5" s="314" t="s">
        <v>389</v>
      </c>
      <c r="D5" s="313" t="s">
        <v>332</v>
      </c>
      <c r="E5" s="15" t="s">
        <v>157</v>
      </c>
      <c r="F5" s="314" t="s">
        <v>389</v>
      </c>
      <c r="G5" s="313" t="s">
        <v>332</v>
      </c>
      <c r="H5" s="314" t="s">
        <v>389</v>
      </c>
      <c r="I5" s="313" t="s">
        <v>332</v>
      </c>
      <c r="J5" s="315" t="s">
        <v>389</v>
      </c>
      <c r="K5" s="4"/>
      <c r="L5" s="4"/>
    </row>
    <row r="6" spans="1:12" ht="20.25" customHeight="1" x14ac:dyDescent="0.2">
      <c r="A6" s="175" t="s">
        <v>384</v>
      </c>
      <c r="B6" s="182">
        <v>4950</v>
      </c>
      <c r="C6" s="182">
        <v>9450</v>
      </c>
      <c r="D6" s="182">
        <v>148204</v>
      </c>
      <c r="E6" s="359"/>
      <c r="F6" s="182">
        <v>148301</v>
      </c>
      <c r="G6" s="182"/>
      <c r="H6" s="182"/>
      <c r="I6" s="182"/>
      <c r="J6" s="183">
        <v>503</v>
      </c>
      <c r="K6" s="4"/>
      <c r="L6" s="4"/>
    </row>
    <row r="7" spans="1:12" ht="15.75" customHeight="1" x14ac:dyDescent="0.25">
      <c r="A7" s="175" t="s">
        <v>333</v>
      </c>
      <c r="B7" s="182">
        <v>15550</v>
      </c>
      <c r="C7" s="182">
        <v>15550</v>
      </c>
      <c r="D7" s="182">
        <v>55091</v>
      </c>
      <c r="E7" s="360"/>
      <c r="F7" s="182">
        <v>55091</v>
      </c>
      <c r="G7" s="182"/>
      <c r="H7" s="182"/>
      <c r="I7" s="361">
        <v>2372</v>
      </c>
      <c r="J7" s="362">
        <v>2372</v>
      </c>
      <c r="K7" s="4"/>
      <c r="L7" s="4"/>
    </row>
    <row r="8" spans="1:12" ht="36.75" customHeight="1" x14ac:dyDescent="0.25">
      <c r="A8" s="175" t="s">
        <v>386</v>
      </c>
      <c r="B8" s="182">
        <v>15339</v>
      </c>
      <c r="C8" s="182">
        <v>15339</v>
      </c>
      <c r="D8" s="182">
        <v>33762</v>
      </c>
      <c r="E8" s="360"/>
      <c r="F8" s="182">
        <v>33935</v>
      </c>
      <c r="G8" s="182"/>
      <c r="H8" s="182"/>
      <c r="I8" s="361">
        <v>207</v>
      </c>
      <c r="J8" s="362">
        <v>207</v>
      </c>
      <c r="K8" s="4"/>
      <c r="L8" s="4"/>
    </row>
    <row r="9" spans="1:12" ht="15" customHeight="1" x14ac:dyDescent="0.25">
      <c r="A9" s="175" t="s">
        <v>382</v>
      </c>
      <c r="B9" s="182">
        <v>1880</v>
      </c>
      <c r="C9" s="182">
        <v>1880</v>
      </c>
      <c r="D9" s="182">
        <v>36625</v>
      </c>
      <c r="E9" s="359"/>
      <c r="F9" s="182">
        <v>36634</v>
      </c>
      <c r="G9" s="182"/>
      <c r="H9" s="182"/>
      <c r="I9" s="361">
        <v>6000</v>
      </c>
      <c r="J9" s="362">
        <v>6000</v>
      </c>
      <c r="K9" s="4"/>
      <c r="L9" s="4"/>
    </row>
    <row r="10" spans="1:12" ht="34.5" customHeight="1" x14ac:dyDescent="0.25">
      <c r="A10" s="175" t="s">
        <v>385</v>
      </c>
      <c r="B10" s="182">
        <v>98232</v>
      </c>
      <c r="C10" s="182">
        <v>98232</v>
      </c>
      <c r="D10" s="182">
        <v>134345</v>
      </c>
      <c r="E10" s="360"/>
      <c r="F10" s="182">
        <v>134345</v>
      </c>
      <c r="G10" s="182"/>
      <c r="H10" s="182"/>
      <c r="I10" s="361">
        <v>94</v>
      </c>
      <c r="J10" s="362">
        <v>94</v>
      </c>
      <c r="K10" s="4"/>
      <c r="L10" s="4"/>
    </row>
    <row r="11" spans="1:12" ht="15" customHeight="1" x14ac:dyDescent="0.2">
      <c r="A11" s="176" t="s">
        <v>144</v>
      </c>
      <c r="B11" s="177">
        <f>SUM(B6:B10)</f>
        <v>135951</v>
      </c>
      <c r="C11" s="177">
        <f>SUM(C6:C10)</f>
        <v>140451</v>
      </c>
      <c r="D11" s="177">
        <f>SUM(D6:D10)</f>
        <v>408027</v>
      </c>
      <c r="E11" s="177">
        <f t="shared" ref="E11:H11" si="0">SUM(E6:E10)</f>
        <v>0</v>
      </c>
      <c r="F11" s="177">
        <f>SUM(F6:F10)</f>
        <v>408306</v>
      </c>
      <c r="G11" s="177">
        <f t="shared" si="0"/>
        <v>0</v>
      </c>
      <c r="H11" s="177">
        <f t="shared" si="0"/>
        <v>0</v>
      </c>
      <c r="I11" s="365">
        <f>I6+I7+I8+I9+I10</f>
        <v>8673</v>
      </c>
      <c r="J11" s="366">
        <f>J6+J7+J8+J9+J10</f>
        <v>9176</v>
      </c>
      <c r="K11" s="4"/>
      <c r="L11" s="4"/>
    </row>
    <row r="12" spans="1:12" ht="33" customHeight="1" x14ac:dyDescent="0.25">
      <c r="A12" s="176" t="s">
        <v>161</v>
      </c>
      <c r="B12" s="316">
        <v>3800</v>
      </c>
      <c r="C12" s="316">
        <v>3800</v>
      </c>
      <c r="D12" s="316">
        <v>377186</v>
      </c>
      <c r="E12" s="316"/>
      <c r="F12" s="316">
        <v>377687</v>
      </c>
      <c r="G12" s="316"/>
      <c r="H12" s="316"/>
      <c r="I12" s="316">
        <v>3014</v>
      </c>
      <c r="J12" s="363">
        <v>6512</v>
      </c>
      <c r="K12" s="4"/>
      <c r="L12" s="4"/>
    </row>
    <row r="13" spans="1:12" ht="16.5" thickBot="1" x14ac:dyDescent="0.3">
      <c r="A13" s="319" t="s">
        <v>162</v>
      </c>
      <c r="B13" s="320">
        <f>B12+B11</f>
        <v>139751</v>
      </c>
      <c r="C13" s="320">
        <f>C12+C11</f>
        <v>144251</v>
      </c>
      <c r="D13" s="320">
        <f>D12+D11</f>
        <v>785213</v>
      </c>
      <c r="E13" s="320">
        <f t="shared" ref="E13:H13" si="1">E12+E11</f>
        <v>0</v>
      </c>
      <c r="F13" s="320">
        <f>F12+F11</f>
        <v>785993</v>
      </c>
      <c r="G13" s="320">
        <f t="shared" si="1"/>
        <v>0</v>
      </c>
      <c r="H13" s="320">
        <f t="shared" si="1"/>
        <v>0</v>
      </c>
      <c r="I13" s="320">
        <f>I12+I11</f>
        <v>11687</v>
      </c>
      <c r="J13" s="364">
        <f>J12+J11</f>
        <v>15688</v>
      </c>
      <c r="K13" s="4"/>
      <c r="L13" s="4"/>
    </row>
    <row r="14" spans="1:12" ht="17.25" thickTop="1" thickBot="1" x14ac:dyDescent="0.3">
      <c r="A14" s="178"/>
      <c r="B14" s="179"/>
      <c r="C14" s="179"/>
      <c r="D14" s="14"/>
      <c r="E14" s="14"/>
      <c r="F14" s="14"/>
      <c r="G14" s="14"/>
      <c r="H14" s="14"/>
      <c r="I14" s="14"/>
      <c r="J14" s="14"/>
      <c r="K14" s="4"/>
      <c r="L14" s="4"/>
    </row>
    <row r="15" spans="1:12" ht="46.5" customHeight="1" thickTop="1" x14ac:dyDescent="0.2">
      <c r="A15" s="173" t="s">
        <v>153</v>
      </c>
      <c r="B15" s="529" t="s">
        <v>151</v>
      </c>
      <c r="C15" s="530"/>
      <c r="D15" s="531" t="s">
        <v>163</v>
      </c>
      <c r="E15" s="531"/>
      <c r="F15" s="531"/>
      <c r="G15" s="531" t="s">
        <v>164</v>
      </c>
      <c r="H15" s="532"/>
      <c r="I15" s="531" t="s">
        <v>165</v>
      </c>
      <c r="J15" s="533"/>
      <c r="K15" s="4"/>
      <c r="L15" s="4"/>
    </row>
    <row r="16" spans="1:12" ht="39.75" customHeight="1" x14ac:dyDescent="0.25">
      <c r="A16" s="174"/>
      <c r="B16" s="313" t="s">
        <v>332</v>
      </c>
      <c r="C16" s="314" t="s">
        <v>389</v>
      </c>
      <c r="D16" s="313" t="s">
        <v>332</v>
      </c>
      <c r="E16" s="15" t="s">
        <v>157</v>
      </c>
      <c r="F16" s="314" t="s">
        <v>389</v>
      </c>
      <c r="G16" s="313" t="s">
        <v>332</v>
      </c>
      <c r="H16" s="314" t="s">
        <v>389</v>
      </c>
      <c r="I16" s="313" t="s">
        <v>332</v>
      </c>
      <c r="J16" s="315" t="s">
        <v>389</v>
      </c>
      <c r="K16" s="4"/>
      <c r="L16" s="4"/>
    </row>
    <row r="17" spans="1:12" ht="13.5" customHeight="1" x14ac:dyDescent="0.2">
      <c r="A17" s="175" t="s">
        <v>383</v>
      </c>
      <c r="B17" s="182"/>
      <c r="C17" s="182">
        <v>7730</v>
      </c>
      <c r="D17" s="182"/>
      <c r="E17" s="182"/>
      <c r="F17" s="182"/>
      <c r="G17" s="182"/>
      <c r="H17" s="182"/>
      <c r="I17" s="182"/>
      <c r="J17" s="183">
        <v>871</v>
      </c>
      <c r="K17" s="4"/>
      <c r="L17" s="4"/>
    </row>
    <row r="18" spans="1:12" ht="15" customHeight="1" x14ac:dyDescent="0.25">
      <c r="A18" s="175" t="s">
        <v>333</v>
      </c>
      <c r="B18" s="182">
        <v>6979</v>
      </c>
      <c r="C18" s="182">
        <v>6979</v>
      </c>
      <c r="D18" s="361"/>
      <c r="E18" s="361"/>
      <c r="F18" s="361"/>
      <c r="G18" s="182"/>
      <c r="H18" s="182"/>
      <c r="I18" s="182"/>
      <c r="J18" s="183">
        <v>102</v>
      </c>
      <c r="K18" s="4"/>
      <c r="L18" s="4"/>
    </row>
    <row r="19" spans="1:12" ht="31.5" x14ac:dyDescent="0.25">
      <c r="A19" s="175" t="s">
        <v>386</v>
      </c>
      <c r="B19" s="182">
        <v>14961</v>
      </c>
      <c r="C19" s="182">
        <v>14961</v>
      </c>
      <c r="D19" s="361"/>
      <c r="E19" s="361"/>
      <c r="F19" s="361"/>
      <c r="G19" s="182"/>
      <c r="H19" s="182"/>
      <c r="I19" s="182">
        <v>300</v>
      </c>
      <c r="J19" s="183">
        <v>703</v>
      </c>
      <c r="K19" s="4"/>
      <c r="L19" s="4"/>
    </row>
    <row r="20" spans="1:12" ht="15.75" x14ac:dyDescent="0.25">
      <c r="A20" s="175" t="s">
        <v>382</v>
      </c>
      <c r="B20" s="182"/>
      <c r="C20" s="182"/>
      <c r="D20" s="361"/>
      <c r="E20" s="361"/>
      <c r="F20" s="361"/>
      <c r="G20" s="182"/>
      <c r="H20" s="182"/>
      <c r="I20" s="182"/>
      <c r="J20" s="183">
        <v>413</v>
      </c>
      <c r="K20" s="4"/>
      <c r="L20" s="4"/>
    </row>
    <row r="21" spans="1:12" ht="31.5" x14ac:dyDescent="0.25">
      <c r="A21" s="175" t="s">
        <v>160</v>
      </c>
      <c r="B21" s="182">
        <v>9906</v>
      </c>
      <c r="C21" s="182">
        <v>9906</v>
      </c>
      <c r="D21" s="361"/>
      <c r="E21" s="361"/>
      <c r="F21" s="361"/>
      <c r="G21" s="182"/>
      <c r="H21" s="182"/>
      <c r="I21" s="182">
        <v>3000</v>
      </c>
      <c r="J21" s="183">
        <v>8985</v>
      </c>
      <c r="K21" s="4"/>
      <c r="L21" s="4"/>
    </row>
    <row r="22" spans="1:12" ht="18.75" customHeight="1" x14ac:dyDescent="0.2">
      <c r="A22" s="176" t="s">
        <v>144</v>
      </c>
      <c r="B22" s="365">
        <f>B17+B18+B19+B20+B21</f>
        <v>31846</v>
      </c>
      <c r="C22" s="365">
        <f>C17+C18+C19+C20+C21</f>
        <v>39576</v>
      </c>
      <c r="D22" s="365"/>
      <c r="E22" s="365"/>
      <c r="F22" s="365"/>
      <c r="G22" s="365"/>
      <c r="H22" s="365"/>
      <c r="I22" s="365">
        <f t="shared" ref="I22" si="2">I17+I18+I19+I20+I21</f>
        <v>3300</v>
      </c>
      <c r="J22" s="366">
        <f>J17+J18+J19+J20+J21</f>
        <v>11074</v>
      </c>
      <c r="K22" s="4"/>
      <c r="L22" s="4"/>
    </row>
    <row r="23" spans="1:12" ht="31.5" x14ac:dyDescent="0.25">
      <c r="A23" s="176" t="s">
        <v>4</v>
      </c>
      <c r="B23" s="316"/>
      <c r="C23" s="316">
        <v>7857</v>
      </c>
      <c r="D23" s="316"/>
      <c r="E23" s="316"/>
      <c r="F23" s="316"/>
      <c r="G23" s="316"/>
      <c r="H23" s="316"/>
      <c r="I23" s="316">
        <v>416</v>
      </c>
      <c r="J23" s="363">
        <v>4376</v>
      </c>
      <c r="K23" s="4"/>
      <c r="L23" s="4"/>
    </row>
    <row r="24" spans="1:12" ht="16.5" thickBot="1" x14ac:dyDescent="0.3">
      <c r="A24" s="319" t="s">
        <v>162</v>
      </c>
      <c r="B24" s="320">
        <f>B22+B23</f>
        <v>31846</v>
      </c>
      <c r="C24" s="320">
        <f>C22+C23</f>
        <v>47433</v>
      </c>
      <c r="D24" s="320">
        <f t="shared" ref="D24:H24" si="3">D22+D23</f>
        <v>0</v>
      </c>
      <c r="E24" s="320">
        <f t="shared" si="3"/>
        <v>0</v>
      </c>
      <c r="F24" s="320">
        <f t="shared" si="3"/>
        <v>0</v>
      </c>
      <c r="G24" s="320">
        <f t="shared" si="3"/>
        <v>0</v>
      </c>
      <c r="H24" s="320">
        <f t="shared" si="3"/>
        <v>0</v>
      </c>
      <c r="I24" s="320">
        <f>I22+I23</f>
        <v>3716</v>
      </c>
      <c r="J24" s="364">
        <f>J22+J23</f>
        <v>15450</v>
      </c>
      <c r="K24" s="4"/>
      <c r="L24" s="4"/>
    </row>
    <row r="25" spans="1:12" ht="16.5" thickTop="1" x14ac:dyDescent="0.25">
      <c r="A25" s="180"/>
      <c r="B25" s="181"/>
      <c r="C25" s="181"/>
      <c r="D25" s="17"/>
      <c r="E25" s="17"/>
      <c r="F25" s="17"/>
      <c r="G25" s="17"/>
      <c r="H25" s="17"/>
      <c r="I25" s="17"/>
      <c r="J25" s="17"/>
      <c r="K25" s="4"/>
      <c r="L25" s="4"/>
    </row>
    <row r="26" spans="1:12" ht="16.5" thickBot="1" x14ac:dyDescent="0.3">
      <c r="A26" s="180"/>
      <c r="B26" s="181"/>
      <c r="C26" s="181"/>
      <c r="D26" s="17"/>
      <c r="E26" s="17"/>
      <c r="F26" s="17"/>
      <c r="G26" s="17"/>
      <c r="H26" s="17"/>
      <c r="I26" s="17"/>
      <c r="J26" s="17"/>
      <c r="K26" s="4"/>
      <c r="L26" s="4"/>
    </row>
    <row r="27" spans="1:12" ht="33" customHeight="1" thickTop="1" x14ac:dyDescent="0.2">
      <c r="A27" s="173" t="s">
        <v>153</v>
      </c>
      <c r="B27" s="529" t="s">
        <v>166</v>
      </c>
      <c r="C27" s="534"/>
      <c r="D27" s="535"/>
      <c r="E27" s="536"/>
      <c r="F27" s="536"/>
      <c r="G27" s="535"/>
      <c r="H27" s="536"/>
      <c r="I27" s="18"/>
      <c r="J27" s="4"/>
      <c r="K27" s="4"/>
      <c r="L27" s="4"/>
    </row>
    <row r="28" spans="1:12" ht="38.25" customHeight="1" x14ac:dyDescent="0.25">
      <c r="A28" s="174"/>
      <c r="B28" s="313" t="s">
        <v>332</v>
      </c>
      <c r="C28" s="315" t="s">
        <v>389</v>
      </c>
      <c r="D28" s="19"/>
      <c r="E28" s="19"/>
      <c r="F28" s="19"/>
      <c r="G28" s="19"/>
      <c r="H28" s="19"/>
      <c r="I28" s="20"/>
      <c r="J28" s="20"/>
      <c r="K28" s="4"/>
      <c r="L28" s="4"/>
    </row>
    <row r="29" spans="1:12" ht="15.75" x14ac:dyDescent="0.2">
      <c r="A29" s="175" t="s">
        <v>383</v>
      </c>
      <c r="B29" s="182">
        <f t="shared" ref="B29:B31" si="4">B6+D6+G6+I6+B17+D17+G17+I17</f>
        <v>153154</v>
      </c>
      <c r="C29" s="183">
        <f>C6+F6+H6+J6+C17+F17+H17+J17</f>
        <v>166855</v>
      </c>
      <c r="D29" s="21"/>
      <c r="E29" s="21"/>
      <c r="F29" s="21"/>
      <c r="G29" s="21"/>
      <c r="H29" s="21"/>
      <c r="I29" s="21"/>
      <c r="J29" s="4"/>
      <c r="K29" s="4"/>
      <c r="L29" s="4"/>
    </row>
    <row r="30" spans="1:12" ht="15.75" customHeight="1" x14ac:dyDescent="0.2">
      <c r="A30" s="175" t="s">
        <v>333</v>
      </c>
      <c r="B30" s="182">
        <f t="shared" si="4"/>
        <v>79992</v>
      </c>
      <c r="C30" s="183">
        <f>C7+F7+H7+J7+C18+F18+H18+J18</f>
        <v>80094</v>
      </c>
      <c r="D30" s="21"/>
      <c r="E30" s="22"/>
      <c r="F30" s="21"/>
      <c r="G30" s="21"/>
      <c r="H30" s="21" t="s">
        <v>213</v>
      </c>
      <c r="I30" s="21"/>
      <c r="J30" s="4"/>
      <c r="K30" s="4"/>
      <c r="L30" s="4"/>
    </row>
    <row r="31" spans="1:12" ht="31.5" x14ac:dyDescent="0.2">
      <c r="A31" s="175" t="s">
        <v>386</v>
      </c>
      <c r="B31" s="182">
        <f t="shared" si="4"/>
        <v>64569</v>
      </c>
      <c r="C31" s="183">
        <f t="shared" ref="C31" si="5">C8+F8+H8+J8+C19+F19+H19+J19</f>
        <v>65145</v>
      </c>
      <c r="D31" s="21"/>
      <c r="E31" s="22"/>
      <c r="F31" s="22"/>
      <c r="G31" s="21"/>
      <c r="H31" s="21"/>
      <c r="I31" s="21"/>
      <c r="J31" s="4"/>
      <c r="K31" s="4"/>
      <c r="L31" s="4"/>
    </row>
    <row r="32" spans="1:12" ht="15.75" x14ac:dyDescent="0.25">
      <c r="A32" s="175" t="s">
        <v>382</v>
      </c>
      <c r="B32" s="182">
        <f>B9+D9+G9+I9+B20+D20+G20+I20</f>
        <v>44505</v>
      </c>
      <c r="C32" s="183">
        <f>C9+F9+H9+J9+C20+F20+H20+J20</f>
        <v>44927</v>
      </c>
      <c r="D32" s="21"/>
      <c r="E32" s="23"/>
      <c r="F32" s="23"/>
      <c r="G32" s="21"/>
      <c r="H32" s="21"/>
      <c r="I32" s="21"/>
      <c r="J32" s="4"/>
      <c r="K32" s="4"/>
      <c r="L32" s="4"/>
    </row>
    <row r="33" spans="1:12" ht="31.5" x14ac:dyDescent="0.25">
      <c r="A33" s="175" t="s">
        <v>160</v>
      </c>
      <c r="B33" s="182">
        <f>B10+D10+G10+I10+B21+D21+G21+I21</f>
        <v>245577</v>
      </c>
      <c r="C33" s="183">
        <f>C10+F10+H10+J10+C21+F21+H21+J21</f>
        <v>251562</v>
      </c>
      <c r="D33" s="21"/>
      <c r="E33" s="23"/>
      <c r="F33" s="23"/>
      <c r="G33" s="21"/>
      <c r="H33" s="21"/>
      <c r="I33" s="21"/>
      <c r="J33" s="4"/>
      <c r="K33" s="4"/>
      <c r="L33" s="4"/>
    </row>
    <row r="34" spans="1:12" ht="15.75" x14ac:dyDescent="0.2">
      <c r="A34" s="176" t="s">
        <v>144</v>
      </c>
      <c r="B34" s="365">
        <f>B11+D11+G11+I11+B22+D22+G22+I22</f>
        <v>587797</v>
      </c>
      <c r="C34" s="366">
        <f>C11+F11+H11+J11+C22+F22+H22+J22</f>
        <v>608583</v>
      </c>
      <c r="D34" s="21"/>
      <c r="E34" s="22"/>
      <c r="F34" s="22"/>
      <c r="G34" s="21"/>
      <c r="H34" s="21"/>
      <c r="I34" s="21"/>
      <c r="J34" s="4"/>
      <c r="K34" s="4"/>
      <c r="L34" s="4"/>
    </row>
    <row r="35" spans="1:12" ht="31.5" x14ac:dyDescent="0.2">
      <c r="A35" s="176" t="s">
        <v>4</v>
      </c>
      <c r="B35" s="182">
        <f>B12+D12+G12+I12+B23+D23+G23+I23</f>
        <v>384416</v>
      </c>
      <c r="C35" s="183">
        <f>C12+F12+H12+J12+C23+F23+H23+J23</f>
        <v>400232</v>
      </c>
      <c r="D35" s="17"/>
      <c r="E35" s="17"/>
      <c r="F35" s="17"/>
      <c r="G35" s="17"/>
      <c r="H35" s="17"/>
      <c r="I35" s="17"/>
      <c r="J35" s="17"/>
      <c r="K35" s="4"/>
      <c r="L35" s="4"/>
    </row>
    <row r="36" spans="1:12" ht="16.5" thickBot="1" x14ac:dyDescent="0.25">
      <c r="A36" s="319" t="s">
        <v>162</v>
      </c>
      <c r="B36" s="323">
        <f>B13+D13+G13+I13+B24+D24+G24+I24</f>
        <v>972213</v>
      </c>
      <c r="C36" s="185">
        <f>C13+F13+H13+J13+C24+F24+H24+J24</f>
        <v>1008815</v>
      </c>
      <c r="D36" s="17"/>
      <c r="E36" s="17"/>
      <c r="F36" s="17"/>
      <c r="G36" s="17"/>
      <c r="H36" s="17"/>
      <c r="I36" s="17"/>
      <c r="J36" s="17"/>
      <c r="K36" s="4"/>
      <c r="L36" s="4"/>
    </row>
    <row r="37" spans="1:12" ht="15.75" thickTop="1" x14ac:dyDescent="0.25">
      <c r="A37" s="24"/>
      <c r="B37" s="528"/>
      <c r="C37" s="528"/>
      <c r="D37" s="528"/>
      <c r="E37" s="528"/>
      <c r="F37" s="528"/>
      <c r="G37" s="528"/>
      <c r="H37" s="528"/>
      <c r="I37" s="528"/>
      <c r="J37" s="528"/>
      <c r="K37" s="4"/>
      <c r="L37" s="4"/>
    </row>
  </sheetData>
  <dataConsolidate/>
  <mergeCells count="15">
    <mergeCell ref="A1:K1"/>
    <mergeCell ref="A2:L2"/>
    <mergeCell ref="A3:K3"/>
    <mergeCell ref="B4:C4"/>
    <mergeCell ref="D4:F4"/>
    <mergeCell ref="G4:H4"/>
    <mergeCell ref="I4:J4"/>
    <mergeCell ref="B37:J37"/>
    <mergeCell ref="B15:C15"/>
    <mergeCell ref="D15:F15"/>
    <mergeCell ref="G15:H15"/>
    <mergeCell ref="I15:J15"/>
    <mergeCell ref="B27:C27"/>
    <mergeCell ref="D27:F27"/>
    <mergeCell ref="G27:H2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5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6"/>
  <sheetViews>
    <sheetView zoomScaleNormal="100" workbookViewId="0">
      <selection activeCell="H11" sqref="H11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4.85546875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1.5703125" style="1" customWidth="1"/>
    <col min="10" max="10" width="14.85546875" style="1" customWidth="1"/>
    <col min="11" max="16384" width="9.140625" style="1"/>
  </cols>
  <sheetData>
    <row r="1" spans="1:12" ht="12.75" customHeight="1" x14ac:dyDescent="0.25">
      <c r="A1" s="528"/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4"/>
    </row>
    <row r="2" spans="1:12" ht="13.5" customHeight="1" x14ac:dyDescent="0.2">
      <c r="A2" s="539" t="s">
        <v>402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</row>
    <row r="3" spans="1:12" ht="14.25" customHeight="1" thickBot="1" x14ac:dyDescent="0.3">
      <c r="A3" s="540" t="s">
        <v>393</v>
      </c>
      <c r="B3" s="541"/>
      <c r="C3" s="541"/>
      <c r="D3" s="542"/>
      <c r="E3" s="542"/>
      <c r="F3" s="542"/>
      <c r="G3" s="542"/>
      <c r="H3" s="542"/>
      <c r="I3" s="542"/>
      <c r="J3" s="542"/>
      <c r="K3" s="542"/>
      <c r="L3" s="4"/>
    </row>
    <row r="4" spans="1:12" ht="53.25" customHeight="1" thickTop="1" x14ac:dyDescent="0.2">
      <c r="A4" s="173" t="s">
        <v>153</v>
      </c>
      <c r="B4" s="529" t="s">
        <v>167</v>
      </c>
      <c r="C4" s="529"/>
      <c r="D4" s="531" t="s">
        <v>168</v>
      </c>
      <c r="E4" s="543"/>
      <c r="F4" s="543"/>
      <c r="G4" s="531" t="s">
        <v>169</v>
      </c>
      <c r="H4" s="531"/>
      <c r="I4" s="531" t="s">
        <v>119</v>
      </c>
      <c r="J4" s="544"/>
      <c r="K4" s="4"/>
      <c r="L4" s="4"/>
    </row>
    <row r="5" spans="1:12" ht="39.75" customHeight="1" x14ac:dyDescent="0.25">
      <c r="A5" s="174"/>
      <c r="B5" s="313" t="s">
        <v>332</v>
      </c>
      <c r="C5" s="314" t="s">
        <v>389</v>
      </c>
      <c r="D5" s="313" t="s">
        <v>332</v>
      </c>
      <c r="E5" s="15" t="s">
        <v>157</v>
      </c>
      <c r="F5" s="314" t="s">
        <v>389</v>
      </c>
      <c r="G5" s="313" t="s">
        <v>332</v>
      </c>
      <c r="H5" s="314" t="s">
        <v>389</v>
      </c>
      <c r="I5" s="313" t="s">
        <v>332</v>
      </c>
      <c r="J5" s="315" t="s">
        <v>389</v>
      </c>
      <c r="K5" s="4"/>
      <c r="L5" s="4"/>
    </row>
    <row r="6" spans="1:12" ht="20.25" customHeight="1" x14ac:dyDescent="0.2">
      <c r="A6" s="175" t="s">
        <v>158</v>
      </c>
      <c r="B6" s="182">
        <v>63679</v>
      </c>
      <c r="C6" s="182">
        <v>63760</v>
      </c>
      <c r="D6" s="16">
        <v>12032</v>
      </c>
      <c r="E6" s="9"/>
      <c r="F6" s="16">
        <v>12048</v>
      </c>
      <c r="G6" s="16">
        <v>72443</v>
      </c>
      <c r="H6" s="16">
        <v>78317</v>
      </c>
      <c r="I6" s="16"/>
      <c r="J6" s="10"/>
      <c r="K6" s="4"/>
      <c r="L6" s="4"/>
    </row>
    <row r="7" spans="1:12" ht="15.75" customHeight="1" x14ac:dyDescent="0.25">
      <c r="A7" s="175" t="s">
        <v>333</v>
      </c>
      <c r="B7" s="182">
        <v>28568</v>
      </c>
      <c r="C7" s="182">
        <v>28568</v>
      </c>
      <c r="D7" s="16">
        <v>5239</v>
      </c>
      <c r="E7" s="11"/>
      <c r="F7" s="16">
        <v>5239</v>
      </c>
      <c r="G7" s="16">
        <v>39543</v>
      </c>
      <c r="H7" s="16">
        <v>39645</v>
      </c>
      <c r="I7" s="16"/>
      <c r="J7" s="10"/>
      <c r="K7" s="4"/>
      <c r="L7" s="4"/>
    </row>
    <row r="8" spans="1:12" ht="34.5" customHeight="1" x14ac:dyDescent="0.25">
      <c r="A8" s="175" t="s">
        <v>386</v>
      </c>
      <c r="B8" s="182">
        <v>27545</v>
      </c>
      <c r="C8" s="182">
        <v>27648</v>
      </c>
      <c r="D8" s="16">
        <v>5267</v>
      </c>
      <c r="E8" s="11">
        <v>1940344</v>
      </c>
      <c r="F8" s="16">
        <v>5287</v>
      </c>
      <c r="G8" s="16">
        <v>12757</v>
      </c>
      <c r="H8" s="16">
        <v>13210</v>
      </c>
      <c r="I8" s="16"/>
      <c r="J8" s="10"/>
      <c r="K8" s="4"/>
      <c r="L8" s="4"/>
    </row>
    <row r="9" spans="1:12" ht="15" customHeight="1" x14ac:dyDescent="0.2">
      <c r="A9" s="175" t="s">
        <v>159</v>
      </c>
      <c r="B9" s="182">
        <v>25632</v>
      </c>
      <c r="C9" s="182">
        <v>25639</v>
      </c>
      <c r="D9" s="16">
        <v>4593</v>
      </c>
      <c r="E9" s="9"/>
      <c r="F9" s="16">
        <v>4595</v>
      </c>
      <c r="G9" s="16">
        <v>12975</v>
      </c>
      <c r="H9" s="16">
        <v>13388</v>
      </c>
      <c r="I9" s="16"/>
      <c r="J9" s="10"/>
      <c r="K9" s="4"/>
      <c r="L9" s="4"/>
    </row>
    <row r="10" spans="1:12" ht="14.25" customHeight="1" x14ac:dyDescent="0.25">
      <c r="A10" s="175" t="s">
        <v>160</v>
      </c>
      <c r="B10" s="182">
        <v>63433</v>
      </c>
      <c r="C10" s="182">
        <v>63433</v>
      </c>
      <c r="D10" s="16">
        <v>11430</v>
      </c>
      <c r="E10" s="11"/>
      <c r="F10" s="16">
        <v>11430</v>
      </c>
      <c r="G10" s="16">
        <v>158134</v>
      </c>
      <c r="H10" s="16">
        <v>164119</v>
      </c>
      <c r="I10" s="16"/>
      <c r="J10" s="10"/>
      <c r="K10" s="4"/>
      <c r="L10" s="4"/>
    </row>
    <row r="11" spans="1:12" ht="15" customHeight="1" x14ac:dyDescent="0.2">
      <c r="A11" s="176" t="s">
        <v>144</v>
      </c>
      <c r="B11" s="177">
        <f>SUM(B6:B10)</f>
        <v>208857</v>
      </c>
      <c r="C11" s="177">
        <f>SUM(C6:C10)</f>
        <v>209048</v>
      </c>
      <c r="D11" s="12">
        <f>SUM(D6:D10)</f>
        <v>38561</v>
      </c>
      <c r="E11" s="12">
        <f t="shared" ref="E11:J11" si="0">SUM(E6:E10)</f>
        <v>1940344</v>
      </c>
      <c r="F11" s="12">
        <f>SUM(F6:F10)</f>
        <v>38599</v>
      </c>
      <c r="G11" s="12">
        <f t="shared" si="0"/>
        <v>295852</v>
      </c>
      <c r="H11" s="12">
        <f>SUM(H6:H10)</f>
        <v>308679</v>
      </c>
      <c r="I11" s="12">
        <f t="shared" si="0"/>
        <v>0</v>
      </c>
      <c r="J11" s="13">
        <f t="shared" si="0"/>
        <v>0</v>
      </c>
      <c r="K11" s="4"/>
      <c r="L11" s="4"/>
    </row>
    <row r="12" spans="1:12" ht="34.5" customHeight="1" x14ac:dyDescent="0.25">
      <c r="A12" s="176" t="s">
        <v>161</v>
      </c>
      <c r="B12" s="316">
        <v>266454</v>
      </c>
      <c r="C12" s="316">
        <v>276844</v>
      </c>
      <c r="D12" s="317">
        <v>53362</v>
      </c>
      <c r="E12" s="317"/>
      <c r="F12" s="317">
        <v>54828</v>
      </c>
      <c r="G12" s="317">
        <v>64600</v>
      </c>
      <c r="H12" s="317">
        <v>68550</v>
      </c>
      <c r="I12" s="317"/>
      <c r="J12" s="318">
        <v>10</v>
      </c>
      <c r="K12" s="4"/>
      <c r="L12" s="4"/>
    </row>
    <row r="13" spans="1:12" ht="16.5" thickBot="1" x14ac:dyDescent="0.3">
      <c r="A13" s="319" t="s">
        <v>162</v>
      </c>
      <c r="B13" s="320">
        <f>B12+B11</f>
        <v>475311</v>
      </c>
      <c r="C13" s="320">
        <f>C12+C11</f>
        <v>485892</v>
      </c>
      <c r="D13" s="321">
        <f>D12+D11</f>
        <v>91923</v>
      </c>
      <c r="E13" s="321">
        <f t="shared" ref="E13:J13" si="1">E12+E11</f>
        <v>1940344</v>
      </c>
      <c r="F13" s="321">
        <f>F12+F11</f>
        <v>93427</v>
      </c>
      <c r="G13" s="321">
        <f>G12+G11</f>
        <v>360452</v>
      </c>
      <c r="H13" s="321">
        <f>H12+H11</f>
        <v>377229</v>
      </c>
      <c r="I13" s="321">
        <f t="shared" si="1"/>
        <v>0</v>
      </c>
      <c r="J13" s="322">
        <f t="shared" si="1"/>
        <v>10</v>
      </c>
      <c r="K13" s="4"/>
      <c r="L13" s="4"/>
    </row>
    <row r="14" spans="1:12" ht="17.25" thickTop="1" thickBot="1" x14ac:dyDescent="0.3">
      <c r="A14" s="178"/>
      <c r="B14" s="179"/>
      <c r="C14" s="179"/>
      <c r="D14" s="14"/>
      <c r="E14" s="14"/>
      <c r="F14" s="14"/>
      <c r="G14" s="14"/>
      <c r="H14" s="14"/>
      <c r="I14" s="14"/>
      <c r="J14" s="14"/>
      <c r="K14" s="4"/>
      <c r="L14" s="4"/>
    </row>
    <row r="15" spans="1:12" ht="46.5" customHeight="1" thickTop="1" x14ac:dyDescent="0.2">
      <c r="A15" s="173" t="s">
        <v>153</v>
      </c>
      <c r="B15" s="529" t="s">
        <v>117</v>
      </c>
      <c r="C15" s="530"/>
      <c r="D15" s="531" t="s">
        <v>170</v>
      </c>
      <c r="E15" s="531"/>
      <c r="F15" s="531"/>
      <c r="G15" s="531" t="s">
        <v>276</v>
      </c>
      <c r="H15" s="532"/>
      <c r="I15" s="531" t="s">
        <v>171</v>
      </c>
      <c r="J15" s="533"/>
      <c r="K15" s="4"/>
      <c r="L15" s="4"/>
    </row>
    <row r="16" spans="1:12" ht="39.75" customHeight="1" x14ac:dyDescent="0.25">
      <c r="A16" s="174"/>
      <c r="B16" s="313" t="s">
        <v>332</v>
      </c>
      <c r="C16" s="314" t="s">
        <v>389</v>
      </c>
      <c r="D16" s="313" t="s">
        <v>332</v>
      </c>
      <c r="E16" s="15" t="s">
        <v>157</v>
      </c>
      <c r="F16" s="314" t="s">
        <v>389</v>
      </c>
      <c r="G16" s="313" t="s">
        <v>332</v>
      </c>
      <c r="H16" s="314" t="s">
        <v>389</v>
      </c>
      <c r="I16" s="313" t="s">
        <v>332</v>
      </c>
      <c r="J16" s="315" t="s">
        <v>389</v>
      </c>
      <c r="K16" s="4"/>
      <c r="L16" s="4"/>
    </row>
    <row r="17" spans="1:12" ht="13.5" customHeight="1" x14ac:dyDescent="0.2">
      <c r="A17" s="175" t="s">
        <v>158</v>
      </c>
      <c r="B17" s="182"/>
      <c r="C17" s="182">
        <v>7730</v>
      </c>
      <c r="D17" s="182">
        <v>5000</v>
      </c>
      <c r="E17" s="182"/>
      <c r="F17" s="182">
        <v>5000</v>
      </c>
      <c r="G17" s="182"/>
      <c r="H17" s="182"/>
      <c r="I17" s="182">
        <f t="shared" ref="I17:I21" si="2">B6+D6+G6+I6+B17+D17+G17</f>
        <v>153154</v>
      </c>
      <c r="J17" s="183">
        <f t="shared" ref="J17" si="3">C6+F6+H6+J6+C17+F17+H17</f>
        <v>166855</v>
      </c>
      <c r="K17" s="4"/>
      <c r="L17" s="4"/>
    </row>
    <row r="18" spans="1:12" ht="16.5" customHeight="1" x14ac:dyDescent="0.25">
      <c r="A18" s="175" t="s">
        <v>333</v>
      </c>
      <c r="B18" s="182">
        <v>6642</v>
      </c>
      <c r="C18" s="182">
        <v>6642</v>
      </c>
      <c r="D18" s="361"/>
      <c r="E18" s="361"/>
      <c r="F18" s="361"/>
      <c r="G18" s="182"/>
      <c r="H18" s="182"/>
      <c r="I18" s="182">
        <f t="shared" si="2"/>
        <v>79992</v>
      </c>
      <c r="J18" s="183">
        <f>C7+F7+H7+J7+C18+F18+H18</f>
        <v>80094</v>
      </c>
      <c r="K18" s="4"/>
      <c r="L18" s="4"/>
    </row>
    <row r="19" spans="1:12" ht="31.5" x14ac:dyDescent="0.25">
      <c r="A19" s="175" t="s">
        <v>386</v>
      </c>
      <c r="B19" s="182">
        <v>19000</v>
      </c>
      <c r="C19" s="182">
        <v>19000</v>
      </c>
      <c r="D19" s="361"/>
      <c r="E19" s="361"/>
      <c r="F19" s="361"/>
      <c r="G19" s="182"/>
      <c r="H19" s="182"/>
      <c r="I19" s="182">
        <f t="shared" si="2"/>
        <v>64569</v>
      </c>
      <c r="J19" s="183">
        <f t="shared" ref="J19" si="4">C8+F8+H8+J8+C19+F19+H19</f>
        <v>65145</v>
      </c>
      <c r="K19" s="4"/>
      <c r="L19" s="4"/>
    </row>
    <row r="20" spans="1:12" ht="15.75" x14ac:dyDescent="0.25">
      <c r="A20" s="175" t="s">
        <v>159</v>
      </c>
      <c r="B20" s="182">
        <v>1305</v>
      </c>
      <c r="C20" s="182">
        <v>1305</v>
      </c>
      <c r="D20" s="361"/>
      <c r="E20" s="361"/>
      <c r="F20" s="361"/>
      <c r="G20" s="182"/>
      <c r="H20" s="182"/>
      <c r="I20" s="182">
        <f t="shared" si="2"/>
        <v>44505</v>
      </c>
      <c r="J20" s="183">
        <f>C9+F9+H9+J9+C20+F20+H20</f>
        <v>44927</v>
      </c>
      <c r="K20" s="4"/>
      <c r="L20" s="4"/>
    </row>
    <row r="21" spans="1:12" ht="31.5" x14ac:dyDescent="0.25">
      <c r="A21" s="175" t="s">
        <v>160</v>
      </c>
      <c r="B21" s="182">
        <v>12580</v>
      </c>
      <c r="C21" s="182">
        <v>12580</v>
      </c>
      <c r="D21" s="361"/>
      <c r="E21" s="361"/>
      <c r="F21" s="361"/>
      <c r="G21" s="182"/>
      <c r="H21" s="182"/>
      <c r="I21" s="182">
        <f t="shared" si="2"/>
        <v>245577</v>
      </c>
      <c r="J21" s="183">
        <f>C10+F10+H10+J10+C21+F21+H21</f>
        <v>251562</v>
      </c>
      <c r="K21" s="4"/>
      <c r="L21" s="4"/>
    </row>
    <row r="22" spans="1:12" ht="15.75" customHeight="1" x14ac:dyDescent="0.2">
      <c r="A22" s="176" t="s">
        <v>144</v>
      </c>
      <c r="B22" s="365">
        <f t="shared" ref="B22:H22" si="5">SUM(B17:B21)</f>
        <v>39527</v>
      </c>
      <c r="C22" s="365">
        <f>SUM(C17:C21)</f>
        <v>47257</v>
      </c>
      <c r="D22" s="365">
        <f t="shared" si="5"/>
        <v>5000</v>
      </c>
      <c r="E22" s="365">
        <f t="shared" si="5"/>
        <v>0</v>
      </c>
      <c r="F22" s="365">
        <f t="shared" si="5"/>
        <v>5000</v>
      </c>
      <c r="G22" s="365">
        <f t="shared" si="5"/>
        <v>0</v>
      </c>
      <c r="H22" s="365">
        <f t="shared" si="5"/>
        <v>0</v>
      </c>
      <c r="I22" s="365">
        <f>B11+D11+G11+I11+B22+D22+G22</f>
        <v>587797</v>
      </c>
      <c r="J22" s="366">
        <f>C11+F11+H11+J11+C22+F22+H22</f>
        <v>608583</v>
      </c>
      <c r="K22" s="4"/>
      <c r="L22" s="4"/>
    </row>
    <row r="23" spans="1:12" ht="31.5" x14ac:dyDescent="0.25">
      <c r="A23" s="176" t="s">
        <v>161</v>
      </c>
      <c r="B23" s="316"/>
      <c r="C23" s="316"/>
      <c r="D23" s="316"/>
      <c r="E23" s="316"/>
      <c r="F23" s="316"/>
      <c r="G23" s="316"/>
      <c r="H23" s="316"/>
      <c r="I23" s="182">
        <f>B12+D12+G12+I12+B23+D23+G23</f>
        <v>384416</v>
      </c>
      <c r="J23" s="183">
        <f>C12+E12+H12+J12+C23+E23+H23+F12</f>
        <v>400232</v>
      </c>
      <c r="K23" s="4"/>
      <c r="L23" s="4"/>
    </row>
    <row r="24" spans="1:12" ht="16.5" thickBot="1" x14ac:dyDescent="0.3">
      <c r="A24" s="319" t="s">
        <v>162</v>
      </c>
      <c r="B24" s="320">
        <f>B22+B23</f>
        <v>39527</v>
      </c>
      <c r="C24" s="320">
        <f>C22+C23</f>
        <v>47257</v>
      </c>
      <c r="D24" s="320">
        <f t="shared" ref="D24:H24" si="6">D22+D23</f>
        <v>5000</v>
      </c>
      <c r="E24" s="320">
        <f t="shared" si="6"/>
        <v>0</v>
      </c>
      <c r="F24" s="320">
        <f t="shared" si="6"/>
        <v>5000</v>
      </c>
      <c r="G24" s="320">
        <f>G22+G23</f>
        <v>0</v>
      </c>
      <c r="H24" s="320">
        <f t="shared" si="6"/>
        <v>0</v>
      </c>
      <c r="I24" s="323">
        <f>B13+D13+G13+I13+B24+D24+G24</f>
        <v>972213</v>
      </c>
      <c r="J24" s="185">
        <f>C13+F13+H13+J13+C24+F24+H24</f>
        <v>1008815</v>
      </c>
      <c r="K24" s="4"/>
      <c r="L24" s="4"/>
    </row>
    <row r="25" spans="1:12" ht="16.5" thickTop="1" x14ac:dyDescent="0.25">
      <c r="A25" s="180"/>
      <c r="B25" s="181"/>
      <c r="C25" s="181"/>
      <c r="D25" s="17"/>
      <c r="E25" s="17"/>
      <c r="F25" s="17"/>
      <c r="G25" s="17"/>
      <c r="H25" s="17"/>
      <c r="I25" s="17"/>
      <c r="J25" s="17"/>
      <c r="K25" s="4"/>
      <c r="L25" s="4"/>
    </row>
    <row r="26" spans="1:12" ht="15.75" x14ac:dyDescent="0.25">
      <c r="A26" s="180"/>
      <c r="B26" s="181"/>
      <c r="C26" s="181"/>
      <c r="D26" s="17"/>
      <c r="E26" s="17"/>
      <c r="F26" s="17"/>
      <c r="G26" s="17"/>
      <c r="H26" s="17"/>
      <c r="I26" s="17"/>
      <c r="J26" s="17"/>
      <c r="K26" s="4"/>
      <c r="L26" s="4"/>
    </row>
    <row r="27" spans="1:12" ht="15" x14ac:dyDescent="0.2">
      <c r="A27" s="166"/>
      <c r="B27" s="166"/>
      <c r="C27" s="166"/>
      <c r="D27" s="4"/>
      <c r="E27" s="4"/>
      <c r="F27" s="4"/>
      <c r="G27" s="4"/>
      <c r="H27" s="4"/>
      <c r="I27" s="4"/>
      <c r="J27" s="4"/>
      <c r="K27" s="4"/>
      <c r="L27" s="4"/>
    </row>
    <row r="28" spans="1:12" ht="15" x14ac:dyDescent="0.2">
      <c r="A28" s="166"/>
      <c r="B28" s="166"/>
      <c r="C28" s="166"/>
    </row>
    <row r="29" spans="1:12" ht="15" x14ac:dyDescent="0.2">
      <c r="A29" s="166"/>
      <c r="B29" s="166"/>
      <c r="C29" s="166"/>
    </row>
    <row r="30" spans="1:12" ht="15" x14ac:dyDescent="0.2">
      <c r="A30" s="166"/>
      <c r="B30" s="166"/>
      <c r="C30" s="166"/>
    </row>
    <row r="31" spans="1:12" ht="15" x14ac:dyDescent="0.2">
      <c r="A31" s="166"/>
      <c r="B31" s="166"/>
      <c r="C31" s="166"/>
    </row>
    <row r="32" spans="1:12" ht="15" x14ac:dyDescent="0.2">
      <c r="A32" s="166"/>
      <c r="B32" s="166"/>
      <c r="C32" s="166"/>
    </row>
    <row r="33" spans="1:3" ht="15" x14ac:dyDescent="0.2">
      <c r="A33" s="166"/>
      <c r="B33" s="166"/>
      <c r="C33" s="166"/>
    </row>
    <row r="34" spans="1:3" ht="15" x14ac:dyDescent="0.2">
      <c r="A34" s="166"/>
      <c r="B34" s="166"/>
      <c r="C34" s="166"/>
    </row>
    <row r="35" spans="1:3" ht="15" x14ac:dyDescent="0.2">
      <c r="A35" s="166"/>
      <c r="B35" s="166"/>
      <c r="C35" s="166"/>
    </row>
    <row r="36" spans="1:3" ht="15" x14ac:dyDescent="0.2">
      <c r="A36" s="166"/>
      <c r="B36" s="166"/>
      <c r="C36" s="166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3"/>
  <sheetViews>
    <sheetView view="pageBreakPreview" topLeftCell="A27" zoomScaleNormal="100" zoomScaleSheetLayoutView="100" workbookViewId="0">
      <selection activeCell="F25" sqref="F25"/>
    </sheetView>
  </sheetViews>
  <sheetFormatPr defaultRowHeight="12.75" x14ac:dyDescent="0.2"/>
  <cols>
    <col min="1" max="1" width="9.5703125" style="72" customWidth="1"/>
    <col min="2" max="2" width="83.85546875" style="72" customWidth="1"/>
    <col min="3" max="3" width="14.140625" style="72" customWidth="1"/>
    <col min="4" max="4" width="17.140625" style="72" customWidth="1"/>
    <col min="5" max="16384" width="9.140625" style="72"/>
  </cols>
  <sheetData>
    <row r="1" spans="1:4" x14ac:dyDescent="0.2">
      <c r="B1" s="73" t="s">
        <v>396</v>
      </c>
    </row>
    <row r="2" spans="1:4" x14ac:dyDescent="0.2">
      <c r="A2" s="545"/>
      <c r="B2" s="545"/>
      <c r="C2" s="73"/>
      <c r="D2" s="73"/>
    </row>
    <row r="3" spans="1:4" ht="19.5" customHeight="1" x14ac:dyDescent="0.2">
      <c r="A3" s="546" t="s">
        <v>331</v>
      </c>
      <c r="B3" s="546"/>
      <c r="C3" s="74"/>
      <c r="D3" s="74"/>
    </row>
    <row r="4" spans="1:4" ht="15.95" customHeight="1" thickBot="1" x14ac:dyDescent="0.25">
      <c r="A4" s="110"/>
      <c r="B4" s="172"/>
      <c r="D4" s="172" t="s">
        <v>121</v>
      </c>
    </row>
    <row r="5" spans="1:4" ht="46.5" customHeight="1" x14ac:dyDescent="0.2">
      <c r="A5" s="432" t="s">
        <v>0</v>
      </c>
      <c r="B5" s="433" t="s">
        <v>87</v>
      </c>
      <c r="C5" s="434" t="s">
        <v>325</v>
      </c>
      <c r="D5" s="435" t="s">
        <v>389</v>
      </c>
    </row>
    <row r="6" spans="1:4" s="76" customFormat="1" ht="20.25" customHeight="1" x14ac:dyDescent="0.2">
      <c r="A6" s="436">
        <v>1</v>
      </c>
      <c r="B6" s="194" t="s">
        <v>88</v>
      </c>
      <c r="C6" s="195">
        <v>158119</v>
      </c>
      <c r="D6" s="437">
        <v>160254</v>
      </c>
    </row>
    <row r="7" spans="1:4" s="76" customFormat="1" ht="15.75" customHeight="1" x14ac:dyDescent="0.2">
      <c r="A7" s="436">
        <v>2</v>
      </c>
      <c r="B7" s="196" t="s">
        <v>89</v>
      </c>
      <c r="C7" s="197">
        <v>252870</v>
      </c>
      <c r="D7" s="438">
        <v>252870</v>
      </c>
    </row>
    <row r="8" spans="1:4" s="76" customFormat="1" ht="30.75" customHeight="1" x14ac:dyDescent="0.2">
      <c r="A8" s="436">
        <v>3</v>
      </c>
      <c r="B8" s="196" t="s">
        <v>90</v>
      </c>
      <c r="C8" s="195">
        <v>338792</v>
      </c>
      <c r="D8" s="437">
        <v>352777</v>
      </c>
    </row>
    <row r="9" spans="1:4" ht="19.5" customHeight="1" x14ac:dyDescent="0.2">
      <c r="A9" s="436">
        <v>4</v>
      </c>
      <c r="B9" s="196" t="s">
        <v>277</v>
      </c>
      <c r="C9" s="195">
        <v>16915</v>
      </c>
      <c r="D9" s="437">
        <v>22238</v>
      </c>
    </row>
    <row r="10" spans="1:4" ht="19.5" customHeight="1" x14ac:dyDescent="0.2">
      <c r="A10" s="436">
        <v>5</v>
      </c>
      <c r="B10" s="196" t="s">
        <v>91</v>
      </c>
      <c r="C10" s="195">
        <v>199034</v>
      </c>
      <c r="D10" s="437">
        <v>219501</v>
      </c>
    </row>
    <row r="11" spans="1:4" ht="19.5" customHeight="1" x14ac:dyDescent="0.2">
      <c r="A11" s="436"/>
      <c r="B11" s="196" t="s">
        <v>212</v>
      </c>
      <c r="C11" s="195">
        <v>160000</v>
      </c>
      <c r="D11" s="437">
        <v>160000</v>
      </c>
    </row>
    <row r="12" spans="1:4" ht="19.5" customHeight="1" x14ac:dyDescent="0.2">
      <c r="A12" s="436">
        <v>6</v>
      </c>
      <c r="B12" s="196" t="s">
        <v>407</v>
      </c>
      <c r="C12" s="195"/>
      <c r="D12" s="437">
        <v>6601</v>
      </c>
    </row>
    <row r="13" spans="1:4" ht="19.5" customHeight="1" x14ac:dyDescent="0.2">
      <c r="A13" s="436">
        <v>7</v>
      </c>
      <c r="B13" s="198" t="s">
        <v>432</v>
      </c>
      <c r="C13" s="199">
        <f>SUM(C6:C11)-C11</f>
        <v>965730</v>
      </c>
      <c r="D13" s="439">
        <f>SUM(D6:D11)-D11+D12</f>
        <v>1014241</v>
      </c>
    </row>
    <row r="14" spans="1:4" ht="30.75" customHeight="1" x14ac:dyDescent="0.2">
      <c r="A14" s="436">
        <v>8</v>
      </c>
      <c r="B14" s="196" t="s">
        <v>429</v>
      </c>
      <c r="C14" s="199"/>
      <c r="D14" s="439">
        <v>10000</v>
      </c>
    </row>
    <row r="15" spans="1:4" ht="25.5" customHeight="1" x14ac:dyDescent="0.2">
      <c r="A15" s="436">
        <v>9</v>
      </c>
      <c r="B15" s="196" t="s">
        <v>92</v>
      </c>
      <c r="C15" s="195">
        <v>59206</v>
      </c>
      <c r="D15" s="437">
        <v>59206</v>
      </c>
    </row>
    <row r="16" spans="1:4" ht="19.5" customHeight="1" x14ac:dyDescent="0.2">
      <c r="A16" s="436">
        <v>10</v>
      </c>
      <c r="B16" s="198" t="s">
        <v>433</v>
      </c>
      <c r="C16" s="200">
        <f>SUM(C15)</f>
        <v>59206</v>
      </c>
      <c r="D16" s="440">
        <f>SUM(D15)+D14</f>
        <v>69206</v>
      </c>
    </row>
    <row r="17" spans="1:4" ht="30.75" customHeight="1" x14ac:dyDescent="0.2">
      <c r="A17" s="436">
        <v>11</v>
      </c>
      <c r="B17" s="196" t="s">
        <v>435</v>
      </c>
      <c r="C17" s="195">
        <v>540000</v>
      </c>
      <c r="D17" s="437">
        <v>540000</v>
      </c>
    </row>
    <row r="18" spans="1:4" ht="19.5" customHeight="1" x14ac:dyDescent="0.2">
      <c r="A18" s="436">
        <v>12</v>
      </c>
      <c r="B18" s="198" t="s">
        <v>434</v>
      </c>
      <c r="C18" s="199">
        <f>C17</f>
        <v>540000</v>
      </c>
      <c r="D18" s="439">
        <f>D17</f>
        <v>540000</v>
      </c>
    </row>
    <row r="19" spans="1:4" ht="19.5" customHeight="1" x14ac:dyDescent="0.2">
      <c r="A19" s="436">
        <v>13</v>
      </c>
      <c r="B19" s="196" t="s">
        <v>408</v>
      </c>
      <c r="C19" s="199"/>
      <c r="D19" s="438">
        <v>4</v>
      </c>
    </row>
    <row r="20" spans="1:4" ht="19.5" customHeight="1" x14ac:dyDescent="0.2">
      <c r="A20" s="436">
        <v>14</v>
      </c>
      <c r="B20" s="196" t="s">
        <v>234</v>
      </c>
      <c r="C20" s="195">
        <v>189000</v>
      </c>
      <c r="D20" s="437">
        <v>189000</v>
      </c>
    </row>
    <row r="21" spans="1:4" ht="19.5" customHeight="1" x14ac:dyDescent="0.2">
      <c r="A21" s="436">
        <v>15</v>
      </c>
      <c r="B21" s="196" t="s">
        <v>93</v>
      </c>
      <c r="C21" s="195">
        <v>570000</v>
      </c>
      <c r="D21" s="437">
        <v>569771</v>
      </c>
    </row>
    <row r="22" spans="1:4" ht="19.5" customHeight="1" x14ac:dyDescent="0.2">
      <c r="A22" s="436">
        <v>16</v>
      </c>
      <c r="B22" s="196" t="s">
        <v>94</v>
      </c>
      <c r="C22" s="195">
        <v>39000</v>
      </c>
      <c r="D22" s="437">
        <v>39000</v>
      </c>
    </row>
    <row r="23" spans="1:4" ht="19.5" customHeight="1" x14ac:dyDescent="0.2">
      <c r="A23" s="436">
        <v>17</v>
      </c>
      <c r="B23" s="196" t="s">
        <v>95</v>
      </c>
      <c r="C23" s="195">
        <v>250</v>
      </c>
      <c r="D23" s="437">
        <v>475</v>
      </c>
    </row>
    <row r="24" spans="1:4" ht="19.5" customHeight="1" x14ac:dyDescent="0.2">
      <c r="A24" s="436">
        <v>18</v>
      </c>
      <c r="B24" s="198" t="s">
        <v>436</v>
      </c>
      <c r="C24" s="199">
        <f>SUM(C21:C23)</f>
        <v>609250</v>
      </c>
      <c r="D24" s="439">
        <f>SUM(D21:D23)</f>
        <v>609246</v>
      </c>
    </row>
    <row r="25" spans="1:4" ht="19.5" customHeight="1" x14ac:dyDescent="0.2">
      <c r="A25" s="436">
        <v>19</v>
      </c>
      <c r="B25" s="196" t="s">
        <v>96</v>
      </c>
      <c r="C25" s="195">
        <v>1750</v>
      </c>
      <c r="D25" s="437">
        <v>1750</v>
      </c>
    </row>
    <row r="26" spans="1:4" ht="19.5" customHeight="1" x14ac:dyDescent="0.2">
      <c r="A26" s="436">
        <v>20</v>
      </c>
      <c r="B26" s="198" t="s">
        <v>437</v>
      </c>
      <c r="C26" s="199">
        <f>C24+C25+C20</f>
        <v>800000</v>
      </c>
      <c r="D26" s="439">
        <f>D24+D25+D20+D19</f>
        <v>800000</v>
      </c>
    </row>
    <row r="27" spans="1:4" ht="19.5" customHeight="1" x14ac:dyDescent="0.2">
      <c r="A27" s="436">
        <v>21</v>
      </c>
      <c r="B27" s="201" t="s">
        <v>97</v>
      </c>
      <c r="C27" s="195">
        <v>800</v>
      </c>
      <c r="D27" s="437">
        <v>800</v>
      </c>
    </row>
    <row r="28" spans="1:4" ht="19.5" customHeight="1" x14ac:dyDescent="0.2">
      <c r="A28" s="436">
        <v>22</v>
      </c>
      <c r="B28" s="201" t="s">
        <v>98</v>
      </c>
      <c r="C28" s="195">
        <v>58706</v>
      </c>
      <c r="D28" s="437">
        <v>58706</v>
      </c>
    </row>
    <row r="29" spans="1:4" ht="19.5" customHeight="1" x14ac:dyDescent="0.2">
      <c r="A29" s="436">
        <v>23</v>
      </c>
      <c r="B29" s="201" t="s">
        <v>253</v>
      </c>
      <c r="C29" s="195">
        <v>58000</v>
      </c>
      <c r="D29" s="437">
        <v>58000</v>
      </c>
    </row>
    <row r="30" spans="1:4" ht="19.5" customHeight="1" x14ac:dyDescent="0.2">
      <c r="A30" s="436">
        <v>24</v>
      </c>
      <c r="B30" s="201" t="s">
        <v>99</v>
      </c>
      <c r="C30" s="195">
        <v>1300</v>
      </c>
      <c r="D30" s="437">
        <v>7600</v>
      </c>
    </row>
    <row r="31" spans="1:4" ht="19.5" customHeight="1" x14ac:dyDescent="0.2">
      <c r="A31" s="436">
        <v>25</v>
      </c>
      <c r="B31" s="201" t="s">
        <v>224</v>
      </c>
      <c r="C31" s="195">
        <v>20000</v>
      </c>
      <c r="D31" s="437">
        <v>20000</v>
      </c>
    </row>
    <row r="32" spans="1:4" ht="19.5" customHeight="1" x14ac:dyDescent="0.2">
      <c r="A32" s="436">
        <v>26</v>
      </c>
      <c r="B32" s="201" t="s">
        <v>100</v>
      </c>
      <c r="C32" s="195">
        <v>1000</v>
      </c>
      <c r="D32" s="437">
        <v>1000</v>
      </c>
    </row>
    <row r="33" spans="1:4" ht="19.5" customHeight="1" x14ac:dyDescent="0.2">
      <c r="A33" s="436">
        <v>27</v>
      </c>
      <c r="B33" s="201" t="s">
        <v>101</v>
      </c>
      <c r="C33" s="195">
        <v>320643</v>
      </c>
      <c r="D33" s="437">
        <v>314269</v>
      </c>
    </row>
    <row r="34" spans="1:4" ht="19.5" customHeight="1" x14ac:dyDescent="0.2">
      <c r="A34" s="436">
        <v>28</v>
      </c>
      <c r="B34" s="201" t="s">
        <v>225</v>
      </c>
      <c r="C34" s="195">
        <v>23000</v>
      </c>
      <c r="D34" s="437">
        <v>23000</v>
      </c>
    </row>
    <row r="35" spans="1:4" ht="19.5" customHeight="1" x14ac:dyDescent="0.2">
      <c r="A35" s="436">
        <v>29</v>
      </c>
      <c r="B35" s="201" t="s">
        <v>102</v>
      </c>
      <c r="C35" s="195">
        <v>150</v>
      </c>
      <c r="D35" s="437">
        <v>150</v>
      </c>
    </row>
    <row r="36" spans="1:4" ht="19.5" customHeight="1" x14ac:dyDescent="0.2">
      <c r="A36" s="436">
        <v>30</v>
      </c>
      <c r="B36" s="201" t="s">
        <v>415</v>
      </c>
      <c r="C36" s="195">
        <v>800</v>
      </c>
      <c r="D36" s="437">
        <v>874</v>
      </c>
    </row>
    <row r="37" spans="1:4" ht="19.5" customHeight="1" x14ac:dyDescent="0.2">
      <c r="A37" s="436">
        <v>31</v>
      </c>
      <c r="B37" s="202" t="s">
        <v>438</v>
      </c>
      <c r="C37" s="203">
        <f>SUM(C27:C36)</f>
        <v>484399</v>
      </c>
      <c r="D37" s="441">
        <f>SUM(D27:D36)</f>
        <v>484399</v>
      </c>
    </row>
    <row r="38" spans="1:4" ht="19.5" customHeight="1" x14ac:dyDescent="0.2">
      <c r="A38" s="436">
        <v>32</v>
      </c>
      <c r="B38" s="201" t="s">
        <v>103</v>
      </c>
      <c r="C38" s="195">
        <v>168276</v>
      </c>
      <c r="D38" s="437">
        <v>168276</v>
      </c>
    </row>
    <row r="39" spans="1:4" ht="19.5" customHeight="1" x14ac:dyDescent="0.2">
      <c r="A39" s="436">
        <v>33</v>
      </c>
      <c r="B39" s="198" t="s">
        <v>439</v>
      </c>
      <c r="C39" s="199">
        <f>C38</f>
        <v>168276</v>
      </c>
      <c r="D39" s="439">
        <f>D38</f>
        <v>168276</v>
      </c>
    </row>
    <row r="40" spans="1:4" ht="39" customHeight="1" x14ac:dyDescent="0.2">
      <c r="A40" s="436">
        <v>34</v>
      </c>
      <c r="B40" s="196" t="s">
        <v>440</v>
      </c>
      <c r="C40" s="195">
        <v>10500</v>
      </c>
      <c r="D40" s="437">
        <v>500</v>
      </c>
    </row>
    <row r="41" spans="1:4" ht="33" customHeight="1" x14ac:dyDescent="0.2">
      <c r="A41" s="436">
        <v>35</v>
      </c>
      <c r="B41" s="201" t="s">
        <v>401</v>
      </c>
      <c r="C41" s="195">
        <v>4884</v>
      </c>
      <c r="D41" s="437">
        <v>4884</v>
      </c>
    </row>
    <row r="42" spans="1:4" ht="19.5" customHeight="1" x14ac:dyDescent="0.2">
      <c r="A42" s="436">
        <v>36</v>
      </c>
      <c r="B42" s="198" t="s">
        <v>441</v>
      </c>
      <c r="C42" s="199">
        <f>SUM(C40:C41)</f>
        <v>15384</v>
      </c>
      <c r="D42" s="439">
        <f>SUM(D40:D41)</f>
        <v>5384</v>
      </c>
    </row>
    <row r="43" spans="1:4" ht="29.25" customHeight="1" x14ac:dyDescent="0.2">
      <c r="A43" s="436">
        <v>37</v>
      </c>
      <c r="B43" s="196" t="s">
        <v>104</v>
      </c>
      <c r="C43" s="195">
        <v>3000</v>
      </c>
      <c r="D43" s="437">
        <v>3000</v>
      </c>
    </row>
    <row r="44" spans="1:4" ht="19.5" customHeight="1" x14ac:dyDescent="0.2">
      <c r="A44" s="436">
        <v>38</v>
      </c>
      <c r="B44" s="201" t="s">
        <v>226</v>
      </c>
      <c r="C44" s="195">
        <v>1000</v>
      </c>
      <c r="D44" s="437">
        <v>1000</v>
      </c>
    </row>
    <row r="45" spans="1:4" ht="19.5" customHeight="1" x14ac:dyDescent="0.2">
      <c r="A45" s="436">
        <v>39</v>
      </c>
      <c r="B45" s="198" t="s">
        <v>442</v>
      </c>
      <c r="C45" s="199">
        <f>SUM(C43:C44)</f>
        <v>4000</v>
      </c>
      <c r="D45" s="439">
        <f>SUM(D43:D44)</f>
        <v>4000</v>
      </c>
    </row>
    <row r="46" spans="1:4" ht="19.5" customHeight="1" x14ac:dyDescent="0.2">
      <c r="A46" s="436">
        <v>40</v>
      </c>
      <c r="B46" s="202" t="s">
        <v>443</v>
      </c>
      <c r="C46" s="203">
        <f>C13+C18+C26+C37+C39+C42+C45+C16</f>
        <v>3036995</v>
      </c>
      <c r="D46" s="441">
        <f>D13+D18+D26+D37+D39+D42+D45+D16</f>
        <v>3085506</v>
      </c>
    </row>
    <row r="47" spans="1:4" ht="21.75" customHeight="1" x14ac:dyDescent="0.2">
      <c r="A47" s="436">
        <v>41</v>
      </c>
      <c r="B47" s="204" t="s">
        <v>105</v>
      </c>
      <c r="C47" s="195">
        <v>2280000</v>
      </c>
      <c r="D47" s="437">
        <v>2297133</v>
      </c>
    </row>
    <row r="48" spans="1:4" ht="21.75" customHeight="1" x14ac:dyDescent="0.2">
      <c r="A48" s="436">
        <v>42</v>
      </c>
      <c r="B48" s="204" t="s">
        <v>326</v>
      </c>
      <c r="C48" s="195">
        <v>300000</v>
      </c>
      <c r="D48" s="437">
        <v>300000</v>
      </c>
    </row>
    <row r="49" spans="1:4" ht="21.75" customHeight="1" x14ac:dyDescent="0.2">
      <c r="A49" s="436">
        <v>43</v>
      </c>
      <c r="B49" s="204" t="s">
        <v>314</v>
      </c>
      <c r="C49" s="195">
        <v>250000</v>
      </c>
      <c r="D49" s="437">
        <v>250000</v>
      </c>
    </row>
    <row r="50" spans="1:4" ht="21.75" customHeight="1" x14ac:dyDescent="0.2">
      <c r="A50" s="436">
        <v>44</v>
      </c>
      <c r="B50" s="205" t="s">
        <v>444</v>
      </c>
      <c r="C50" s="258">
        <f>C47+C49+C48</f>
        <v>2830000</v>
      </c>
      <c r="D50" s="442">
        <f>D47+D49+D48</f>
        <v>2847133</v>
      </c>
    </row>
    <row r="51" spans="1:4" ht="27" customHeight="1" thickBot="1" x14ac:dyDescent="0.25">
      <c r="A51" s="436">
        <v>45</v>
      </c>
      <c r="B51" s="443" t="s">
        <v>445</v>
      </c>
      <c r="C51" s="444">
        <f>C46+C50</f>
        <v>5866995</v>
      </c>
      <c r="D51" s="445">
        <f>D46+D50</f>
        <v>5932639</v>
      </c>
    </row>
    <row r="53" spans="1:4" ht="12" customHeight="1" x14ac:dyDescent="0.2"/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E4665-21FD-4E6C-984B-0FD2F6D06BF0}">
  <dimension ref="A1:AE96"/>
  <sheetViews>
    <sheetView view="pageBreakPreview" topLeftCell="A66" zoomScaleNormal="100" zoomScaleSheetLayoutView="100" workbookViewId="0">
      <selection activeCell="D25" sqref="D25"/>
    </sheetView>
  </sheetViews>
  <sheetFormatPr defaultRowHeight="12.75" x14ac:dyDescent="0.2"/>
  <cols>
    <col min="1" max="1" width="9.140625" style="72" customWidth="1"/>
    <col min="2" max="2" width="87.5703125" style="72" customWidth="1"/>
    <col min="3" max="3" width="18.5703125" style="72" customWidth="1"/>
    <col min="4" max="4" width="19.28515625" style="72" customWidth="1"/>
    <col min="5" max="19" width="2.7109375" style="72" customWidth="1"/>
    <col min="20" max="20" width="29.5703125" style="72" customWidth="1"/>
    <col min="21" max="23" width="2.7109375" style="72" customWidth="1"/>
    <col min="24" max="24" width="21" style="72" customWidth="1"/>
    <col min="25" max="26" width="2.7109375" style="72" customWidth="1"/>
    <col min="27" max="16384" width="9.140625" style="72"/>
  </cols>
  <sheetData>
    <row r="1" spans="1:31" ht="21" customHeight="1" x14ac:dyDescent="0.2">
      <c r="A1" s="545" t="s">
        <v>397</v>
      </c>
      <c r="B1" s="545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78"/>
      <c r="Y1" s="78"/>
      <c r="Z1" s="78"/>
      <c r="AA1" s="78"/>
      <c r="AB1" s="78"/>
      <c r="AC1" s="78"/>
      <c r="AD1" s="78"/>
      <c r="AE1" s="78"/>
    </row>
    <row r="2" spans="1:31" ht="25.5" customHeight="1" x14ac:dyDescent="0.2">
      <c r="A2" s="546" t="s">
        <v>327</v>
      </c>
      <c r="B2" s="546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78"/>
      <c r="Y2" s="78"/>
      <c r="Z2" s="78"/>
      <c r="AA2" s="78"/>
      <c r="AB2" s="78"/>
      <c r="AC2" s="78"/>
      <c r="AD2" s="78"/>
      <c r="AE2" s="78"/>
    </row>
    <row r="3" spans="1:31" ht="19.5" customHeight="1" thickBot="1" x14ac:dyDescent="0.25">
      <c r="A3" s="110"/>
      <c r="B3" s="495"/>
      <c r="D3" s="502" t="s">
        <v>121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78"/>
      <c r="Y3" s="78"/>
      <c r="Z3" s="78"/>
      <c r="AA3" s="78"/>
      <c r="AB3" s="78"/>
      <c r="AC3" s="78"/>
      <c r="AD3" s="78"/>
      <c r="AE3" s="78"/>
    </row>
    <row r="4" spans="1:31" ht="52.5" customHeight="1" x14ac:dyDescent="0.2">
      <c r="A4" s="432"/>
      <c r="B4" s="446" t="s">
        <v>87</v>
      </c>
      <c r="C4" s="434" t="s">
        <v>323</v>
      </c>
      <c r="D4" s="496" t="s">
        <v>389</v>
      </c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78"/>
      <c r="Y4" s="78"/>
      <c r="Z4" s="78"/>
      <c r="AA4" s="78"/>
      <c r="AB4" s="78"/>
      <c r="AC4" s="78"/>
      <c r="AD4" s="78"/>
      <c r="AE4" s="78"/>
    </row>
    <row r="5" spans="1:31" ht="17.25" customHeight="1" x14ac:dyDescent="0.2">
      <c r="A5" s="447">
        <v>1</v>
      </c>
      <c r="B5" s="275" t="s">
        <v>118</v>
      </c>
      <c r="C5" s="200">
        <v>118420</v>
      </c>
      <c r="D5" s="440">
        <v>150933</v>
      </c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78"/>
      <c r="Y5" s="78"/>
      <c r="Z5" s="78"/>
      <c r="AA5" s="78"/>
      <c r="AB5" s="78"/>
      <c r="AC5" s="78"/>
      <c r="AD5" s="78"/>
      <c r="AE5" s="78"/>
    </row>
    <row r="6" spans="1:31" s="76" customFormat="1" ht="20.25" customHeight="1" x14ac:dyDescent="0.2">
      <c r="A6" s="447">
        <v>2</v>
      </c>
      <c r="B6" s="275" t="s">
        <v>75</v>
      </c>
      <c r="C6" s="200">
        <v>22500</v>
      </c>
      <c r="D6" s="440">
        <v>28253</v>
      </c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</row>
    <row r="7" spans="1:31" ht="15.75" customHeight="1" x14ac:dyDescent="0.2">
      <c r="A7" s="447">
        <v>3</v>
      </c>
      <c r="B7" s="194" t="s">
        <v>214</v>
      </c>
      <c r="C7" s="195">
        <v>200</v>
      </c>
      <c r="D7" s="437">
        <v>350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8"/>
      <c r="Y7" s="78"/>
      <c r="Z7" s="78"/>
      <c r="AA7" s="547"/>
      <c r="AB7" s="547"/>
      <c r="AC7" s="547"/>
      <c r="AD7" s="547"/>
    </row>
    <row r="8" spans="1:31" ht="19.5" customHeight="1" x14ac:dyDescent="0.2">
      <c r="A8" s="447">
        <v>4</v>
      </c>
      <c r="B8" s="194" t="s">
        <v>215</v>
      </c>
      <c r="C8" s="195">
        <v>2500</v>
      </c>
      <c r="D8" s="437">
        <v>5510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8"/>
      <c r="Y8" s="78"/>
      <c r="Z8" s="78"/>
    </row>
    <row r="9" spans="1:31" ht="19.5" customHeight="1" x14ac:dyDescent="0.2">
      <c r="A9" s="447">
        <v>5</v>
      </c>
      <c r="B9" s="275" t="s">
        <v>5</v>
      </c>
      <c r="C9" s="200">
        <f>C7+C8</f>
        <v>2700</v>
      </c>
      <c r="D9" s="440">
        <f>D7+D8</f>
        <v>5860</v>
      </c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78"/>
      <c r="Y9" s="78"/>
      <c r="Z9" s="78"/>
      <c r="AA9" s="78"/>
      <c r="AB9" s="78"/>
      <c r="AC9" s="78"/>
      <c r="AD9" s="78"/>
      <c r="AE9" s="78"/>
    </row>
    <row r="10" spans="1:31" ht="19.5" customHeight="1" x14ac:dyDescent="0.2">
      <c r="A10" s="447">
        <v>6</v>
      </c>
      <c r="B10" s="194" t="s">
        <v>216</v>
      </c>
      <c r="C10" s="195">
        <v>1000</v>
      </c>
      <c r="D10" s="437">
        <v>1405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8"/>
      <c r="Y10" s="78"/>
      <c r="Z10" s="78"/>
      <c r="AA10" s="78"/>
      <c r="AB10" s="78"/>
      <c r="AC10" s="78"/>
      <c r="AD10" s="78"/>
      <c r="AE10" s="78"/>
    </row>
    <row r="11" spans="1:31" ht="19.5" customHeight="1" x14ac:dyDescent="0.2">
      <c r="A11" s="447">
        <v>7</v>
      </c>
      <c r="B11" s="194" t="s">
        <v>279</v>
      </c>
      <c r="C11" s="195">
        <v>600</v>
      </c>
      <c r="D11" s="437">
        <v>645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8"/>
      <c r="Y11" s="78"/>
      <c r="Z11" s="78"/>
      <c r="AA11" s="78"/>
      <c r="AB11" s="78"/>
      <c r="AC11" s="78"/>
      <c r="AD11" s="78"/>
      <c r="AE11" s="78"/>
    </row>
    <row r="12" spans="1:31" ht="19.5" customHeight="1" x14ac:dyDescent="0.2">
      <c r="A12" s="447">
        <v>8</v>
      </c>
      <c r="B12" s="275" t="s">
        <v>374</v>
      </c>
      <c r="C12" s="200">
        <f>C10+C11</f>
        <v>1600</v>
      </c>
      <c r="D12" s="440">
        <f>D10+D11</f>
        <v>2050</v>
      </c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78"/>
      <c r="Y12" s="78"/>
      <c r="Z12" s="78"/>
      <c r="AA12" s="78"/>
      <c r="AB12" s="78"/>
      <c r="AC12" s="78"/>
      <c r="AD12" s="78"/>
      <c r="AE12" s="78"/>
    </row>
    <row r="13" spans="1:31" ht="19.5" customHeight="1" x14ac:dyDescent="0.2">
      <c r="A13" s="447">
        <v>9</v>
      </c>
      <c r="B13" s="194" t="s">
        <v>217</v>
      </c>
      <c r="C13" s="195">
        <v>37500</v>
      </c>
      <c r="D13" s="437">
        <v>37500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8"/>
      <c r="Y13" s="78"/>
      <c r="Z13" s="78"/>
      <c r="AA13" s="78"/>
      <c r="AB13" s="78"/>
      <c r="AC13" s="78"/>
      <c r="AD13" s="78"/>
      <c r="AE13" s="78"/>
    </row>
    <row r="14" spans="1:31" ht="19.5" customHeight="1" x14ac:dyDescent="0.2">
      <c r="A14" s="447">
        <v>10</v>
      </c>
      <c r="B14" s="194" t="s">
        <v>76</v>
      </c>
      <c r="C14" s="195">
        <v>1000</v>
      </c>
      <c r="D14" s="437">
        <v>1000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8"/>
      <c r="Y14" s="78"/>
      <c r="Z14" s="78"/>
      <c r="AA14" s="78"/>
      <c r="AB14" s="78"/>
      <c r="AC14" s="78"/>
      <c r="AD14" s="78"/>
      <c r="AE14" s="78"/>
    </row>
    <row r="15" spans="1:31" ht="19.5" customHeight="1" x14ac:dyDescent="0.2">
      <c r="A15" s="447">
        <v>11</v>
      </c>
      <c r="B15" s="194" t="s">
        <v>218</v>
      </c>
      <c r="C15" s="195">
        <v>65000</v>
      </c>
      <c r="D15" s="437">
        <v>65000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8"/>
      <c r="Y15" s="78"/>
      <c r="Z15" s="78"/>
      <c r="AA15" s="78"/>
      <c r="AB15" s="78"/>
      <c r="AC15" s="78"/>
      <c r="AD15" s="78"/>
      <c r="AE15" s="78"/>
    </row>
    <row r="16" spans="1:31" ht="19.5" customHeight="1" x14ac:dyDescent="0.2">
      <c r="A16" s="447">
        <v>12</v>
      </c>
      <c r="B16" s="194" t="s">
        <v>219</v>
      </c>
      <c r="C16" s="195">
        <v>4000</v>
      </c>
      <c r="D16" s="437">
        <v>5900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8"/>
      <c r="Y16" s="78"/>
      <c r="Z16" s="78"/>
      <c r="AA16" s="78"/>
      <c r="AB16" s="78"/>
      <c r="AC16" s="78"/>
      <c r="AD16" s="78"/>
      <c r="AE16" s="78"/>
    </row>
    <row r="17" spans="1:24" ht="19.5" customHeight="1" x14ac:dyDescent="0.2">
      <c r="A17" s="447">
        <v>13</v>
      </c>
      <c r="B17" s="276" t="s">
        <v>220</v>
      </c>
      <c r="C17" s="195">
        <v>1300</v>
      </c>
      <c r="D17" s="437">
        <v>7600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8"/>
    </row>
    <row r="18" spans="1:24" ht="19.5" customHeight="1" x14ac:dyDescent="0.2">
      <c r="A18" s="447">
        <v>14</v>
      </c>
      <c r="B18" s="277" t="s">
        <v>221</v>
      </c>
      <c r="C18" s="278">
        <v>4500</v>
      </c>
      <c r="D18" s="448">
        <v>13060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8"/>
    </row>
    <row r="19" spans="1:24" ht="19.5" customHeight="1" x14ac:dyDescent="0.2">
      <c r="A19" s="447">
        <v>15</v>
      </c>
      <c r="B19" s="194" t="s">
        <v>222</v>
      </c>
      <c r="C19" s="195">
        <v>43000</v>
      </c>
      <c r="D19" s="437">
        <v>58190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8"/>
    </row>
    <row r="20" spans="1:24" ht="19.5" customHeight="1" x14ac:dyDescent="0.2">
      <c r="A20" s="447">
        <v>16</v>
      </c>
      <c r="B20" s="275" t="s">
        <v>207</v>
      </c>
      <c r="C20" s="200">
        <f>C13+C14+C15+C16+C17+C18+C19</f>
        <v>156300</v>
      </c>
      <c r="D20" s="440">
        <f>D13+D14+D15+D16+D17+D18+D19</f>
        <v>188250</v>
      </c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</row>
    <row r="21" spans="1:24" ht="19.5" customHeight="1" x14ac:dyDescent="0.2">
      <c r="A21" s="447">
        <v>17</v>
      </c>
      <c r="B21" s="194" t="s">
        <v>77</v>
      </c>
      <c r="C21" s="195">
        <v>3000</v>
      </c>
      <c r="D21" s="437">
        <v>2200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8"/>
    </row>
    <row r="22" spans="1:24" ht="19.5" customHeight="1" x14ac:dyDescent="0.2">
      <c r="A22" s="447">
        <v>18</v>
      </c>
      <c r="B22" s="194" t="s">
        <v>78</v>
      </c>
      <c r="C22" s="195">
        <v>3500</v>
      </c>
      <c r="D22" s="437">
        <v>3500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8"/>
    </row>
    <row r="23" spans="1:24" ht="19.5" customHeight="1" x14ac:dyDescent="0.2">
      <c r="A23" s="447">
        <v>19</v>
      </c>
      <c r="B23" s="275" t="s">
        <v>200</v>
      </c>
      <c r="C23" s="200">
        <f>C21+C22</f>
        <v>6500</v>
      </c>
      <c r="D23" s="440">
        <f>D21+D22</f>
        <v>5700</v>
      </c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78"/>
    </row>
    <row r="24" spans="1:24" ht="19.5" customHeight="1" x14ac:dyDescent="0.2">
      <c r="A24" s="447">
        <v>20</v>
      </c>
      <c r="B24" s="194" t="s">
        <v>79</v>
      </c>
      <c r="C24" s="195">
        <v>330793</v>
      </c>
      <c r="D24" s="437">
        <v>317553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8"/>
    </row>
    <row r="25" spans="1:24" ht="19.5" customHeight="1" x14ac:dyDescent="0.2">
      <c r="A25" s="447">
        <v>21</v>
      </c>
      <c r="B25" s="194" t="s">
        <v>80</v>
      </c>
      <c r="C25" s="195">
        <v>21500</v>
      </c>
      <c r="D25" s="437">
        <v>21500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8"/>
    </row>
    <row r="26" spans="1:24" ht="19.5" customHeight="1" x14ac:dyDescent="0.25">
      <c r="A26" s="447">
        <v>22</v>
      </c>
      <c r="B26" s="279" t="s">
        <v>201</v>
      </c>
      <c r="C26" s="195">
        <v>4000</v>
      </c>
      <c r="D26" s="437">
        <v>4000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8"/>
    </row>
    <row r="27" spans="1:24" ht="19.5" customHeight="1" x14ac:dyDescent="0.25">
      <c r="A27" s="447">
        <v>23</v>
      </c>
      <c r="B27" s="279" t="s">
        <v>410</v>
      </c>
      <c r="C27" s="195"/>
      <c r="D27" s="437">
        <v>10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8"/>
    </row>
    <row r="28" spans="1:24" ht="21" customHeight="1" x14ac:dyDescent="0.2">
      <c r="A28" s="447">
        <v>24</v>
      </c>
      <c r="B28" s="194" t="s">
        <v>223</v>
      </c>
      <c r="C28" s="195">
        <v>12400</v>
      </c>
      <c r="D28" s="437">
        <v>14968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8"/>
    </row>
    <row r="29" spans="1:24" ht="19.5" customHeight="1" x14ac:dyDescent="0.2">
      <c r="A29" s="447">
        <v>25</v>
      </c>
      <c r="B29" s="275" t="s">
        <v>446</v>
      </c>
      <c r="C29" s="200">
        <f>C24+C25+C26+C28</f>
        <v>368693</v>
      </c>
      <c r="D29" s="440">
        <f>D24+D25+D26+D28+D27</f>
        <v>358031</v>
      </c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78"/>
    </row>
    <row r="30" spans="1:24" ht="19.5" customHeight="1" x14ac:dyDescent="0.2">
      <c r="A30" s="447">
        <v>26</v>
      </c>
      <c r="B30" s="275" t="s">
        <v>447</v>
      </c>
      <c r="C30" s="200">
        <f>C29+C23+C20+C12+C9</f>
        <v>535793</v>
      </c>
      <c r="D30" s="440">
        <f>D29+D23+D20+D12+D9</f>
        <v>559891</v>
      </c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78"/>
    </row>
    <row r="31" spans="1:24" ht="19.5" customHeight="1" x14ac:dyDescent="0.2">
      <c r="A31" s="447">
        <v>27</v>
      </c>
      <c r="B31" s="194" t="s">
        <v>254</v>
      </c>
      <c r="C31" s="195">
        <v>3000</v>
      </c>
      <c r="D31" s="437">
        <v>3000</v>
      </c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78"/>
    </row>
    <row r="32" spans="1:24" ht="19.5" customHeight="1" x14ac:dyDescent="0.2">
      <c r="A32" s="447">
        <v>28</v>
      </c>
      <c r="B32" s="194" t="s">
        <v>136</v>
      </c>
      <c r="C32" s="195">
        <v>200</v>
      </c>
      <c r="D32" s="437">
        <v>200</v>
      </c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78"/>
    </row>
    <row r="33" spans="1:24" ht="19.5" customHeight="1" x14ac:dyDescent="0.2">
      <c r="A33" s="447">
        <v>29</v>
      </c>
      <c r="B33" s="194" t="s">
        <v>135</v>
      </c>
      <c r="C33" s="195">
        <v>2000</v>
      </c>
      <c r="D33" s="437">
        <v>2000</v>
      </c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78"/>
    </row>
    <row r="34" spans="1:24" ht="19.5" customHeight="1" x14ac:dyDescent="0.2">
      <c r="A34" s="447">
        <v>30</v>
      </c>
      <c r="B34" s="194" t="s">
        <v>202</v>
      </c>
      <c r="C34" s="195">
        <v>1500</v>
      </c>
      <c r="D34" s="437">
        <v>1500</v>
      </c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</row>
    <row r="35" spans="1:24" ht="19.5" customHeight="1" x14ac:dyDescent="0.2">
      <c r="A35" s="447"/>
      <c r="B35" s="497" t="s">
        <v>255</v>
      </c>
      <c r="C35" s="195"/>
      <c r="D35" s="437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</row>
    <row r="36" spans="1:24" ht="19.5" customHeight="1" x14ac:dyDescent="0.2">
      <c r="A36" s="447">
        <v>30</v>
      </c>
      <c r="B36" s="284" t="s">
        <v>256</v>
      </c>
      <c r="C36" s="195">
        <v>7500</v>
      </c>
      <c r="D36" s="437">
        <v>7500</v>
      </c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</row>
    <row r="37" spans="1:24" ht="30.75" customHeight="1" x14ac:dyDescent="0.2">
      <c r="A37" s="447">
        <v>31</v>
      </c>
      <c r="B37" s="284" t="s">
        <v>257</v>
      </c>
      <c r="C37" s="195">
        <v>4000</v>
      </c>
      <c r="D37" s="437">
        <v>4000</v>
      </c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</row>
    <row r="38" spans="1:24" ht="19.5" customHeight="1" x14ac:dyDescent="0.2">
      <c r="A38" s="447">
        <v>32</v>
      </c>
      <c r="B38" s="498" t="s">
        <v>258</v>
      </c>
      <c r="C38" s="280">
        <v>2500</v>
      </c>
      <c r="D38" s="449">
        <v>2500</v>
      </c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</row>
    <row r="39" spans="1:24" ht="19.5" customHeight="1" x14ac:dyDescent="0.2">
      <c r="A39" s="447"/>
      <c r="B39" s="497" t="s">
        <v>259</v>
      </c>
      <c r="C39" s="280"/>
      <c r="D39" s="449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</row>
    <row r="40" spans="1:24" ht="19.5" customHeight="1" x14ac:dyDescent="0.2">
      <c r="A40" s="447">
        <v>33</v>
      </c>
      <c r="B40" s="284" t="s">
        <v>260</v>
      </c>
      <c r="C40" s="281">
        <v>2400</v>
      </c>
      <c r="D40" s="450">
        <v>2400</v>
      </c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</row>
    <row r="41" spans="1:24" ht="19.5" customHeight="1" x14ac:dyDescent="0.2">
      <c r="A41" s="447">
        <v>34</v>
      </c>
      <c r="B41" s="284" t="s">
        <v>261</v>
      </c>
      <c r="C41" s="281">
        <v>6500</v>
      </c>
      <c r="D41" s="450">
        <v>6500</v>
      </c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</row>
    <row r="42" spans="1:24" ht="19.5" customHeight="1" x14ac:dyDescent="0.2">
      <c r="A42" s="447">
        <v>35</v>
      </c>
      <c r="B42" s="284" t="s">
        <v>262</v>
      </c>
      <c r="C42" s="281">
        <v>400</v>
      </c>
      <c r="D42" s="450">
        <v>400</v>
      </c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</row>
    <row r="43" spans="1:24" ht="19.5" customHeight="1" x14ac:dyDescent="0.2">
      <c r="A43" s="447">
        <v>36</v>
      </c>
      <c r="B43" s="282" t="s">
        <v>448</v>
      </c>
      <c r="C43" s="283">
        <v>30000</v>
      </c>
      <c r="D43" s="451">
        <v>30000</v>
      </c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</row>
    <row r="44" spans="1:24" ht="19.5" customHeight="1" x14ac:dyDescent="0.2">
      <c r="A44" s="447">
        <v>37</v>
      </c>
      <c r="B44" s="282" t="s">
        <v>449</v>
      </c>
      <c r="C44" s="283">
        <v>3884</v>
      </c>
      <c r="D44" s="451">
        <v>9639</v>
      </c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</row>
    <row r="45" spans="1:24" ht="33.75" customHeight="1" x14ac:dyDescent="0.2">
      <c r="A45" s="447">
        <v>38</v>
      </c>
      <c r="B45" s="196" t="s">
        <v>464</v>
      </c>
      <c r="C45" s="283"/>
      <c r="D45" s="451">
        <v>10000</v>
      </c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</row>
    <row r="46" spans="1:24" ht="33.75" customHeight="1" x14ac:dyDescent="0.2">
      <c r="A46" s="447">
        <v>39</v>
      </c>
      <c r="B46" s="282" t="s">
        <v>400</v>
      </c>
      <c r="C46" s="283">
        <v>766837</v>
      </c>
      <c r="D46" s="451">
        <v>766837</v>
      </c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</row>
    <row r="47" spans="1:24" ht="19.5" customHeight="1" x14ac:dyDescent="0.2">
      <c r="A47" s="447">
        <v>40</v>
      </c>
      <c r="B47" s="282" t="s">
        <v>81</v>
      </c>
      <c r="C47" s="283">
        <f>C48+C49+C50+C51+C52+C53+C55+C56+C57+C58+C59+C60+C63+C65+C66+C67+C68+C69+C70+C71+C72+C73+C74+C75+C76+C77+C61</f>
        <v>53400</v>
      </c>
      <c r="D47" s="451">
        <f>D48+D49+D50+D51+D52+D53+D55+D56+D57+D58+D59+D60+D63+D65+D66+D67+D68+D69+D70+D71+D72+D73+D74+D75+D76+D77+D61</f>
        <v>53943</v>
      </c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</row>
    <row r="48" spans="1:24" ht="19.5" customHeight="1" x14ac:dyDescent="0.2">
      <c r="A48" s="447"/>
      <c r="B48" s="284" t="s">
        <v>123</v>
      </c>
      <c r="C48" s="281">
        <v>1000</v>
      </c>
      <c r="D48" s="450">
        <v>1000</v>
      </c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</row>
    <row r="49" spans="1:23" ht="19.5" customHeight="1" x14ac:dyDescent="0.2">
      <c r="A49" s="447"/>
      <c r="B49" s="284" t="s">
        <v>124</v>
      </c>
      <c r="C49" s="281">
        <v>1500</v>
      </c>
      <c r="D49" s="450">
        <v>1250</v>
      </c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</row>
    <row r="50" spans="1:23" ht="19.5" customHeight="1" x14ac:dyDescent="0.2">
      <c r="A50" s="447"/>
      <c r="B50" s="284" t="s">
        <v>125</v>
      </c>
      <c r="C50" s="281">
        <v>1500</v>
      </c>
      <c r="D50" s="450">
        <v>1500</v>
      </c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</row>
    <row r="51" spans="1:23" ht="19.5" customHeight="1" x14ac:dyDescent="0.2">
      <c r="A51" s="447"/>
      <c r="B51" s="284" t="s">
        <v>328</v>
      </c>
      <c r="C51" s="281">
        <v>500</v>
      </c>
      <c r="D51" s="450">
        <v>500</v>
      </c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</row>
    <row r="52" spans="1:23" ht="19.5" customHeight="1" x14ac:dyDescent="0.2">
      <c r="A52" s="447"/>
      <c r="B52" s="284" t="s">
        <v>126</v>
      </c>
      <c r="C52" s="281">
        <v>2500</v>
      </c>
      <c r="D52" s="450">
        <v>2500</v>
      </c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</row>
    <row r="53" spans="1:23" ht="30" customHeight="1" x14ac:dyDescent="0.2">
      <c r="A53" s="447"/>
      <c r="B53" s="284" t="s">
        <v>127</v>
      </c>
      <c r="C53" s="281">
        <v>2000</v>
      </c>
      <c r="D53" s="450">
        <v>1640</v>
      </c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</row>
    <row r="54" spans="1:23" ht="19.5" hidden="1" customHeight="1" x14ac:dyDescent="0.2">
      <c r="A54" s="447"/>
      <c r="B54" s="284"/>
      <c r="C54" s="281"/>
      <c r="D54" s="450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</row>
    <row r="55" spans="1:23" ht="19.5" customHeight="1" x14ac:dyDescent="0.2">
      <c r="A55" s="447"/>
      <c r="B55" s="206" t="s">
        <v>49</v>
      </c>
      <c r="C55" s="281">
        <v>600</v>
      </c>
      <c r="D55" s="450">
        <v>600</v>
      </c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</row>
    <row r="56" spans="1:23" ht="19.5" customHeight="1" x14ac:dyDescent="0.2">
      <c r="A56" s="447"/>
      <c r="B56" s="206" t="s">
        <v>320</v>
      </c>
      <c r="C56" s="281">
        <v>1000</v>
      </c>
      <c r="D56" s="450">
        <v>1000</v>
      </c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</row>
    <row r="57" spans="1:23" ht="19.5" customHeight="1" x14ac:dyDescent="0.2">
      <c r="A57" s="447"/>
      <c r="B57" s="284" t="s">
        <v>203</v>
      </c>
      <c r="C57" s="281">
        <v>1000</v>
      </c>
      <c r="D57" s="450">
        <v>1000</v>
      </c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</row>
    <row r="58" spans="1:23" ht="19.5" customHeight="1" x14ac:dyDescent="0.2">
      <c r="A58" s="447"/>
      <c r="B58" s="284" t="s">
        <v>387</v>
      </c>
      <c r="C58" s="281">
        <v>6500</v>
      </c>
      <c r="D58" s="450">
        <v>6500</v>
      </c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</row>
    <row r="59" spans="1:23" ht="31.5" customHeight="1" x14ac:dyDescent="0.2">
      <c r="A59" s="447"/>
      <c r="B59" s="284" t="s">
        <v>424</v>
      </c>
      <c r="C59" s="281">
        <v>360</v>
      </c>
      <c r="D59" s="450">
        <v>1410</v>
      </c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</row>
    <row r="60" spans="1:23" ht="19.5" customHeight="1" x14ac:dyDescent="0.2">
      <c r="A60" s="447"/>
      <c r="B60" s="284" t="s">
        <v>329</v>
      </c>
      <c r="C60" s="281">
        <v>2000</v>
      </c>
      <c r="D60" s="450">
        <v>2103</v>
      </c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</row>
    <row r="61" spans="1:23" ht="19.5" customHeight="1" x14ac:dyDescent="0.2">
      <c r="A61" s="447"/>
      <c r="B61" s="284" t="s">
        <v>330</v>
      </c>
      <c r="C61" s="281">
        <v>360</v>
      </c>
      <c r="D61" s="45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</row>
    <row r="62" spans="1:23" ht="19.5" customHeight="1" x14ac:dyDescent="0.2">
      <c r="A62" s="447"/>
      <c r="B62" s="285" t="s">
        <v>128</v>
      </c>
      <c r="C62" s="286">
        <f>C63+C65+C66+C67+C68+C69+C70+C71+C72+C73+C74+C75+C76+C77</f>
        <v>32580</v>
      </c>
      <c r="D62" s="452">
        <f>D63+D65+D66+D67+D68+D69+D70+D71+D72+D73+D74+D75+D76+D77</f>
        <v>32940</v>
      </c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</row>
    <row r="63" spans="1:23" ht="19.5" customHeight="1" x14ac:dyDescent="0.2">
      <c r="A63" s="447"/>
      <c r="B63" s="284" t="s">
        <v>129</v>
      </c>
      <c r="C63" s="281">
        <v>8000</v>
      </c>
      <c r="D63" s="450">
        <v>8000</v>
      </c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</row>
    <row r="64" spans="1:23" ht="19.5" customHeight="1" x14ac:dyDescent="0.2">
      <c r="A64" s="447"/>
      <c r="B64" s="284" t="s">
        <v>65</v>
      </c>
      <c r="C64" s="281"/>
      <c r="D64" s="450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</row>
    <row r="65" spans="1:23" ht="19.5" customHeight="1" x14ac:dyDescent="0.2">
      <c r="A65" s="447"/>
      <c r="B65" s="284" t="s">
        <v>130</v>
      </c>
      <c r="C65" s="281">
        <v>5500</v>
      </c>
      <c r="D65" s="450">
        <v>5500</v>
      </c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1:23" ht="19.5" customHeight="1" x14ac:dyDescent="0.2">
      <c r="A66" s="447"/>
      <c r="B66" s="284" t="s">
        <v>131</v>
      </c>
      <c r="C66" s="281">
        <v>10000</v>
      </c>
      <c r="D66" s="450">
        <v>10000</v>
      </c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</row>
    <row r="67" spans="1:23" ht="19.5" customHeight="1" x14ac:dyDescent="0.2">
      <c r="A67" s="447"/>
      <c r="B67" s="284" t="s">
        <v>132</v>
      </c>
      <c r="C67" s="281">
        <v>1600</v>
      </c>
      <c r="D67" s="450">
        <v>1600</v>
      </c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</row>
    <row r="68" spans="1:23" ht="19.5" customHeight="1" x14ac:dyDescent="0.2">
      <c r="A68" s="447"/>
      <c r="B68" s="284" t="s">
        <v>133</v>
      </c>
      <c r="C68" s="281">
        <v>400</v>
      </c>
      <c r="D68" s="450">
        <v>400</v>
      </c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</row>
    <row r="69" spans="1:23" ht="19.5" customHeight="1" x14ac:dyDescent="0.2">
      <c r="A69" s="447"/>
      <c r="B69" s="284" t="s">
        <v>134</v>
      </c>
      <c r="C69" s="281">
        <v>250</v>
      </c>
      <c r="D69" s="450">
        <v>250</v>
      </c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</row>
    <row r="70" spans="1:23" ht="19.5" customHeight="1" x14ac:dyDescent="0.2">
      <c r="A70" s="447"/>
      <c r="B70" s="284" t="s">
        <v>252</v>
      </c>
      <c r="C70" s="281">
        <v>430</v>
      </c>
      <c r="D70" s="453">
        <v>790</v>
      </c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</row>
    <row r="71" spans="1:23" ht="19.5" customHeight="1" x14ac:dyDescent="0.2">
      <c r="A71" s="447"/>
      <c r="B71" s="284" t="s">
        <v>247</v>
      </c>
      <c r="C71" s="281">
        <v>2000</v>
      </c>
      <c r="D71" s="450">
        <v>2000</v>
      </c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</row>
    <row r="72" spans="1:23" ht="19.5" customHeight="1" x14ac:dyDescent="0.2">
      <c r="A72" s="447"/>
      <c r="B72" s="284" t="s">
        <v>248</v>
      </c>
      <c r="C72" s="281">
        <v>400</v>
      </c>
      <c r="D72" s="450">
        <v>400</v>
      </c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</row>
    <row r="73" spans="1:23" ht="19.5" customHeight="1" x14ac:dyDescent="0.2">
      <c r="A73" s="447"/>
      <c r="B73" s="284" t="s">
        <v>249</v>
      </c>
      <c r="C73" s="281">
        <v>200</v>
      </c>
      <c r="D73" s="450">
        <v>200</v>
      </c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</row>
    <row r="74" spans="1:23" ht="19.5" customHeight="1" x14ac:dyDescent="0.2">
      <c r="A74" s="447"/>
      <c r="B74" s="284" t="s">
        <v>319</v>
      </c>
      <c r="C74" s="281">
        <v>1700</v>
      </c>
      <c r="D74" s="450">
        <v>1700</v>
      </c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</row>
    <row r="75" spans="1:23" ht="19.5" customHeight="1" x14ac:dyDescent="0.2">
      <c r="A75" s="447"/>
      <c r="B75" s="284" t="s">
        <v>251</v>
      </c>
      <c r="C75" s="281">
        <v>700</v>
      </c>
      <c r="D75" s="450">
        <v>700</v>
      </c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</row>
    <row r="76" spans="1:23" ht="19.5" customHeight="1" x14ac:dyDescent="0.2">
      <c r="A76" s="447"/>
      <c r="B76" s="284" t="s">
        <v>278</v>
      </c>
      <c r="C76" s="281">
        <v>400</v>
      </c>
      <c r="D76" s="450">
        <v>400</v>
      </c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</row>
    <row r="77" spans="1:23" ht="19.5" customHeight="1" x14ac:dyDescent="0.2">
      <c r="A77" s="447"/>
      <c r="B77" s="284" t="s">
        <v>250</v>
      </c>
      <c r="C77" s="281">
        <v>1000</v>
      </c>
      <c r="D77" s="450">
        <v>1000</v>
      </c>
      <c r="E77" s="267"/>
      <c r="F77" s="267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</row>
    <row r="78" spans="1:23" ht="39.75" customHeight="1" x14ac:dyDescent="0.2">
      <c r="A78" s="447">
        <v>41</v>
      </c>
      <c r="B78" s="284" t="s">
        <v>82</v>
      </c>
      <c r="C78" s="281">
        <v>13500</v>
      </c>
      <c r="D78" s="450">
        <v>63538</v>
      </c>
      <c r="E78" s="267"/>
      <c r="F78" s="267"/>
      <c r="G78" s="267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</row>
    <row r="79" spans="1:23" ht="37.5" customHeight="1" x14ac:dyDescent="0.2">
      <c r="A79" s="447">
        <v>42</v>
      </c>
      <c r="B79" s="284" t="s">
        <v>430</v>
      </c>
      <c r="C79" s="281">
        <v>11500</v>
      </c>
      <c r="D79" s="450">
        <v>1500</v>
      </c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</row>
    <row r="80" spans="1:23" ht="19.5" customHeight="1" x14ac:dyDescent="0.2">
      <c r="A80" s="447">
        <v>43</v>
      </c>
      <c r="B80" s="282" t="s">
        <v>450</v>
      </c>
      <c r="C80" s="283">
        <f>C79+C78+C46+C47+C44</f>
        <v>849121</v>
      </c>
      <c r="D80" s="451">
        <f>D79+D78+D46+D47+D44+D45</f>
        <v>905457</v>
      </c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</row>
    <row r="81" spans="1:23" ht="19.5" customHeight="1" x14ac:dyDescent="0.2">
      <c r="A81" s="447">
        <v>44</v>
      </c>
      <c r="B81" s="287" t="s">
        <v>117</v>
      </c>
      <c r="C81" s="278">
        <v>2857507</v>
      </c>
      <c r="D81" s="454">
        <v>2337318</v>
      </c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</row>
    <row r="82" spans="1:23" s="76" customFormat="1" ht="19.5" customHeight="1" x14ac:dyDescent="0.2">
      <c r="A82" s="447">
        <v>45</v>
      </c>
      <c r="B82" s="288" t="s">
        <v>451</v>
      </c>
      <c r="C82" s="289">
        <f>C81</f>
        <v>2857507</v>
      </c>
      <c r="D82" s="455">
        <f>D81</f>
        <v>2337318</v>
      </c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</row>
    <row r="83" spans="1:23" ht="29.25" customHeight="1" x14ac:dyDescent="0.2">
      <c r="A83" s="447">
        <v>46</v>
      </c>
      <c r="B83" s="282" t="s">
        <v>120</v>
      </c>
      <c r="C83" s="283">
        <v>252994</v>
      </c>
      <c r="D83" s="451">
        <v>578759</v>
      </c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</row>
    <row r="84" spans="1:23" ht="27" customHeight="1" x14ac:dyDescent="0.2">
      <c r="A84" s="447">
        <v>47</v>
      </c>
      <c r="B84" s="284" t="s">
        <v>204</v>
      </c>
      <c r="C84" s="281">
        <v>1500</v>
      </c>
      <c r="D84" s="450">
        <v>1700</v>
      </c>
      <c r="E84" s="267"/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</row>
    <row r="85" spans="1:23" ht="27" customHeight="1" x14ac:dyDescent="0.2">
      <c r="A85" s="447">
        <v>48</v>
      </c>
      <c r="B85" s="284" t="s">
        <v>465</v>
      </c>
      <c r="C85" s="281">
        <v>135082</v>
      </c>
      <c r="D85" s="450">
        <v>275470</v>
      </c>
      <c r="E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</row>
    <row r="86" spans="1:23" s="76" customFormat="1" ht="19.5" customHeight="1" x14ac:dyDescent="0.2">
      <c r="A86" s="447">
        <v>49</v>
      </c>
      <c r="B86" s="282" t="s">
        <v>452</v>
      </c>
      <c r="C86" s="203">
        <f>C84+C85</f>
        <v>136582</v>
      </c>
      <c r="D86" s="441">
        <f>D84+D85</f>
        <v>277170</v>
      </c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</row>
    <row r="87" spans="1:23" ht="24.75" customHeight="1" x14ac:dyDescent="0.2">
      <c r="A87" s="447">
        <v>50</v>
      </c>
      <c r="B87" s="288" t="s">
        <v>453</v>
      </c>
      <c r="C87" s="290">
        <f>C86+C80+C43+C30+C6+C5+C82+C83</f>
        <v>4802917</v>
      </c>
      <c r="D87" s="456">
        <f>D86+D80+D43+D30+D6+D5+D82+D83</f>
        <v>4867781</v>
      </c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</row>
    <row r="88" spans="1:23" ht="24.75" customHeight="1" x14ac:dyDescent="0.2">
      <c r="A88" s="447">
        <v>51</v>
      </c>
      <c r="B88" s="277" t="s">
        <v>235</v>
      </c>
      <c r="C88" s="289">
        <v>27114</v>
      </c>
      <c r="D88" s="455">
        <v>27114</v>
      </c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</row>
    <row r="89" spans="1:23" ht="24.75" customHeight="1" x14ac:dyDescent="0.2">
      <c r="A89" s="447">
        <v>52</v>
      </c>
      <c r="B89" s="499" t="s">
        <v>236</v>
      </c>
      <c r="C89" s="289">
        <v>785213</v>
      </c>
      <c r="D89" s="455">
        <v>785993</v>
      </c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</row>
    <row r="90" spans="1:23" ht="24.75" customHeight="1" x14ac:dyDescent="0.2">
      <c r="A90" s="447">
        <v>53</v>
      </c>
      <c r="B90" s="499" t="s">
        <v>274</v>
      </c>
      <c r="C90" s="289">
        <v>1751</v>
      </c>
      <c r="D90" s="455">
        <v>1751</v>
      </c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</row>
    <row r="91" spans="1:23" ht="24.75" customHeight="1" x14ac:dyDescent="0.2">
      <c r="A91" s="447">
        <v>54</v>
      </c>
      <c r="B91" s="499" t="s">
        <v>315</v>
      </c>
      <c r="C91" s="289">
        <v>250000</v>
      </c>
      <c r="D91" s="455">
        <v>250000</v>
      </c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</row>
    <row r="92" spans="1:23" ht="24.75" customHeight="1" x14ac:dyDescent="0.2">
      <c r="A92" s="447">
        <v>55</v>
      </c>
      <c r="B92" s="288" t="s">
        <v>454</v>
      </c>
      <c r="C92" s="199">
        <f>C88+C90+C91+C89</f>
        <v>1064078</v>
      </c>
      <c r="D92" s="439">
        <f>D88+D90+D91+D89</f>
        <v>1064858</v>
      </c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</row>
    <row r="93" spans="1:23" ht="19.5" customHeight="1" thickBot="1" x14ac:dyDescent="0.25">
      <c r="A93" s="447">
        <v>56</v>
      </c>
      <c r="B93" s="457" t="s">
        <v>455</v>
      </c>
      <c r="C93" s="444">
        <f>C92+C87</f>
        <v>5866995</v>
      </c>
      <c r="D93" s="445">
        <f>D92+D87</f>
        <v>5932639</v>
      </c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</row>
    <row r="94" spans="1:23" x14ac:dyDescent="0.2">
      <c r="A94" s="78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</row>
    <row r="95" spans="1:23" x14ac:dyDescent="0.2">
      <c r="A95" s="78"/>
      <c r="B95" s="77"/>
      <c r="C95" s="274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</row>
    <row r="96" spans="1:23" x14ac:dyDescent="0.2">
      <c r="A96" s="78"/>
      <c r="B96" s="77"/>
      <c r="C96" s="272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</row>
  </sheetData>
  <mergeCells count="3">
    <mergeCell ref="A1:B1"/>
    <mergeCell ref="A2:B2"/>
    <mergeCell ref="AA7:AD7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1" fitToHeight="0" orientation="portrait" r:id="rId1"/>
  <headerFooter alignWithMargins="0"/>
  <rowBreaks count="1" manualBreakCount="1">
    <brk id="4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C8A6-40ED-4E9B-AB74-9844016B0E7D}">
  <dimension ref="A1:K32"/>
  <sheetViews>
    <sheetView zoomScaleNormal="100" zoomScaleSheetLayoutView="75" workbookViewId="0">
      <selection activeCell="E20" sqref="E20"/>
    </sheetView>
  </sheetViews>
  <sheetFormatPr defaultColWidth="9.140625" defaultRowHeight="15" x14ac:dyDescent="0.25"/>
  <cols>
    <col min="1" max="1" width="9.140625" style="478" customWidth="1"/>
    <col min="2" max="2" width="44" style="478" customWidth="1"/>
    <col min="3" max="3" width="12.7109375" style="478" customWidth="1"/>
    <col min="4" max="4" width="14.85546875" style="478" customWidth="1"/>
    <col min="5" max="5" width="16.140625" style="478" customWidth="1"/>
    <col min="6" max="6" width="13.85546875" style="478" customWidth="1"/>
    <col min="7" max="7" width="17.5703125" style="478" customWidth="1"/>
    <col min="8" max="8" width="12.85546875" style="478" customWidth="1"/>
    <col min="9" max="9" width="12.5703125" style="478" customWidth="1"/>
    <col min="10" max="10" width="13.7109375" style="478" customWidth="1"/>
    <col min="11" max="11" width="14.85546875" style="478" customWidth="1"/>
    <col min="12" max="12" width="7.7109375" style="478" customWidth="1"/>
    <col min="13" max="13" width="8" style="478" customWidth="1"/>
    <col min="14" max="14" width="7.85546875" style="478" customWidth="1"/>
    <col min="15" max="15" width="8.140625" style="478" customWidth="1"/>
    <col min="16" max="16" width="7.7109375" style="478" customWidth="1"/>
    <col min="17" max="16384" width="9.140625" style="478"/>
  </cols>
  <sheetData>
    <row r="1" spans="1:11" ht="15.75" x14ac:dyDescent="0.25">
      <c r="A1" s="548" t="s">
        <v>403</v>
      </c>
      <c r="B1" s="549"/>
      <c r="C1" s="549"/>
      <c r="D1" s="549"/>
      <c r="E1" s="549"/>
      <c r="F1" s="549"/>
      <c r="G1" s="549"/>
      <c r="H1" s="78"/>
      <c r="I1" s="78"/>
    </row>
    <row r="2" spans="1:11" ht="16.5" thickBot="1" x14ac:dyDescent="0.3">
      <c r="A2" s="540" t="s">
        <v>360</v>
      </c>
      <c r="B2" s="540"/>
      <c r="C2" s="540"/>
      <c r="D2" s="540"/>
      <c r="E2" s="540"/>
      <c r="F2" s="540"/>
      <c r="G2" s="540"/>
      <c r="K2" s="518" t="s">
        <v>121</v>
      </c>
    </row>
    <row r="3" spans="1:11" ht="49.5" customHeight="1" x14ac:dyDescent="0.25">
      <c r="A3" s="399" t="s">
        <v>137</v>
      </c>
      <c r="B3" s="370" t="s">
        <v>138</v>
      </c>
      <c r="C3" s="370" t="s">
        <v>361</v>
      </c>
      <c r="D3" s="479" t="s">
        <v>389</v>
      </c>
      <c r="E3" s="370" t="s">
        <v>228</v>
      </c>
      <c r="F3" s="370" t="s">
        <v>139</v>
      </c>
      <c r="G3" s="467" t="s">
        <v>140</v>
      </c>
      <c r="H3" s="550" t="s">
        <v>416</v>
      </c>
      <c r="I3" s="551"/>
      <c r="J3" s="551"/>
      <c r="K3" s="552"/>
    </row>
    <row r="4" spans="1:11" ht="15.75" x14ac:dyDescent="0.25">
      <c r="A4" s="400"/>
      <c r="B4" s="162"/>
      <c r="C4" s="162"/>
      <c r="D4" s="162"/>
      <c r="E4" s="401"/>
      <c r="F4" s="401"/>
      <c r="G4" s="468"/>
      <c r="H4" s="480"/>
      <c r="I4" s="481"/>
      <c r="J4" s="481"/>
    </row>
    <row r="5" spans="1:11" ht="44.25" customHeight="1" x14ac:dyDescent="0.25">
      <c r="A5" s="376" t="s">
        <v>142</v>
      </c>
      <c r="B5" s="553" t="s">
        <v>143</v>
      </c>
      <c r="C5" s="553"/>
      <c r="D5" s="553"/>
      <c r="E5" s="554"/>
      <c r="F5" s="554"/>
      <c r="G5" s="555"/>
      <c r="H5" s="482" t="s">
        <v>418</v>
      </c>
      <c r="I5" s="483" t="s">
        <v>420</v>
      </c>
      <c r="J5" s="483" t="s">
        <v>419</v>
      </c>
      <c r="K5" s="484" t="s">
        <v>421</v>
      </c>
    </row>
    <row r="6" spans="1:11" ht="42" customHeight="1" x14ac:dyDescent="0.25">
      <c r="A6" s="190">
        <v>1</v>
      </c>
      <c r="B6" s="162" t="s">
        <v>362</v>
      </c>
      <c r="C6" s="163">
        <v>46400</v>
      </c>
      <c r="D6" s="163">
        <v>46400</v>
      </c>
      <c r="E6" s="163">
        <v>46400</v>
      </c>
      <c r="F6" s="192"/>
      <c r="G6" s="469" t="s">
        <v>363</v>
      </c>
      <c r="H6" s="480"/>
      <c r="I6" s="481"/>
      <c r="J6" s="481"/>
      <c r="K6" s="485"/>
    </row>
    <row r="7" spans="1:11" ht="35.25" customHeight="1" x14ac:dyDescent="0.25">
      <c r="A7" s="190">
        <v>2</v>
      </c>
      <c r="B7" s="162" t="s">
        <v>280</v>
      </c>
      <c r="C7" s="163">
        <v>600</v>
      </c>
      <c r="D7" s="163">
        <v>600</v>
      </c>
      <c r="E7" s="163">
        <v>600</v>
      </c>
      <c r="F7" s="192"/>
      <c r="G7" s="469" t="s">
        <v>363</v>
      </c>
      <c r="H7" s="480"/>
      <c r="I7" s="481"/>
      <c r="J7" s="481"/>
      <c r="K7" s="485"/>
    </row>
    <row r="8" spans="1:11" ht="16.5" thickBot="1" x14ac:dyDescent="0.3">
      <c r="A8" s="402"/>
      <c r="B8" s="403" t="s">
        <v>144</v>
      </c>
      <c r="C8" s="404">
        <f>SUM(C6:C7)</f>
        <v>47000</v>
      </c>
      <c r="D8" s="404">
        <f>SUM(D6:D7)</f>
        <v>47000</v>
      </c>
      <c r="E8" s="404">
        <f>SUM(E6:E7)</f>
        <v>47000</v>
      </c>
      <c r="F8" s="404">
        <f>SUM(F6:F7)</f>
        <v>0</v>
      </c>
      <c r="G8" s="470"/>
      <c r="H8" s="480"/>
      <c r="I8" s="481"/>
      <c r="J8" s="481"/>
      <c r="K8" s="485"/>
    </row>
    <row r="9" spans="1:11" ht="16.5" thickBot="1" x14ac:dyDescent="0.3">
      <c r="A9" s="171"/>
      <c r="B9" s="90"/>
      <c r="C9" s="91"/>
      <c r="D9" s="91"/>
      <c r="E9" s="91"/>
      <c r="F9" s="91"/>
      <c r="G9" s="92"/>
      <c r="H9" s="480"/>
      <c r="I9" s="481"/>
      <c r="J9" s="481"/>
      <c r="K9" s="485"/>
    </row>
    <row r="10" spans="1:11" ht="2.25" customHeight="1" x14ac:dyDescent="0.25">
      <c r="A10" s="405"/>
      <c r="B10" s="406"/>
      <c r="C10" s="406"/>
      <c r="D10" s="406"/>
      <c r="E10" s="407"/>
      <c r="F10" s="407"/>
      <c r="G10" s="471" t="s">
        <v>141</v>
      </c>
      <c r="H10" s="480"/>
      <c r="I10" s="481"/>
      <c r="J10" s="481"/>
      <c r="K10" s="485"/>
    </row>
    <row r="11" spans="1:11" ht="50.25" customHeight="1" x14ac:dyDescent="0.25">
      <c r="A11" s="376" t="s">
        <v>137</v>
      </c>
      <c r="B11" s="408" t="s">
        <v>138</v>
      </c>
      <c r="C11" s="408" t="s">
        <v>361</v>
      </c>
      <c r="D11" s="486" t="s">
        <v>389</v>
      </c>
      <c r="E11" s="408" t="s">
        <v>228</v>
      </c>
      <c r="F11" s="408" t="s">
        <v>139</v>
      </c>
      <c r="G11" s="472" t="s">
        <v>140</v>
      </c>
      <c r="H11" s="480"/>
      <c r="I11" s="481"/>
      <c r="J11" s="481"/>
      <c r="K11" s="485"/>
    </row>
    <row r="12" spans="1:11" ht="15.75" x14ac:dyDescent="0.25">
      <c r="A12" s="409"/>
      <c r="B12" s="410"/>
      <c r="C12" s="410"/>
      <c r="D12" s="410"/>
      <c r="E12" s="411"/>
      <c r="F12" s="411"/>
      <c r="G12" s="473"/>
      <c r="H12" s="480"/>
      <c r="I12" s="481"/>
      <c r="J12" s="481"/>
      <c r="K12" s="485"/>
    </row>
    <row r="13" spans="1:11" ht="15.75" x14ac:dyDescent="0.25">
      <c r="A13" s="412" t="s">
        <v>145</v>
      </c>
      <c r="B13" s="556" t="s">
        <v>146</v>
      </c>
      <c r="C13" s="557"/>
      <c r="D13" s="557"/>
      <c r="E13" s="558"/>
      <c r="F13" s="558"/>
      <c r="G13" s="559"/>
      <c r="H13" s="480"/>
      <c r="I13" s="481"/>
      <c r="J13" s="481"/>
      <c r="K13" s="485"/>
    </row>
    <row r="14" spans="1:11" ht="31.5" x14ac:dyDescent="0.25">
      <c r="A14" s="161">
        <v>1</v>
      </c>
      <c r="B14" s="294" t="s">
        <v>205</v>
      </c>
      <c r="C14" s="182">
        <v>2000</v>
      </c>
      <c r="D14" s="182">
        <v>2000</v>
      </c>
      <c r="E14" s="182">
        <v>2000</v>
      </c>
      <c r="F14" s="182"/>
      <c r="G14" s="474"/>
      <c r="H14" s="480"/>
      <c r="I14" s="481"/>
      <c r="J14" s="481"/>
      <c r="K14" s="485"/>
    </row>
    <row r="15" spans="1:11" ht="15.75" x14ac:dyDescent="0.25">
      <c r="A15" s="161">
        <v>2</v>
      </c>
      <c r="B15" s="207" t="s">
        <v>148</v>
      </c>
      <c r="C15" s="182">
        <v>120</v>
      </c>
      <c r="D15" s="182">
        <v>120</v>
      </c>
      <c r="E15" s="182">
        <v>120</v>
      </c>
      <c r="F15" s="208"/>
      <c r="G15" s="474"/>
      <c r="H15" s="480"/>
      <c r="I15" s="481"/>
      <c r="J15" s="481"/>
      <c r="K15" s="485"/>
    </row>
    <row r="16" spans="1:11" ht="15.75" x14ac:dyDescent="0.25">
      <c r="A16" s="161">
        <v>3</v>
      </c>
      <c r="B16" s="207" t="s">
        <v>364</v>
      </c>
      <c r="C16" s="182">
        <v>5000</v>
      </c>
      <c r="D16" s="182">
        <v>5000</v>
      </c>
      <c r="E16" s="182">
        <v>5000</v>
      </c>
      <c r="F16" s="208"/>
      <c r="G16" s="474"/>
      <c r="H16" s="480"/>
      <c r="I16" s="481"/>
      <c r="J16" s="481"/>
      <c r="K16" s="485"/>
    </row>
    <row r="17" spans="1:11" ht="78.75" x14ac:dyDescent="0.25">
      <c r="A17" s="161">
        <v>4</v>
      </c>
      <c r="B17" s="102" t="s">
        <v>263</v>
      </c>
      <c r="C17" s="182">
        <v>585630</v>
      </c>
      <c r="D17" s="182">
        <v>585630</v>
      </c>
      <c r="E17" s="182">
        <v>119977</v>
      </c>
      <c r="F17" s="208">
        <v>465653</v>
      </c>
      <c r="G17" s="475" t="s">
        <v>422</v>
      </c>
      <c r="H17" s="487">
        <v>2477</v>
      </c>
      <c r="I17" s="481"/>
      <c r="J17" s="481"/>
      <c r="K17" s="485"/>
    </row>
    <row r="18" spans="1:11" ht="47.25" x14ac:dyDescent="0.25">
      <c r="A18" s="161">
        <v>5</v>
      </c>
      <c r="B18" s="102" t="s">
        <v>264</v>
      </c>
      <c r="C18" s="209">
        <v>137920</v>
      </c>
      <c r="D18" s="209">
        <v>14584</v>
      </c>
      <c r="E18" s="182">
        <v>14584</v>
      </c>
      <c r="F18" s="208"/>
      <c r="G18" s="475" t="s">
        <v>423</v>
      </c>
      <c r="H18" s="487">
        <v>790</v>
      </c>
      <c r="I18" s="481">
        <v>123336</v>
      </c>
      <c r="J18" s="481">
        <v>160</v>
      </c>
      <c r="K18" s="485"/>
    </row>
    <row r="19" spans="1:11" ht="47.25" x14ac:dyDescent="0.25">
      <c r="A19" s="161">
        <v>6</v>
      </c>
      <c r="B19" s="102" t="s">
        <v>266</v>
      </c>
      <c r="C19" s="209">
        <v>39219</v>
      </c>
      <c r="D19" s="209">
        <v>39219</v>
      </c>
      <c r="E19" s="182">
        <v>2500</v>
      </c>
      <c r="F19" s="208">
        <v>36719</v>
      </c>
      <c r="G19" s="475" t="s">
        <v>365</v>
      </c>
      <c r="H19" s="480">
        <v>451</v>
      </c>
      <c r="I19" s="481"/>
      <c r="J19" s="481">
        <v>110</v>
      </c>
      <c r="K19" s="485"/>
    </row>
    <row r="20" spans="1:11" ht="47.25" x14ac:dyDescent="0.25">
      <c r="A20" s="161">
        <v>7</v>
      </c>
      <c r="B20" s="102" t="s">
        <v>265</v>
      </c>
      <c r="C20" s="182">
        <v>701153</v>
      </c>
      <c r="D20" s="182">
        <v>701153</v>
      </c>
      <c r="E20" s="182">
        <v>80000</v>
      </c>
      <c r="F20" s="208">
        <v>621153</v>
      </c>
      <c r="G20" s="475" t="s">
        <v>366</v>
      </c>
      <c r="H20" s="480"/>
      <c r="I20" s="481"/>
      <c r="J20" s="481"/>
      <c r="K20" s="485"/>
    </row>
    <row r="21" spans="1:11" ht="31.5" x14ac:dyDescent="0.25">
      <c r="A21" s="161">
        <v>8</v>
      </c>
      <c r="B21" s="102" t="s">
        <v>267</v>
      </c>
      <c r="C21" s="182">
        <v>208968</v>
      </c>
      <c r="D21" s="182">
        <v>25693</v>
      </c>
      <c r="E21" s="182"/>
      <c r="F21" s="208">
        <v>25693</v>
      </c>
      <c r="G21" s="475" t="s">
        <v>273</v>
      </c>
      <c r="H21" s="480"/>
      <c r="I21" s="481">
        <v>183275</v>
      </c>
      <c r="J21" s="481">
        <v>1126</v>
      </c>
      <c r="K21" s="485"/>
    </row>
    <row r="22" spans="1:11" ht="42" customHeight="1" x14ac:dyDescent="0.25">
      <c r="A22" s="161">
        <v>9</v>
      </c>
      <c r="B22" s="102" t="s">
        <v>457</v>
      </c>
      <c r="C22" s="182">
        <v>60690</v>
      </c>
      <c r="D22" s="182"/>
      <c r="E22" s="182"/>
      <c r="F22" s="208"/>
      <c r="G22" s="475" t="s">
        <v>427</v>
      </c>
      <c r="H22" s="480"/>
      <c r="I22" s="481"/>
      <c r="J22" s="481"/>
      <c r="K22" s="485"/>
    </row>
    <row r="23" spans="1:11" ht="31.5" x14ac:dyDescent="0.25">
      <c r="A23" s="161">
        <v>10</v>
      </c>
      <c r="B23" s="102" t="s">
        <v>456</v>
      </c>
      <c r="C23" s="182">
        <v>384388</v>
      </c>
      <c r="D23" s="182">
        <v>304690</v>
      </c>
      <c r="E23" s="182"/>
      <c r="F23" s="208">
        <v>304690</v>
      </c>
      <c r="G23" s="475" t="s">
        <v>243</v>
      </c>
      <c r="H23" s="480"/>
      <c r="J23" s="481"/>
      <c r="K23" s="485"/>
    </row>
    <row r="24" spans="1:11" ht="15.75" x14ac:dyDescent="0.25">
      <c r="A24" s="161">
        <v>11</v>
      </c>
      <c r="B24" s="102" t="s">
        <v>268</v>
      </c>
      <c r="C24" s="182">
        <v>35611</v>
      </c>
      <c r="D24" s="182">
        <v>35611</v>
      </c>
      <c r="E24" s="182"/>
      <c r="F24" s="208">
        <v>35611</v>
      </c>
      <c r="G24" s="475" t="s">
        <v>272</v>
      </c>
      <c r="H24" s="480">
        <v>3057</v>
      </c>
      <c r="I24" s="481"/>
      <c r="J24" s="481">
        <v>1800</v>
      </c>
      <c r="K24" s="485"/>
    </row>
    <row r="25" spans="1:11" ht="31.5" x14ac:dyDescent="0.25">
      <c r="A25" s="161">
        <v>12</v>
      </c>
      <c r="B25" s="102" t="s">
        <v>269</v>
      </c>
      <c r="C25" s="182">
        <v>25241</v>
      </c>
      <c r="D25" s="182">
        <v>25241</v>
      </c>
      <c r="E25" s="182"/>
      <c r="F25" s="208">
        <v>25241</v>
      </c>
      <c r="G25" s="475" t="s">
        <v>244</v>
      </c>
      <c r="H25" s="480">
        <v>2751</v>
      </c>
      <c r="I25" s="481"/>
      <c r="J25" s="481">
        <v>4504</v>
      </c>
      <c r="K25" s="485"/>
    </row>
    <row r="26" spans="1:11" ht="15.75" x14ac:dyDescent="0.25">
      <c r="A26" s="161">
        <v>13</v>
      </c>
      <c r="B26" s="103" t="s">
        <v>270</v>
      </c>
      <c r="C26" s="182">
        <v>6862</v>
      </c>
      <c r="D26" s="182">
        <v>6862</v>
      </c>
      <c r="E26" s="182"/>
      <c r="F26" s="208">
        <v>6862</v>
      </c>
      <c r="G26" s="475" t="s">
        <v>271</v>
      </c>
      <c r="H26" s="480"/>
      <c r="I26" s="481"/>
      <c r="J26" s="481">
        <v>750</v>
      </c>
      <c r="K26" s="485"/>
    </row>
    <row r="27" spans="1:11" ht="15.75" x14ac:dyDescent="0.25">
      <c r="A27" s="161">
        <v>14</v>
      </c>
      <c r="B27" s="103" t="s">
        <v>281</v>
      </c>
      <c r="C27" s="182">
        <v>19558</v>
      </c>
      <c r="D27" s="182"/>
      <c r="E27" s="182"/>
      <c r="F27" s="208"/>
      <c r="G27" s="475"/>
      <c r="H27" s="480"/>
      <c r="I27" s="481">
        <v>19558</v>
      </c>
      <c r="J27" s="481"/>
      <c r="K27" s="485"/>
    </row>
    <row r="28" spans="1:11" ht="15.75" x14ac:dyDescent="0.25">
      <c r="A28" s="161">
        <v>15</v>
      </c>
      <c r="B28" s="103" t="s">
        <v>283</v>
      </c>
      <c r="C28" s="182">
        <v>126445</v>
      </c>
      <c r="D28" s="182">
        <v>126445</v>
      </c>
      <c r="E28" s="182"/>
      <c r="F28" s="208">
        <v>126445</v>
      </c>
      <c r="G28" s="475" t="s">
        <v>284</v>
      </c>
      <c r="H28" s="480">
        <v>19881</v>
      </c>
      <c r="I28" s="481"/>
      <c r="J28" s="481"/>
      <c r="K28" s="485">
        <v>2150</v>
      </c>
    </row>
    <row r="29" spans="1:11" ht="15.75" x14ac:dyDescent="0.25">
      <c r="A29" s="161">
        <v>16</v>
      </c>
      <c r="B29" s="103" t="s">
        <v>285</v>
      </c>
      <c r="C29" s="182">
        <v>86052</v>
      </c>
      <c r="D29" s="182">
        <v>86052</v>
      </c>
      <c r="E29" s="182"/>
      <c r="F29" s="208">
        <v>86052</v>
      </c>
      <c r="G29" s="475" t="s">
        <v>286</v>
      </c>
      <c r="H29" s="480">
        <v>9797</v>
      </c>
      <c r="I29" s="481"/>
      <c r="J29" s="481"/>
      <c r="K29" s="485"/>
    </row>
    <row r="30" spans="1:11" ht="15.75" x14ac:dyDescent="0.25">
      <c r="A30" s="161">
        <v>17</v>
      </c>
      <c r="B30" s="103" t="s">
        <v>287</v>
      </c>
      <c r="C30" s="182">
        <v>90000</v>
      </c>
      <c r="D30" s="182">
        <v>90000</v>
      </c>
      <c r="E30" s="182"/>
      <c r="F30" s="208">
        <v>90000</v>
      </c>
      <c r="G30" s="475" t="s">
        <v>288</v>
      </c>
      <c r="H30" s="480">
        <v>3828</v>
      </c>
      <c r="I30" s="481"/>
      <c r="J30" s="481"/>
      <c r="K30" s="485"/>
    </row>
    <row r="31" spans="1:11" ht="61.5" customHeight="1" x14ac:dyDescent="0.25">
      <c r="A31" s="161">
        <v>18</v>
      </c>
      <c r="B31" s="413" t="s">
        <v>322</v>
      </c>
      <c r="C31" s="182">
        <v>358380</v>
      </c>
      <c r="D31" s="182">
        <v>358380</v>
      </c>
      <c r="E31" s="182">
        <v>145000</v>
      </c>
      <c r="F31" s="208">
        <v>213380</v>
      </c>
      <c r="G31" s="475" t="s">
        <v>367</v>
      </c>
      <c r="H31" s="487"/>
      <c r="I31" s="481"/>
      <c r="J31" s="481"/>
      <c r="K31" s="485"/>
    </row>
    <row r="32" spans="1:11" ht="16.5" thickBot="1" x14ac:dyDescent="0.3">
      <c r="A32" s="414"/>
      <c r="B32" s="378" t="s">
        <v>144</v>
      </c>
      <c r="C32" s="379">
        <f>SUM(C14:C31)</f>
        <v>2873237</v>
      </c>
      <c r="D32" s="379">
        <f>SUM(D14:D31)</f>
        <v>2406680</v>
      </c>
      <c r="E32" s="379">
        <f>SUM(E14:E31)</f>
        <v>369181</v>
      </c>
      <c r="F32" s="379">
        <f>SUM(F14:F31)</f>
        <v>2037499</v>
      </c>
      <c r="G32" s="476"/>
      <c r="H32" s="488">
        <f>SUM(H17:H31)</f>
        <v>43032</v>
      </c>
      <c r="I32" s="489">
        <f>I18+I21+I27</f>
        <v>326169</v>
      </c>
      <c r="J32" s="490">
        <f>SUM(J18:J31)</f>
        <v>8450</v>
      </c>
      <c r="K32" s="491">
        <f>SUM(K18:K31)</f>
        <v>2150</v>
      </c>
    </row>
  </sheetData>
  <mergeCells count="5">
    <mergeCell ref="A1:G1"/>
    <mergeCell ref="A2:G2"/>
    <mergeCell ref="H3:K3"/>
    <mergeCell ref="B5:G5"/>
    <mergeCell ref="B13:G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6B73-E271-4A6E-92A6-C92D7DB3BFC0}">
  <sheetPr>
    <tabColor rgb="FFC00000"/>
  </sheetPr>
  <dimension ref="A1:J64"/>
  <sheetViews>
    <sheetView view="pageBreakPreview" topLeftCell="A5" zoomScale="60" zoomScaleNormal="100" workbookViewId="0">
      <selection activeCell="M27" sqref="M27"/>
    </sheetView>
  </sheetViews>
  <sheetFormatPr defaultColWidth="9.140625" defaultRowHeight="12.75" x14ac:dyDescent="0.2"/>
  <cols>
    <col min="1" max="1" width="4.7109375" style="1" customWidth="1"/>
    <col min="2" max="2" width="44.7109375" style="1" customWidth="1"/>
    <col min="3" max="3" width="18.28515625" style="1" customWidth="1"/>
    <col min="4" max="4" width="19.140625" style="1" customWidth="1"/>
    <col min="5" max="5" width="16.7109375" style="1" customWidth="1"/>
    <col min="6" max="6" width="15" style="1" customWidth="1"/>
    <col min="7" max="7" width="17.7109375" style="1" customWidth="1"/>
    <col min="8" max="8" width="13.7109375" style="1" customWidth="1"/>
    <col min="9" max="9" width="12.85546875" style="1" customWidth="1"/>
    <col min="10" max="10" width="14" style="1" customWidth="1"/>
    <col min="11" max="16384" width="9.140625" style="1"/>
  </cols>
  <sheetData>
    <row r="1" spans="1:10" ht="19.5" customHeight="1" x14ac:dyDescent="0.25">
      <c r="A1" s="540" t="s">
        <v>404</v>
      </c>
      <c r="B1" s="540"/>
      <c r="C1" s="540"/>
      <c r="D1" s="540"/>
      <c r="E1" s="540"/>
      <c r="F1" s="540"/>
      <c r="G1" s="540"/>
    </row>
    <row r="2" spans="1:10" ht="21.75" customHeight="1" x14ac:dyDescent="0.25">
      <c r="A2" s="540" t="s">
        <v>368</v>
      </c>
      <c r="B2" s="540"/>
      <c r="C2" s="540"/>
      <c r="D2" s="540"/>
      <c r="E2" s="540"/>
      <c r="F2" s="540"/>
      <c r="G2" s="540"/>
    </row>
    <row r="3" spans="1:10" ht="12" customHeight="1" thickBot="1" x14ac:dyDescent="0.3">
      <c r="A3" s="540"/>
      <c r="B3" s="540"/>
      <c r="C3" s="540"/>
      <c r="D3" s="540"/>
      <c r="E3" s="537"/>
      <c r="F3" s="537"/>
      <c r="G3" s="537"/>
      <c r="J3" s="517" t="s">
        <v>121</v>
      </c>
    </row>
    <row r="4" spans="1:10" s="4" customFormat="1" ht="45" customHeight="1" x14ac:dyDescent="0.2">
      <c r="A4" s="367" t="s">
        <v>137</v>
      </c>
      <c r="B4" s="368" t="s">
        <v>138</v>
      </c>
      <c r="C4" s="369" t="s">
        <v>323</v>
      </c>
      <c r="D4" s="479" t="s">
        <v>389</v>
      </c>
      <c r="E4" s="370" t="s">
        <v>228</v>
      </c>
      <c r="F4" s="370" t="s">
        <v>139</v>
      </c>
      <c r="G4" s="371" t="s">
        <v>140</v>
      </c>
      <c r="H4" s="550" t="s">
        <v>416</v>
      </c>
      <c r="I4" s="551"/>
      <c r="J4" s="552"/>
    </row>
    <row r="5" spans="1:10" ht="17.25" customHeight="1" x14ac:dyDescent="0.25">
      <c r="A5" s="372"/>
      <c r="B5" s="373"/>
      <c r="C5" s="373"/>
      <c r="D5" s="373"/>
      <c r="E5" s="374"/>
      <c r="F5" s="374"/>
      <c r="G5" s="375"/>
      <c r="H5" s="480"/>
      <c r="I5" s="481"/>
      <c r="J5" s="485"/>
    </row>
    <row r="6" spans="1:10" ht="46.5" customHeight="1" x14ac:dyDescent="0.2">
      <c r="A6" s="376" t="s">
        <v>227</v>
      </c>
      <c r="B6" s="556" t="s">
        <v>146</v>
      </c>
      <c r="C6" s="557"/>
      <c r="D6" s="557"/>
      <c r="E6" s="558"/>
      <c r="F6" s="558"/>
      <c r="G6" s="563"/>
      <c r="H6" s="492" t="s">
        <v>417</v>
      </c>
      <c r="I6" s="493" t="s">
        <v>418</v>
      </c>
      <c r="J6" s="494" t="s">
        <v>419</v>
      </c>
    </row>
    <row r="7" spans="1:10" ht="71.25" customHeight="1" x14ac:dyDescent="0.2">
      <c r="A7" s="161">
        <v>1</v>
      </c>
      <c r="B7" s="162" t="s">
        <v>241</v>
      </c>
      <c r="C7" s="163">
        <v>79994</v>
      </c>
      <c r="D7" s="163">
        <v>79994</v>
      </c>
      <c r="E7" s="163"/>
      <c r="F7" s="163">
        <v>79994</v>
      </c>
      <c r="G7" s="191" t="s">
        <v>289</v>
      </c>
      <c r="H7" s="384"/>
      <c r="I7" s="463">
        <v>294</v>
      </c>
      <c r="J7" s="464">
        <v>110</v>
      </c>
    </row>
    <row r="8" spans="1:10" ht="57.75" customHeight="1" x14ac:dyDescent="0.25">
      <c r="A8" s="161">
        <v>2</v>
      </c>
      <c r="B8" s="162" t="s">
        <v>381</v>
      </c>
      <c r="C8" s="163">
        <v>40000</v>
      </c>
      <c r="D8" s="163">
        <v>40000</v>
      </c>
      <c r="E8" s="163">
        <v>40000</v>
      </c>
      <c r="F8" s="301"/>
      <c r="G8" s="300" t="s">
        <v>369</v>
      </c>
      <c r="H8" s="480"/>
      <c r="I8" s="481"/>
      <c r="J8" s="485"/>
    </row>
    <row r="9" spans="1:10" ht="40.5" customHeight="1" x14ac:dyDescent="0.2">
      <c r="A9" s="161">
        <v>3</v>
      </c>
      <c r="B9" s="162" t="s">
        <v>290</v>
      </c>
      <c r="C9" s="163">
        <v>10000</v>
      </c>
      <c r="D9" s="163">
        <v>10000</v>
      </c>
      <c r="E9" s="163">
        <v>10000</v>
      </c>
      <c r="F9" s="182"/>
      <c r="G9" s="193"/>
      <c r="H9" s="384"/>
      <c r="I9" s="463"/>
      <c r="J9" s="464"/>
    </row>
    <row r="10" spans="1:10" ht="40.5" customHeight="1" x14ac:dyDescent="0.2">
      <c r="A10" s="161">
        <v>4</v>
      </c>
      <c r="B10" s="162" t="s">
        <v>291</v>
      </c>
      <c r="C10" s="163">
        <v>40000</v>
      </c>
      <c r="D10" s="163">
        <v>40000</v>
      </c>
      <c r="E10" s="163">
        <v>8000</v>
      </c>
      <c r="F10" s="182">
        <v>32000</v>
      </c>
      <c r="G10" s="193"/>
      <c r="H10" s="384"/>
      <c r="I10" s="463"/>
      <c r="J10" s="464"/>
    </row>
    <row r="11" spans="1:10" ht="40.5" customHeight="1" x14ac:dyDescent="0.2">
      <c r="A11" s="161">
        <v>5</v>
      </c>
      <c r="B11" s="162" t="s">
        <v>292</v>
      </c>
      <c r="C11" s="163">
        <v>3000</v>
      </c>
      <c r="D11" s="163">
        <v>3000</v>
      </c>
      <c r="E11" s="163">
        <v>3000</v>
      </c>
      <c r="F11" s="182"/>
      <c r="G11" s="193"/>
      <c r="H11" s="384"/>
      <c r="I11" s="463"/>
      <c r="J11" s="464"/>
    </row>
    <row r="12" spans="1:10" ht="49.5" customHeight="1" x14ac:dyDescent="0.2">
      <c r="A12" s="458"/>
      <c r="B12" s="102" t="s">
        <v>264</v>
      </c>
      <c r="C12" s="459"/>
      <c r="D12" s="459">
        <v>123336</v>
      </c>
      <c r="E12" s="459">
        <v>27916</v>
      </c>
      <c r="F12" s="184">
        <v>95420</v>
      </c>
      <c r="G12" s="191" t="s">
        <v>409</v>
      </c>
      <c r="H12" s="384">
        <v>123336</v>
      </c>
      <c r="I12" s="463"/>
      <c r="J12" s="464"/>
    </row>
    <row r="13" spans="1:10" ht="40.5" customHeight="1" x14ac:dyDescent="0.2">
      <c r="A13" s="458"/>
      <c r="B13" s="102" t="s">
        <v>267</v>
      </c>
      <c r="C13" s="459"/>
      <c r="D13" s="459">
        <v>183275</v>
      </c>
      <c r="E13" s="459"/>
      <c r="F13" s="184">
        <v>183275</v>
      </c>
      <c r="G13" s="191" t="s">
        <v>273</v>
      </c>
      <c r="H13" s="384">
        <v>183275</v>
      </c>
      <c r="I13" s="463"/>
      <c r="J13" s="464"/>
    </row>
    <row r="14" spans="1:10" ht="40.5" customHeight="1" x14ac:dyDescent="0.25">
      <c r="A14" s="458"/>
      <c r="B14" s="103" t="s">
        <v>281</v>
      </c>
      <c r="C14" s="459"/>
      <c r="D14" s="459">
        <v>19558</v>
      </c>
      <c r="E14" s="459">
        <v>4889</v>
      </c>
      <c r="F14" s="184">
        <v>14669</v>
      </c>
      <c r="G14" s="460" t="s">
        <v>282</v>
      </c>
      <c r="H14" s="384">
        <v>19558</v>
      </c>
      <c r="I14" s="463"/>
      <c r="J14" s="464"/>
    </row>
    <row r="15" spans="1:10" s="3" customFormat="1" ht="20.100000000000001" customHeight="1" thickBot="1" x14ac:dyDescent="0.25">
      <c r="A15" s="377"/>
      <c r="B15" s="378" t="s">
        <v>144</v>
      </c>
      <c r="C15" s="379">
        <f>SUM(C7:C14)</f>
        <v>172994</v>
      </c>
      <c r="D15" s="379">
        <f>SUM(D7:D14)</f>
        <v>499163</v>
      </c>
      <c r="E15" s="379">
        <f>SUM(E7:E14)</f>
        <v>93805</v>
      </c>
      <c r="F15" s="379">
        <f>SUM(F7:F14)</f>
        <v>405358</v>
      </c>
      <c r="G15" s="380"/>
      <c r="H15" s="477">
        <f>SUM(H12:H14)</f>
        <v>326169</v>
      </c>
      <c r="I15" s="465">
        <v>294</v>
      </c>
      <c r="J15" s="466">
        <v>110</v>
      </c>
    </row>
    <row r="16" spans="1:10" ht="16.5" thickBot="1" x14ac:dyDescent="0.25">
      <c r="A16" s="165"/>
      <c r="B16" s="166"/>
      <c r="C16" s="166"/>
      <c r="D16" s="461"/>
      <c r="F16" s="87"/>
    </row>
    <row r="17" spans="1:7" ht="18" x14ac:dyDescent="0.2">
      <c r="A17" s="389"/>
      <c r="B17" s="560" t="s">
        <v>334</v>
      </c>
      <c r="C17" s="560"/>
      <c r="D17" s="560"/>
      <c r="E17" s="561"/>
      <c r="F17" s="561"/>
      <c r="G17" s="562"/>
    </row>
    <row r="18" spans="1:7" ht="47.25" x14ac:dyDescent="0.2">
      <c r="A18" s="390" t="s">
        <v>145</v>
      </c>
      <c r="B18" s="391" t="s">
        <v>138</v>
      </c>
      <c r="C18" s="392" t="s">
        <v>323</v>
      </c>
      <c r="D18" s="486" t="s">
        <v>389</v>
      </c>
      <c r="E18" s="393" t="s">
        <v>228</v>
      </c>
      <c r="F18" s="393" t="s">
        <v>139</v>
      </c>
      <c r="G18" s="394" t="s">
        <v>140</v>
      </c>
    </row>
    <row r="19" spans="1:7" ht="69" customHeight="1" x14ac:dyDescent="0.2">
      <c r="A19" s="190">
        <v>1</v>
      </c>
      <c r="B19" s="381" t="s">
        <v>399</v>
      </c>
      <c r="C19" s="365">
        <v>80000</v>
      </c>
      <c r="D19" s="365">
        <v>80000</v>
      </c>
      <c r="E19" s="365">
        <v>80000</v>
      </c>
      <c r="F19" s="382"/>
      <c r="G19" s="383"/>
    </row>
    <row r="20" spans="1:7" ht="31.5" x14ac:dyDescent="0.2">
      <c r="A20" s="384"/>
      <c r="B20" s="294" t="s">
        <v>335</v>
      </c>
      <c r="C20" s="182"/>
      <c r="D20" s="182">
        <v>36594</v>
      </c>
      <c r="E20" s="208">
        <v>36594</v>
      </c>
      <c r="F20" s="89"/>
      <c r="G20" s="295"/>
    </row>
    <row r="21" spans="1:7" ht="21" customHeight="1" x14ac:dyDescent="0.2">
      <c r="A21" s="190"/>
      <c r="B21" s="294" t="s">
        <v>336</v>
      </c>
      <c r="C21" s="182"/>
      <c r="D21" s="182"/>
      <c r="E21" s="208"/>
      <c r="F21" s="89"/>
      <c r="G21" s="295"/>
    </row>
    <row r="22" spans="1:7" ht="47.25" x14ac:dyDescent="0.2">
      <c r="A22" s="190"/>
      <c r="B22" s="294" t="s">
        <v>337</v>
      </c>
      <c r="C22" s="182"/>
      <c r="D22" s="182"/>
      <c r="E22" s="208"/>
      <c r="F22" s="89"/>
      <c r="G22" s="295"/>
    </row>
    <row r="23" spans="1:7" ht="15.75" x14ac:dyDescent="0.2">
      <c r="A23" s="190"/>
      <c r="B23" s="294" t="s">
        <v>338</v>
      </c>
      <c r="C23" s="182"/>
      <c r="D23" s="182"/>
      <c r="E23" s="208"/>
      <c r="F23" s="89"/>
      <c r="G23" s="295"/>
    </row>
    <row r="24" spans="1:7" ht="15.75" x14ac:dyDescent="0.2">
      <c r="A24" s="190"/>
      <c r="B24" s="294" t="s">
        <v>339</v>
      </c>
      <c r="C24" s="182"/>
      <c r="D24" s="182"/>
      <c r="E24" s="208"/>
      <c r="F24" s="89"/>
      <c r="G24" s="295"/>
    </row>
    <row r="25" spans="1:7" ht="15.75" x14ac:dyDescent="0.2">
      <c r="A25" s="190"/>
      <c r="B25" s="294" t="s">
        <v>340</v>
      </c>
      <c r="C25" s="182"/>
      <c r="D25" s="182"/>
      <c r="E25" s="208"/>
      <c r="F25" s="89"/>
      <c r="G25" s="295"/>
    </row>
    <row r="26" spans="1:7" ht="15.75" x14ac:dyDescent="0.2">
      <c r="A26" s="190"/>
      <c r="B26" s="294" t="s">
        <v>341</v>
      </c>
      <c r="C26" s="182"/>
      <c r="D26" s="182"/>
      <c r="E26" s="208"/>
      <c r="F26" s="89"/>
      <c r="G26" s="295"/>
    </row>
    <row r="27" spans="1:7" ht="31.5" x14ac:dyDescent="0.2">
      <c r="A27" s="190"/>
      <c r="B27" s="294" t="s">
        <v>342</v>
      </c>
      <c r="C27" s="182"/>
      <c r="D27" s="182"/>
      <c r="E27" s="208"/>
      <c r="F27" s="89"/>
      <c r="G27" s="295"/>
    </row>
    <row r="28" spans="1:7" ht="47.25" x14ac:dyDescent="0.2">
      <c r="A28" s="190"/>
      <c r="B28" s="294" t="s">
        <v>343</v>
      </c>
      <c r="C28" s="182"/>
      <c r="D28" s="182"/>
      <c r="E28" s="208"/>
      <c r="F28" s="89"/>
      <c r="G28" s="295"/>
    </row>
    <row r="29" spans="1:7" ht="31.5" x14ac:dyDescent="0.2">
      <c r="A29" s="190"/>
      <c r="B29" s="294" t="s">
        <v>344</v>
      </c>
      <c r="C29" s="182"/>
      <c r="D29" s="182"/>
      <c r="E29" s="208"/>
      <c r="F29" s="89"/>
      <c r="G29" s="295"/>
    </row>
    <row r="30" spans="1:7" ht="15.75" x14ac:dyDescent="0.2">
      <c r="A30" s="190"/>
      <c r="B30" s="294" t="s">
        <v>345</v>
      </c>
      <c r="C30" s="182"/>
      <c r="D30" s="182"/>
      <c r="E30" s="208"/>
      <c r="F30" s="89"/>
      <c r="G30" s="295"/>
    </row>
    <row r="31" spans="1:7" ht="15.75" x14ac:dyDescent="0.2">
      <c r="A31" s="190"/>
      <c r="B31" s="294" t="s">
        <v>346</v>
      </c>
      <c r="C31" s="182"/>
      <c r="D31" s="182"/>
      <c r="E31" s="208"/>
      <c r="F31" s="89"/>
      <c r="G31" s="295"/>
    </row>
    <row r="32" spans="1:7" ht="15.75" x14ac:dyDescent="0.2">
      <c r="A32" s="190"/>
      <c r="B32" s="294" t="s">
        <v>347</v>
      </c>
      <c r="C32" s="182"/>
      <c r="D32" s="182"/>
      <c r="E32" s="208"/>
      <c r="F32" s="89"/>
      <c r="G32" s="295"/>
    </row>
    <row r="33" spans="1:7" ht="15.75" x14ac:dyDescent="0.2">
      <c r="A33" s="190"/>
      <c r="B33" s="294" t="s">
        <v>348</v>
      </c>
      <c r="C33" s="182"/>
      <c r="D33" s="182"/>
      <c r="E33" s="208"/>
      <c r="F33" s="89"/>
      <c r="G33" s="295"/>
    </row>
    <row r="34" spans="1:7" ht="15.75" x14ac:dyDescent="0.2">
      <c r="A34" s="190"/>
      <c r="B34" s="294" t="s">
        <v>349</v>
      </c>
      <c r="C34" s="182"/>
      <c r="D34" s="182"/>
      <c r="E34" s="208"/>
      <c r="F34" s="89"/>
      <c r="G34" s="295"/>
    </row>
    <row r="35" spans="1:7" ht="15.75" x14ac:dyDescent="0.2">
      <c r="A35" s="190"/>
      <c r="B35" s="294" t="s">
        <v>350</v>
      </c>
      <c r="C35" s="182"/>
      <c r="D35" s="182"/>
      <c r="E35" s="208"/>
      <c r="F35" s="89"/>
      <c r="G35" s="295"/>
    </row>
    <row r="36" spans="1:7" ht="31.5" x14ac:dyDescent="0.2">
      <c r="A36" s="190"/>
      <c r="B36" s="294" t="s">
        <v>351</v>
      </c>
      <c r="C36" s="182"/>
      <c r="D36" s="182"/>
      <c r="E36" s="208"/>
      <c r="F36" s="89"/>
      <c r="G36" s="295"/>
    </row>
    <row r="37" spans="1:7" ht="15.75" x14ac:dyDescent="0.2">
      <c r="A37" s="190"/>
      <c r="B37" s="294" t="s">
        <v>352</v>
      </c>
      <c r="C37" s="182"/>
      <c r="D37" s="182"/>
      <c r="E37" s="208"/>
      <c r="F37" s="89"/>
      <c r="G37" s="295"/>
    </row>
    <row r="38" spans="1:7" ht="15.75" x14ac:dyDescent="0.2">
      <c r="A38" s="190"/>
      <c r="B38" s="294" t="s">
        <v>353</v>
      </c>
      <c r="C38" s="182"/>
      <c r="D38" s="182"/>
      <c r="E38" s="208"/>
      <c r="F38" s="89"/>
      <c r="G38" s="295"/>
    </row>
    <row r="39" spans="1:7" ht="18" customHeight="1" x14ac:dyDescent="0.2">
      <c r="A39" s="190"/>
      <c r="B39" s="294" t="s">
        <v>354</v>
      </c>
      <c r="C39" s="182"/>
      <c r="D39" s="182"/>
      <c r="E39" s="208"/>
      <c r="F39" s="89"/>
      <c r="G39" s="295"/>
    </row>
    <row r="40" spans="1:7" ht="15.75" x14ac:dyDescent="0.2">
      <c r="A40" s="190"/>
      <c r="B40" s="294" t="s">
        <v>355</v>
      </c>
      <c r="C40" s="182"/>
      <c r="D40" s="182"/>
      <c r="E40" s="208"/>
      <c r="F40" s="89"/>
      <c r="G40" s="295"/>
    </row>
    <row r="41" spans="1:7" ht="15.75" x14ac:dyDescent="0.2">
      <c r="A41" s="190"/>
      <c r="B41" s="294" t="s">
        <v>356</v>
      </c>
      <c r="C41" s="182"/>
      <c r="D41" s="182"/>
      <c r="E41" s="208"/>
      <c r="F41" s="89"/>
      <c r="G41" s="295"/>
    </row>
    <row r="42" spans="1:7" ht="15.75" x14ac:dyDescent="0.2">
      <c r="A42" s="190"/>
      <c r="B42" s="294" t="s">
        <v>357</v>
      </c>
      <c r="C42" s="182"/>
      <c r="D42" s="182"/>
      <c r="E42" s="208"/>
      <c r="F42" s="89"/>
      <c r="G42" s="295"/>
    </row>
    <row r="43" spans="1:7" ht="15.75" x14ac:dyDescent="0.2">
      <c r="A43" s="190"/>
      <c r="B43" s="294" t="s">
        <v>358</v>
      </c>
      <c r="C43" s="182"/>
      <c r="D43" s="182"/>
      <c r="E43" s="208"/>
      <c r="F43" s="89"/>
      <c r="G43" s="295"/>
    </row>
    <row r="44" spans="1:7" ht="47.25" x14ac:dyDescent="0.2">
      <c r="A44" s="510"/>
      <c r="B44" s="511" t="s">
        <v>428</v>
      </c>
      <c r="C44" s="184"/>
      <c r="D44" s="184">
        <v>250</v>
      </c>
      <c r="E44" s="512">
        <v>250</v>
      </c>
      <c r="F44" s="395"/>
      <c r="G44" s="396"/>
    </row>
    <row r="45" spans="1:7" ht="31.5" x14ac:dyDescent="0.2">
      <c r="A45" s="397"/>
      <c r="B45" s="398" t="s">
        <v>398</v>
      </c>
      <c r="C45" s="184"/>
      <c r="D45" s="429">
        <v>1000</v>
      </c>
      <c r="E45" s="430">
        <v>1000</v>
      </c>
      <c r="F45" s="395"/>
      <c r="G45" s="396"/>
    </row>
    <row r="46" spans="1:7" ht="31.5" x14ac:dyDescent="0.2">
      <c r="A46" s="397"/>
      <c r="B46" s="431" t="s">
        <v>405</v>
      </c>
      <c r="C46" s="184"/>
      <c r="D46" s="429">
        <v>5000</v>
      </c>
      <c r="E46" s="430">
        <v>5000</v>
      </c>
      <c r="F46" s="395"/>
      <c r="G46" s="396"/>
    </row>
    <row r="47" spans="1:7" ht="31.5" x14ac:dyDescent="0.2">
      <c r="A47" s="397"/>
      <c r="B47" s="398" t="s">
        <v>406</v>
      </c>
      <c r="C47" s="184"/>
      <c r="D47" s="429">
        <v>10000</v>
      </c>
      <c r="E47" s="430">
        <v>10000</v>
      </c>
      <c r="F47" s="395"/>
      <c r="G47" s="396"/>
    </row>
    <row r="48" spans="1:7" ht="72.75" customHeight="1" thickBot="1" x14ac:dyDescent="0.25">
      <c r="A48" s="385"/>
      <c r="B48" s="386" t="s">
        <v>359</v>
      </c>
      <c r="C48" s="164"/>
      <c r="D48" s="164"/>
      <c r="E48" s="387"/>
      <c r="F48" s="387"/>
      <c r="G48" s="388"/>
    </row>
    <row r="49" spans="1:7" ht="0.75" customHeight="1" x14ac:dyDescent="0.2">
      <c r="A49" s="296"/>
      <c r="B49" s="297"/>
      <c r="C49" s="297"/>
      <c r="D49" s="297"/>
      <c r="E49" s="298"/>
      <c r="F49" s="298"/>
      <c r="G49" s="299"/>
    </row>
    <row r="50" spans="1:7" ht="15.75" x14ac:dyDescent="0.2">
      <c r="A50" s="165"/>
      <c r="B50" s="166"/>
      <c r="C50" s="166"/>
      <c r="D50" s="166"/>
      <c r="F50" s="87"/>
    </row>
    <row r="51" spans="1:7" ht="15.75" x14ac:dyDescent="0.2">
      <c r="A51" s="165"/>
      <c r="B51" s="166"/>
      <c r="C51" s="166"/>
      <c r="D51" s="166"/>
      <c r="F51" s="88"/>
    </row>
    <row r="52" spans="1:7" s="2" customFormat="1" ht="16.5" x14ac:dyDescent="0.3">
      <c r="A52" s="165"/>
      <c r="B52" s="168"/>
      <c r="C52" s="169"/>
      <c r="D52" s="169"/>
      <c r="E52" s="86"/>
      <c r="F52" s="86"/>
      <c r="G52" s="86"/>
    </row>
    <row r="53" spans="1:7" s="2" customFormat="1" ht="16.5" x14ac:dyDescent="0.3">
      <c r="A53" s="165"/>
      <c r="B53" s="166"/>
      <c r="C53" s="166"/>
      <c r="D53" s="166"/>
      <c r="E53" s="1"/>
      <c r="F53" s="1"/>
      <c r="G53" s="1"/>
    </row>
    <row r="54" spans="1:7" s="2" customFormat="1" ht="16.5" x14ac:dyDescent="0.3">
      <c r="A54" s="165"/>
      <c r="B54" s="168"/>
      <c r="C54" s="169"/>
      <c r="D54" s="169"/>
      <c r="E54" s="86"/>
      <c r="F54" s="86"/>
      <c r="G54" s="85"/>
    </row>
    <row r="55" spans="1:7" s="2" customFormat="1" ht="16.5" x14ac:dyDescent="0.3">
      <c r="A55" s="165"/>
      <c r="B55" s="168"/>
      <c r="C55" s="169"/>
      <c r="D55" s="169"/>
      <c r="E55" s="86"/>
      <c r="F55" s="86"/>
      <c r="G55" s="85"/>
    </row>
    <row r="56" spans="1:7" s="2" customFormat="1" ht="16.5" x14ac:dyDescent="0.3">
      <c r="A56" s="165"/>
      <c r="B56" s="166"/>
      <c r="C56" s="167"/>
      <c r="D56" s="167"/>
      <c r="E56" s="84"/>
      <c r="F56" s="84"/>
      <c r="G56" s="1"/>
    </row>
    <row r="57" spans="1:7" s="2" customFormat="1" ht="16.5" x14ac:dyDescent="0.3">
      <c r="A57" s="170"/>
      <c r="B57" s="166"/>
      <c r="C57" s="167"/>
      <c r="D57" s="167"/>
      <c r="E57" s="84"/>
      <c r="F57" s="84"/>
      <c r="G57" s="1"/>
    </row>
    <row r="58" spans="1:7" s="2" customFormat="1" ht="15" customHeight="1" x14ac:dyDescent="0.3">
      <c r="A58" s="166"/>
      <c r="B58" s="166"/>
      <c r="C58" s="166"/>
      <c r="D58" s="166"/>
      <c r="E58" s="84"/>
      <c r="F58" s="1"/>
      <c r="G58" s="1"/>
    </row>
    <row r="59" spans="1:7" s="2" customFormat="1" ht="12" customHeight="1" x14ac:dyDescent="0.3">
      <c r="A59" s="166"/>
      <c r="B59" s="166"/>
      <c r="C59" s="166"/>
      <c r="D59" s="166"/>
      <c r="E59" s="1"/>
      <c r="F59" s="1"/>
      <c r="G59" s="1"/>
    </row>
    <row r="60" spans="1:7" s="2" customFormat="1" ht="16.5" x14ac:dyDescent="0.3">
      <c r="A60" s="166"/>
      <c r="B60" s="166"/>
      <c r="C60" s="166"/>
      <c r="D60" s="166"/>
      <c r="E60" s="84"/>
      <c r="F60" s="1"/>
      <c r="G60" s="84"/>
    </row>
    <row r="61" spans="1:7" ht="15" x14ac:dyDescent="0.2">
      <c r="A61" s="166"/>
      <c r="B61" s="166"/>
      <c r="C61" s="166"/>
      <c r="D61" s="166"/>
    </row>
    <row r="62" spans="1:7" ht="15" x14ac:dyDescent="0.2">
      <c r="A62" s="166"/>
      <c r="B62" s="166"/>
      <c r="C62" s="166"/>
      <c r="D62" s="166"/>
    </row>
    <row r="63" spans="1:7" ht="15" x14ac:dyDescent="0.2">
      <c r="A63" s="166"/>
      <c r="B63" s="166"/>
      <c r="C63" s="166"/>
      <c r="D63" s="166"/>
    </row>
    <row r="64" spans="1:7" ht="15" x14ac:dyDescent="0.2">
      <c r="A64" s="166"/>
      <c r="B64" s="166"/>
      <c r="C64" s="166"/>
      <c r="D64" s="166"/>
    </row>
  </sheetData>
  <mergeCells count="6">
    <mergeCell ref="B17:G17"/>
    <mergeCell ref="A1:G1"/>
    <mergeCell ref="A2:G2"/>
    <mergeCell ref="A3:G3"/>
    <mergeCell ref="H4:J4"/>
    <mergeCell ref="B6:G6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J36"/>
  <sheetViews>
    <sheetView topLeftCell="A10" zoomScaleNormal="100" workbookViewId="0">
      <selection activeCell="B24" sqref="B24:F24"/>
    </sheetView>
  </sheetViews>
  <sheetFormatPr defaultColWidth="8" defaultRowHeight="12.75" x14ac:dyDescent="0.2"/>
  <cols>
    <col min="1" max="1" width="34.5703125" style="38" customWidth="1"/>
    <col min="2" max="3" width="19.7109375" style="33" customWidth="1"/>
    <col min="4" max="4" width="23.7109375" style="33" customWidth="1"/>
    <col min="5" max="5" width="20.28515625" style="33" customWidth="1"/>
    <col min="6" max="6" width="18.140625" style="33" customWidth="1"/>
    <col min="7" max="7" width="24.42578125" style="33" customWidth="1"/>
    <col min="8" max="10" width="11" style="33" customWidth="1"/>
    <col min="11" max="16384" width="8" style="33"/>
  </cols>
  <sheetData>
    <row r="1" spans="1:10" ht="15.75" x14ac:dyDescent="0.2">
      <c r="A1" s="564" t="s">
        <v>460</v>
      </c>
      <c r="B1" s="565"/>
      <c r="C1" s="565"/>
      <c r="D1" s="565"/>
      <c r="E1" s="565"/>
      <c r="F1" s="32"/>
      <c r="J1" s="34"/>
    </row>
    <row r="2" spans="1:10" ht="33" customHeight="1" x14ac:dyDescent="0.2">
      <c r="A2" s="564" t="s">
        <v>375</v>
      </c>
      <c r="B2" s="565"/>
      <c r="C2" s="565"/>
      <c r="D2" s="565"/>
      <c r="E2" s="565"/>
      <c r="F2" s="32"/>
      <c r="J2" s="34"/>
    </row>
    <row r="3" spans="1:10" ht="33" customHeight="1" thickBot="1" x14ac:dyDescent="0.25">
      <c r="A3" s="93"/>
      <c r="B3" s="189"/>
      <c r="C3" s="189"/>
      <c r="D3" s="189"/>
      <c r="F3" s="30" t="s">
        <v>121</v>
      </c>
      <c r="J3" s="34"/>
    </row>
    <row r="4" spans="1:10" ht="28.5" customHeight="1" x14ac:dyDescent="0.2">
      <c r="A4" s="566" t="s">
        <v>23</v>
      </c>
      <c r="B4" s="567"/>
      <c r="C4" s="308"/>
      <c r="D4" s="567" t="s">
        <v>7</v>
      </c>
      <c r="E4" s="567"/>
      <c r="F4" s="420"/>
      <c r="J4" s="34"/>
    </row>
    <row r="5" spans="1:10" ht="48.75" customHeight="1" x14ac:dyDescent="0.2">
      <c r="A5" s="35" t="s">
        <v>87</v>
      </c>
      <c r="B5" s="313" t="s">
        <v>332</v>
      </c>
      <c r="C5" s="313" t="s">
        <v>389</v>
      </c>
      <c r="D5" s="36" t="s">
        <v>87</v>
      </c>
      <c r="E5" s="313" t="s">
        <v>332</v>
      </c>
      <c r="F5" s="423" t="s">
        <v>389</v>
      </c>
    </row>
    <row r="6" spans="1:10" s="37" customFormat="1" ht="40.5" customHeight="1" x14ac:dyDescent="0.2">
      <c r="A6" s="129" t="s">
        <v>68</v>
      </c>
      <c r="B6" s="146">
        <f>'1. ÖSSZES bevétel (2)'!C6</f>
        <v>965730</v>
      </c>
      <c r="C6" s="146">
        <f>'1. ÖSSZES bevétel (2)'!D6</f>
        <v>1014241</v>
      </c>
      <c r="D6" s="108" t="s">
        <v>167</v>
      </c>
      <c r="E6" s="147">
        <f>'2. ÖSSZES kiadások'!C27</f>
        <v>593731</v>
      </c>
      <c r="F6" s="213">
        <f>'2. ÖSSZES kiadások'!D27</f>
        <v>636825</v>
      </c>
    </row>
    <row r="7" spans="1:10" ht="40.5" customHeight="1" x14ac:dyDescent="0.2">
      <c r="A7" s="129" t="s">
        <v>150</v>
      </c>
      <c r="B7" s="147">
        <f>'1. ÖSSZES bevétel (2)'!C28</f>
        <v>70893</v>
      </c>
      <c r="C7" s="147">
        <f>'1. ÖSSZES bevétel (2)'!D28</f>
        <v>84894</v>
      </c>
      <c r="D7" s="108" t="s">
        <v>32</v>
      </c>
      <c r="E7" s="148">
        <f>'2. ÖSSZES kiadások'!C28</f>
        <v>114423</v>
      </c>
      <c r="F7" s="214">
        <f>'2. ÖSSZES kiadások'!D28</f>
        <v>121680</v>
      </c>
    </row>
    <row r="8" spans="1:10" ht="24.95" customHeight="1" x14ac:dyDescent="0.2">
      <c r="A8" s="129" t="s">
        <v>69</v>
      </c>
      <c r="B8" s="147">
        <f>'1. ÖSSZES bevétel (2)'!C30</f>
        <v>800400</v>
      </c>
      <c r="C8" s="147">
        <f>'1. ÖSSZES bevétel (2)'!D30</f>
        <v>800400</v>
      </c>
      <c r="D8" s="108" t="s">
        <v>169</v>
      </c>
      <c r="E8" s="148">
        <f>'2. ÖSSZES kiadások'!C29</f>
        <v>896245</v>
      </c>
      <c r="F8" s="214">
        <f>'2. ÖSSZES kiadások'!D29</f>
        <v>937120</v>
      </c>
    </row>
    <row r="9" spans="1:10" ht="33" customHeight="1" x14ac:dyDescent="0.2">
      <c r="A9" s="129" t="s">
        <v>154</v>
      </c>
      <c r="B9" s="147">
        <f>'1. ÖSSZES bevétel (2)'!C31</f>
        <v>623750</v>
      </c>
      <c r="C9" s="147">
        <f>'1. ÖSSZES bevétel (2)'!D31</f>
        <v>628250</v>
      </c>
      <c r="D9" s="108" t="s">
        <v>73</v>
      </c>
      <c r="E9" s="148">
        <f>'2. ÖSSZES kiadások'!C30</f>
        <v>30000</v>
      </c>
      <c r="F9" s="214">
        <f>'2. ÖSSZES kiadások'!D30</f>
        <v>30000</v>
      </c>
    </row>
    <row r="10" spans="1:10" ht="36.75" customHeight="1" x14ac:dyDescent="0.2">
      <c r="A10" s="129" t="s">
        <v>70</v>
      </c>
      <c r="B10" s="147">
        <f>'1. ÖSSZES bevétel (2)'!C33</f>
        <v>15384</v>
      </c>
      <c r="C10" s="147">
        <f>'1. ÖSSZES bevétel (2)'!D33</f>
        <v>5384</v>
      </c>
      <c r="D10" s="108" t="s">
        <v>74</v>
      </c>
      <c r="E10" s="148">
        <f>'2. ÖSSZES kiadások'!C31</f>
        <v>849121</v>
      </c>
      <c r="F10" s="214">
        <f>'2. ÖSSZES kiadások'!D31</f>
        <v>905467</v>
      </c>
    </row>
    <row r="11" spans="1:10" ht="31.5" customHeight="1" x14ac:dyDescent="0.2">
      <c r="A11" s="130" t="s">
        <v>67</v>
      </c>
      <c r="B11" s="148">
        <v>237716</v>
      </c>
      <c r="C11" s="148">
        <v>266583</v>
      </c>
      <c r="D11" s="149" t="s">
        <v>293</v>
      </c>
      <c r="E11" s="148">
        <v>27114</v>
      </c>
      <c r="F11" s="214">
        <v>27114</v>
      </c>
    </row>
    <row r="12" spans="1:10" ht="29.25" customHeight="1" x14ac:dyDescent="0.2">
      <c r="A12" s="130" t="s">
        <v>316</v>
      </c>
      <c r="B12" s="148">
        <v>250000</v>
      </c>
      <c r="C12" s="148">
        <v>250000</v>
      </c>
      <c r="D12" s="149" t="s">
        <v>317</v>
      </c>
      <c r="E12" s="148">
        <v>250000</v>
      </c>
      <c r="F12" s="214">
        <v>250000</v>
      </c>
    </row>
    <row r="13" spans="1:10" ht="50.25" customHeight="1" x14ac:dyDescent="0.2">
      <c r="A13" s="151"/>
      <c r="B13" s="149"/>
      <c r="C13" s="149"/>
      <c r="D13" s="149"/>
      <c r="E13" s="148"/>
      <c r="F13" s="421"/>
    </row>
    <row r="14" spans="1:10" ht="24.95" customHeight="1" x14ac:dyDescent="0.2">
      <c r="A14" s="212"/>
      <c r="B14" s="152"/>
      <c r="C14" s="152"/>
      <c r="D14" s="149"/>
      <c r="E14" s="148"/>
      <c r="F14" s="421"/>
    </row>
    <row r="15" spans="1:10" ht="24.95" customHeight="1" x14ac:dyDescent="0.2">
      <c r="A15" s="151"/>
      <c r="B15" s="152"/>
      <c r="C15" s="152"/>
      <c r="D15" s="149"/>
      <c r="E15" s="148"/>
      <c r="F15" s="421"/>
    </row>
    <row r="16" spans="1:10" ht="24.95" customHeight="1" x14ac:dyDescent="0.2">
      <c r="A16" s="151"/>
      <c r="B16" s="152"/>
      <c r="C16" s="152"/>
      <c r="D16" s="153"/>
      <c r="E16" s="148"/>
      <c r="F16" s="421"/>
    </row>
    <row r="17" spans="1:6" ht="24.95" customHeight="1" x14ac:dyDescent="0.2">
      <c r="A17" s="151"/>
      <c r="B17" s="152"/>
      <c r="C17" s="152"/>
      <c r="D17" s="153"/>
      <c r="E17" s="152"/>
      <c r="F17" s="421"/>
    </row>
    <row r="18" spans="1:6" ht="18" customHeight="1" x14ac:dyDescent="0.2">
      <c r="A18" s="151"/>
      <c r="B18" s="152"/>
      <c r="C18" s="152"/>
      <c r="D18" s="153"/>
      <c r="E18" s="152"/>
      <c r="F18" s="421"/>
    </row>
    <row r="19" spans="1:6" ht="18" customHeight="1" x14ac:dyDescent="0.2">
      <c r="A19" s="151"/>
      <c r="B19" s="152"/>
      <c r="C19" s="152"/>
      <c r="D19" s="153"/>
      <c r="E19" s="152"/>
      <c r="F19" s="421"/>
    </row>
    <row r="20" spans="1:6" ht="18" customHeight="1" x14ac:dyDescent="0.2">
      <c r="A20" s="154" t="s">
        <v>33</v>
      </c>
      <c r="B20" s="155">
        <f>SUM(B6:B19)</f>
        <v>2963873</v>
      </c>
      <c r="C20" s="155">
        <f>SUM(C6:C19)</f>
        <v>3049752</v>
      </c>
      <c r="D20" s="156" t="s">
        <v>33</v>
      </c>
      <c r="E20" s="156">
        <f>SUM(E6:E19)</f>
        <v>2760634</v>
      </c>
      <c r="F20" s="215">
        <f>SUM(F6:F19)</f>
        <v>2908206</v>
      </c>
    </row>
    <row r="21" spans="1:6" ht="18" customHeight="1" thickBot="1" x14ac:dyDescent="0.25">
      <c r="A21" s="157" t="s">
        <v>34</v>
      </c>
      <c r="B21" s="158" t="str">
        <f>IF(((E20-B20)&gt;0),E20-B20,"----")</f>
        <v>----</v>
      </c>
      <c r="C21" s="158" t="str">
        <f>IF(((F20-C20)&gt;0),F20-C20,"----")</f>
        <v>----</v>
      </c>
      <c r="D21" s="159" t="s">
        <v>35</v>
      </c>
      <c r="E21" s="422">
        <f>IF(((B20-E20)&gt;0),B20-E20,"----")</f>
        <v>203239</v>
      </c>
      <c r="F21" s="216">
        <f>IF(((C20-F20)&gt;0),C20-F20,"----")</f>
        <v>141546</v>
      </c>
    </row>
    <row r="22" spans="1:6" ht="18" customHeight="1" x14ac:dyDescent="0.2">
      <c r="A22" s="160"/>
      <c r="B22" s="150"/>
      <c r="C22" s="150"/>
      <c r="D22" s="150"/>
    </row>
    <row r="23" spans="1:6" ht="15.75" x14ac:dyDescent="0.2">
      <c r="A23" s="160"/>
      <c r="B23" s="150"/>
      <c r="C23" s="150"/>
      <c r="D23" s="150"/>
      <c r="E23" s="150"/>
      <c r="F23" s="150"/>
    </row>
    <row r="24" spans="1:6" ht="15.75" x14ac:dyDescent="0.2">
      <c r="A24" s="160"/>
      <c r="B24" s="150">
        <f>B20+'8.2.mell felhalm mérleg'!B19</f>
        <v>6053995</v>
      </c>
      <c r="C24" s="150">
        <f>C20+'8.2.mell felhalm mérleg'!C19</f>
        <v>6155461</v>
      </c>
      <c r="D24" s="150" t="e">
        <f>D20+'8.2.mell felhalm mérleg'!D19</f>
        <v>#VALUE!</v>
      </c>
      <c r="E24" s="150">
        <f>E20+'8.2.mell felhalm mérleg'!E19</f>
        <v>6053995</v>
      </c>
      <c r="F24" s="150">
        <f>F20+'8.2.mell felhalm mérleg'!F19</f>
        <v>6155461</v>
      </c>
    </row>
    <row r="25" spans="1:6" ht="15.75" x14ac:dyDescent="0.2">
      <c r="A25" s="160"/>
      <c r="B25" s="150"/>
      <c r="C25" s="150"/>
      <c r="D25" s="150"/>
    </row>
    <row r="26" spans="1:6" ht="15.75" x14ac:dyDescent="0.2">
      <c r="A26" s="160"/>
      <c r="B26" s="150"/>
      <c r="C26" s="150"/>
      <c r="D26" s="150"/>
    </row>
    <row r="27" spans="1:6" ht="15.75" x14ac:dyDescent="0.2">
      <c r="A27" s="160"/>
      <c r="B27" s="150"/>
      <c r="C27" s="150"/>
      <c r="D27" s="150"/>
    </row>
    <row r="28" spans="1:6" ht="15.75" x14ac:dyDescent="0.2">
      <c r="A28" s="160"/>
      <c r="B28" s="150"/>
      <c r="C28" s="150"/>
      <c r="D28" s="150"/>
    </row>
    <row r="29" spans="1:6" ht="15.75" x14ac:dyDescent="0.2">
      <c r="A29" s="160"/>
      <c r="B29" s="150"/>
      <c r="C29" s="150"/>
      <c r="D29" s="150"/>
      <c r="E29" s="150"/>
    </row>
    <row r="30" spans="1:6" ht="15.75" x14ac:dyDescent="0.2">
      <c r="A30" s="160"/>
      <c r="B30" s="150"/>
      <c r="C30" s="150"/>
      <c r="D30" s="150"/>
    </row>
    <row r="31" spans="1:6" ht="15.75" x14ac:dyDescent="0.2">
      <c r="A31" s="160"/>
      <c r="B31" s="150"/>
      <c r="C31" s="150"/>
      <c r="D31" s="150"/>
    </row>
    <row r="32" spans="1:6" ht="15.75" x14ac:dyDescent="0.2">
      <c r="A32" s="160"/>
      <c r="B32" s="150"/>
      <c r="C32" s="150"/>
      <c r="D32" s="150"/>
    </row>
    <row r="33" spans="1:4" ht="15.75" x14ac:dyDescent="0.2">
      <c r="A33" s="160"/>
      <c r="B33" s="150"/>
      <c r="C33" s="150"/>
      <c r="D33" s="150"/>
    </row>
    <row r="34" spans="1:4" ht="15.75" x14ac:dyDescent="0.2">
      <c r="A34" s="160"/>
      <c r="B34" s="150"/>
      <c r="C34" s="150"/>
      <c r="D34" s="150"/>
    </row>
    <row r="35" spans="1:4" ht="15.75" x14ac:dyDescent="0.2">
      <c r="A35" s="160"/>
      <c r="B35" s="150"/>
      <c r="C35" s="150"/>
      <c r="D35" s="150"/>
    </row>
    <row r="36" spans="1:4" ht="15.75" x14ac:dyDescent="0.2">
      <c r="A36" s="160"/>
      <c r="B36" s="150"/>
      <c r="C36" s="150"/>
      <c r="D36" s="150"/>
    </row>
  </sheetData>
  <mergeCells count="4">
    <mergeCell ref="A1:E1"/>
    <mergeCell ref="A2:E2"/>
    <mergeCell ref="A4:B4"/>
    <mergeCell ref="D4:E4"/>
  </mergeCells>
  <phoneticPr fontId="25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12</vt:i4>
      </vt:variant>
    </vt:vector>
  </HeadingPairs>
  <TitlesOfParts>
    <vt:vector size="30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 (2)</vt:lpstr>
      <vt:lpstr>7.  felújítás (2)</vt:lpstr>
      <vt:lpstr>8.1.mell működés mérleg</vt:lpstr>
      <vt:lpstr>8.2.mell felhalm mérleg</vt:lpstr>
      <vt:lpstr>8.3. összevont kv-i mérleg</vt:lpstr>
      <vt:lpstr>9. melléklet ált. és cé (2)</vt:lpstr>
      <vt:lpstr>10. sz.melléklet ütemterv (2)</vt:lpstr>
      <vt:lpstr>11. melléklet</vt:lpstr>
      <vt:lpstr>1.tájékoztató kimutatás (3)</vt:lpstr>
      <vt:lpstr>2.Tájékoztató kimutatás (2)</vt:lpstr>
      <vt:lpstr>3.Tájékoztató kimutatás</vt:lpstr>
      <vt:lpstr>Munka2</vt:lpstr>
      <vt:lpstr>'2.Tájékoztató kimutatás (2)'!Nyomtatási_cím</vt:lpstr>
      <vt:lpstr>'5.1 Önkormányzat bevétele (2)'!Nyomtatási_cím</vt:lpstr>
      <vt:lpstr>'5.2 Önkormányzat kiadása (3)'!Nyomtatási_cím</vt:lpstr>
      <vt:lpstr>'10. sz.melléklet ütemterv (2)'!Nyomtatási_terület</vt:lpstr>
      <vt:lpstr>'2.Tájékoztató kimutatás (2)'!Nyomtatási_terület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 (2)'!Nyomtatási_terület</vt:lpstr>
      <vt:lpstr>'8.1.mell működés mérleg'!Nyomtatási_terület</vt:lpstr>
      <vt:lpstr>'8.2.mell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Pappné Boros Magdolna</cp:lastModifiedBy>
  <cp:lastPrinted>2019-09-18T13:56:01Z</cp:lastPrinted>
  <dcterms:created xsi:type="dcterms:W3CDTF">1998-12-06T10:54:59Z</dcterms:created>
  <dcterms:modified xsi:type="dcterms:W3CDTF">2019-09-18T14:00:56Z</dcterms:modified>
</cp:coreProperties>
</file>