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oltsegvetesekBeszamolok\Költségvetés 2019\"/>
    </mc:Choice>
  </mc:AlternateContent>
  <xr:revisionPtr revIDLastSave="0" documentId="8_{4638D9D2-7C9A-4197-BD48-F3BE0674EA9A}" xr6:coauthVersionLast="43" xr6:coauthVersionMax="43" xr10:uidLastSave="{00000000-0000-0000-0000-000000000000}"/>
  <bookViews>
    <workbookView xWindow="-120" yWindow="-120" windowWidth="29040" windowHeight="15840" firstSheet="6" activeTab="7" xr2:uid="{00000000-000D-0000-FFFF-FFFF00000000}"/>
  </bookViews>
  <sheets>
    <sheet name="1. ÖSSZES bevétel (2)" sheetId="40" r:id="rId1"/>
    <sheet name="2. ÖSSZES kiadások" sheetId="39" r:id="rId2"/>
    <sheet name="3.Intézményi bevételek (2)" sheetId="66" r:id="rId3"/>
    <sheet name="4.Intézményi kiadások (2)" sheetId="67" r:id="rId4"/>
    <sheet name="5.1 Önkormányzat bevétele (2)" sheetId="64" r:id="rId5"/>
    <sheet name="5.2 Önkormányzat kiadása (3)" sheetId="65" r:id="rId6"/>
    <sheet name="6. beruházás (2)" sheetId="85" r:id="rId7"/>
    <sheet name="7.  felújítás (2)" sheetId="80" r:id="rId8"/>
    <sheet name="8.  melléklet létszám (2 (4)" sheetId="62" r:id="rId9"/>
    <sheet name="9.1.mell működés mérleg" sheetId="42" r:id="rId10"/>
    <sheet name="9.2.mell felhalm mérleg" sheetId="43" r:id="rId11"/>
    <sheet name="9.3. összevont kv-i mérleg" sheetId="44" r:id="rId12"/>
    <sheet name="10. melléklet EU tám. projektek" sheetId="78" r:id="rId13"/>
    <sheet name="11. melléklet ált. és cé (2)" sheetId="73" r:id="rId14"/>
    <sheet name="12. melléklet többéves (2)" sheetId="89" r:id="rId15"/>
    <sheet name="13. sz.melléklet ütemterv (2)" sheetId="88" r:id="rId16"/>
    <sheet name="14. közvetett támogatások" sheetId="49" r:id="rId17"/>
    <sheet name="15. támogatások " sheetId="47" r:id="rId18"/>
    <sheet name="16.melléklet" sheetId="86" r:id="rId19"/>
    <sheet name="17. melléklet" sheetId="51" r:id="rId20"/>
    <sheet name="1.tájékoztató kimutatás (3)" sheetId="81" r:id="rId21"/>
    <sheet name="2.Tájékoztató kimutatás (2)" sheetId="72" r:id="rId22"/>
    <sheet name="3. Tájékoztató kimutatás" sheetId="83" r:id="rId23"/>
    <sheet name="4.Tájékoztató kimutatás" sheetId="84" r:id="rId24"/>
    <sheet name="Munka2" sheetId="87" r:id="rId25"/>
  </sheets>
  <definedNames>
    <definedName name="_xlnm.Print_Titles" localSheetId="21">'2.Tájékoztató kimutatás (2)'!$2:$4</definedName>
    <definedName name="_xlnm.Print_Titles" localSheetId="4">'5.1 Önkormányzat bevétele (2)'!$3:$5</definedName>
    <definedName name="_xlnm.Print_Titles" localSheetId="5">'5.2 Önkormányzat kiadása (3)'!$2:$4</definedName>
    <definedName name="_xlnm.Print_Area" localSheetId="14">'12. melléklet többéves (2)'!$A$1:$P$16</definedName>
    <definedName name="_xlnm.Print_Area" localSheetId="15">'13. sz.melléklet ütemterv (2)'!$A$1:$O$26</definedName>
    <definedName name="_xlnm.Print_Area" localSheetId="21">'2.Tájékoztató kimutatás (2)'!$A$1:$AC$29</definedName>
    <definedName name="_xlnm.Print_Area" localSheetId="22">'3. Tájékoztató kimutatás'!$A$1:$M$11</definedName>
    <definedName name="_xlnm.Print_Area" localSheetId="2">'3.Intézményi bevételek (2)'!$A$1:$J$37</definedName>
    <definedName name="_xlnm.Print_Area" localSheetId="3">'4.Intézményi kiadások (2)'!$A$1:$J$26</definedName>
    <definedName name="_xlnm.Print_Area" localSheetId="4">'5.1 Önkormányzat bevétele (2)'!$A$1:$D$48</definedName>
    <definedName name="_xlnm.Print_Area" localSheetId="5">'5.2 Önkormányzat kiadása (3)'!$A$1:$D$95</definedName>
    <definedName name="_xlnm.Print_Area" localSheetId="6">'6. beruházás (2)'!$A$1:$G$41</definedName>
    <definedName name="_xlnm.Print_Area" localSheetId="9">'9.1.mell működés mérleg'!$A$1:$F$21</definedName>
    <definedName name="_xlnm.Print_Area" localSheetId="10">'9.2.mell felhalm mérleg'!$A$1:$F$20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44" l="1"/>
  <c r="G6" i="44"/>
  <c r="H6" i="44"/>
  <c r="H5" i="44"/>
  <c r="G5" i="44"/>
  <c r="C21" i="42"/>
  <c r="F21" i="42"/>
  <c r="F20" i="42"/>
  <c r="C20" i="42"/>
  <c r="F10" i="42"/>
  <c r="F9" i="42"/>
  <c r="F8" i="42"/>
  <c r="F7" i="42"/>
  <c r="F6" i="42"/>
  <c r="C10" i="42"/>
  <c r="C9" i="42"/>
  <c r="C8" i="42"/>
  <c r="C7" i="42"/>
  <c r="C6" i="42"/>
  <c r="F20" i="43"/>
  <c r="F19" i="43"/>
  <c r="C20" i="43" s="1"/>
  <c r="C19" i="43"/>
  <c r="F8" i="43"/>
  <c r="F7" i="43"/>
  <c r="F6" i="43"/>
  <c r="C8" i="43"/>
  <c r="C7" i="43"/>
  <c r="C6" i="43"/>
  <c r="C45" i="65"/>
  <c r="C78" i="65" s="1"/>
  <c r="AC29" i="72"/>
  <c r="AC28" i="72"/>
  <c r="AC27" i="72"/>
  <c r="AC23" i="72"/>
  <c r="AC20" i="72"/>
  <c r="AC12" i="72"/>
  <c r="AC9" i="72"/>
  <c r="D12" i="81"/>
  <c r="D11" i="81"/>
  <c r="D8" i="81"/>
  <c r="D78" i="65"/>
  <c r="D47" i="64"/>
  <c r="D42" i="64"/>
  <c r="D39" i="64"/>
  <c r="D43" i="64" s="1"/>
  <c r="D48" i="64" s="1"/>
  <c r="D36" i="64"/>
  <c r="D34" i="64"/>
  <c r="D23" i="64"/>
  <c r="D21" i="64"/>
  <c r="D16" i="64"/>
  <c r="D14" i="64"/>
  <c r="D12" i="64"/>
  <c r="D90" i="65"/>
  <c r="D84" i="65"/>
  <c r="D80" i="65"/>
  <c r="D45" i="65"/>
  <c r="D23" i="65"/>
  <c r="D20" i="65"/>
  <c r="D12" i="65"/>
  <c r="D28" i="65"/>
  <c r="D9" i="65"/>
  <c r="D36" i="85"/>
  <c r="D8" i="85"/>
  <c r="D12" i="80"/>
  <c r="D29" i="65" l="1"/>
  <c r="D85" i="65" s="1"/>
  <c r="D91" i="65" s="1"/>
  <c r="D19" i="39"/>
  <c r="D24" i="39"/>
  <c r="D23" i="39"/>
  <c r="D22" i="39"/>
  <c r="D21" i="39"/>
  <c r="D20" i="39"/>
  <c r="D18" i="39"/>
  <c r="D17" i="39"/>
  <c r="D16" i="39"/>
  <c r="D14" i="39"/>
  <c r="D34" i="39" s="1"/>
  <c r="D13" i="39"/>
  <c r="D33" i="39" s="1"/>
  <c r="D12" i="39"/>
  <c r="D32" i="39" s="1"/>
  <c r="D11" i="39"/>
  <c r="D31" i="39" s="1"/>
  <c r="D10" i="39"/>
  <c r="D30" i="39" s="1"/>
  <c r="D9" i="39"/>
  <c r="D29" i="39" s="1"/>
  <c r="D8" i="39"/>
  <c r="D28" i="39" s="1"/>
  <c r="D7" i="39"/>
  <c r="D27" i="39" s="1"/>
  <c r="D6" i="39"/>
  <c r="D26" i="39" s="1"/>
  <c r="D24" i="40"/>
  <c r="D23" i="40"/>
  <c r="D22" i="40"/>
  <c r="D21" i="40"/>
  <c r="D19" i="40"/>
  <c r="D18" i="40"/>
  <c r="J11" i="66"/>
  <c r="J23" i="67"/>
  <c r="D14" i="40"/>
  <c r="D13" i="40"/>
  <c r="D33" i="40" s="1"/>
  <c r="D12" i="40"/>
  <c r="D32" i="40" s="1"/>
  <c r="D11" i="40"/>
  <c r="D31" i="40" s="1"/>
  <c r="D10" i="40"/>
  <c r="D9" i="40"/>
  <c r="D29" i="40" s="1"/>
  <c r="D8" i="40"/>
  <c r="D6" i="40"/>
  <c r="D26" i="40" s="1"/>
  <c r="D7" i="40"/>
  <c r="AB20" i="72"/>
  <c r="AB29" i="72"/>
  <c r="B35" i="66"/>
  <c r="D28" i="40" l="1"/>
  <c r="D30" i="40"/>
  <c r="D34" i="40"/>
  <c r="D27" i="40"/>
  <c r="D15" i="39"/>
  <c r="D5" i="39"/>
  <c r="D25" i="39" s="1"/>
  <c r="D20" i="40"/>
  <c r="D15" i="40"/>
  <c r="D5" i="40"/>
  <c r="D25" i="40" l="1"/>
  <c r="AB27" i="72" l="1"/>
  <c r="AB28" i="72"/>
  <c r="C11" i="81"/>
  <c r="C22" i="66"/>
  <c r="B22" i="66"/>
  <c r="I11" i="66"/>
  <c r="F12" i="86" l="1"/>
  <c r="F11" i="86"/>
  <c r="F19" i="86" s="1"/>
  <c r="D12" i="86"/>
  <c r="E19" i="86"/>
  <c r="D10" i="86"/>
  <c r="D11" i="86" s="1"/>
  <c r="D19" i="86" s="1"/>
  <c r="D20" i="86" l="1"/>
  <c r="E10" i="89" l="1"/>
  <c r="O10" i="89"/>
  <c r="N10" i="89"/>
  <c r="M10" i="89"/>
  <c r="L10" i="89"/>
  <c r="K10" i="89"/>
  <c r="J10" i="89"/>
  <c r="I10" i="89"/>
  <c r="H10" i="89"/>
  <c r="G10" i="89"/>
  <c r="F10" i="89"/>
  <c r="E12" i="86" l="1"/>
  <c r="G16" i="86"/>
  <c r="H16" i="86"/>
  <c r="I16" i="86"/>
  <c r="J16" i="86"/>
  <c r="J12" i="86" s="1"/>
  <c r="K16" i="86"/>
  <c r="L16" i="86"/>
  <c r="L12" i="86" s="1"/>
  <c r="L20" i="86" s="1"/>
  <c r="M16" i="86"/>
  <c r="N16" i="86"/>
  <c r="N12" i="86" s="1"/>
  <c r="N20" i="86" s="1"/>
  <c r="O16" i="86"/>
  <c r="P16" i="86"/>
  <c r="P12" i="86" s="1"/>
  <c r="P20" i="86" s="1"/>
  <c r="Q16" i="86"/>
  <c r="R16" i="86"/>
  <c r="R12" i="86" s="1"/>
  <c r="R20" i="86" s="1"/>
  <c r="S16" i="86"/>
  <c r="N26" i="88"/>
  <c r="M26" i="88"/>
  <c r="L26" i="88"/>
  <c r="K26" i="88"/>
  <c r="J26" i="88"/>
  <c r="I26" i="88"/>
  <c r="H26" i="88"/>
  <c r="G26" i="88"/>
  <c r="F26" i="88"/>
  <c r="E26" i="88"/>
  <c r="D26" i="88"/>
  <c r="C26" i="88"/>
  <c r="O25" i="88"/>
  <c r="O24" i="88"/>
  <c r="O23" i="88"/>
  <c r="O22" i="88"/>
  <c r="O21" i="88"/>
  <c r="O20" i="88"/>
  <c r="O19" i="88"/>
  <c r="O18" i="88"/>
  <c r="O17" i="88"/>
  <c r="N15" i="88"/>
  <c r="M15" i="88"/>
  <c r="L15" i="88"/>
  <c r="K15" i="88"/>
  <c r="J15" i="88"/>
  <c r="I15" i="88"/>
  <c r="H15" i="88"/>
  <c r="G15" i="88"/>
  <c r="F15" i="88"/>
  <c r="E15" i="88"/>
  <c r="D15" i="88"/>
  <c r="C15" i="88"/>
  <c r="O14" i="88"/>
  <c r="O13" i="88"/>
  <c r="O12" i="88"/>
  <c r="O11" i="88"/>
  <c r="O10" i="88"/>
  <c r="O9" i="88"/>
  <c r="O8" i="88"/>
  <c r="O7" i="88"/>
  <c r="O6" i="88"/>
  <c r="O5" i="88"/>
  <c r="T16" i="86"/>
  <c r="E16" i="86"/>
  <c r="E20" i="86" s="1"/>
  <c r="T12" i="86"/>
  <c r="S12" i="86"/>
  <c r="S20" i="86" s="1"/>
  <c r="Q12" i="86"/>
  <c r="Q20" i="86" s="1"/>
  <c r="O12" i="86"/>
  <c r="O20" i="86" s="1"/>
  <c r="M12" i="86"/>
  <c r="M20" i="86" s="1"/>
  <c r="K12" i="86"/>
  <c r="K20" i="86" s="1"/>
  <c r="I12" i="86"/>
  <c r="H12" i="86"/>
  <c r="G12" i="86"/>
  <c r="T10" i="86"/>
  <c r="T11" i="86" s="1"/>
  <c r="T19" i="86" s="1"/>
  <c r="S10" i="86"/>
  <c r="S11" i="86" s="1"/>
  <c r="R10" i="86"/>
  <c r="R11" i="86" s="1"/>
  <c r="Q10" i="86"/>
  <c r="Q11" i="86" s="1"/>
  <c r="P10" i="86"/>
  <c r="P11" i="86" s="1"/>
  <c r="O10" i="86"/>
  <c r="O11" i="86" s="1"/>
  <c r="N10" i="86"/>
  <c r="N11" i="86" s="1"/>
  <c r="M10" i="86"/>
  <c r="M11" i="86" s="1"/>
  <c r="L10" i="86"/>
  <c r="L11" i="86" s="1"/>
  <c r="K10" i="86"/>
  <c r="K11" i="86" s="1"/>
  <c r="J10" i="86"/>
  <c r="J11" i="86" s="1"/>
  <c r="I10" i="86"/>
  <c r="I11" i="86" s="1"/>
  <c r="H10" i="86"/>
  <c r="H11" i="86" s="1"/>
  <c r="H19" i="86" s="1"/>
  <c r="G10" i="86"/>
  <c r="G11" i="86" s="1"/>
  <c r="F10" i="86"/>
  <c r="E10" i="86"/>
  <c r="E11" i="86" s="1"/>
  <c r="O15" i="88" l="1"/>
  <c r="O26" i="88"/>
  <c r="L19" i="86"/>
  <c r="N19" i="86"/>
  <c r="P19" i="86"/>
  <c r="R19" i="86"/>
  <c r="F20" i="86"/>
  <c r="H20" i="86"/>
  <c r="J20" i="86"/>
  <c r="K19" i="86"/>
  <c r="M19" i="86"/>
  <c r="O19" i="86"/>
  <c r="Q19" i="86"/>
  <c r="S19" i="86"/>
  <c r="G20" i="86"/>
  <c r="I20" i="86"/>
  <c r="T20" i="86"/>
  <c r="J19" i="86"/>
  <c r="I19" i="86"/>
  <c r="G19" i="86"/>
  <c r="C90" i="65" l="1"/>
  <c r="D20" i="78" l="1"/>
  <c r="E20" i="78"/>
  <c r="B20" i="78"/>
  <c r="C15" i="39" l="1"/>
  <c r="C32" i="66" l="1"/>
  <c r="B32" i="66"/>
  <c r="F12" i="80" l="1"/>
  <c r="E12" i="80"/>
  <c r="C12" i="80"/>
  <c r="F36" i="85"/>
  <c r="E36" i="85"/>
  <c r="C36" i="85"/>
  <c r="F8" i="85"/>
  <c r="E8" i="85"/>
  <c r="C8" i="85"/>
  <c r="C21" i="40" l="1"/>
  <c r="C20" i="40"/>
  <c r="J21" i="67"/>
  <c r="F11" i="67"/>
  <c r="F13" i="67" s="1"/>
  <c r="F11" i="66"/>
  <c r="F13" i="66" s="1"/>
  <c r="C33" i="66"/>
  <c r="B33" i="66"/>
  <c r="C22" i="67"/>
  <c r="C24" i="67" s="1"/>
  <c r="H11" i="67"/>
  <c r="H13" i="67" s="1"/>
  <c r="C11" i="67"/>
  <c r="J22" i="66"/>
  <c r="J24" i="66" s="1"/>
  <c r="C24" i="66"/>
  <c r="J13" i="66"/>
  <c r="C11" i="66"/>
  <c r="C13" i="66" s="1"/>
  <c r="C36" i="66" l="1"/>
  <c r="C34" i="66"/>
  <c r="C13" i="67"/>
  <c r="I23" i="67" l="1"/>
  <c r="B13" i="66"/>
  <c r="B11" i="66"/>
  <c r="D11" i="66"/>
  <c r="D13" i="66" s="1"/>
  <c r="C36" i="64"/>
  <c r="C80" i="65"/>
  <c r="C28" i="65"/>
  <c r="C47" i="64"/>
  <c r="C14" i="40" s="1"/>
  <c r="C34" i="40" s="1"/>
  <c r="C84" i="65"/>
  <c r="C34" i="64"/>
  <c r="C14" i="64"/>
  <c r="C7" i="40" s="1"/>
  <c r="C12" i="64"/>
  <c r="C6" i="40" s="1"/>
  <c r="B34" i="66" l="1"/>
  <c r="I13" i="66"/>
  <c r="C11" i="40"/>
  <c r="C31" i="40" s="1"/>
  <c r="C27" i="40"/>
  <c r="I21" i="67" l="1"/>
  <c r="B31" i="66"/>
  <c r="I19" i="67"/>
  <c r="C30" i="66"/>
  <c r="J18" i="67"/>
  <c r="B30" i="66"/>
  <c r="I18" i="67"/>
  <c r="J20" i="67" l="1"/>
  <c r="I20" i="67"/>
  <c r="B29" i="66" l="1"/>
  <c r="I17" i="67"/>
  <c r="C9" i="65" l="1"/>
  <c r="C23" i="65"/>
  <c r="C20" i="65"/>
  <c r="C12" i="65"/>
  <c r="C42" i="64"/>
  <c r="C21" i="64"/>
  <c r="C23" i="64" s="1"/>
  <c r="C9" i="40" s="1"/>
  <c r="C16" i="64"/>
  <c r="AB23" i="72"/>
  <c r="AB12" i="72"/>
  <c r="AB9" i="72"/>
  <c r="C8" i="81"/>
  <c r="C12" i="81" s="1"/>
  <c r="E10" i="83"/>
  <c r="C10" i="83"/>
  <c r="C8" i="40" l="1"/>
  <c r="C28" i="40" s="1"/>
  <c r="C29" i="65"/>
  <c r="C85" i="65" s="1"/>
  <c r="C91" i="65" s="1"/>
  <c r="C14" i="39"/>
  <c r="C34" i="39" s="1"/>
  <c r="C16" i="40" l="1"/>
  <c r="C17" i="40"/>
  <c r="C29" i="40" s="1"/>
  <c r="B15" i="84"/>
  <c r="F15" i="84"/>
  <c r="C15" i="40" l="1"/>
  <c r="F13" i="51"/>
  <c r="E9" i="49" l="1"/>
  <c r="D9" i="49"/>
  <c r="E9" i="73"/>
  <c r="D13" i="73" s="1"/>
  <c r="C6" i="39" l="1"/>
  <c r="C13" i="39"/>
  <c r="C7" i="39"/>
  <c r="J19" i="67" l="1"/>
  <c r="D11" i="67"/>
  <c r="B11" i="67"/>
  <c r="B13" i="67" s="1"/>
  <c r="D13" i="67" l="1"/>
  <c r="C26" i="40"/>
  <c r="C8" i="39"/>
  <c r="B8" i="42"/>
  <c r="C20" i="39"/>
  <c r="C26" i="39" s="1"/>
  <c r="C9" i="39"/>
  <c r="C29" i="39" s="1"/>
  <c r="C12" i="39"/>
  <c r="C10" i="40"/>
  <c r="C21" i="39"/>
  <c r="C27" i="39" s="1"/>
  <c r="C10" i="39"/>
  <c r="C30" i="39" s="1"/>
  <c r="B7" i="42"/>
  <c r="C30" i="40" l="1"/>
  <c r="C35" i="66"/>
  <c r="G20" i="78" l="1"/>
  <c r="I22" i="66" l="1"/>
  <c r="I24" i="66" s="1"/>
  <c r="I8" i="44" s="1"/>
  <c r="D13" i="62"/>
  <c r="C13" i="62"/>
  <c r="D22" i="67"/>
  <c r="C24" i="39" s="1"/>
  <c r="C33" i="39" s="1"/>
  <c r="E22" i="67"/>
  <c r="E24" i="67" s="1"/>
  <c r="E11" i="67"/>
  <c r="E13" i="67" s="1"/>
  <c r="G11" i="67"/>
  <c r="B6" i="43"/>
  <c r="B22" i="67"/>
  <c r="E9" i="42"/>
  <c r="H22" i="67"/>
  <c r="H24" i="67" s="1"/>
  <c r="G22" i="67"/>
  <c r="G24" i="67" s="1"/>
  <c r="F22" i="67"/>
  <c r="F24" i="67"/>
  <c r="J17" i="67"/>
  <c r="J11" i="67"/>
  <c r="J13" i="67" s="1"/>
  <c r="I11" i="67"/>
  <c r="I13" i="67"/>
  <c r="C31" i="66"/>
  <c r="C29" i="66"/>
  <c r="H24" i="66"/>
  <c r="G24" i="66"/>
  <c r="E24" i="66"/>
  <c r="D24" i="66"/>
  <c r="B24" i="66"/>
  <c r="B36" i="66" s="1"/>
  <c r="H11" i="66"/>
  <c r="H13" i="66"/>
  <c r="G11" i="66"/>
  <c r="G13" i="66"/>
  <c r="E11" i="66"/>
  <c r="E13" i="66"/>
  <c r="E10" i="42"/>
  <c r="C13" i="40"/>
  <c r="C39" i="64"/>
  <c r="C43" i="64" s="1"/>
  <c r="C48" i="64" s="1"/>
  <c r="E13" i="62"/>
  <c r="I9" i="44"/>
  <c r="I10" i="44"/>
  <c r="I11" i="44"/>
  <c r="D27" i="43"/>
  <c r="B27" i="43"/>
  <c r="D13" i="51"/>
  <c r="C9" i="49"/>
  <c r="E27" i="43"/>
  <c r="B7" i="43"/>
  <c r="I22" i="67" l="1"/>
  <c r="J24" i="67"/>
  <c r="D24" i="67"/>
  <c r="J22" i="67"/>
  <c r="C33" i="40"/>
  <c r="B8" i="43" s="1"/>
  <c r="F24" i="66"/>
  <c r="C23" i="39"/>
  <c r="B24" i="67"/>
  <c r="C22" i="39"/>
  <c r="G13" i="67"/>
  <c r="I24" i="67" s="1"/>
  <c r="C12" i="40"/>
  <c r="C11" i="39"/>
  <c r="B6" i="42"/>
  <c r="E7" i="42"/>
  <c r="E6" i="42"/>
  <c r="E8" i="43"/>
  <c r="B19" i="43" l="1"/>
  <c r="H13" i="44" s="1"/>
  <c r="C32" i="39"/>
  <c r="E7" i="43" s="1"/>
  <c r="C5" i="39"/>
  <c r="C32" i="40"/>
  <c r="B10" i="42" s="1"/>
  <c r="C5" i="40"/>
  <c r="C25" i="40" s="1"/>
  <c r="B9" i="42"/>
  <c r="C28" i="39"/>
  <c r="E8" i="42" s="1"/>
  <c r="E20" i="42" s="1"/>
  <c r="C19" i="39"/>
  <c r="C31" i="39"/>
  <c r="E6" i="43" s="1"/>
  <c r="B20" i="42" l="1"/>
  <c r="G13" i="44" s="1"/>
  <c r="I13" i="44" s="1"/>
  <c r="E19" i="43"/>
  <c r="B20" i="43" s="1"/>
  <c r="C25" i="39"/>
  <c r="B21" i="42"/>
  <c r="E20" i="43" l="1"/>
  <c r="E21" i="42"/>
  <c r="I5" i="44"/>
  <c r="H7" i="44"/>
  <c r="H12" i="44" s="1"/>
  <c r="G7" i="44"/>
  <c r="G12" i="44" s="1"/>
  <c r="I12" i="44" l="1"/>
  <c r="I6" i="44"/>
  <c r="I7" i="44"/>
</calcChain>
</file>

<file path=xl/sharedStrings.xml><?xml version="1.0" encoding="utf-8"?>
<sst xmlns="http://schemas.openxmlformats.org/spreadsheetml/2006/main" count="856" uniqueCount="551">
  <si>
    <t>Sorszám</t>
  </si>
  <si>
    <t>Közhatalmi bevételek</t>
  </si>
  <si>
    <t>Tárgyévi bevételek összesen</t>
  </si>
  <si>
    <t>Finanszírozás</t>
  </si>
  <si>
    <t xml:space="preserve">Marcali Közös Önkormányzati Hivatal </t>
  </si>
  <si>
    <t>Készletbeszerzés (3+4)</t>
  </si>
  <si>
    <t>S.sz</t>
  </si>
  <si>
    <t>Kiadások</t>
  </si>
  <si>
    <t>Marcali Város Önkormányzata</t>
  </si>
  <si>
    <t>Ebből: Személyi juttatás</t>
  </si>
  <si>
    <t xml:space="preserve">            Munkaadókat terhelő járulék</t>
  </si>
  <si>
    <t xml:space="preserve">             Dologi kiadás</t>
  </si>
  <si>
    <t>Ebből:  Személyi juttatások</t>
  </si>
  <si>
    <t xml:space="preserve">             Munkaadókat terhelő járulék</t>
  </si>
  <si>
    <t xml:space="preserve">             Dologi kiadások</t>
  </si>
  <si>
    <t>Marcali Város Önkormányzata irányítása alá tartozó kv.szervek</t>
  </si>
  <si>
    <t xml:space="preserve">                 </t>
  </si>
  <si>
    <t xml:space="preserve">             Ellátottak pénzbeli juttatásai</t>
  </si>
  <si>
    <t>Kiadások összesen:  /1+2+3/</t>
  </si>
  <si>
    <t xml:space="preserve">             Egyéb működési célú kiadás</t>
  </si>
  <si>
    <t xml:space="preserve">             Beruházás   </t>
  </si>
  <si>
    <t xml:space="preserve">             Felújítás         </t>
  </si>
  <si>
    <t xml:space="preserve">             Beruházás</t>
  </si>
  <si>
    <t>Bevételek</t>
  </si>
  <si>
    <t>Ebből: Önkormányzatok működési támogatása</t>
  </si>
  <si>
    <t xml:space="preserve">            Működési célú támogatások államháztartáson belülről</t>
  </si>
  <si>
    <t xml:space="preserve">            Közhatalmi bevételek</t>
  </si>
  <si>
    <t xml:space="preserve">            Működési bevételek</t>
  </si>
  <si>
    <t xml:space="preserve">            Felhalmozási bevételek</t>
  </si>
  <si>
    <t xml:space="preserve">            Működési célú átvett pénzeszközök</t>
  </si>
  <si>
    <t xml:space="preserve">            Felhalmozási célú átvett pénzeszközök</t>
  </si>
  <si>
    <t>Ebből:  Működési bevétel</t>
  </si>
  <si>
    <t>Bevételek összesen:  /1+2+3/</t>
  </si>
  <si>
    <t xml:space="preserve">I n t é z m é n y </t>
  </si>
  <si>
    <t>Teljes munkaidőben foglakoztatott</t>
  </si>
  <si>
    <t>Részmunkaidőben foglakoztatott</t>
  </si>
  <si>
    <t>GAMESZ</t>
  </si>
  <si>
    <t>Városi Fürdő és Szabadidőközpont</t>
  </si>
  <si>
    <t xml:space="preserve">      Összesen:</t>
  </si>
  <si>
    <t xml:space="preserve">Közfoglalkoztatottak </t>
  </si>
  <si>
    <t>Saját bevételek</t>
  </si>
  <si>
    <t>Munkaadókat terhelő járulék</t>
  </si>
  <si>
    <t>ÖSSZESEN:</t>
  </si>
  <si>
    <t>Hiány:</t>
  </si>
  <si>
    <t>Többlet:</t>
  </si>
  <si>
    <t>ezer Ft</t>
  </si>
  <si>
    <t>Működési célú</t>
  </si>
  <si>
    <t>Felhalmozási célú</t>
  </si>
  <si>
    <t>Tárgyévi kiadások összesen</t>
  </si>
  <si>
    <t>Költségvetési hiány (-)/többlet (+)</t>
  </si>
  <si>
    <t>Előző évek pénzmaradványának igénybevétele</t>
  </si>
  <si>
    <t>Finanszírozási célú pénzügyi műveletek bevételei</t>
  </si>
  <si>
    <t>Finanszírozási célú pénzügyi műveletek kiadásai</t>
  </si>
  <si>
    <t>Finanszírozási célú pénzügyi műveletek egyenlege</t>
  </si>
  <si>
    <t>Célja</t>
  </si>
  <si>
    <t>Összege</t>
  </si>
  <si>
    <t>Általános tartalék</t>
  </si>
  <si>
    <t>Év során előre nem látható események fedezetére</t>
  </si>
  <si>
    <t>Sport pályázat</t>
  </si>
  <si>
    <t>Összesen (1+2):</t>
  </si>
  <si>
    <t>Marcali Város Önkormányzata által adott lakossági és közösségi szolgáltatások  támogatása</t>
  </si>
  <si>
    <t>Bevételi jogcím</t>
  </si>
  <si>
    <t>1.sz. mellékletben tervezett bevétel</t>
  </si>
  <si>
    <t>Támogatás összege</t>
  </si>
  <si>
    <t>Lakossági zöld hulladék elszállításához nyújtott díjkedvezmény</t>
  </si>
  <si>
    <t>Támogatási kölcsönök nyújtása</t>
  </si>
  <si>
    <t>Marcali Város Önkormányzata által adott közvetett támogatások</t>
  </si>
  <si>
    <t>(kedvezmények)</t>
  </si>
  <si>
    <t>Kedvezmény nélkül elérhető bevétel</t>
  </si>
  <si>
    <t>Kedvezmények összege</t>
  </si>
  <si>
    <t>magánszemélyek kommunális adója</t>
  </si>
  <si>
    <t>gépjárműadó</t>
  </si>
  <si>
    <t>Marcali Város Önkormányzata saját bevételeinek és az adósságot keletkeztető ügyleteiből fennálló kötelezettségeinek aránya</t>
  </si>
  <si>
    <t>Helyi adók</t>
  </si>
  <si>
    <t>Saját bevételek összesen (1+….+4)</t>
  </si>
  <si>
    <t>Intézmények</t>
  </si>
  <si>
    <t>Önként vállalt feladat</t>
  </si>
  <si>
    <t>Államigazgatási feladat</t>
  </si>
  <si>
    <t>Tervezett kiadás</t>
  </si>
  <si>
    <t>Finanszírozás módja</t>
  </si>
  <si>
    <t>Tervezett kiadás önkormányzati finanszírozásból</t>
  </si>
  <si>
    <t>Múzeum</t>
  </si>
  <si>
    <t xml:space="preserve">feladat 100%-a </t>
  </si>
  <si>
    <t>önkormányzati finanszírozás /építményadó /</t>
  </si>
  <si>
    <t>Fürdő és srandszolgáltatás</t>
  </si>
  <si>
    <t>Választókerületi Alap, Városrészi Önk.keret</t>
  </si>
  <si>
    <t>Sport egyesületek</t>
  </si>
  <si>
    <t>Építéshatósági feladat</t>
  </si>
  <si>
    <t>Városi Könyvtár</t>
  </si>
  <si>
    <t xml:space="preserve">                MVSZSE:</t>
  </si>
  <si>
    <t xml:space="preserve"> Felhalmozási bevételek</t>
  </si>
  <si>
    <t>Elözö évi költségvetési maradvány igénybevétele</t>
  </si>
  <si>
    <t>Önkormányzatok működési támogatása</t>
  </si>
  <si>
    <t xml:space="preserve"> Közhatalmi bevételek</t>
  </si>
  <si>
    <t xml:space="preserve"> Működési célú átvett pénzeszközök</t>
  </si>
  <si>
    <t xml:space="preserve">Beruházás   </t>
  </si>
  <si>
    <t xml:space="preserve">Felújítás         </t>
  </si>
  <si>
    <t>Ellátottak pénzbeli juttatásai</t>
  </si>
  <si>
    <t>Egyéb működési célú kiadás</t>
  </si>
  <si>
    <t xml:space="preserve">Munkaadókat terhelő járulékok és szociális hozzájárulási adó                                                                            </t>
  </si>
  <si>
    <t>Vásárolt élelmezés</t>
  </si>
  <si>
    <t>Kiküldetések kiadásai</t>
  </si>
  <si>
    <t>Reklám- és propagandakiadások</t>
  </si>
  <si>
    <t>Működési célú előzetesen felszámított általános forgalmi adó</t>
  </si>
  <si>
    <t xml:space="preserve">Fizetendő általános forgalmi adó </t>
  </si>
  <si>
    <t>Egyéb működési célú támogatások államháztartáson kívülre</t>
  </si>
  <si>
    <t>Tartalékok</t>
  </si>
  <si>
    <t>4.</t>
  </si>
  <si>
    <t>1.</t>
  </si>
  <si>
    <t>2.</t>
  </si>
  <si>
    <t>3.</t>
  </si>
  <si>
    <t>Megnevezés</t>
  </si>
  <si>
    <t>Helyi önkormányzatok működésének általános támogatása</t>
  </si>
  <si>
    <t>Települési önkormányzatok egyes köznevelési feladatainak támogatása</t>
  </si>
  <si>
    <t>Települési önkormányzatok szociális gyermekjóléti és gyermekétkeztetési feladatainak támogatása</t>
  </si>
  <si>
    <t>Helyi önkormányzatok kiegészítő támogatásai</t>
  </si>
  <si>
    <t>Egyéb működési célú támogatások bevételei államháztartáson belülről</t>
  </si>
  <si>
    <t xml:space="preserve">Értékesítési és forgalmi adók </t>
  </si>
  <si>
    <t>Gépjárműadók</t>
  </si>
  <si>
    <t xml:space="preserve">Egyéb áruhasználati és szolgáltatási adók </t>
  </si>
  <si>
    <t xml:space="preserve">Egyéb közhatalmi bevételek </t>
  </si>
  <si>
    <t>Készletértékesítés ellenértéke</t>
  </si>
  <si>
    <t>Szolgáltatások ellenértéke</t>
  </si>
  <si>
    <t>Közvetített szolgáltatások ellenértéke</t>
  </si>
  <si>
    <t>Ellátási díjak</t>
  </si>
  <si>
    <t>Kiszámlázott általános forgalmi adó</t>
  </si>
  <si>
    <t>Kamatbevételek</t>
  </si>
  <si>
    <t>Egyéb működési bevételek</t>
  </si>
  <si>
    <t>Ingatlanok értékesítése</t>
  </si>
  <si>
    <t>Felhalmozási célú visszatérítendő támogatások, kölcsönök visszatérülése államháztartáson kívülről</t>
  </si>
  <si>
    <t>Előző év költségvetési maradványának igénybevétele</t>
  </si>
  <si>
    <t>Sor-szám</t>
  </si>
  <si>
    <t>5.</t>
  </si>
  <si>
    <t>6.</t>
  </si>
  <si>
    <t>7.</t>
  </si>
  <si>
    <t>8.</t>
  </si>
  <si>
    <t>9.</t>
  </si>
  <si>
    <t>10.</t>
  </si>
  <si>
    <t>11.</t>
  </si>
  <si>
    <t>12.</t>
  </si>
  <si>
    <t>Összesen</t>
  </si>
  <si>
    <t>Kiadások mindösszesen</t>
  </si>
  <si>
    <t>Beruházások</t>
  </si>
  <si>
    <t xml:space="preserve">Személyi juttatások </t>
  </si>
  <si>
    <t>Egyéb működési célú kiadások</t>
  </si>
  <si>
    <t xml:space="preserve">Felújítások </t>
  </si>
  <si>
    <t>e Ft</t>
  </si>
  <si>
    <t>M e g n e v e z é s</t>
  </si>
  <si>
    <t>Rendőrség működését elősegítő támogató alap</t>
  </si>
  <si>
    <t>Társ. szervek, ifjúsági és polgári köz. tám.</t>
  </si>
  <si>
    <t>Római Katolikus Egyház támogatása</t>
  </si>
  <si>
    <t>Kulturális egyesületek támogatása</t>
  </si>
  <si>
    <t>Közművelődési pályázat /közművelődési érdekeltségnövelő támogatás/</t>
  </si>
  <si>
    <t>Sport támogatás</t>
  </si>
  <si>
    <t xml:space="preserve">                MVFC Labdarúgás </t>
  </si>
  <si>
    <t xml:space="preserve">               - Kosárlabda</t>
  </si>
  <si>
    <t xml:space="preserve">               - Kézilabda</t>
  </si>
  <si>
    <t xml:space="preserve">               - Sakk</t>
  </si>
  <si>
    <t xml:space="preserve">                -Küzdő sport</t>
  </si>
  <si>
    <t xml:space="preserve">                -Tenisz</t>
  </si>
  <si>
    <t>Köztemetés</t>
  </si>
  <si>
    <t>Lakbértámogatás</t>
  </si>
  <si>
    <t>Ssz.</t>
  </si>
  <si>
    <t>F e l a d a t</t>
  </si>
  <si>
    <t>Külső forrás</t>
  </si>
  <si>
    <t>Forrás megnevezése</t>
  </si>
  <si>
    <t>E ft</t>
  </si>
  <si>
    <t>I.</t>
  </si>
  <si>
    <t>VÍZÜGYI ÁGAZAT</t>
  </si>
  <si>
    <t>Összesen:</t>
  </si>
  <si>
    <t>II.</t>
  </si>
  <si>
    <t>SZOCIÁLIS-, ÉS HUMÁN SZOLGÁLTATÁS, IGAZGATÁS</t>
  </si>
  <si>
    <t>13.</t>
  </si>
  <si>
    <t>Költségvetés készítő program upgrade</t>
  </si>
  <si>
    <t>14.</t>
  </si>
  <si>
    <t>Működési célú támogatások államháztartáson belülről</t>
  </si>
  <si>
    <t>Felhalmozási célú támogatások államháztartáson belülről</t>
  </si>
  <si>
    <t>Bevételek mindösszesen</t>
  </si>
  <si>
    <t>Intézmény</t>
  </si>
  <si>
    <t>Működési bevételek</t>
  </si>
  <si>
    <t>Finanszírozási bevétel</t>
  </si>
  <si>
    <t xml:space="preserve"> Felhalmozási  bevétel</t>
  </si>
  <si>
    <t>Ebből:Önként vállalt feladat</t>
  </si>
  <si>
    <t xml:space="preserve">GAMESZ  </t>
  </si>
  <si>
    <t xml:space="preserve">Múzeum </t>
  </si>
  <si>
    <t>Fürdő és Szabadidő Központ</t>
  </si>
  <si>
    <t>Marcali Közös Önkormányzati Hivatal</t>
  </si>
  <si>
    <t>Mindösszesen</t>
  </si>
  <si>
    <t>Működési célú átvett pénzeszköz</t>
  </si>
  <si>
    <t>Felhalmozási célú átvett pénzeszköz</t>
  </si>
  <si>
    <t>Maradvány igénybevétele</t>
  </si>
  <si>
    <t>Bevételek összesen</t>
  </si>
  <si>
    <t>Személyi juttatások</t>
  </si>
  <si>
    <t>Munkaadókat terhelő járulékok és szociális h.j. adó</t>
  </si>
  <si>
    <t>Dologi kiadások</t>
  </si>
  <si>
    <t>Felújítások</t>
  </si>
  <si>
    <t>Kiadások összesen</t>
  </si>
  <si>
    <t>Választókerületi alap támogatása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</si>
  <si>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</si>
  <si>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</si>
  <si>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</si>
  <si>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</si>
  <si>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</si>
  <si>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</si>
  <si>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</si>
  <si>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</si>
  <si>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</si>
  <si>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</si>
  <si>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</si>
  <si>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</si>
  <si>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Bevételi előirányzatok</t>
  </si>
  <si>
    <t>Bevételi előir. összesen:</t>
  </si>
  <si>
    <t>15.</t>
  </si>
  <si>
    <t>16.</t>
  </si>
  <si>
    <t>17.</t>
  </si>
  <si>
    <t>18.</t>
  </si>
  <si>
    <t>19.</t>
  </si>
  <si>
    <t>20.</t>
  </si>
  <si>
    <t>21.</t>
  </si>
  <si>
    <t>Kiadási előir. összesen:</t>
  </si>
  <si>
    <t xml:space="preserve"> Működési bevételek</t>
  </si>
  <si>
    <t>Felhalmozási bevételek</t>
  </si>
  <si>
    <t>Működési célú átvett pénzeszközök</t>
  </si>
  <si>
    <t>Felhalmozási célú átvett pénzeszközök</t>
  </si>
  <si>
    <t>rendezvények</t>
  </si>
  <si>
    <t>Kiküldetések, reklám- és propagandakiadások ( 17+18 )</t>
  </si>
  <si>
    <t>Kamatkiadások</t>
  </si>
  <si>
    <t>Bursa</t>
  </si>
  <si>
    <t>Civil Egyesületek működési támogatása</t>
  </si>
  <si>
    <t>Felhalmozási célú kölcsönök nyújtása államháztartáson kívülre</t>
  </si>
  <si>
    <t>Marcali Közös Önkormányzati Hivatal informatikai és egyéb eszköz beszerzés</t>
  </si>
  <si>
    <t>Kommunikációs szolgáltatások ( 6 +7)</t>
  </si>
  <si>
    <t>Szolgáltatási kiadások ( 9+…+ 15 )</t>
  </si>
  <si>
    <t>Különféle befizetések és egyéb dologi kiadások (20+.. +22 )</t>
  </si>
  <si>
    <t>Dologi kiadások összesen ( 5+8+16+19+23 )</t>
  </si>
  <si>
    <t>Céltartalék</t>
  </si>
  <si>
    <t>Költségvetési bevételek</t>
  </si>
  <si>
    <t>ebből: Működőképesség megőrzését szolgáló kiegészítő támogatás</t>
  </si>
  <si>
    <t xml:space="preserve"> </t>
  </si>
  <si>
    <t>Szakmai anyagok beszerzése</t>
  </si>
  <si>
    <t>Üzemeltetési anyagok beszerzése</t>
  </si>
  <si>
    <t xml:space="preserve">Informatikai szolgáltatások igénybevétele </t>
  </si>
  <si>
    <t xml:space="preserve">Közüzemi díjak </t>
  </si>
  <si>
    <t xml:space="preserve">Bérleti és lízing díjak </t>
  </si>
  <si>
    <t xml:space="preserve">Karbantartási, kisjavítási szolgáltatások </t>
  </si>
  <si>
    <t xml:space="preserve">Közvetített szolgáltatások </t>
  </si>
  <si>
    <t>Szakmai tev. segítő szolg.</t>
  </si>
  <si>
    <t xml:space="preserve">Egyéb szolgáltatások </t>
  </si>
  <si>
    <t xml:space="preserve">Egyéb dologi kiadások </t>
  </si>
  <si>
    <t xml:space="preserve">Tulajdonosi bevételek </t>
  </si>
  <si>
    <t xml:space="preserve">Általános forgalmi adó visszatérítése </t>
  </si>
  <si>
    <t xml:space="preserve">Egyéb felhalmozási célú átvett pénzeszközök </t>
  </si>
  <si>
    <t>Felhalmozási célú önkormányzati támogatás</t>
  </si>
  <si>
    <t xml:space="preserve">I. </t>
  </si>
  <si>
    <t>Önkormányzati forrás</t>
  </si>
  <si>
    <t>2. Tájékoztató kimutatás</t>
  </si>
  <si>
    <t>1. Tájékoztató kimutatás</t>
  </si>
  <si>
    <t xml:space="preserve">Egyéb kommunikációs szolgáltatás </t>
  </si>
  <si>
    <t xml:space="preserve">Szakmai tev. segítő szolg. </t>
  </si>
  <si>
    <t>Egyéb szolgáltatások</t>
  </si>
  <si>
    <t>Költségvetési kiadások összesen (1+2+24 )</t>
  </si>
  <si>
    <t>S. sz</t>
  </si>
  <si>
    <t>Kötelezettség</t>
  </si>
  <si>
    <t>Köt.váll.</t>
  </si>
  <si>
    <t>jogcíme</t>
  </si>
  <si>
    <t xml:space="preserve"> éve</t>
  </si>
  <si>
    <t xml:space="preserve">Összesen </t>
  </si>
  <si>
    <t xml:space="preserve">Vagyoni típusú adók </t>
  </si>
  <si>
    <t>Államháztartáson belüli megelőlegezés visszafizetése</t>
  </si>
  <si>
    <t>Központi, irányító szervi támogatások folyósítása</t>
  </si>
  <si>
    <t xml:space="preserve">             Finanszírozási kiadás</t>
  </si>
  <si>
    <t xml:space="preserve">            Finanszírozási bevétel</t>
  </si>
  <si>
    <t>Marcali Város Önkormányzata EU támogatással megvalósuló programairól, projektjeiről</t>
  </si>
  <si>
    <t>Szállítói és egyéb kötelezettség</t>
  </si>
  <si>
    <t>Finanszírozási kiadás</t>
  </si>
  <si>
    <t>Egészségügyi alapellátás és infrastrukturális fejlesztése ( Széchenyi 17-21. Gyermek és felnőtt körzeti rendelők, valamint védőnői szolgálat épület felújítása )</t>
  </si>
  <si>
    <t>ingatlanértékesítés</t>
  </si>
  <si>
    <t>TOP-4.3.1-15</t>
  </si>
  <si>
    <t>TOP-5.2.1-15</t>
  </si>
  <si>
    <t>Kiadási előirányzatok</t>
  </si>
  <si>
    <t>Településrészeknek nyújtott  támogatása</t>
  </si>
  <si>
    <t xml:space="preserve">               - Marcali és Balatoni ÚSZSE</t>
  </si>
  <si>
    <t xml:space="preserve">               - Marcali Karate Klub</t>
  </si>
  <si>
    <t xml:space="preserve">               - Marcali Kerékpáros Sport Egyesület</t>
  </si>
  <si>
    <t xml:space="preserve">               - Tömegsport</t>
  </si>
  <si>
    <t xml:space="preserve">               - Boronkai Hagyományőrző és Íjász Egyesület</t>
  </si>
  <si>
    <t xml:space="preserve">               - Lovas Szakosztály</t>
  </si>
  <si>
    <t xml:space="preserve">Kamera rendszer, zárt végű pénzügyi lizing  </t>
  </si>
  <si>
    <t>DRV eszközhasználati díj</t>
  </si>
  <si>
    <t>Rendszeres gyermekvédelmi támogatás</t>
  </si>
  <si>
    <t>Települési támogatás / rendszeres/</t>
  </si>
  <si>
    <t>TLT lakhatási kiadások viseléséhez</t>
  </si>
  <si>
    <t xml:space="preserve">TTÁ  A 18 életévét betöltött tartósan beteg hozzátartozójának az ápolását, gondozását végző személy részére </t>
  </si>
  <si>
    <t>TGYT gyógyszerkiadások viseléséhez  nyújtott támogatás</t>
  </si>
  <si>
    <t>Települési támogatás / rendkívüli/</t>
  </si>
  <si>
    <t>Települési támogatás természetbeni ellátás</t>
  </si>
  <si>
    <t>Települési támogatás pénzbeli ellátás</t>
  </si>
  <si>
    <t>Rendkívüli települési támogatás temetési költségek viseléséhez</t>
  </si>
  <si>
    <t>Marcali Keleti Iparterület fejlesztése</t>
  </si>
  <si>
    <t>Központi konyha korszerűsítése</t>
  </si>
  <si>
    <t>Megújuló és fenntartható város aktív kulturális és sportélettel</t>
  </si>
  <si>
    <t>Központi óvoda korszerűsítése</t>
  </si>
  <si>
    <t>Noszlopy Gáspár Általános Iskola energetikai korszerűsítése</t>
  </si>
  <si>
    <t>Dózsa György utcai szegregátum rehabilitációja (ERFA-Infra)</t>
  </si>
  <si>
    <t>Helyi foglalkoztatási együttműködések</t>
  </si>
  <si>
    <t>Dózsa György utcai szegregátum rehabilitációja (ESZA)</t>
  </si>
  <si>
    <t>ASP csatlakozás</t>
  </si>
  <si>
    <t>KÖFOP-1.2.1-16</t>
  </si>
  <si>
    <t>TOP-5.1.2-15</t>
  </si>
  <si>
    <t>TOP-3.2.1-15</t>
  </si>
  <si>
    <t>Pénzügyi lizing</t>
  </si>
  <si>
    <t>Marcali Város Önkormányzata által beadott EU-s támogatási kérelmek</t>
  </si>
  <si>
    <t>Pályázati azonosító</t>
  </si>
  <si>
    <t>Igényelt támogatás összege</t>
  </si>
  <si>
    <t>Támogatási kérelem címe</t>
  </si>
  <si>
    <t>Pályázatot készítette</t>
  </si>
  <si>
    <t>Önerő</t>
  </si>
  <si>
    <t>TOP-1.1.1-15-SO1</t>
  </si>
  <si>
    <t>TOP-1.1.3-15-SO1</t>
  </si>
  <si>
    <t>TOP-1.4.1-15-SO1</t>
  </si>
  <si>
    <t>TOP-2.1.2-15-SO1</t>
  </si>
  <si>
    <t>Buckahát Kft.</t>
  </si>
  <si>
    <t>TOP-3.2.1-15-SO1</t>
  </si>
  <si>
    <t>TOP-4-1-1-15-SO1</t>
  </si>
  <si>
    <t>Széchenyi utcai házi- és gyermekorvosi körzeti rendelők, és védőnői szolgálat épületének korszerűsítése</t>
  </si>
  <si>
    <t>TOP-4.3.1-15-SO1</t>
  </si>
  <si>
    <t>DDRFÜ</t>
  </si>
  <si>
    <t>TOP-5.1.2-15-SO1</t>
  </si>
  <si>
    <t>TOP-5.2.1-15-SO1</t>
  </si>
  <si>
    <t xml:space="preserve">1. </t>
  </si>
  <si>
    <t xml:space="preserve">             Egyéb felhalmozási célú kiadás</t>
  </si>
  <si>
    <t>Egyéb felhalmozási célú kiadások</t>
  </si>
  <si>
    <t>Települési önkormányzatok kultúrális feladatainak támogatása</t>
  </si>
  <si>
    <t xml:space="preserve">               -  Kölökparádé</t>
  </si>
  <si>
    <t xml:space="preserve">Buckahát Kft. </t>
  </si>
  <si>
    <t>Marcali Keleti Iparterület Kft.</t>
  </si>
  <si>
    <t>Egyéb kommunikációs szolgáltatás</t>
  </si>
  <si>
    <t>Utólagos szennyvíz bekötések</t>
  </si>
  <si>
    <t>Mesztegnyő kerékpárút</t>
  </si>
  <si>
    <t>Hivatal akadálymentesítés</t>
  </si>
  <si>
    <t>BM</t>
  </si>
  <si>
    <t>Humán szolgáltatások fejlesztése</t>
  </si>
  <si>
    <t>EFOP-1.5.3</t>
  </si>
  <si>
    <t>Humán kapacitások fejlesztése</t>
  </si>
  <si>
    <t>EFOP-3.9.2</t>
  </si>
  <si>
    <t xml:space="preserve">Piactér/játszóház </t>
  </si>
  <si>
    <t>CLLD</t>
  </si>
  <si>
    <t>TOP-4.1.1-16</t>
  </si>
  <si>
    <t>Hivatal épület fűtéskorszerűsítése</t>
  </si>
  <si>
    <t>Noszlopy Ált. Iskola konyha kialakítása</t>
  </si>
  <si>
    <t>Hivatal épület / Nagyterem, Kisterem komplett felújítása /</t>
  </si>
  <si>
    <t>Megelőlegezés visszafizetése</t>
  </si>
  <si>
    <t>Költségvetési maradvány</t>
  </si>
  <si>
    <t>Feladat</t>
  </si>
  <si>
    <t>3. Tájékoztató kimutatás</t>
  </si>
  <si>
    <t>e/Ft</t>
  </si>
  <si>
    <t>Hely megnevezése</t>
  </si>
  <si>
    <t>összeg</t>
  </si>
  <si>
    <t>I. Fekete Lajos</t>
  </si>
  <si>
    <t>Városrész</t>
  </si>
  <si>
    <t>II. Dr. Mészáros Géza</t>
  </si>
  <si>
    <t>III. Kőrösi András</t>
  </si>
  <si>
    <t>Bize</t>
  </si>
  <si>
    <t>IV. Dr.Sütő László</t>
  </si>
  <si>
    <t>Boronka</t>
  </si>
  <si>
    <t>V. Hosszú András</t>
  </si>
  <si>
    <t>Gomba</t>
  </si>
  <si>
    <t>VII.Mozsárné Kutor Veronika</t>
  </si>
  <si>
    <t>Gyóta</t>
  </si>
  <si>
    <t>VIII. Kissné Molnár Ágnes</t>
  </si>
  <si>
    <t xml:space="preserve">Horvátkút </t>
  </si>
  <si>
    <t xml:space="preserve">összesen </t>
  </si>
  <si>
    <t>4. Tájékoztató kimutatás</t>
  </si>
  <si>
    <t>Egyéb felhalmozási célú kiadás</t>
  </si>
  <si>
    <t>Likvid hitel felvétele</t>
  </si>
  <si>
    <t>Likvid hitel törlesztése</t>
  </si>
  <si>
    <t>Önkormányzatok működési támogatásai (1+…5)</t>
  </si>
  <si>
    <t>Működési célú támogatások államháztartáson belülről (7)</t>
  </si>
  <si>
    <t>Felhalmozási célú támogatások államháztartáson belülről (9)</t>
  </si>
  <si>
    <t>Termékek és szolgáltatások adói (11+..14)</t>
  </si>
  <si>
    <t>Közhatalmi bevételek (11+15+16)</t>
  </si>
  <si>
    <t>Működési bevételek (18+..27)</t>
  </si>
  <si>
    <t>Felhalmozási bevételek (29)</t>
  </si>
  <si>
    <t>Működési célú átvett pénzeszközök ( 31+32)</t>
  </si>
  <si>
    <t>Felhalmozási célú átvett pénzeszközök ( 34 + 35 )</t>
  </si>
  <si>
    <t>Likvid hitel felvétel</t>
  </si>
  <si>
    <t>Likvid hitel törlesztés</t>
  </si>
  <si>
    <t xml:space="preserve">            Felhalmozási célú támogatások áht. belülről</t>
  </si>
  <si>
    <t xml:space="preserve">               - Nivomed Úszó Egyesület</t>
  </si>
  <si>
    <t>Egészségügyi és Szociális Bizottság támogatási kerete</t>
  </si>
  <si>
    <t>Népességnyilvántartás, egyéb</t>
  </si>
  <si>
    <t>Munkaerőpiaci mobilitást elősegítő munkásszállás építése / Marcali, Posta köz 2./</t>
  </si>
  <si>
    <t>2019. évi előirányzat</t>
  </si>
  <si>
    <t>Megújuló és fenntartható város</t>
  </si>
  <si>
    <t>TOP 2.1.2.</t>
  </si>
  <si>
    <t>Marcali Közös Önkormányzati Hivatal 2019.évi bevételei</t>
  </si>
  <si>
    <t>Marcali Közös Önkormányzati Hivatal 2019. évi kiadási előirányzatai</t>
  </si>
  <si>
    <t>2019.évi előirányzat</t>
  </si>
  <si>
    <t>Fejlesztési hitel</t>
  </si>
  <si>
    <t>Marcali Város Önkormányzatának 2019. évi kiadási előirányzatai</t>
  </si>
  <si>
    <t>Református Egyház támogatása</t>
  </si>
  <si>
    <t>Társasház támogatása</t>
  </si>
  <si>
    <t>Egyéb támogatás</t>
  </si>
  <si>
    <t>Felhalmozási célú péneszközátadás / visszafizetés/</t>
  </si>
  <si>
    <t>Marcali Város Önkormányzatának 2019. évi bevételi előirányzatai</t>
  </si>
  <si>
    <t>2019. évi  előirányzat</t>
  </si>
  <si>
    <t>Marcali Művelődési Központ</t>
  </si>
  <si>
    <t>Marcali Város Önkormányzata, és irányítása alá tartozó költségvetési szervek 2019.évi  kiadási előirányzatai                                             e Ft</t>
  </si>
  <si>
    <t>KÖZLEKEDÉSI, ÉS EGYÉB ÁGAZAT</t>
  </si>
  <si>
    <t>Berzsenyi utca felújítása Kazinczy utcától a Széchenyi utcáig</t>
  </si>
  <si>
    <t>Bizei utca felújítás keleti oldalon a templomtól délre</t>
  </si>
  <si>
    <t>Vízelvezetés – vízkár-elhárítási terv készítése , kiemelten Honvéd, Kodály , Csokonai , Rózsa, Damjanich utcák</t>
  </si>
  <si>
    <t>Horvátkút buszmegálló létesítése.</t>
  </si>
  <si>
    <t>Noszlopy szobor  környéke térrendezés</t>
  </si>
  <si>
    <t>Vár utca felújítása.</t>
  </si>
  <si>
    <t>Focska – kanyar buszmegálló megvilágítása</t>
  </si>
  <si>
    <t>Parkolók kialakítása, úgynevezett „ tiszti lakótelepen”</t>
  </si>
  <si>
    <t>Európa park , szabadtéri kondi-park „felnőtt – játszótér” környékének rendezése, járdák építése</t>
  </si>
  <si>
    <t>Kazinczy és Kozma utcák kereszteződésének felújítása</t>
  </si>
  <si>
    <t>Bölcsőde parkoló felújításának folytatása</t>
  </si>
  <si>
    <t>Mikszáth lakótelep útfelújítások befejezése</t>
  </si>
  <si>
    <t>Volt MHSZ épület előtti járda felújítása</t>
  </si>
  <si>
    <t>Lőtér melletti park átépítése</t>
  </si>
  <si>
    <t>Boronka kultúrház felújítása</t>
  </si>
  <si>
    <t>Alkotmány utca felújítása</t>
  </si>
  <si>
    <t>Könyvtár mögötti parkoló és a Bernáth – ház környékének közvilágítása</t>
  </si>
  <si>
    <t>Sport utcai kerítés elbontása</t>
  </si>
  <si>
    <t>Sport utca járda felújítása</t>
  </si>
  <si>
    <t>Rákóczi és Marczali Henrik sarkán járda átépítése</t>
  </si>
  <si>
    <t>Széchenyi utca járda felújítása</t>
  </si>
  <si>
    <t>Dózsa u. 7. parkoló felújítás</t>
  </si>
  <si>
    <t>Gyóta ravatalozó átépítés</t>
  </si>
  <si>
    <t>Gyóta kulturház vizes-blokk felújítása</t>
  </si>
  <si>
    <t>A felsorolás nem jelent sorrendet, és az évközben megjelenő indokolt építkezések, felújítások a testületi döntések után soronkívüliséget  élvezhetnek a keret terhére.</t>
  </si>
  <si>
    <t>Marcali Város Önkormányzata 2019. évi beruházási kiadások előirányzatai</t>
  </si>
  <si>
    <t>2019. előirányzat</t>
  </si>
  <si>
    <t xml:space="preserve">Ivóvíz és szenyvíz közművek rekonstrukciója </t>
  </si>
  <si>
    <t xml:space="preserve">2019. évi eszközhasználati díj </t>
  </si>
  <si>
    <t>Autó vásárlás / Hivatal/</t>
  </si>
  <si>
    <t>TOP-1.1.1-15: 465.653      önerő: 30.000 / hitel / + egyéb forrás: 89.977</t>
  </si>
  <si>
    <t>TOP-1.1.3-15: 95.420, önerő:42.500/hitel /</t>
  </si>
  <si>
    <t>TOP-1.4.1-15: 36.719,  hitel: 2.500</t>
  </si>
  <si>
    <t xml:space="preserve">TOP-2.1.2-16 : 621.153, önerő: 80.000 /hitel / </t>
  </si>
  <si>
    <t xml:space="preserve">TOP-3.1.1-15: 60.690 </t>
  </si>
  <si>
    <t xml:space="preserve">Dózsa György utcai szegregátum rehabilitációja (ERFA-Infra) </t>
  </si>
  <si>
    <t xml:space="preserve">NGM támogatás: 213.380, önerő: 145.000 /hitel/ </t>
  </si>
  <si>
    <t>Marcali Város Önkormányzata 2019. évi felújítási kiadások előirányzatai</t>
  </si>
  <si>
    <t xml:space="preserve">2018-2019. évi eszközhasználati díj </t>
  </si>
  <si>
    <t xml:space="preserve">2019. évi kv. engedélyezett létszámkeret </t>
  </si>
  <si>
    <t>Marcali Város Önkormányzata, és irányítása alá tartozó költségvetési szervek 2019. évi összevont költségvetési mérlege</t>
  </si>
  <si>
    <t xml:space="preserve">Marcali Város Önkormányzata 2019. évi általános és céltartalék előirányzata                      </t>
  </si>
  <si>
    <t>Egyéni választó körzeti alap 2019</t>
  </si>
  <si>
    <t>Településrészi  keret 2019</t>
  </si>
  <si>
    <t>Költségvetési bevételek (6+8+10+17+28+30+33+36)</t>
  </si>
  <si>
    <t xml:space="preserve">Finanszírozási bevétel (38+39+40) </t>
  </si>
  <si>
    <t>Bevételek mindösszesen(37+41 )</t>
  </si>
  <si>
    <t>Kommunikációs szolgáltatások ( 6+7 )</t>
  </si>
  <si>
    <t>Különféle befizetések és egyéb dologi kiadások (20+.. +23)</t>
  </si>
  <si>
    <t>Dologi kiadások összesen ( 5+8+16+19+24 )</t>
  </si>
  <si>
    <t>Ellátottak pénzbeli juttatásai  ( 26+..34 )</t>
  </si>
  <si>
    <t>EFOP-3.9.2.</t>
  </si>
  <si>
    <t>EFOP-1.5.3.</t>
  </si>
  <si>
    <t>Humán kapacitások fejlesztése térségi szemléletben</t>
  </si>
  <si>
    <t>Humán szolgáltatások fejlesztése térségi szemléletben</t>
  </si>
  <si>
    <t>Piactér felújítása/játszóház</t>
  </si>
  <si>
    <t>Marcali Város Önkormányzatára eső támogatás összege</t>
  </si>
  <si>
    <t>A projekt teljes költsége</t>
  </si>
  <si>
    <t>16. melléklet a  /2019.(.) önkormányzati rendelethez</t>
  </si>
  <si>
    <t xml:space="preserve">Saját bevétel, és adósságot keletkeztető ügyletből eredő fizetési kötelezettség a tárgyévet követő </t>
  </si>
  <si>
    <t>tárgyév</t>
  </si>
  <si>
    <t>1.év</t>
  </si>
  <si>
    <t>2.év</t>
  </si>
  <si>
    <t>3.év</t>
  </si>
  <si>
    <t>4.év</t>
  </si>
  <si>
    <t>5.év</t>
  </si>
  <si>
    <t>6.év</t>
  </si>
  <si>
    <t>7.év</t>
  </si>
  <si>
    <t>8.év</t>
  </si>
  <si>
    <t>9.év</t>
  </si>
  <si>
    <t>10.év</t>
  </si>
  <si>
    <t>11.év</t>
  </si>
  <si>
    <t>Tulajdonosi bevételek</t>
  </si>
  <si>
    <t>Díjak, pótlékok, bírságok, települési adók</t>
  </si>
  <si>
    <t>Immateriális javak, ingatlanok és egyéb tárgyi eszközök értékesítése</t>
  </si>
  <si>
    <t>Saját bevételek( 5.sor) 50%-a</t>
  </si>
  <si>
    <t>Fizetési kötelezettség összesen (8+9)</t>
  </si>
  <si>
    <t>Előző év(ek)ben keletkezett fizetési kötelezettség</t>
  </si>
  <si>
    <r>
      <rPr>
        <b/>
        <sz val="10"/>
        <rFont val="Arial"/>
        <family val="2"/>
        <charset val="238"/>
      </rPr>
      <t xml:space="preserve"> ebből: </t>
    </r>
    <r>
      <rPr>
        <sz val="10"/>
        <rFont val="Arial"/>
        <family val="2"/>
        <charset val="238"/>
      </rPr>
      <t xml:space="preserve">pénzügyi lizingből eredő fizetési kötelezettség   </t>
    </r>
  </si>
  <si>
    <t xml:space="preserve">             hitelből eredő fizetési kötelezettség</t>
  </si>
  <si>
    <t>Tárgyévben keletkezett illetve keletkező, tárgyévet terhelő fizetési kötelezettség</t>
  </si>
  <si>
    <t>Fizetési kötelezettséggel csökkentett saját bevétel (6-7)</t>
  </si>
  <si>
    <t>Bevételek és kötelezettségek aránya ( 7/5)</t>
  </si>
  <si>
    <t>13. melléklet a  /2019.(.) önkormányzati rendelethez</t>
  </si>
  <si>
    <t>Marcali Város Önkormányzata többéves kihatással járó döntésekből származó kötelezettségei évenkénti bontásban</t>
  </si>
  <si>
    <t xml:space="preserve">Hosszú lejáratú hitel </t>
  </si>
  <si>
    <t>Marcali Közös Önkormányzati Hivatal 2019. évi fejlestésekhez kapcsolódó kiadások előirányzatai</t>
  </si>
  <si>
    <t>Marcali Város Önkormányzata, és irányítása alá tartozó költségvetési szervek 2019. évi működési célú bevételei és  kiadásai</t>
  </si>
  <si>
    <t>Marcali Város Önkormányzata, és irányítása alá tartozó költségvetési szervek 2019. évi felhalmozási célú bevételei és  kiadásai</t>
  </si>
  <si>
    <t xml:space="preserve">Marcali Város Önkormányzata, és irányítása alá tartozó költségvetési szervek  előirányzati ütemterve 2019.évre                         </t>
  </si>
  <si>
    <t>Marcali Város Önkormányzata által 2019. évben ellátandó, önként vállalt feladatai, és államigazgatási feladatai       e Ft</t>
  </si>
  <si>
    <t xml:space="preserve">            Működési célú támogatások áht. belülről</t>
  </si>
  <si>
    <t xml:space="preserve">            Működési célú támogatás áht. belülről</t>
  </si>
  <si>
    <t xml:space="preserve">Ivóvíz és szenyvíz közművek felújítása    </t>
  </si>
  <si>
    <t>Marcali Város Önkormányzata, és irányítása alá tartozó költségvetési szervek 2019. évi engedélyezett létszám előirányzatai</t>
  </si>
  <si>
    <t xml:space="preserve">Marcali Múzeum </t>
  </si>
  <si>
    <t xml:space="preserve">GAMESZSZ  </t>
  </si>
  <si>
    <t xml:space="preserve">GAMESZSZ </t>
  </si>
  <si>
    <t>Marcali Városi Fürdő és Szabadidő Központ</t>
  </si>
  <si>
    <t xml:space="preserve">Berzsenyi Dániel Városi Könyvtár </t>
  </si>
  <si>
    <t>Általános polgármesteri alap</t>
  </si>
  <si>
    <t>Társasház hulladékszállítási hozzájárulás</t>
  </si>
  <si>
    <t xml:space="preserve">Működési célú támogatás </t>
  </si>
  <si>
    <t>2019. évi módosított előirányzat</t>
  </si>
  <si>
    <t xml:space="preserve">Marcali Város Önkormányzata, és irányítása alá tartozó költségvetési szervek 2019.évi  bevételi előirányzatai                                                    </t>
  </si>
  <si>
    <t xml:space="preserve">1. melléklet a  /2019.(. .) önkormányzati rendelethez </t>
  </si>
  <si>
    <t xml:space="preserve">2. melléklet a /2019.( ) önkormányzati rendelethez </t>
  </si>
  <si>
    <t>Marcali Város Önkormányzata   irányítása alá tartozó költségvetési szervek 2019. évi kiadási előirányzatai                                          e Ft</t>
  </si>
  <si>
    <t>Marcali Város Önkormányzata   irányítása alá tartozó költségvetési szervek 2019. évi bevételi előirányzatai                                          e Ft</t>
  </si>
  <si>
    <t xml:space="preserve">                                                                                3. melléklet a  /2019.(..) önkormányzati rendelethez</t>
  </si>
  <si>
    <t>5.1. melléklet a  /2019.( .) önkormányzati rendelethez</t>
  </si>
  <si>
    <t>5.2. melléklet a /2019.(.) önkormányzati rendelethez</t>
  </si>
  <si>
    <t>2016, 2017</t>
  </si>
  <si>
    <t>" Marcali Expo 2019 " rendezvény lebonyolítása</t>
  </si>
  <si>
    <t>A 80.000.000,- forintos, részben képviselői kezdeményezésre, részben hivatali kezdeményezésre induló közterület felújítások, egyéb kiadások</t>
  </si>
  <si>
    <t>Előző évi elszámolásból származó visszafizetési kötelezettség / DRV pályázat/</t>
  </si>
  <si>
    <t>Egyéb működési célú támogatások államháztartáson belülre / TKT, Roma Önkorm.,  Marcali Katasztrófavédelmi Kirendeltség /</t>
  </si>
  <si>
    <t>Alapítványok Támogatása / Noszlopy Alapítvány/</t>
  </si>
  <si>
    <t>Működési célú visszatérítendő támogatások, kölcsönök visszatérülése államháztartáson kívülről   / CLLD támogatási előleg visszafizetése 10.000 e Ft/</t>
  </si>
  <si>
    <t>Müködési célú visszatérítendő támogatás, kölcsön nyújtása államháztartáson kivülre  / CLLD pályázati támogatás megelőlegezése 10.000e Ft/</t>
  </si>
  <si>
    <t>Egyéb működési célú kiadások ( 36+..   +40)</t>
  </si>
  <si>
    <t>Beruházások ( 43 )</t>
  </si>
  <si>
    <t>Egyéb felhalmozási célú kiadások (46+47 )</t>
  </si>
  <si>
    <t>Költségvetési kiadások összesen (1+2+25+35+42+44+45+48 )</t>
  </si>
  <si>
    <t>Finanszírozási kiadások  ( 50+.. + 53)</t>
  </si>
  <si>
    <t>Kiadások mindösszesen( 49+54)</t>
  </si>
  <si>
    <t>Egyéb működési célú átvett pénzeszközök / DRV pályázat 3.884e Ft/</t>
  </si>
  <si>
    <t>11. melléklet  a  /2019.(. .) önkormányzati rendelethez</t>
  </si>
  <si>
    <t xml:space="preserve">                                                                                 4. melléklet a  /2019.(. .) önkormányzati rendelethez</t>
  </si>
  <si>
    <t>6. melléklet  a  /2019.( .) önkormányzati rendelethez</t>
  </si>
  <si>
    <t>7. melléklet  a  /2019.(. .) önkormányzati rendelethez</t>
  </si>
  <si>
    <t>8.melléklet a   /2019.(I .) önkormányzati rendelethez</t>
  </si>
  <si>
    <t>9/1. melléklet a  /2019.( .) önkormányzati rendelethez</t>
  </si>
  <si>
    <t>9/2. melléklet a  /2019.(. .) önkormányzati rendelethez</t>
  </si>
  <si>
    <t>9/3. melléklet a  /2019.( .) önkormányzati rendelethez</t>
  </si>
  <si>
    <t>10. melléklet a    /2019.(. .) önkormányztai rendelethez</t>
  </si>
  <si>
    <t xml:space="preserve">                                                    12. melléklet a  /2019.(.) önkormányzati  rendelethez</t>
  </si>
  <si>
    <t>15. melléklet a  /2019.( .) önkormányzati rendelethez</t>
  </si>
  <si>
    <t>17. melléklet a /2019.(. .) önkormányzati rendelethez</t>
  </si>
  <si>
    <t>14. melléklet a  /2019.( .) önkormányzati rendelethez</t>
  </si>
  <si>
    <t>Noszlopy Ált. Iskola konyha kialakításához önerő biztosítása</t>
  </si>
  <si>
    <t>Birkozócsarnok felújítására benyújtandó pályázathoz önerő biztosítása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</si>
</sst>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Ft&quot;;[Red]\-#,##0\ &quot;Ft&quot;"/>
    <numFmt numFmtId="164" formatCode="0__"/>
    <numFmt numFmtId="165" formatCode="00"/>
    <numFmt numFmtId="166" formatCode="#,##0\ _F_t"/>
    <numFmt numFmtId="167" formatCode="#,###"/>
    <numFmt numFmtId="168" formatCode="#"/>
    <numFmt numFmtId="169" formatCode="#,##0\ &quot;Ft&quot;"/>
  </numFmts>
  <fonts count="8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11"/>
      <name val="Arial Narrow"/>
      <family val="2"/>
      <charset val="238"/>
    </font>
    <font>
      <b/>
      <sz val="11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1"/>
      <name val="Arial"/>
      <family val="2"/>
      <charset val="238"/>
    </font>
    <font>
      <sz val="10"/>
      <name val="Times New Roman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i/>
      <sz val="12"/>
      <name val="Times New Roman"/>
      <family val="1"/>
      <charset val="238"/>
    </font>
    <font>
      <b/>
      <i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"/>
      <family val="2"/>
      <charset val="238"/>
    </font>
    <font>
      <sz val="12"/>
      <color indexed="8"/>
      <name val="Times New Roman"/>
      <family val="1"/>
      <charset val="238"/>
    </font>
    <font>
      <b/>
      <u/>
      <sz val="10"/>
      <name val="Times New Roman CE"/>
      <charset val="238"/>
    </font>
    <font>
      <b/>
      <i/>
      <sz val="10"/>
      <name val="Arial"/>
      <family val="2"/>
      <charset val="238"/>
    </font>
    <font>
      <b/>
      <sz val="11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sz val="10"/>
      <name val="Times New Roman CE"/>
      <charset val="238"/>
    </font>
    <font>
      <i/>
      <sz val="11"/>
      <name val="Times New Roman CE"/>
      <charset val="238"/>
    </font>
    <font>
      <sz val="12"/>
      <name val="Times New Roman CE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b/>
      <u/>
      <sz val="14"/>
      <name val="Cambria"/>
      <family val="1"/>
      <charset val="238"/>
    </font>
    <font>
      <b/>
      <sz val="10"/>
      <name val="Cambria"/>
      <family val="1"/>
      <charset val="238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5"/>
      <name val="Arial CE"/>
      <charset val="238"/>
    </font>
    <font>
      <sz val="15"/>
      <color theme="1"/>
      <name val="Calibri"/>
      <family val="2"/>
      <charset val="238"/>
      <scheme val="minor"/>
    </font>
    <font>
      <i/>
      <sz val="15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name val="Arial CE"/>
      <charset val="238"/>
    </font>
    <font>
      <sz val="12"/>
      <color theme="1"/>
      <name val="Calibri"/>
      <family val="2"/>
      <charset val="238"/>
      <scheme val="minor"/>
    </font>
    <font>
      <b/>
      <i/>
      <u/>
      <sz val="11"/>
      <name val="Arial Narrow"/>
      <family val="2"/>
      <charset val="238"/>
    </font>
    <font>
      <b/>
      <i/>
      <u/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b/>
      <i/>
      <u/>
      <sz val="10"/>
      <name val="Arial CE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u/>
      <sz val="12"/>
      <name val="Times New Roman"/>
      <family val="1"/>
      <charset val="238"/>
    </font>
    <font>
      <b/>
      <u/>
      <sz val="12"/>
      <name val="Cambria"/>
      <family val="1"/>
      <charset val="238"/>
    </font>
    <font>
      <b/>
      <sz val="12"/>
      <name val="Times New Roman"/>
      <family val="1"/>
    </font>
    <font>
      <i/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color rgb="FF000000"/>
      <name val="Times New Roman"/>
      <family val="1"/>
      <charset val="238"/>
    </font>
    <font>
      <sz val="12"/>
      <name val="Times New Roman"/>
      <family val="1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i/>
      <u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name val="Arial CE"/>
      <charset val="238"/>
    </font>
    <font>
      <i/>
      <sz val="1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22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lightHorizontal"/>
    </fill>
    <fill>
      <patternFill patternType="solid">
        <fgColor rgb="FF8DB4E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lightGray">
        <fgColor indexed="22"/>
        <bgColor theme="0" tint="-0.24994659260841701"/>
      </patternFill>
    </fill>
    <fill>
      <patternFill patternType="solid">
        <fgColor theme="0" tint="-0.2499465926084170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7">
    <xf numFmtId="0" fontId="0" fillId="0" borderId="0"/>
    <xf numFmtId="0" fontId="48" fillId="0" borderId="0"/>
    <xf numFmtId="0" fontId="11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48" fillId="0" borderId="0"/>
    <xf numFmtId="0" fontId="41" fillId="0" borderId="0"/>
    <xf numFmtId="0" fontId="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8" fillId="0" borderId="0"/>
    <xf numFmtId="0" fontId="8" fillId="0" borderId="0"/>
    <xf numFmtId="0" fontId="5" fillId="0" borderId="0"/>
    <xf numFmtId="0" fontId="40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766">
    <xf numFmtId="0" fontId="0" fillId="0" borderId="0" xfId="0"/>
    <xf numFmtId="0" fontId="8" fillId="0" borderId="0" xfId="9"/>
    <xf numFmtId="0" fontId="19" fillId="0" borderId="0" xfId="9" applyFont="1"/>
    <xf numFmtId="0" fontId="8" fillId="0" borderId="0" xfId="9" applyAlignment="1">
      <alignment vertical="center"/>
    </xf>
    <xf numFmtId="0" fontId="22" fillId="0" borderId="0" xfId="9" applyFont="1"/>
    <xf numFmtId="0" fontId="13" fillId="0" borderId="0" xfId="9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wrapText="1"/>
    </xf>
    <xf numFmtId="0" fontId="15" fillId="0" borderId="0" xfId="5" applyFont="1" applyAlignment="1">
      <alignment horizontal="left" vertical="center"/>
    </xf>
    <xf numFmtId="0" fontId="15" fillId="0" borderId="0" xfId="5" applyFont="1"/>
    <xf numFmtId="3" fontId="25" fillId="0" borderId="6" xfId="9" applyNumberFormat="1" applyFont="1" applyBorder="1" applyAlignment="1">
      <alignment horizontal="right" vertical="top" wrapText="1"/>
    </xf>
    <xf numFmtId="3" fontId="25" fillId="0" borderId="8" xfId="9" applyNumberFormat="1" applyFont="1" applyBorder="1" applyAlignment="1">
      <alignment horizontal="right" vertical="center" wrapText="1"/>
    </xf>
    <xf numFmtId="3" fontId="25" fillId="0" borderId="6" xfId="9" applyNumberFormat="1" applyFont="1" applyBorder="1" applyAlignment="1">
      <alignment horizontal="right" wrapText="1"/>
    </xf>
    <xf numFmtId="3" fontId="20" fillId="0" borderId="6" xfId="9" applyNumberFormat="1" applyFont="1" applyBorder="1" applyAlignment="1">
      <alignment horizontal="right" vertical="top" wrapText="1"/>
    </xf>
    <xf numFmtId="3" fontId="20" fillId="0" borderId="8" xfId="9" applyNumberFormat="1" applyFont="1" applyBorder="1" applyAlignment="1">
      <alignment horizontal="right" vertical="top" wrapText="1"/>
    </xf>
    <xf numFmtId="3" fontId="20" fillId="0" borderId="13" xfId="9" applyNumberFormat="1" applyFont="1" applyBorder="1" applyAlignment="1">
      <alignment horizontal="right" wrapText="1"/>
    </xf>
    <xf numFmtId="0" fontId="20" fillId="2" borderId="6" xfId="9" applyFont="1" applyFill="1" applyBorder="1" applyAlignment="1">
      <alignment horizontal="center" vertical="top" wrapText="1"/>
    </xf>
    <xf numFmtId="3" fontId="25" fillId="0" borderId="6" xfId="9" applyNumberFormat="1" applyFont="1" applyBorder="1" applyAlignment="1">
      <alignment horizontal="right" vertical="center" wrapText="1"/>
    </xf>
    <xf numFmtId="3" fontId="20" fillId="0" borderId="0" xfId="9" applyNumberFormat="1" applyFont="1" applyAlignment="1">
      <alignment horizontal="right" wrapText="1"/>
    </xf>
    <xf numFmtId="0" fontId="22" fillId="0" borderId="0" xfId="9" applyFont="1" applyAlignment="1">
      <alignment horizontal="center" vertical="center" wrapText="1"/>
    </xf>
    <xf numFmtId="0" fontId="20" fillId="0" borderId="0" xfId="9" applyFont="1" applyAlignment="1">
      <alignment horizontal="center" vertical="top" wrapText="1"/>
    </xf>
    <xf numFmtId="0" fontId="20" fillId="0" borderId="0" xfId="9" applyFont="1" applyAlignment="1">
      <alignment horizontal="center" wrapText="1"/>
    </xf>
    <xf numFmtId="3" fontId="25" fillId="0" borderId="0" xfId="9" applyNumberFormat="1" applyFont="1" applyAlignment="1">
      <alignment horizontal="right" vertical="center" wrapText="1"/>
    </xf>
    <xf numFmtId="3" fontId="25" fillId="0" borderId="0" xfId="9" applyNumberFormat="1" applyFont="1" applyAlignment="1">
      <alignment horizontal="right" vertical="top" wrapText="1"/>
    </xf>
    <xf numFmtId="3" fontId="25" fillId="0" borderId="0" xfId="9" applyNumberFormat="1" applyFont="1" applyAlignment="1">
      <alignment horizontal="right" wrapText="1"/>
    </xf>
    <xf numFmtId="0" fontId="25" fillId="0" borderId="0" xfId="9" applyFont="1"/>
    <xf numFmtId="0" fontId="25" fillId="0" borderId="0" xfId="5" applyFont="1"/>
    <xf numFmtId="0" fontId="26" fillId="0" borderId="0" xfId="22" applyFont="1"/>
    <xf numFmtId="0" fontId="12" fillId="0" borderId="0" xfId="22"/>
    <xf numFmtId="3" fontId="12" fillId="0" borderId="0" xfId="22" applyNumberFormat="1"/>
    <xf numFmtId="3" fontId="16" fillId="0" borderId="0" xfId="22" applyNumberFormat="1" applyFont="1"/>
    <xf numFmtId="0" fontId="8" fillId="0" borderId="0" xfId="22" applyFont="1" applyAlignment="1">
      <alignment horizontal="center" vertical="center" wrapText="1"/>
    </xf>
    <xf numFmtId="0" fontId="12" fillId="0" borderId="0" xfId="22" applyAlignment="1">
      <alignment horizontal="center" vertical="center" wrapText="1"/>
    </xf>
    <xf numFmtId="167" fontId="28" fillId="0" borderId="0" xfId="17" applyNumberFormat="1" applyFont="1" applyAlignment="1">
      <alignment vertical="center" wrapText="1"/>
    </xf>
    <xf numFmtId="167" fontId="23" fillId="0" borderId="0" xfId="17" applyNumberFormat="1" applyAlignment="1">
      <alignment vertical="center" wrapText="1"/>
    </xf>
    <xf numFmtId="167" fontId="29" fillId="0" borderId="0" xfId="17" applyNumberFormat="1" applyFont="1" applyAlignment="1">
      <alignment horizontal="right" vertical="center"/>
    </xf>
    <xf numFmtId="167" fontId="14" fillId="2" borderId="18" xfId="17" applyNumberFormat="1" applyFont="1" applyFill="1" applyBorder="1" applyAlignment="1">
      <alignment horizontal="center" vertical="center" wrapText="1"/>
    </xf>
    <xf numFmtId="167" fontId="14" fillId="2" borderId="6" xfId="17" applyNumberFormat="1" applyFont="1" applyFill="1" applyBorder="1" applyAlignment="1">
      <alignment horizontal="center" vertical="center" wrapText="1"/>
    </xf>
    <xf numFmtId="167" fontId="30" fillId="0" borderId="0" xfId="17" applyNumberFormat="1" applyFont="1" applyAlignment="1">
      <alignment horizontal="center" vertical="center" wrapText="1"/>
    </xf>
    <xf numFmtId="167" fontId="23" fillId="0" borderId="0" xfId="17" applyNumberFormat="1" applyAlignment="1">
      <alignment horizontal="center" vertical="center" wrapText="1"/>
    </xf>
    <xf numFmtId="167" fontId="23" fillId="0" borderId="0" xfId="18" applyNumberFormat="1" applyAlignment="1">
      <alignment vertical="center" wrapText="1"/>
    </xf>
    <xf numFmtId="167" fontId="29" fillId="0" borderId="0" xfId="18" applyNumberFormat="1" applyFont="1" applyAlignment="1">
      <alignment horizontal="right" vertical="center"/>
    </xf>
    <xf numFmtId="167" fontId="14" fillId="2" borderId="18" xfId="18" applyNumberFormat="1" applyFont="1" applyFill="1" applyBorder="1" applyAlignment="1">
      <alignment horizontal="center" vertical="center" wrapText="1"/>
    </xf>
    <xf numFmtId="167" fontId="14" fillId="2" borderId="6" xfId="18" applyNumberFormat="1" applyFont="1" applyFill="1" applyBorder="1" applyAlignment="1">
      <alignment horizontal="center" vertical="center" wrapText="1"/>
    </xf>
    <xf numFmtId="167" fontId="30" fillId="0" borderId="0" xfId="18" applyNumberFormat="1" applyFont="1" applyAlignment="1">
      <alignment horizontal="center" vertical="center" wrapText="1"/>
    </xf>
    <xf numFmtId="167" fontId="23" fillId="0" borderId="0" xfId="18" applyNumberFormat="1" applyAlignment="1">
      <alignment horizontal="center" vertical="center" wrapText="1"/>
    </xf>
    <xf numFmtId="0" fontId="33" fillId="0" borderId="0" xfId="2" applyFont="1"/>
    <xf numFmtId="0" fontId="33" fillId="0" borderId="0" xfId="2" applyFont="1" applyAlignment="1">
      <alignment horizontal="right"/>
    </xf>
    <xf numFmtId="49" fontId="33" fillId="0" borderId="0" xfId="2" applyNumberFormat="1" applyFont="1"/>
    <xf numFmtId="3" fontId="33" fillId="0" borderId="6" xfId="2" applyNumberFormat="1" applyFont="1" applyBorder="1"/>
    <xf numFmtId="3" fontId="33" fillId="0" borderId="3" xfId="2" applyNumberFormat="1" applyFont="1" applyBorder="1"/>
    <xf numFmtId="0" fontId="33" fillId="0" borderId="0" xfId="2" applyFont="1" applyAlignment="1">
      <alignment vertical="center"/>
    </xf>
    <xf numFmtId="3" fontId="33" fillId="0" borderId="22" xfId="2" applyNumberFormat="1" applyFont="1" applyBorder="1"/>
    <xf numFmtId="3" fontId="33" fillId="0" borderId="20" xfId="2" applyNumberFormat="1" applyFont="1" applyBorder="1"/>
    <xf numFmtId="0" fontId="33" fillId="0" borderId="0" xfId="2" applyFont="1" applyAlignment="1">
      <alignment horizontal="left"/>
    </xf>
    <xf numFmtId="0" fontId="23" fillId="0" borderId="0" xfId="21" applyAlignment="1">
      <alignment horizontal="center" vertical="center" wrapText="1"/>
    </xf>
    <xf numFmtId="0" fontId="23" fillId="0" borderId="0" xfId="21" applyAlignment="1">
      <alignment horizontal="right" vertical="center" wrapText="1"/>
    </xf>
    <xf numFmtId="0" fontId="23" fillId="0" borderId="0" xfId="21" applyAlignment="1">
      <alignment vertical="center" wrapText="1"/>
    </xf>
    <xf numFmtId="167" fontId="34" fillId="0" borderId="0" xfId="19" applyNumberFormat="1" applyFont="1" applyAlignment="1">
      <alignment vertical="center" wrapText="1"/>
    </xf>
    <xf numFmtId="0" fontId="16" fillId="0" borderId="0" xfId="22" applyFont="1"/>
    <xf numFmtId="167" fontId="37" fillId="0" borderId="0" xfId="21" applyNumberFormat="1" applyFont="1" applyAlignment="1">
      <alignment vertical="center" wrapText="1"/>
    </xf>
    <xf numFmtId="0" fontId="36" fillId="0" borderId="1" xfId="21" applyFont="1" applyBorder="1" applyAlignment="1">
      <alignment horizontal="center" vertical="center" wrapText="1"/>
    </xf>
    <xf numFmtId="0" fontId="36" fillId="0" borderId="23" xfId="21" applyFont="1" applyBorder="1" applyAlignment="1">
      <alignment horizontal="center" vertical="center" wrapText="1"/>
    </xf>
    <xf numFmtId="0" fontId="30" fillId="0" borderId="0" xfId="21" applyFont="1" applyAlignment="1">
      <alignment horizontal="center" vertical="center" wrapText="1"/>
    </xf>
    <xf numFmtId="167" fontId="38" fillId="0" borderId="20" xfId="21" applyNumberFormat="1" applyFont="1" applyBorder="1" applyAlignment="1">
      <alignment vertical="center" wrapText="1"/>
    </xf>
    <xf numFmtId="167" fontId="23" fillId="0" borderId="0" xfId="21" applyNumberFormat="1" applyAlignment="1">
      <alignment vertical="center" wrapText="1"/>
    </xf>
    <xf numFmtId="167" fontId="23" fillId="0" borderId="3" xfId="21" applyNumberFormat="1" applyBorder="1" applyAlignment="1" applyProtection="1">
      <alignment vertical="center" wrapText="1"/>
      <protection locked="0"/>
    </xf>
    <xf numFmtId="0" fontId="8" fillId="0" borderId="0" xfId="8"/>
    <xf numFmtId="167" fontId="39" fillId="0" borderId="0" xfId="21" applyNumberFormat="1" applyFont="1" applyAlignment="1">
      <alignment horizontal="right" vertical="center"/>
    </xf>
    <xf numFmtId="0" fontId="33" fillId="5" borderId="17" xfId="2" applyFont="1" applyFill="1" applyBorder="1" applyAlignment="1">
      <alignment horizontal="center"/>
    </xf>
    <xf numFmtId="0" fontId="33" fillId="5" borderId="19" xfId="2" applyFont="1" applyFill="1" applyBorder="1" applyAlignment="1">
      <alignment horizontal="center"/>
    </xf>
    <xf numFmtId="3" fontId="33" fillId="0" borderId="6" xfId="2" applyNumberFormat="1" applyFont="1" applyBorder="1" applyAlignment="1">
      <alignment vertical="center"/>
    </xf>
    <xf numFmtId="0" fontId="40" fillId="0" borderId="0" xfId="26" applyProtection="1">
      <protection locked="0"/>
    </xf>
    <xf numFmtId="0" fontId="23" fillId="0" borderId="26" xfId="26" applyFont="1" applyBorder="1" applyAlignment="1">
      <alignment horizontal="center" vertical="center" wrapText="1"/>
    </xf>
    <xf numFmtId="0" fontId="38" fillId="5" borderId="28" xfId="26" applyFont="1" applyFill="1" applyBorder="1" applyAlignment="1">
      <alignment horizontal="center" vertical="center"/>
    </xf>
    <xf numFmtId="0" fontId="38" fillId="5" borderId="29" xfId="26" applyFont="1" applyFill="1" applyBorder="1" applyAlignment="1">
      <alignment horizontal="center" vertical="center"/>
    </xf>
    <xf numFmtId="0" fontId="40" fillId="0" borderId="0" xfId="26"/>
    <xf numFmtId="0" fontId="40" fillId="0" borderId="0" xfId="26" applyAlignment="1">
      <alignment vertical="center"/>
    </xf>
    <xf numFmtId="3" fontId="40" fillId="0" borderId="0" xfId="26" applyNumberFormat="1" applyAlignment="1" applyProtection="1">
      <alignment vertical="center"/>
      <protection locked="0"/>
    </xf>
    <xf numFmtId="0" fontId="40" fillId="0" borderId="0" xfId="26" applyAlignment="1" applyProtection="1">
      <alignment vertical="center"/>
      <protection locked="0"/>
    </xf>
    <xf numFmtId="3" fontId="40" fillId="0" borderId="0" xfId="26" applyNumberFormat="1" applyAlignment="1">
      <alignment vertical="center"/>
    </xf>
    <xf numFmtId="167" fontId="40" fillId="0" borderId="0" xfId="26" applyNumberFormat="1" applyAlignment="1">
      <alignment vertical="center"/>
    </xf>
    <xf numFmtId="0" fontId="18" fillId="0" borderId="0" xfId="26" applyFont="1"/>
    <xf numFmtId="0" fontId="18" fillId="0" borderId="0" xfId="26" applyFont="1" applyProtection="1">
      <protection locked="0"/>
    </xf>
    <xf numFmtId="0" fontId="6" fillId="0" borderId="0" xfId="5" applyFont="1"/>
    <xf numFmtId="0" fontId="6" fillId="0" borderId="0" xfId="5" applyFont="1" applyAlignment="1">
      <alignment horizontal="center" vertical="center"/>
    </xf>
    <xf numFmtId="165" fontId="10" fillId="0" borderId="0" xfId="5" applyNumberFormat="1" applyFont="1" applyAlignment="1">
      <alignment horizontal="center" vertical="center"/>
    </xf>
    <xf numFmtId="0" fontId="6" fillId="0" borderId="0" xfId="5" applyFont="1" applyAlignment="1">
      <alignment vertical="center" wrapText="1"/>
    </xf>
    <xf numFmtId="0" fontId="7" fillId="0" borderId="0" xfId="5" applyFont="1"/>
    <xf numFmtId="0" fontId="6" fillId="0" borderId="0" xfId="5" applyFont="1" applyAlignment="1">
      <alignment vertical="center"/>
    </xf>
    <xf numFmtId="0" fontId="5" fillId="0" borderId="0" xfId="5"/>
    <xf numFmtId="0" fontId="8" fillId="0" borderId="0" xfId="23"/>
    <xf numFmtId="3" fontId="8" fillId="0" borderId="0" xfId="23" applyNumberFormat="1"/>
    <xf numFmtId="0" fontId="35" fillId="0" borderId="0" xfId="23" applyFont="1"/>
    <xf numFmtId="3" fontId="16" fillId="0" borderId="0" xfId="23" applyNumberFormat="1" applyFont="1" applyAlignment="1">
      <alignment horizontal="right" vertical="top" wrapText="1"/>
    </xf>
    <xf numFmtId="0" fontId="23" fillId="0" borderId="0" xfId="26" applyFont="1" applyAlignment="1">
      <alignment horizontal="center" vertical="center" wrapText="1"/>
    </xf>
    <xf numFmtId="166" fontId="8" fillId="0" borderId="0" xfId="9" applyNumberFormat="1"/>
    <xf numFmtId="0" fontId="16" fillId="0" borderId="0" xfId="9" applyFont="1" applyAlignment="1">
      <alignment horizontal="right" vertical="center" wrapText="1"/>
    </xf>
    <xf numFmtId="166" fontId="16" fillId="0" borderId="0" xfId="9" applyNumberFormat="1" applyFont="1" applyAlignment="1">
      <alignment horizontal="right" vertical="center" wrapText="1"/>
    </xf>
    <xf numFmtId="3" fontId="8" fillId="0" borderId="0" xfId="9" applyNumberFormat="1"/>
    <xf numFmtId="166" fontId="8" fillId="0" borderId="0" xfId="9" applyNumberFormat="1" applyAlignment="1">
      <alignment horizontal="right" vertical="center"/>
    </xf>
    <xf numFmtId="3" fontId="42" fillId="0" borderId="6" xfId="9" applyNumberFormat="1" applyFont="1" applyBorder="1" applyAlignment="1">
      <alignment horizontal="right" vertical="center"/>
    </xf>
    <xf numFmtId="167" fontId="23" fillId="0" borderId="40" xfId="20" applyNumberFormat="1" applyBorder="1" applyAlignment="1">
      <alignment horizontal="center" vertical="center" wrapText="1"/>
    </xf>
    <xf numFmtId="167" fontId="36" fillId="0" borderId="17" xfId="20" applyNumberFormat="1" applyFont="1" applyBorder="1" applyAlignment="1">
      <alignment horizontal="center"/>
    </xf>
    <xf numFmtId="167" fontId="36" fillId="0" borderId="17" xfId="20" applyNumberFormat="1" applyFont="1" applyBorder="1" applyAlignment="1">
      <alignment horizontal="centerContinuous" vertical="center"/>
    </xf>
    <xf numFmtId="168" fontId="18" fillId="0" borderId="6" xfId="19" applyNumberFormat="1" applyFont="1" applyBorder="1" applyAlignment="1" applyProtection="1">
      <alignment vertical="center" wrapText="1"/>
      <protection locked="0"/>
    </xf>
    <xf numFmtId="167" fontId="18" fillId="7" borderId="22" xfId="20" applyNumberFormat="1" applyFont="1" applyFill="1" applyBorder="1" applyAlignment="1">
      <alignment vertical="center" wrapText="1"/>
    </xf>
    <xf numFmtId="167" fontId="23" fillId="0" borderId="0" xfId="20" applyNumberFormat="1" applyAlignment="1">
      <alignment horizontal="center" vertical="center" wrapText="1"/>
    </xf>
    <xf numFmtId="0" fontId="45" fillId="0" borderId="25" xfId="9" applyFont="1" applyBorder="1" applyAlignment="1">
      <alignment horizontal="left" vertical="center" wrapText="1"/>
    </xf>
    <xf numFmtId="3" fontId="45" fillId="0" borderId="25" xfId="9" applyNumberFormat="1" applyFont="1" applyBorder="1" applyAlignment="1">
      <alignment horizontal="right" vertical="center" wrapText="1"/>
    </xf>
    <xf numFmtId="10" fontId="44" fillId="0" borderId="25" xfId="9" applyNumberFormat="1" applyFont="1" applyBorder="1" applyAlignment="1">
      <alignment horizontal="center" vertical="center" wrapText="1"/>
    </xf>
    <xf numFmtId="0" fontId="45" fillId="0" borderId="40" xfId="9" applyFont="1" applyBorder="1" applyAlignment="1">
      <alignment horizontal="left" vertical="center" wrapText="1"/>
    </xf>
    <xf numFmtId="3" fontId="45" fillId="0" borderId="40" xfId="9" applyNumberFormat="1" applyFont="1" applyBorder="1" applyAlignment="1">
      <alignment horizontal="right" vertical="center" wrapText="1"/>
    </xf>
    <xf numFmtId="10" fontId="44" fillId="0" borderId="40" xfId="9" applyNumberFormat="1" applyFont="1" applyBorder="1" applyAlignment="1">
      <alignment horizontal="center" vertical="center" wrapText="1"/>
    </xf>
    <xf numFmtId="0" fontId="49" fillId="0" borderId="0" xfId="27" applyFont="1"/>
    <xf numFmtId="0" fontId="52" fillId="0" borderId="6" xfId="27" applyFont="1" applyBorder="1" applyAlignment="1">
      <alignment horizontal="center" vertical="center" wrapText="1"/>
    </xf>
    <xf numFmtId="0" fontId="50" fillId="0" borderId="6" xfId="27" applyFont="1" applyBorder="1" applyAlignment="1">
      <alignment horizontal="center" wrapText="1"/>
    </xf>
    <xf numFmtId="0" fontId="50" fillId="0" borderId="6" xfId="27" applyFont="1" applyBorder="1" applyAlignment="1">
      <alignment horizontal="center" vertical="center" wrapText="1"/>
    </xf>
    <xf numFmtId="0" fontId="50" fillId="0" borderId="6" xfId="27" applyFont="1" applyBorder="1" applyAlignment="1">
      <alignment horizontal="center" vertical="center"/>
    </xf>
    <xf numFmtId="0" fontId="49" fillId="0" borderId="6" xfId="27" applyFont="1" applyBorder="1" applyAlignment="1">
      <alignment vertical="center" wrapText="1"/>
    </xf>
    <xf numFmtId="6" fontId="49" fillId="0" borderId="6" xfId="27" applyNumberFormat="1" applyFont="1" applyBorder="1"/>
    <xf numFmtId="0" fontId="49" fillId="0" borderId="6" xfId="27" applyFont="1" applyBorder="1" applyAlignment="1">
      <alignment vertical="center"/>
    </xf>
    <xf numFmtId="0" fontId="49" fillId="0" borderId="6" xfId="27" applyFont="1" applyBorder="1"/>
    <xf numFmtId="169" fontId="49" fillId="0" borderId="6" xfId="27" applyNumberFormat="1" applyFont="1" applyBorder="1"/>
    <xf numFmtId="0" fontId="49" fillId="9" borderId="6" xfId="27" applyFont="1" applyFill="1" applyBorder="1"/>
    <xf numFmtId="6" fontId="50" fillId="9" borderId="6" xfId="27" applyNumberFormat="1" applyFont="1" applyFill="1" applyBorder="1"/>
    <xf numFmtId="167" fontId="24" fillId="0" borderId="0" xfId="17" applyNumberFormat="1" applyFont="1" applyAlignment="1">
      <alignment horizontal="center" vertical="center" wrapText="1"/>
    </xf>
    <xf numFmtId="0" fontId="3" fillId="0" borderId="0" xfId="28"/>
    <xf numFmtId="0" fontId="53" fillId="0" borderId="0" xfId="5" applyFont="1"/>
    <xf numFmtId="3" fontId="53" fillId="0" borderId="0" xfId="5" applyNumberFormat="1" applyFont="1"/>
    <xf numFmtId="0" fontId="24" fillId="0" borderId="6" xfId="5" applyFont="1" applyBorder="1"/>
    <xf numFmtId="0" fontId="14" fillId="0" borderId="6" xfId="5" applyFont="1" applyBorder="1"/>
    <xf numFmtId="3" fontId="14" fillId="0" borderId="6" xfId="5" applyNumberFormat="1" applyFont="1" applyBorder="1" applyAlignment="1">
      <alignment horizontal="right" vertical="center"/>
    </xf>
    <xf numFmtId="3" fontId="14" fillId="0" borderId="6" xfId="5" applyNumberFormat="1" applyFont="1" applyBorder="1" applyAlignment="1">
      <alignment vertical="center"/>
    </xf>
    <xf numFmtId="0" fontId="10" fillId="0" borderId="6" xfId="5" applyFont="1" applyBorder="1"/>
    <xf numFmtId="0" fontId="47" fillId="0" borderId="6" xfId="5" applyFont="1" applyBorder="1"/>
    <xf numFmtId="3" fontId="10" fillId="0" borderId="6" xfId="5" applyNumberFormat="1" applyFont="1" applyBorder="1"/>
    <xf numFmtId="3" fontId="47" fillId="0" borderId="6" xfId="5" applyNumberFormat="1" applyFont="1" applyBorder="1"/>
    <xf numFmtId="0" fontId="59" fillId="0" borderId="0" xfId="9" applyFont="1"/>
    <xf numFmtId="0" fontId="60" fillId="0" borderId="0" xfId="5" applyFont="1"/>
    <xf numFmtId="0" fontId="61" fillId="0" borderId="0" xfId="9" applyFont="1"/>
    <xf numFmtId="0" fontId="62" fillId="0" borderId="0" xfId="5" applyFont="1"/>
    <xf numFmtId="0" fontId="19" fillId="0" borderId="0" xfId="9" applyFont="1" applyAlignment="1">
      <alignment vertical="center"/>
    </xf>
    <xf numFmtId="0" fontId="63" fillId="0" borderId="37" xfId="5" applyFont="1" applyBorder="1" applyAlignment="1">
      <alignment vertical="center" wrapText="1"/>
    </xf>
    <xf numFmtId="0" fontId="63" fillId="0" borderId="6" xfId="5" applyFont="1" applyBorder="1" applyAlignment="1">
      <alignment vertical="center" wrapText="1"/>
    </xf>
    <xf numFmtId="0" fontId="64" fillId="0" borderId="6" xfId="5" applyFont="1" applyBorder="1"/>
    <xf numFmtId="0" fontId="13" fillId="0" borderId="0" xfId="8" applyFont="1"/>
    <xf numFmtId="0" fontId="14" fillId="0" borderId="16" xfId="8" applyFont="1" applyBorder="1" applyAlignment="1">
      <alignment horizontal="center" wrapText="1"/>
    </xf>
    <xf numFmtId="0" fontId="14" fillId="0" borderId="19" xfId="8" applyFont="1" applyBorder="1" applyAlignment="1">
      <alignment horizontal="center" wrapText="1"/>
    </xf>
    <xf numFmtId="0" fontId="24" fillId="0" borderId="18" xfId="8" applyFont="1" applyBorder="1" applyAlignment="1">
      <alignment wrapText="1"/>
    </xf>
    <xf numFmtId="0" fontId="24" fillId="0" borderId="3" xfId="8" applyFont="1" applyBorder="1" applyAlignment="1">
      <alignment horizontal="right" wrapText="1"/>
    </xf>
    <xf numFmtId="0" fontId="14" fillId="0" borderId="21" xfId="8" applyFont="1" applyBorder="1" applyAlignment="1">
      <alignment wrapText="1"/>
    </xf>
    <xf numFmtId="0" fontId="24" fillId="0" borderId="6" xfId="22" applyFont="1" applyBorder="1" applyAlignment="1">
      <alignment vertical="top" wrapText="1"/>
    </xf>
    <xf numFmtId="0" fontId="58" fillId="0" borderId="0" xfId="28" applyFont="1"/>
    <xf numFmtId="0" fontId="47" fillId="0" borderId="6" xfId="5" applyFont="1" applyBorder="1" applyAlignment="1">
      <alignment horizontal="center" vertical="center"/>
    </xf>
    <xf numFmtId="0" fontId="47" fillId="0" borderId="0" xfId="5" applyFont="1"/>
    <xf numFmtId="0" fontId="47" fillId="0" borderId="0" xfId="5" applyFont="1" applyAlignment="1">
      <alignment vertical="center"/>
    </xf>
    <xf numFmtId="0" fontId="14" fillId="2" borderId="6" xfId="5" applyFont="1" applyFill="1" applyBorder="1" applyAlignment="1">
      <alignment horizontal="center" vertical="center" wrapText="1"/>
    </xf>
    <xf numFmtId="0" fontId="14" fillId="2" borderId="6" xfId="5" applyFont="1" applyFill="1" applyBorder="1" applyAlignment="1">
      <alignment vertical="center" wrapText="1"/>
    </xf>
    <xf numFmtId="0" fontId="24" fillId="0" borderId="0" xfId="5" applyFont="1"/>
    <xf numFmtId="0" fontId="13" fillId="0" borderId="0" xfId="22" applyFont="1"/>
    <xf numFmtId="167" fontId="70" fillId="0" borderId="0" xfId="21" applyNumberFormat="1" applyFont="1" applyAlignment="1">
      <alignment horizontal="center" vertical="center" wrapText="1"/>
    </xf>
    <xf numFmtId="167" fontId="70" fillId="0" borderId="0" xfId="21" applyNumberFormat="1" applyFont="1" applyAlignment="1">
      <alignment vertical="center" wrapText="1"/>
    </xf>
    <xf numFmtId="0" fontId="31" fillId="0" borderId="2" xfId="21" applyFont="1" applyBorder="1" applyAlignment="1">
      <alignment horizontal="center" vertical="center" wrapText="1"/>
    </xf>
    <xf numFmtId="0" fontId="31" fillId="0" borderId="1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40" fillId="0" borderId="6" xfId="21" applyFont="1" applyBorder="1" applyAlignment="1" applyProtection="1">
      <alignment vertical="center" wrapText="1"/>
      <protection locked="0"/>
    </xf>
    <xf numFmtId="0" fontId="71" fillId="0" borderId="21" xfId="21" applyFont="1" applyBorder="1" applyAlignment="1">
      <alignment horizontal="center" vertical="center" wrapText="1"/>
    </xf>
    <xf numFmtId="0" fontId="31" fillId="0" borderId="22" xfId="21" applyFont="1" applyBorder="1" applyAlignment="1">
      <alignment vertical="center" wrapText="1"/>
    </xf>
    <xf numFmtId="0" fontId="40" fillId="0" borderId="0" xfId="21" applyFont="1" applyAlignment="1">
      <alignment horizontal="center" vertical="center" wrapText="1"/>
    </xf>
    <xf numFmtId="0" fontId="40" fillId="0" borderId="0" xfId="21" applyFont="1" applyAlignment="1">
      <alignment vertical="center" wrapText="1"/>
    </xf>
    <xf numFmtId="0" fontId="40" fillId="0" borderId="38" xfId="21" applyFont="1" applyBorder="1" applyAlignment="1">
      <alignment horizontal="center" vertical="center" wrapText="1"/>
    </xf>
    <xf numFmtId="0" fontId="40" fillId="0" borderId="37" xfId="21" applyFont="1" applyBorder="1" applyAlignment="1" applyProtection="1">
      <alignment vertical="center" wrapText="1"/>
      <protection locked="0"/>
    </xf>
    <xf numFmtId="0" fontId="71" fillId="5" borderId="27" xfId="26" applyFont="1" applyFill="1" applyBorder="1" applyAlignment="1">
      <alignment horizontal="center" vertical="center" wrapText="1"/>
    </xf>
    <xf numFmtId="0" fontId="71" fillId="5" borderId="28" xfId="26" applyFont="1" applyFill="1" applyBorder="1" applyAlignment="1">
      <alignment horizontal="center" vertical="center"/>
    </xf>
    <xf numFmtId="0" fontId="40" fillId="0" borderId="30" xfId="26" applyBorder="1" applyAlignment="1">
      <alignment horizontal="left" vertical="center"/>
    </xf>
    <xf numFmtId="0" fontId="40" fillId="0" borderId="45" xfId="26" applyBorder="1" applyAlignment="1">
      <alignment horizontal="left" vertical="center"/>
    </xf>
    <xf numFmtId="0" fontId="40" fillId="0" borderId="42" xfId="26" applyBorder="1" applyAlignment="1">
      <alignment horizontal="left" vertical="center"/>
    </xf>
    <xf numFmtId="0" fontId="72" fillId="0" borderId="0" xfId="26" applyFont="1"/>
    <xf numFmtId="0" fontId="72" fillId="0" borderId="0" xfId="26" applyFont="1" applyProtection="1">
      <protection locked="0"/>
    </xf>
    <xf numFmtId="0" fontId="57" fillId="0" borderId="0" xfId="0" applyFont="1"/>
    <xf numFmtId="167" fontId="40" fillId="0" borderId="40" xfId="20" applyNumberFormat="1" applyFont="1" applyBorder="1" applyAlignment="1">
      <alignment horizontal="center" vertical="center" wrapText="1"/>
    </xf>
    <xf numFmtId="167" fontId="31" fillId="0" borderId="17" xfId="20" applyNumberFormat="1" applyFont="1" applyBorder="1" applyAlignment="1">
      <alignment horizontal="center"/>
    </xf>
    <xf numFmtId="167" fontId="31" fillId="0" borderId="21" xfId="20" applyNumberFormat="1" applyFont="1" applyBorder="1" applyAlignment="1">
      <alignment horizontal="center" vertical="center" wrapText="1"/>
    </xf>
    <xf numFmtId="0" fontId="13" fillId="0" borderId="0" xfId="23" applyFont="1"/>
    <xf numFmtId="0" fontId="24" fillId="0" borderId="35" xfId="23" applyFont="1" applyBorder="1" applyAlignment="1">
      <alignment horizontal="left" vertical="top" wrapText="1"/>
    </xf>
    <xf numFmtId="0" fontId="24" fillId="0" borderId="0" xfId="23" applyFont="1" applyAlignment="1">
      <alignment horizontal="left" vertical="top" wrapText="1"/>
    </xf>
    <xf numFmtId="0" fontId="64" fillId="0" borderId="0" xfId="27" applyFont="1"/>
    <xf numFmtId="0" fontId="73" fillId="0" borderId="6" xfId="27" applyFont="1" applyBorder="1" applyAlignment="1">
      <alignment horizontal="center" vertical="center" wrapText="1"/>
    </xf>
    <xf numFmtId="0" fontId="63" fillId="0" borderId="6" xfId="27" applyFont="1" applyBorder="1" applyAlignment="1">
      <alignment vertical="center"/>
    </xf>
    <xf numFmtId="169" fontId="63" fillId="0" borderId="6" xfId="27" applyNumberFormat="1" applyFont="1" applyBorder="1" applyAlignment="1">
      <alignment horizontal="right" vertical="center" wrapText="1"/>
    </xf>
    <xf numFmtId="0" fontId="63" fillId="0" borderId="6" xfId="27" applyFont="1" applyBorder="1" applyAlignment="1">
      <alignment vertical="center" wrapText="1"/>
    </xf>
    <xf numFmtId="0" fontId="64" fillId="0" borderId="6" xfId="27" applyFont="1" applyBorder="1"/>
    <xf numFmtId="169" fontId="64" fillId="0" borderId="6" xfId="27" applyNumberFormat="1" applyFont="1" applyBorder="1" applyAlignment="1">
      <alignment horizontal="right"/>
    </xf>
    <xf numFmtId="0" fontId="73" fillId="8" borderId="6" xfId="27" applyFont="1" applyFill="1" applyBorder="1" applyAlignment="1">
      <alignment vertical="center"/>
    </xf>
    <xf numFmtId="169" fontId="73" fillId="9" borderId="6" xfId="27" applyNumberFormat="1" applyFont="1" applyFill="1" applyBorder="1" applyAlignment="1">
      <alignment horizontal="right" vertical="center" wrapText="1"/>
    </xf>
    <xf numFmtId="0" fontId="73" fillId="9" borderId="6" xfId="27" applyFont="1" applyFill="1" applyBorder="1" applyAlignment="1">
      <alignment vertical="center"/>
    </xf>
    <xf numFmtId="0" fontId="24" fillId="0" borderId="18" xfId="22" applyFont="1" applyBorder="1" applyAlignment="1">
      <alignment horizontal="left" vertical="top" wrapText="1"/>
    </xf>
    <xf numFmtId="3" fontId="24" fillId="0" borderId="6" xfId="22" applyNumberFormat="1" applyFont="1" applyBorder="1" applyAlignment="1">
      <alignment horizontal="right" vertical="top" wrapText="1"/>
    </xf>
    <xf numFmtId="0" fontId="24" fillId="0" borderId="18" xfId="22" applyFont="1" applyBorder="1" applyAlignment="1">
      <alignment vertical="top" wrapText="1"/>
    </xf>
    <xf numFmtId="0" fontId="24" fillId="3" borderId="18" xfId="22" applyFont="1" applyFill="1" applyBorder="1" applyAlignment="1">
      <alignment vertical="top" wrapText="1" shrinkToFit="1"/>
    </xf>
    <xf numFmtId="0" fontId="24" fillId="3" borderId="6" xfId="22" applyFont="1" applyFill="1" applyBorder="1" applyAlignment="1">
      <alignment vertical="top" wrapText="1" shrinkToFit="1"/>
    </xf>
    <xf numFmtId="167" fontId="24" fillId="0" borderId="18" xfId="18" applyNumberFormat="1" applyFont="1" applyBorder="1" applyAlignment="1">
      <alignment horizontal="left" vertical="center" wrapText="1"/>
    </xf>
    <xf numFmtId="167" fontId="24" fillId="0" borderId="6" xfId="18" applyNumberFormat="1" applyFont="1" applyBorder="1" applyAlignment="1" applyProtection="1">
      <alignment horizontal="right" vertical="center" wrapText="1"/>
      <protection locked="0"/>
    </xf>
    <xf numFmtId="167" fontId="24" fillId="0" borderId="6" xfId="18" applyNumberFormat="1" applyFont="1" applyBorder="1" applyAlignment="1">
      <alignment vertical="center" wrapText="1"/>
    </xf>
    <xf numFmtId="167" fontId="24" fillId="0" borderId="6" xfId="18" applyNumberFormat="1" applyFont="1" applyBorder="1" applyAlignment="1" applyProtection="1">
      <alignment vertical="center" wrapText="1"/>
      <protection locked="0"/>
    </xf>
    <xf numFmtId="167" fontId="24" fillId="0" borderId="18" xfId="18" applyNumberFormat="1" applyFont="1" applyBorder="1" applyAlignment="1" applyProtection="1">
      <alignment horizontal="left" vertical="center" wrapText="1"/>
      <protection locked="0"/>
    </xf>
    <xf numFmtId="167" fontId="24" fillId="0" borderId="6" xfId="18" applyNumberFormat="1" applyFont="1" applyBorder="1" applyAlignment="1" applyProtection="1">
      <alignment horizontal="center" vertical="center" wrapText="1"/>
      <protection locked="0"/>
    </xf>
    <xf numFmtId="167" fontId="14" fillId="0" borderId="18" xfId="18" applyNumberFormat="1" applyFont="1" applyBorder="1" applyAlignment="1">
      <alignment horizontal="left" vertical="center" wrapText="1"/>
    </xf>
    <xf numFmtId="1" fontId="14" fillId="0" borderId="6" xfId="18" applyNumberFormat="1" applyFont="1" applyBorder="1" applyAlignment="1">
      <alignment horizontal="right" vertical="center" wrapText="1"/>
    </xf>
    <xf numFmtId="167" fontId="14" fillId="0" borderId="6" xfId="18" applyNumberFormat="1" applyFont="1" applyBorder="1" applyAlignment="1">
      <alignment vertical="center" wrapText="1"/>
    </xf>
    <xf numFmtId="167" fontId="14" fillId="0" borderId="21" xfId="18" applyNumberFormat="1" applyFont="1" applyBorder="1" applyAlignment="1">
      <alignment horizontal="left" vertical="center" wrapText="1"/>
    </xf>
    <xf numFmtId="167" fontId="24" fillId="0" borderId="22" xfId="18" applyNumberFormat="1" applyFont="1" applyBorder="1" applyAlignment="1">
      <alignment horizontal="center" vertical="center" wrapText="1"/>
    </xf>
    <xf numFmtId="167" fontId="14" fillId="0" borderId="22" xfId="18" applyNumberFormat="1" applyFont="1" applyBorder="1" applyAlignment="1">
      <alignment vertical="center" wrapText="1"/>
    </xf>
    <xf numFmtId="167" fontId="40" fillId="0" borderId="0" xfId="18" applyNumberFormat="1" applyFont="1" applyAlignment="1">
      <alignment horizontal="center" vertical="center" wrapText="1"/>
    </xf>
    <xf numFmtId="167" fontId="40" fillId="0" borderId="0" xfId="18" applyNumberFormat="1" applyFont="1" applyAlignment="1">
      <alignment vertical="center" wrapText="1"/>
    </xf>
    <xf numFmtId="3" fontId="24" fillId="0" borderId="6" xfId="22" applyNumberFormat="1" applyFont="1" applyBorder="1" applyAlignment="1">
      <alignment horizontal="right" vertical="center"/>
    </xf>
    <xf numFmtId="3" fontId="24" fillId="0" borderId="6" xfId="22" applyNumberFormat="1" applyFont="1" applyBorder="1" applyAlignment="1">
      <alignment horizontal="right" vertical="center" wrapText="1"/>
    </xf>
    <xf numFmtId="167" fontId="24" fillId="0" borderId="6" xfId="17" applyNumberFormat="1" applyFont="1" applyBorder="1" applyAlignment="1" applyProtection="1">
      <alignment horizontal="right" vertical="center" wrapText="1"/>
      <protection locked="0"/>
    </xf>
    <xf numFmtId="167" fontId="24" fillId="0" borderId="6" xfId="17" applyNumberFormat="1" applyFont="1" applyBorder="1" applyAlignment="1">
      <alignment vertical="center" wrapText="1"/>
    </xf>
    <xf numFmtId="167" fontId="40" fillId="0" borderId="0" xfId="17" applyNumberFormat="1" applyFont="1" applyAlignment="1">
      <alignment vertical="center" wrapText="1"/>
    </xf>
    <xf numFmtId="167" fontId="24" fillId="0" borderId="18" xfId="17" applyNumberFormat="1" applyFont="1" applyBorder="1" applyAlignment="1" applyProtection="1">
      <alignment horizontal="left" vertical="center" wrapText="1"/>
      <protection locked="0"/>
    </xf>
    <xf numFmtId="167" fontId="24" fillId="0" borderId="6" xfId="17" applyNumberFormat="1" applyFont="1" applyBorder="1" applyAlignment="1" applyProtection="1">
      <alignment horizontal="center" vertical="center" wrapText="1"/>
      <protection locked="0"/>
    </xf>
    <xf numFmtId="167" fontId="24" fillId="0" borderId="6" xfId="17" applyNumberFormat="1" applyFont="1" applyBorder="1" applyAlignment="1" applyProtection="1">
      <alignment vertical="center" wrapText="1"/>
      <protection locked="0"/>
    </xf>
    <xf numFmtId="167" fontId="14" fillId="0" borderId="18" xfId="17" applyNumberFormat="1" applyFont="1" applyBorder="1" applyAlignment="1">
      <alignment horizontal="left" vertical="center" wrapText="1"/>
    </xf>
    <xf numFmtId="167" fontId="14" fillId="0" borderId="6" xfId="17" applyNumberFormat="1" applyFont="1" applyBorder="1" applyAlignment="1">
      <alignment horizontal="right" vertical="center" wrapText="1"/>
    </xf>
    <xf numFmtId="167" fontId="14" fillId="0" borderId="6" xfId="17" applyNumberFormat="1" applyFont="1" applyBorder="1" applyAlignment="1">
      <alignment vertical="center" wrapText="1"/>
    </xf>
    <xf numFmtId="167" fontId="14" fillId="0" borderId="21" xfId="17" applyNumberFormat="1" applyFont="1" applyBorder="1" applyAlignment="1">
      <alignment horizontal="left" vertical="center" wrapText="1"/>
    </xf>
    <xf numFmtId="167" fontId="24" fillId="0" borderId="22" xfId="17" applyNumberFormat="1" applyFont="1" applyBorder="1" applyAlignment="1">
      <alignment horizontal="right" vertical="center" wrapText="1"/>
    </xf>
    <xf numFmtId="167" fontId="14" fillId="0" borderId="22" xfId="17" applyNumberFormat="1" applyFont="1" applyBorder="1" applyAlignment="1">
      <alignment vertical="center" wrapText="1"/>
    </xf>
    <xf numFmtId="167" fontId="40" fillId="0" borderId="0" xfId="17" applyNumberFormat="1" applyFont="1" applyAlignment="1">
      <alignment horizontal="center" vertical="center" wrapText="1"/>
    </xf>
    <xf numFmtId="0" fontId="24" fillId="0" borderId="18" xfId="8" applyFont="1" applyBorder="1" applyAlignment="1">
      <alignment horizontal="center" vertical="center" wrapText="1"/>
    </xf>
    <xf numFmtId="0" fontId="24" fillId="0" borderId="6" xfId="8" applyFont="1" applyBorder="1" applyAlignment="1">
      <alignment vertical="top" wrapText="1"/>
    </xf>
    <xf numFmtId="49" fontId="24" fillId="0" borderId="6" xfId="8" applyNumberFormat="1" applyFont="1" applyBorder="1" applyAlignment="1">
      <alignment vertical="top" wrapText="1"/>
    </xf>
    <xf numFmtId="0" fontId="24" fillId="0" borderId="18" xfId="8" applyFont="1" applyBorder="1" applyAlignment="1">
      <alignment vertical="top" wrapText="1"/>
    </xf>
    <xf numFmtId="0" fontId="14" fillId="0" borderId="6" xfId="8" applyFont="1" applyBorder="1" applyAlignment="1">
      <alignment vertical="top" wrapText="1"/>
    </xf>
    <xf numFmtId="3" fontId="14" fillId="0" borderId="6" xfId="8" applyNumberFormat="1" applyFont="1" applyBorder="1" applyAlignment="1">
      <alignment vertical="top" wrapText="1"/>
    </xf>
    <xf numFmtId="0" fontId="13" fillId="0" borderId="25" xfId="8" applyFont="1" applyBorder="1"/>
    <xf numFmtId="0" fontId="24" fillId="0" borderId="18" xfId="9" applyFont="1" applyBorder="1" applyAlignment="1">
      <alignment horizontal="center" vertical="center" wrapText="1"/>
    </xf>
    <xf numFmtId="0" fontId="24" fillId="0" borderId="6" xfId="9" applyFont="1" applyBorder="1" applyAlignment="1">
      <alignment vertical="top" wrapText="1"/>
    </xf>
    <xf numFmtId="166" fontId="24" fillId="0" borderId="6" xfId="9" applyNumberFormat="1" applyFont="1" applyBorder="1" applyAlignment="1">
      <alignment horizontal="right" vertical="center" wrapText="1"/>
    </xf>
    <xf numFmtId="166" fontId="24" fillId="0" borderId="22" xfId="9" applyNumberFormat="1" applyFont="1" applyBorder="1" applyAlignment="1">
      <alignment horizontal="right" vertical="center" wrapText="1"/>
    </xf>
    <xf numFmtId="0" fontId="74" fillId="0" borderId="0" xfId="9" applyFont="1" applyAlignment="1">
      <alignment horizontal="center" vertical="center" wrapText="1"/>
    </xf>
    <xf numFmtId="0" fontId="13" fillId="0" borderId="0" xfId="9" applyFont="1"/>
    <xf numFmtId="166" fontId="13" fillId="0" borderId="0" xfId="9" applyNumberFormat="1" applyFont="1"/>
    <xf numFmtId="0" fontId="24" fillId="0" borderId="0" xfId="9" applyFont="1" applyAlignment="1">
      <alignment vertical="center" wrapText="1"/>
    </xf>
    <xf numFmtId="166" fontId="24" fillId="0" borderId="0" xfId="9" applyNumberFormat="1" applyFont="1" applyAlignment="1">
      <alignment horizontal="right" vertical="center" wrapText="1"/>
    </xf>
    <xf numFmtId="0" fontId="24" fillId="0" borderId="0" xfId="9" applyFont="1" applyAlignment="1">
      <alignment horizontal="center" vertical="center" wrapText="1"/>
    </xf>
    <xf numFmtId="0" fontId="46" fillId="0" borderId="25" xfId="9" applyFont="1" applyBorder="1" applyAlignment="1">
      <alignment vertical="top" wrapText="1"/>
    </xf>
    <xf numFmtId="0" fontId="46" fillId="0" borderId="40" xfId="9" applyFont="1" applyBorder="1" applyAlignment="1">
      <alignment vertical="top" wrapText="1"/>
    </xf>
    <xf numFmtId="0" fontId="13" fillId="0" borderId="0" xfId="5" applyFont="1" applyAlignment="1">
      <alignment horizontal="right"/>
    </xf>
    <xf numFmtId="0" fontId="14" fillId="2" borderId="4" xfId="9" applyFont="1" applyFill="1" applyBorder="1" applyAlignment="1">
      <alignment horizontal="center" vertical="center" wrapText="1"/>
    </xf>
    <xf numFmtId="0" fontId="14" fillId="2" borderId="5" xfId="9" applyFont="1" applyFill="1" applyBorder="1" applyAlignment="1">
      <alignment horizontal="center" wrapText="1"/>
    </xf>
    <xf numFmtId="49" fontId="24" fillId="0" borderId="5" xfId="9" applyNumberFormat="1" applyFont="1" applyBorder="1" applyAlignment="1">
      <alignment vertical="top" wrapText="1"/>
    </xf>
    <xf numFmtId="0" fontId="14" fillId="0" borderId="5" xfId="9" applyFont="1" applyBorder="1" applyAlignment="1">
      <alignment vertical="top" wrapText="1"/>
    </xf>
    <xf numFmtId="3" fontId="14" fillId="0" borderId="6" xfId="9" applyNumberFormat="1" applyFont="1" applyBorder="1" applyAlignment="1">
      <alignment horizontal="right" vertical="top" wrapText="1"/>
    </xf>
    <xf numFmtId="0" fontId="14" fillId="0" borderId="12" xfId="9" applyFont="1" applyBorder="1" applyAlignment="1">
      <alignment vertical="top" wrapText="1"/>
    </xf>
    <xf numFmtId="3" fontId="14" fillId="0" borderId="13" xfId="9" applyNumberFormat="1" applyFont="1" applyBorder="1" applyAlignment="1">
      <alignment horizontal="right" wrapText="1"/>
    </xf>
    <xf numFmtId="0" fontId="14" fillId="0" borderId="0" xfId="9" applyFont="1" applyAlignment="1">
      <alignment vertical="top" wrapText="1"/>
    </xf>
    <xf numFmtId="3" fontId="14" fillId="0" borderId="0" xfId="9" applyNumberFormat="1" applyFont="1" applyAlignment="1">
      <alignment horizontal="right" wrapText="1"/>
    </xf>
    <xf numFmtId="3" fontId="24" fillId="0" borderId="6" xfId="9" applyNumberFormat="1" applyFont="1" applyBorder="1" applyAlignment="1">
      <alignment horizontal="right" vertical="center" wrapText="1"/>
    </xf>
    <xf numFmtId="3" fontId="24" fillId="0" borderId="8" xfId="9" applyNumberFormat="1" applyFont="1" applyBorder="1" applyAlignment="1">
      <alignment horizontal="right" vertical="center" wrapText="1"/>
    </xf>
    <xf numFmtId="3" fontId="24" fillId="0" borderId="14" xfId="9" applyNumberFormat="1" applyFont="1" applyBorder="1" applyAlignment="1">
      <alignment horizontal="right" vertical="center" wrapText="1"/>
    </xf>
    <xf numFmtId="3" fontId="24" fillId="0" borderId="15" xfId="9" applyNumberFormat="1" applyFont="1" applyBorder="1" applyAlignment="1">
      <alignment horizontal="right" vertical="center" wrapText="1"/>
    </xf>
    <xf numFmtId="3" fontId="24" fillId="0" borderId="0" xfId="22" applyNumberFormat="1" applyFont="1"/>
    <xf numFmtId="0" fontId="13" fillId="0" borderId="0" xfId="9" applyFont="1" applyAlignment="1">
      <alignment horizontal="center" vertical="center" wrapText="1"/>
    </xf>
    <xf numFmtId="0" fontId="40" fillId="0" borderId="26" xfId="26" applyBorder="1" applyAlignment="1">
      <alignment horizontal="center" vertical="center" wrapText="1"/>
    </xf>
    <xf numFmtId="0" fontId="13" fillId="0" borderId="0" xfId="22" applyFont="1" applyAlignment="1">
      <alignment horizontal="center" vertical="center" wrapText="1"/>
    </xf>
    <xf numFmtId="0" fontId="13" fillId="0" borderId="18" xfId="9" applyFont="1" applyBorder="1" applyAlignment="1">
      <alignment horizontal="center" vertical="center" wrapText="1"/>
    </xf>
    <xf numFmtId="0" fontId="24" fillId="0" borderId="3" xfId="9" applyFont="1" applyBorder="1" applyAlignment="1">
      <alignment horizontal="center" vertical="center" wrapText="1"/>
    </xf>
    <xf numFmtId="3" fontId="24" fillId="0" borderId="6" xfId="9" applyNumberFormat="1" applyFont="1" applyBorder="1" applyAlignment="1">
      <alignment horizontal="center" vertical="center" wrapText="1"/>
    </xf>
    <xf numFmtId="10" fontId="24" fillId="0" borderId="3" xfId="9" applyNumberFormat="1" applyFont="1" applyBorder="1" applyAlignment="1">
      <alignment horizontal="center" vertical="center" wrapText="1"/>
    </xf>
    <xf numFmtId="0" fontId="33" fillId="0" borderId="6" xfId="5" applyFont="1" applyBorder="1" applyAlignment="1">
      <alignment vertical="center" wrapText="1"/>
    </xf>
    <xf numFmtId="3" fontId="33" fillId="0" borderId="6" xfId="5" applyNumberFormat="1" applyFont="1" applyBorder="1" applyAlignment="1">
      <alignment vertical="center" wrapText="1"/>
    </xf>
    <xf numFmtId="0" fontId="33" fillId="0" borderId="6" xfId="5" applyFont="1" applyBorder="1" applyAlignment="1">
      <alignment horizontal="left" vertical="center" wrapText="1"/>
    </xf>
    <xf numFmtId="3" fontId="33" fillId="0" borderId="6" xfId="5" applyNumberFormat="1" applyFont="1" applyBorder="1" applyAlignment="1">
      <alignment horizontal="right" vertical="center" wrapText="1"/>
    </xf>
    <xf numFmtId="0" fontId="75" fillId="0" borderId="6" xfId="5" applyFont="1" applyBorder="1" applyAlignment="1">
      <alignment horizontal="left" vertical="center" wrapText="1"/>
    </xf>
    <xf numFmtId="3" fontId="75" fillId="0" borderId="6" xfId="5" applyNumberFormat="1" applyFont="1" applyBorder="1" applyAlignment="1">
      <alignment horizontal="right" vertical="center" wrapText="1"/>
    </xf>
    <xf numFmtId="3" fontId="75" fillId="0" borderId="6" xfId="5" applyNumberFormat="1" applyFont="1" applyBorder="1" applyAlignment="1">
      <alignment vertical="center" wrapText="1"/>
    </xf>
    <xf numFmtId="0" fontId="24" fillId="0" borderId="6" xfId="5" applyFont="1" applyBorder="1" applyAlignment="1">
      <alignment horizontal="left" vertical="center" wrapText="1"/>
    </xf>
    <xf numFmtId="0" fontId="14" fillId="0" borderId="6" xfId="5" applyFont="1" applyBorder="1" applyAlignment="1">
      <alignment horizontal="left" vertical="center" wrapText="1"/>
    </xf>
    <xf numFmtId="3" fontId="14" fillId="0" borderId="6" xfId="5" applyNumberFormat="1" applyFont="1" applyBorder="1" applyAlignment="1">
      <alignment horizontal="right" vertical="center" wrapText="1"/>
    </xf>
    <xf numFmtId="0" fontId="33" fillId="0" borderId="6" xfId="0" applyFont="1" applyBorder="1" applyAlignment="1">
      <alignment horizontal="left" vertical="center" wrapText="1"/>
    </xf>
    <xf numFmtId="0" fontId="75" fillId="0" borderId="6" xfId="0" applyFont="1" applyBorder="1" applyAlignment="1">
      <alignment horizontal="left" vertical="center" wrapText="1"/>
    </xf>
    <xf numFmtId="0" fontId="24" fillId="0" borderId="6" xfId="23" applyFont="1" applyBorder="1" applyAlignment="1">
      <alignment vertical="center" wrapText="1"/>
    </xf>
    <xf numFmtId="0" fontId="24" fillId="0" borderId="6" xfId="9" applyFont="1" applyBorder="1" applyAlignment="1">
      <alignment vertical="center" wrapText="1"/>
    </xf>
    <xf numFmtId="3" fontId="24" fillId="0" borderId="6" xfId="9" applyNumberFormat="1" applyFont="1" applyBorder="1" applyAlignment="1">
      <alignment horizontal="right" vertical="center"/>
    </xf>
    <xf numFmtId="3" fontId="24" fillId="0" borderId="6" xfId="9" applyNumberFormat="1" applyFont="1" applyBorder="1" applyAlignment="1">
      <alignment horizontal="right" vertical="distributed" wrapText="1"/>
    </xf>
    <xf numFmtId="0" fontId="14" fillId="2" borderId="47" xfId="9" applyFont="1" applyFill="1" applyBorder="1" applyAlignment="1">
      <alignment vertical="center" wrapText="1"/>
    </xf>
    <xf numFmtId="0" fontId="24" fillId="0" borderId="6" xfId="8" applyFont="1" applyBorder="1"/>
    <xf numFmtId="0" fontId="24" fillId="0" borderId="6" xfId="8" applyFont="1" applyBorder="1" applyAlignment="1">
      <alignment vertical="top"/>
    </xf>
    <xf numFmtId="0" fontId="24" fillId="0" borderId="21" xfId="8" applyFont="1" applyBorder="1"/>
    <xf numFmtId="0" fontId="24" fillId="0" borderId="22" xfId="8" applyFont="1" applyBorder="1"/>
    <xf numFmtId="0" fontId="24" fillId="0" borderId="3" xfId="8" applyFont="1" applyBorder="1"/>
    <xf numFmtId="0" fontId="24" fillId="0" borderId="3" xfId="8" applyFont="1" applyBorder="1" applyAlignment="1">
      <alignment vertical="top"/>
    </xf>
    <xf numFmtId="3" fontId="14" fillId="0" borderId="3" xfId="8" applyNumberFormat="1" applyFont="1" applyBorder="1" applyAlignment="1">
      <alignment vertical="top" wrapText="1"/>
    </xf>
    <xf numFmtId="0" fontId="24" fillId="0" borderId="20" xfId="8" applyFont="1" applyBorder="1"/>
    <xf numFmtId="167" fontId="24" fillId="0" borderId="18" xfId="17" applyNumberFormat="1" applyFont="1" applyBorder="1" applyAlignment="1">
      <alignment horizontal="left" vertical="center" wrapText="1"/>
    </xf>
    <xf numFmtId="3" fontId="24" fillId="0" borderId="3" xfId="22" applyNumberFormat="1" applyFont="1" applyBorder="1" applyAlignment="1">
      <alignment horizontal="right" vertical="center" wrapText="1"/>
    </xf>
    <xf numFmtId="167" fontId="24" fillId="0" borderId="3" xfId="17" applyNumberFormat="1" applyFont="1" applyBorder="1" applyAlignment="1" applyProtection="1">
      <alignment horizontal="right" vertical="center" wrapText="1"/>
      <protection locked="0"/>
    </xf>
    <xf numFmtId="167" fontId="14" fillId="0" borderId="3" xfId="17" applyNumberFormat="1" applyFont="1" applyBorder="1" applyAlignment="1">
      <alignment vertical="center" wrapText="1"/>
    </xf>
    <xf numFmtId="167" fontId="24" fillId="0" borderId="20" xfId="17" applyNumberFormat="1" applyFont="1" applyBorder="1" applyAlignment="1">
      <alignment horizontal="center" vertical="center" wrapText="1"/>
    </xf>
    <xf numFmtId="0" fontId="24" fillId="0" borderId="6" xfId="22" applyFont="1" applyBorder="1" applyAlignment="1">
      <alignment horizontal="left" vertical="center" wrapText="1"/>
    </xf>
    <xf numFmtId="167" fontId="24" fillId="0" borderId="3" xfId="18" applyNumberFormat="1" applyFont="1" applyBorder="1" applyAlignment="1" applyProtection="1">
      <alignment horizontal="right" vertical="center" wrapText="1"/>
      <protection locked="0"/>
    </xf>
    <xf numFmtId="1" fontId="14" fillId="0" borderId="3" xfId="18" applyNumberFormat="1" applyFont="1" applyBorder="1" applyAlignment="1">
      <alignment vertical="center" wrapText="1"/>
    </xf>
    <xf numFmtId="167" fontId="24" fillId="0" borderId="20" xfId="18" applyNumberFormat="1" applyFont="1" applyBorder="1" applyAlignment="1">
      <alignment horizontal="right" vertical="center" wrapText="1"/>
    </xf>
    <xf numFmtId="0" fontId="14" fillId="0" borderId="5" xfId="23" applyFont="1" applyBorder="1" applyAlignment="1">
      <alignment vertical="center"/>
    </xf>
    <xf numFmtId="0" fontId="14" fillId="0" borderId="6" xfId="23" applyFont="1" applyBorder="1" applyAlignment="1">
      <alignment vertical="center"/>
    </xf>
    <xf numFmtId="0" fontId="14" fillId="0" borderId="6" xfId="23" applyFont="1" applyBorder="1" applyAlignment="1">
      <alignment vertical="center" wrapText="1"/>
    </xf>
    <xf numFmtId="0" fontId="14" fillId="0" borderId="11" xfId="23" applyFont="1" applyBorder="1"/>
    <xf numFmtId="0" fontId="14" fillId="0" borderId="9" xfId="23" applyFont="1" applyBorder="1"/>
    <xf numFmtId="3" fontId="14" fillId="0" borderId="7" xfId="23" applyNumberFormat="1" applyFont="1" applyBorder="1"/>
    <xf numFmtId="3" fontId="14" fillId="0" borderId="34" xfId="23" applyNumberFormat="1" applyFont="1" applyBorder="1"/>
    <xf numFmtId="3" fontId="24" fillId="0" borderId="7" xfId="23" applyNumberFormat="1" applyFont="1" applyBorder="1" applyAlignment="1">
      <alignment horizontal="right"/>
    </xf>
    <xf numFmtId="3" fontId="24" fillId="0" borderId="34" xfId="23" applyNumberFormat="1" applyFont="1" applyBorder="1" applyAlignment="1">
      <alignment horizontal="right"/>
    </xf>
    <xf numFmtId="0" fontId="14" fillId="0" borderId="2" xfId="22" applyFont="1" applyBorder="1" applyAlignment="1">
      <alignment horizontal="center" vertical="center"/>
    </xf>
    <xf numFmtId="0" fontId="14" fillId="0" borderId="1" xfId="22" applyFont="1" applyBorder="1" applyAlignment="1">
      <alignment horizontal="center" vertical="center"/>
    </xf>
    <xf numFmtId="0" fontId="14" fillId="0" borderId="1" xfId="22" applyFont="1" applyBorder="1" applyAlignment="1">
      <alignment horizontal="center" vertical="center" wrapText="1"/>
    </xf>
    <xf numFmtId="0" fontId="24" fillId="0" borderId="24" xfId="22" applyFont="1" applyBorder="1" applyAlignment="1">
      <alignment horizontal="center" vertical="center"/>
    </xf>
    <xf numFmtId="0" fontId="24" fillId="0" borderId="24" xfId="22" applyFont="1" applyBorder="1" applyAlignment="1">
      <alignment horizontal="center" vertical="center" wrapText="1"/>
    </xf>
    <xf numFmtId="0" fontId="14" fillId="0" borderId="24" xfId="22" applyFont="1" applyBorder="1" applyAlignment="1">
      <alignment horizontal="center" vertical="center" wrapText="1"/>
    </xf>
    <xf numFmtId="0" fontId="14" fillId="0" borderId="23" xfId="22" applyFont="1" applyBorder="1" applyAlignment="1">
      <alignment horizontal="center" vertical="center" wrapText="1"/>
    </xf>
    <xf numFmtId="3" fontId="24" fillId="0" borderId="24" xfId="22" applyNumberFormat="1" applyFont="1" applyBorder="1" applyAlignment="1">
      <alignment horizontal="center" vertical="center"/>
    </xf>
    <xf numFmtId="3" fontId="14" fillId="0" borderId="24" xfId="22" applyNumberFormat="1" applyFont="1" applyBorder="1" applyAlignment="1">
      <alignment horizontal="center" vertical="center"/>
    </xf>
    <xf numFmtId="0" fontId="75" fillId="0" borderId="6" xfId="5" applyFont="1" applyBorder="1" applyAlignment="1">
      <alignment horizontal="left" vertical="center"/>
    </xf>
    <xf numFmtId="0" fontId="78" fillId="0" borderId="6" xfId="26" applyFont="1" applyBorder="1" applyAlignment="1">
      <alignment vertical="center"/>
    </xf>
    <xf numFmtId="167" fontId="24" fillId="0" borderId="6" xfId="26" applyNumberFormat="1" applyFont="1" applyBorder="1" applyAlignment="1">
      <alignment vertical="center"/>
    </xf>
    <xf numFmtId="167" fontId="24" fillId="0" borderId="6" xfId="26" applyNumberFormat="1" applyFont="1" applyBorder="1" applyAlignment="1" applyProtection="1">
      <alignment vertical="center"/>
      <protection locked="0"/>
    </xf>
    <xf numFmtId="0" fontId="24" fillId="0" borderId="6" xfId="26" applyFont="1" applyBorder="1" applyAlignment="1" applyProtection="1">
      <alignment vertical="center"/>
      <protection locked="0"/>
    </xf>
    <xf numFmtId="0" fontId="14" fillId="0" borderId="32" xfId="26" applyFont="1" applyBorder="1" applyAlignment="1">
      <alignment vertical="center"/>
    </xf>
    <xf numFmtId="167" fontId="14" fillId="0" borderId="32" xfId="26" applyNumberFormat="1" applyFont="1" applyBorder="1" applyAlignment="1">
      <alignment vertical="center"/>
    </xf>
    <xf numFmtId="167" fontId="24" fillId="0" borderId="46" xfId="26" applyNumberFormat="1" applyFont="1" applyBorder="1" applyAlignment="1" applyProtection="1">
      <alignment vertical="center"/>
      <protection locked="0"/>
    </xf>
    <xf numFmtId="0" fontId="14" fillId="0" borderId="43" xfId="26" applyFont="1" applyBorder="1" applyAlignment="1">
      <alignment vertical="center"/>
    </xf>
    <xf numFmtId="167" fontId="14" fillId="0" borderId="43" xfId="26" applyNumberFormat="1" applyFont="1" applyBorder="1" applyAlignment="1">
      <alignment vertical="center"/>
    </xf>
    <xf numFmtId="167" fontId="24" fillId="0" borderId="31" xfId="26" applyNumberFormat="1" applyFont="1" applyBorder="1" applyAlignment="1">
      <alignment vertical="center"/>
    </xf>
    <xf numFmtId="167" fontId="14" fillId="0" borderId="33" xfId="26" applyNumberFormat="1" applyFont="1" applyBorder="1" applyAlignment="1">
      <alignment vertical="center"/>
    </xf>
    <xf numFmtId="167" fontId="14" fillId="0" borderId="44" xfId="26" applyNumberFormat="1" applyFont="1" applyBorder="1" applyAlignment="1">
      <alignment vertical="center"/>
    </xf>
    <xf numFmtId="0" fontId="14" fillId="0" borderId="16" xfId="8" applyFont="1" applyBorder="1" applyAlignment="1">
      <alignment horizontal="center" vertical="center"/>
    </xf>
    <xf numFmtId="0" fontId="14" fillId="0" borderId="19" xfId="8" applyFont="1" applyBorder="1" applyAlignment="1">
      <alignment horizontal="center" vertical="center"/>
    </xf>
    <xf numFmtId="0" fontId="24" fillId="0" borderId="18" xfId="8" applyFont="1" applyBorder="1" applyAlignment="1">
      <alignment horizontal="left" vertical="center"/>
    </xf>
    <xf numFmtId="0" fontId="14" fillId="0" borderId="20" xfId="8" applyFont="1" applyBorder="1"/>
    <xf numFmtId="0" fontId="24" fillId="0" borderId="18" xfId="8" applyFont="1" applyBorder="1"/>
    <xf numFmtId="0" fontId="14" fillId="0" borderId="20" xfId="8" applyFont="1" applyBorder="1" applyAlignment="1">
      <alignment horizontal="right"/>
    </xf>
    <xf numFmtId="3" fontId="75" fillId="0" borderId="6" xfId="0" applyNumberFormat="1" applyFont="1" applyBorder="1" applyAlignment="1">
      <alignment horizontal="right" vertical="center"/>
    </xf>
    <xf numFmtId="0" fontId="24" fillId="0" borderId="38" xfId="9" applyFont="1" applyBorder="1" applyAlignment="1">
      <alignment horizontal="center" vertical="center" wrapText="1"/>
    </xf>
    <xf numFmtId="3" fontId="24" fillId="0" borderId="37" xfId="9" applyNumberFormat="1" applyFont="1" applyBorder="1" applyAlignment="1">
      <alignment horizontal="right" vertical="center" wrapText="1"/>
    </xf>
    <xf numFmtId="3" fontId="24" fillId="0" borderId="37" xfId="9" applyNumberFormat="1" applyFont="1" applyBorder="1" applyAlignment="1">
      <alignment horizontal="right" vertical="center"/>
    </xf>
    <xf numFmtId="0" fontId="24" fillId="0" borderId="36" xfId="9" applyFont="1" applyBorder="1" applyAlignment="1">
      <alignment horizontal="center" vertical="center" wrapText="1"/>
    </xf>
    <xf numFmtId="0" fontId="24" fillId="0" borderId="0" xfId="8" applyFont="1" applyAlignment="1">
      <alignment horizontal="center"/>
    </xf>
    <xf numFmtId="0" fontId="24" fillId="0" borderId="0" xfId="8" applyFont="1" applyAlignment="1">
      <alignment horizontal="right"/>
    </xf>
    <xf numFmtId="0" fontId="24" fillId="0" borderId="0" xfId="8" applyFont="1"/>
    <xf numFmtId="0" fontId="14" fillId="0" borderId="40" xfId="9" applyFont="1" applyBorder="1" applyAlignment="1">
      <alignment horizontal="center" vertical="center" wrapText="1"/>
    </xf>
    <xf numFmtId="0" fontId="14" fillId="6" borderId="2" xfId="9" applyFont="1" applyFill="1" applyBorder="1" applyAlignment="1">
      <alignment horizontal="center" vertical="center" wrapText="1"/>
    </xf>
    <xf numFmtId="0" fontId="14" fillId="0" borderId="2" xfId="9" applyFont="1" applyBorder="1" applyAlignment="1">
      <alignment horizontal="center" vertical="center" wrapText="1"/>
    </xf>
    <xf numFmtId="0" fontId="14" fillId="0" borderId="1" xfId="9" applyFont="1" applyBorder="1" applyAlignment="1">
      <alignment horizontal="center" vertical="center" wrapText="1"/>
    </xf>
    <xf numFmtId="3" fontId="24" fillId="0" borderId="0" xfId="5" applyNumberFormat="1" applyFont="1"/>
    <xf numFmtId="0" fontId="24" fillId="0" borderId="40" xfId="9" applyFont="1" applyBorder="1" applyAlignment="1">
      <alignment horizontal="center" vertical="center" wrapText="1"/>
    </xf>
    <xf numFmtId="0" fontId="14" fillId="0" borderId="23" xfId="9" applyFont="1" applyBorder="1" applyAlignment="1">
      <alignment horizontal="center" vertical="center" wrapText="1"/>
    </xf>
    <xf numFmtId="0" fontId="7" fillId="0" borderId="0" xfId="5" applyFont="1" applyAlignment="1">
      <alignment vertical="center"/>
    </xf>
    <xf numFmtId="165" fontId="10" fillId="0" borderId="0" xfId="5" applyNumberFormat="1" applyFont="1" applyAlignment="1">
      <alignment vertical="center"/>
    </xf>
    <xf numFmtId="0" fontId="8" fillId="0" borderId="0" xfId="5" applyFont="1"/>
    <xf numFmtId="0" fontId="9" fillId="0" borderId="0" xfId="5" applyFont="1" applyAlignment="1">
      <alignment vertical="center"/>
    </xf>
    <xf numFmtId="0" fontId="7" fillId="0" borderId="0" xfId="5" applyFont="1" applyAlignment="1">
      <alignment vertical="center" wrapText="1"/>
    </xf>
    <xf numFmtId="0" fontId="8" fillId="0" borderId="0" xfId="5" applyFont="1" applyAlignment="1">
      <alignment vertical="center" wrapText="1"/>
    </xf>
    <xf numFmtId="0" fontId="17" fillId="0" borderId="0" xfId="5" applyFont="1" applyAlignment="1">
      <alignment vertical="center" wrapText="1"/>
    </xf>
    <xf numFmtId="0" fontId="17" fillId="3" borderId="0" xfId="5" applyFont="1" applyFill="1" applyAlignment="1">
      <alignment vertical="center" wrapText="1"/>
    </xf>
    <xf numFmtId="0" fontId="9" fillId="0" borderId="0" xfId="5" applyFont="1" applyAlignment="1">
      <alignment vertical="center" wrapText="1"/>
    </xf>
    <xf numFmtId="0" fontId="5" fillId="0" borderId="0" xfId="5" applyAlignment="1">
      <alignment vertical="center" wrapText="1"/>
    </xf>
    <xf numFmtId="164" fontId="6" fillId="0" borderId="0" xfId="5" applyNumberFormat="1" applyFont="1" applyAlignment="1">
      <alignment vertical="center"/>
    </xf>
    <xf numFmtId="0" fontId="5" fillId="0" borderId="0" xfId="5" applyAlignment="1">
      <alignment vertical="center"/>
    </xf>
    <xf numFmtId="3" fontId="6" fillId="0" borderId="0" xfId="5" applyNumberFormat="1" applyFont="1" applyAlignment="1">
      <alignment vertical="center"/>
    </xf>
    <xf numFmtId="0" fontId="75" fillId="0" borderId="6" xfId="5" applyFont="1" applyBorder="1" applyAlignment="1">
      <alignment vertical="center" wrapText="1"/>
    </xf>
    <xf numFmtId="0" fontId="33" fillId="3" borderId="6" xfId="5" applyFont="1" applyFill="1" applyBorder="1" applyAlignment="1">
      <alignment vertical="center" wrapText="1"/>
    </xf>
    <xf numFmtId="0" fontId="33" fillId="0" borderId="6" xfId="5" applyFont="1" applyBorder="1" applyAlignment="1">
      <alignment vertical="center"/>
    </xf>
    <xf numFmtId="3" fontId="33" fillId="0" borderId="6" xfId="5" applyNumberFormat="1" applyFont="1" applyBorder="1" applyAlignment="1">
      <alignment vertical="center"/>
    </xf>
    <xf numFmtId="0" fontId="33" fillId="0" borderId="6" xfId="5" applyFont="1" applyBorder="1"/>
    <xf numFmtId="0" fontId="77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3" borderId="6" xfId="0" applyFont="1" applyFill="1" applyBorder="1" applyAlignment="1">
      <alignment vertical="center" wrapText="1"/>
    </xf>
    <xf numFmtId="3" fontId="24" fillId="3" borderId="6" xfId="5" applyNumberFormat="1" applyFont="1" applyFill="1" applyBorder="1" applyAlignment="1">
      <alignment vertical="center" wrapText="1"/>
    </xf>
    <xf numFmtId="3" fontId="24" fillId="0" borderId="6" xfId="5" applyNumberFormat="1" applyFont="1" applyBorder="1" applyAlignment="1">
      <alignment vertical="center" wrapText="1"/>
    </xf>
    <xf numFmtId="0" fontId="14" fillId="0" borderId="6" xfId="5" applyFont="1" applyBorder="1" applyAlignment="1">
      <alignment vertical="center" wrapText="1"/>
    </xf>
    <xf numFmtId="3" fontId="14" fillId="0" borderId="6" xfId="5" applyNumberFormat="1" applyFont="1" applyBorder="1" applyAlignment="1">
      <alignment vertical="center" wrapText="1"/>
    </xf>
    <xf numFmtId="0" fontId="24" fillId="0" borderId="6" xfId="5" applyFont="1" applyBorder="1" applyAlignment="1">
      <alignment vertical="center" wrapText="1"/>
    </xf>
    <xf numFmtId="0" fontId="28" fillId="0" borderId="6" xfId="5" applyFont="1" applyBorder="1" applyAlignment="1">
      <alignment vertical="center" wrapText="1"/>
    </xf>
    <xf numFmtId="3" fontId="28" fillId="0" borderId="6" xfId="5" applyNumberFormat="1" applyFont="1" applyBorder="1" applyAlignment="1">
      <alignment vertical="center" wrapText="1"/>
    </xf>
    <xf numFmtId="164" fontId="33" fillId="0" borderId="6" xfId="5" applyNumberFormat="1" applyFont="1" applyBorder="1" applyAlignment="1">
      <alignment vertical="center"/>
    </xf>
    <xf numFmtId="0" fontId="75" fillId="0" borderId="6" xfId="5" applyFont="1" applyBorder="1" applyAlignment="1">
      <alignment vertical="center"/>
    </xf>
    <xf numFmtId="3" fontId="75" fillId="0" borderId="6" xfId="5" applyNumberFormat="1" applyFont="1" applyBorder="1" applyAlignment="1">
      <alignment vertical="center"/>
    </xf>
    <xf numFmtId="3" fontId="75" fillId="0" borderId="6" xfId="5" applyNumberFormat="1" applyFont="1" applyBorder="1" applyAlignment="1">
      <alignment horizontal="right" vertical="center"/>
    </xf>
    <xf numFmtId="0" fontId="33" fillId="0" borderId="6" xfId="0" applyFont="1" applyBorder="1" applyAlignment="1">
      <alignment vertical="center"/>
    </xf>
    <xf numFmtId="3" fontId="75" fillId="0" borderId="6" xfId="0" applyNumberFormat="1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75" fillId="0" borderId="6" xfId="0" applyFont="1" applyBorder="1" applyAlignment="1">
      <alignment vertical="center"/>
    </xf>
    <xf numFmtId="0" fontId="57" fillId="0" borderId="0" xfId="0" applyFont="1" applyAlignment="1">
      <alignment horizontal="center" vertical="top" wrapText="1"/>
    </xf>
    <xf numFmtId="0" fontId="24" fillId="3" borderId="0" xfId="22" applyFont="1" applyFill="1" applyAlignment="1">
      <alignment vertical="top" wrapText="1" shrinkToFit="1"/>
    </xf>
    <xf numFmtId="3" fontId="24" fillId="0" borderId="0" xfId="22" applyNumberFormat="1" applyFont="1" applyAlignment="1">
      <alignment horizontal="right" vertical="top" wrapText="1"/>
    </xf>
    <xf numFmtId="0" fontId="24" fillId="0" borderId="6" xfId="9" applyFont="1" applyBorder="1" applyAlignment="1">
      <alignment horizontal="left" vertical="center" wrapText="1"/>
    </xf>
    <xf numFmtId="10" fontId="42" fillId="0" borderId="3" xfId="9" applyNumberFormat="1" applyFont="1" applyBorder="1" applyAlignment="1">
      <alignment horizontal="center" vertical="center" wrapText="1"/>
    </xf>
    <xf numFmtId="0" fontId="74" fillId="0" borderId="56" xfId="9" applyFont="1" applyBorder="1" applyAlignment="1">
      <alignment horizontal="center" vertical="center" wrapText="1"/>
    </xf>
    <xf numFmtId="0" fontId="13" fillId="0" borderId="39" xfId="9" applyFont="1" applyBorder="1"/>
    <xf numFmtId="0" fontId="8" fillId="0" borderId="39" xfId="9" applyBorder="1"/>
    <xf numFmtId="166" fontId="8" fillId="0" borderId="57" xfId="9" applyNumberFormat="1" applyBorder="1"/>
    <xf numFmtId="0" fontId="1" fillId="0" borderId="0" xfId="36"/>
    <xf numFmtId="0" fontId="46" fillId="0" borderId="0" xfId="9" applyFont="1" applyAlignment="1">
      <alignment vertical="top" wrapText="1"/>
    </xf>
    <xf numFmtId="0" fontId="45" fillId="0" borderId="0" xfId="9" applyFont="1" applyAlignment="1">
      <alignment horizontal="left" vertical="center" wrapText="1"/>
    </xf>
    <xf numFmtId="3" fontId="45" fillId="0" borderId="0" xfId="9" applyNumberFormat="1" applyFont="1" applyAlignment="1">
      <alignment horizontal="right" vertical="center" wrapText="1"/>
    </xf>
    <xf numFmtId="10" fontId="44" fillId="0" borderId="0" xfId="9" applyNumberFormat="1" applyFont="1" applyAlignment="1">
      <alignment horizontal="center" vertical="center" wrapText="1"/>
    </xf>
    <xf numFmtId="0" fontId="0" fillId="0" borderId="0" xfId="36" applyFont="1"/>
    <xf numFmtId="0" fontId="54" fillId="0" borderId="0" xfId="36" applyFont="1"/>
    <xf numFmtId="3" fontId="55" fillId="0" borderId="0" xfId="36" applyNumberFormat="1" applyFont="1"/>
    <xf numFmtId="0" fontId="55" fillId="0" borderId="0" xfId="36" applyFont="1"/>
    <xf numFmtId="0" fontId="56" fillId="0" borderId="0" xfId="36" applyFont="1"/>
    <xf numFmtId="3" fontId="79" fillId="0" borderId="0" xfId="36" applyNumberFormat="1" applyFont="1"/>
    <xf numFmtId="3" fontId="24" fillId="0" borderId="3" xfId="9" applyNumberFormat="1" applyFont="1" applyBorder="1" applyAlignment="1">
      <alignment horizontal="center" vertical="center" wrapText="1"/>
    </xf>
    <xf numFmtId="0" fontId="24" fillId="0" borderId="6" xfId="9" applyFont="1" applyBorder="1" applyAlignment="1">
      <alignment horizontal="right"/>
    </xf>
    <xf numFmtId="0" fontId="24" fillId="2" borderId="51" xfId="9" applyFont="1" applyFill="1" applyBorder="1" applyAlignment="1">
      <alignment horizontal="center" vertical="center" wrapText="1"/>
    </xf>
    <xf numFmtId="3" fontId="14" fillId="2" borderId="47" xfId="9" applyNumberFormat="1" applyFont="1" applyFill="1" applyBorder="1" applyAlignment="1">
      <alignment horizontal="right" vertical="center"/>
    </xf>
    <xf numFmtId="10" fontId="14" fillId="2" borderId="55" xfId="9" applyNumberFormat="1" applyFont="1" applyFill="1" applyBorder="1" applyAlignment="1">
      <alignment horizontal="center" vertical="center" wrapText="1"/>
    </xf>
    <xf numFmtId="0" fontId="24" fillId="0" borderId="51" xfId="9" applyFont="1" applyBorder="1" applyAlignment="1">
      <alignment horizontal="center" vertical="center" wrapText="1"/>
    </xf>
    <xf numFmtId="0" fontId="64" fillId="0" borderId="47" xfId="5" applyFont="1" applyBorder="1"/>
    <xf numFmtId="3" fontId="24" fillId="0" borderId="47" xfId="9" applyNumberFormat="1" applyFont="1" applyBorder="1" applyAlignment="1">
      <alignment horizontal="right" vertical="center" wrapText="1"/>
    </xf>
    <xf numFmtId="3" fontId="24" fillId="0" borderId="47" xfId="9" applyNumberFormat="1" applyFont="1" applyBorder="1" applyAlignment="1">
      <alignment horizontal="right" vertical="center"/>
    </xf>
    <xf numFmtId="0" fontId="24" fillId="0" borderId="55" xfId="9" applyFont="1" applyBorder="1" applyAlignment="1">
      <alignment horizontal="center" vertical="center" wrapText="1"/>
    </xf>
    <xf numFmtId="0" fontId="64" fillId="0" borderId="6" xfId="27" applyFont="1" applyBorder="1" applyAlignment="1">
      <alignment wrapText="1"/>
    </xf>
    <xf numFmtId="3" fontId="49" fillId="0" borderId="6" xfId="27" quotePrefix="1" applyNumberFormat="1" applyFont="1" applyBorder="1" applyAlignment="1">
      <alignment horizontal="right"/>
    </xf>
    <xf numFmtId="3" fontId="49" fillId="0" borderId="6" xfId="27" applyNumberFormat="1" applyFont="1" applyBorder="1" applyAlignment="1">
      <alignment horizontal="right" vertical="center" wrapText="1"/>
    </xf>
    <xf numFmtId="3" fontId="49" fillId="0" borderId="6" xfId="27" applyNumberFormat="1" applyFont="1" applyBorder="1" applyAlignment="1">
      <alignment horizontal="right" wrapText="1"/>
    </xf>
    <xf numFmtId="3" fontId="49" fillId="0" borderId="6" xfId="27" quotePrefix="1" applyNumberFormat="1" applyFont="1" applyBorder="1" applyAlignment="1">
      <alignment horizontal="right" vertical="center"/>
    </xf>
    <xf numFmtId="3" fontId="49" fillId="0" borderId="6" xfId="27" applyNumberFormat="1" applyFont="1" applyBorder="1" applyAlignment="1">
      <alignment horizontal="right" vertical="center"/>
    </xf>
    <xf numFmtId="3" fontId="49" fillId="0" borderId="6" xfId="27" applyNumberFormat="1" applyFont="1" applyBorder="1" applyAlignment="1">
      <alignment horizontal="right"/>
    </xf>
    <xf numFmtId="3" fontId="49" fillId="9" borderId="6" xfId="27" applyNumberFormat="1" applyFont="1" applyFill="1" applyBorder="1" applyAlignment="1">
      <alignment horizontal="right"/>
    </xf>
    <xf numFmtId="0" fontId="24" fillId="0" borderId="37" xfId="21" applyFont="1" applyBorder="1" applyAlignment="1" applyProtection="1">
      <alignment vertical="center" wrapText="1"/>
      <protection locked="0"/>
    </xf>
    <xf numFmtId="167" fontId="24" fillId="0" borderId="37" xfId="21" applyNumberFormat="1" applyFont="1" applyBorder="1" applyAlignment="1" applyProtection="1">
      <alignment vertical="center" wrapText="1"/>
      <protection locked="0"/>
    </xf>
    <xf numFmtId="167" fontId="24" fillId="0" borderId="36" xfId="21" applyNumberFormat="1" applyFont="1" applyBorder="1" applyAlignment="1" applyProtection="1">
      <alignment vertical="center" wrapText="1"/>
      <protection locked="0"/>
    </xf>
    <xf numFmtId="0" fontId="24" fillId="0" borderId="6" xfId="21" applyFont="1" applyBorder="1" applyAlignment="1" applyProtection="1">
      <alignment vertical="center" wrapText="1"/>
      <protection locked="0"/>
    </xf>
    <xf numFmtId="167" fontId="24" fillId="0" borderId="6" xfId="21" applyNumberFormat="1" applyFont="1" applyBorder="1" applyAlignment="1" applyProtection="1">
      <alignment vertical="center" wrapText="1"/>
      <protection locked="0"/>
    </xf>
    <xf numFmtId="167" fontId="24" fillId="0" borderId="3" xfId="21" applyNumberFormat="1" applyFont="1" applyBorder="1" applyAlignment="1" applyProtection="1">
      <alignment vertical="center" wrapText="1"/>
      <protection locked="0"/>
    </xf>
    <xf numFmtId="0" fontId="14" fillId="0" borderId="22" xfId="21" applyFont="1" applyBorder="1" applyAlignment="1">
      <alignment vertical="center" wrapText="1"/>
    </xf>
    <xf numFmtId="167" fontId="14" fillId="0" borderId="22" xfId="21" applyNumberFormat="1" applyFont="1" applyBorder="1" applyAlignment="1">
      <alignment vertical="center" wrapText="1"/>
    </xf>
    <xf numFmtId="167" fontId="14" fillId="0" borderId="20" xfId="21" applyNumberFormat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  <xf numFmtId="0" fontId="9" fillId="0" borderId="18" xfId="0" applyFont="1" applyBorder="1" applyAlignment="1">
      <alignment vertical="center" wrapText="1"/>
    </xf>
    <xf numFmtId="1" fontId="9" fillId="0" borderId="6" xfId="0" applyNumberFormat="1" applyFont="1" applyBorder="1" applyAlignment="1">
      <alignment horizontal="center" vertical="center"/>
    </xf>
    <xf numFmtId="0" fontId="9" fillId="0" borderId="21" xfId="23" applyFont="1" applyBorder="1" applyAlignment="1">
      <alignment wrapText="1"/>
    </xf>
    <xf numFmtId="0" fontId="0" fillId="0" borderId="22" xfId="0" applyBorder="1"/>
    <xf numFmtId="10" fontId="0" fillId="0" borderId="22" xfId="0" applyNumberFormat="1" applyBorder="1"/>
    <xf numFmtId="0" fontId="24" fillId="0" borderId="7" xfId="23" applyFont="1" applyBorder="1" applyAlignment="1">
      <alignment vertical="top" wrapText="1"/>
    </xf>
    <xf numFmtId="0" fontId="24" fillId="0" borderId="7" xfId="23" applyFont="1" applyBorder="1" applyAlignment="1">
      <alignment horizontal="left" vertical="top" wrapText="1"/>
    </xf>
    <xf numFmtId="0" fontId="24" fillId="0" borderId="14" xfId="23" applyFont="1" applyBorder="1" applyAlignment="1">
      <alignment vertical="top" wrapText="1"/>
    </xf>
    <xf numFmtId="0" fontId="24" fillId="0" borderId="6" xfId="23" applyFont="1" applyBorder="1" applyAlignment="1">
      <alignment vertical="top" wrapText="1"/>
    </xf>
    <xf numFmtId="0" fontId="24" fillId="0" borderId="6" xfId="23" applyFont="1" applyBorder="1" applyAlignment="1">
      <alignment horizontal="left" vertical="top" wrapText="1"/>
    </xf>
    <xf numFmtId="0" fontId="24" fillId="0" borderId="46" xfId="23" applyFont="1" applyBorder="1" applyAlignment="1">
      <alignment horizontal="left" vertical="top" wrapText="1"/>
    </xf>
    <xf numFmtId="0" fontId="9" fillId="0" borderId="40" xfId="0" applyFont="1" applyBorder="1" applyAlignment="1">
      <alignment horizontal="center" vertical="center" wrapText="1"/>
    </xf>
    <xf numFmtId="0" fontId="0" fillId="0" borderId="17" xfId="0" applyBorder="1"/>
    <xf numFmtId="0" fontId="0" fillId="0" borderId="19" xfId="0" applyBorder="1"/>
    <xf numFmtId="167" fontId="31" fillId="0" borderId="6" xfId="20" applyNumberFormat="1" applyFont="1" applyBorder="1" applyAlignment="1">
      <alignment horizontal="center" vertical="center"/>
    </xf>
    <xf numFmtId="167" fontId="36" fillId="0" borderId="6" xfId="20" applyNumberFormat="1" applyFont="1" applyBorder="1" applyAlignment="1">
      <alignment horizontal="center" vertical="center" wrapText="1"/>
    </xf>
    <xf numFmtId="167" fontId="36" fillId="0" borderId="6" xfId="20" applyNumberFormat="1" applyFont="1" applyBorder="1" applyAlignment="1">
      <alignment horizontal="center" vertical="center"/>
    </xf>
    <xf numFmtId="3" fontId="80" fillId="0" borderId="6" xfId="0" applyNumberFormat="1" applyFont="1" applyBorder="1"/>
    <xf numFmtId="167" fontId="31" fillId="0" borderId="18" xfId="20" applyNumberFormat="1" applyFont="1" applyBorder="1" applyAlignment="1">
      <alignment horizontal="center" vertical="center" wrapText="1"/>
    </xf>
    <xf numFmtId="167" fontId="72" fillId="0" borderId="6" xfId="19" applyNumberFormat="1" applyFont="1" applyBorder="1" applyAlignment="1" applyProtection="1">
      <alignment vertical="center" wrapText="1"/>
      <protection locked="0"/>
    </xf>
    <xf numFmtId="167" fontId="31" fillId="0" borderId="22" xfId="20" applyNumberFormat="1" applyFont="1" applyBorder="1" applyAlignment="1">
      <alignment vertical="center" wrapText="1"/>
    </xf>
    <xf numFmtId="0" fontId="80" fillId="0" borderId="3" xfId="0" applyFont="1" applyBorder="1"/>
    <xf numFmtId="3" fontId="25" fillId="0" borderId="6" xfId="20" applyNumberFormat="1" applyFont="1" applyBorder="1" applyAlignment="1" applyProtection="1">
      <alignment vertical="center" wrapText="1"/>
      <protection locked="0"/>
    </xf>
    <xf numFmtId="3" fontId="25" fillId="0" borderId="6" xfId="0" applyNumberFormat="1" applyFont="1" applyBorder="1"/>
    <xf numFmtId="3" fontId="25" fillId="0" borderId="3" xfId="0" applyNumberFormat="1" applyFont="1" applyBorder="1"/>
    <xf numFmtId="3" fontId="25" fillId="0" borderId="22" xfId="20" applyNumberFormat="1" applyFont="1" applyBorder="1" applyAlignment="1">
      <alignment vertical="center" wrapText="1"/>
    </xf>
    <xf numFmtId="3" fontId="25" fillId="0" borderId="20" xfId="0" applyNumberFormat="1" applyFont="1" applyBorder="1"/>
    <xf numFmtId="0" fontId="40" fillId="0" borderId="48" xfId="21" applyFont="1" applyBorder="1" applyAlignment="1">
      <alignment horizontal="center" vertical="center" wrapText="1"/>
    </xf>
    <xf numFmtId="0" fontId="40" fillId="0" borderId="14" xfId="21" applyFont="1" applyBorder="1" applyAlignment="1" applyProtection="1">
      <alignment vertical="center" wrapText="1"/>
      <protection locked="0"/>
    </xf>
    <xf numFmtId="167" fontId="23" fillId="0" borderId="41" xfId="21" applyNumberFormat="1" applyBorder="1" applyAlignment="1" applyProtection="1">
      <alignment vertical="center" wrapText="1"/>
      <protection locked="0"/>
    </xf>
    <xf numFmtId="167" fontId="14" fillId="0" borderId="17" xfId="17" applyNumberFormat="1" applyFont="1" applyBorder="1" applyAlignment="1">
      <alignment horizontal="center" vertical="center" wrapText="1"/>
    </xf>
    <xf numFmtId="167" fontId="14" fillId="0" borderId="17" xfId="18" applyNumberFormat="1" applyFont="1" applyBorder="1" applyAlignment="1">
      <alignment horizontal="center" vertical="center" wrapText="1"/>
    </xf>
    <xf numFmtId="0" fontId="14" fillId="0" borderId="6" xfId="5" applyFont="1" applyBorder="1" applyAlignment="1">
      <alignment horizontal="left" vertical="center"/>
    </xf>
    <xf numFmtId="0" fontId="47" fillId="0" borderId="6" xfId="5" applyFont="1" applyBorder="1" applyAlignment="1">
      <alignment horizontal="left" vertical="center" wrapText="1"/>
    </xf>
    <xf numFmtId="0" fontId="8" fillId="0" borderId="0" xfId="22" applyFont="1" applyAlignment="1">
      <alignment horizontal="right"/>
    </xf>
    <xf numFmtId="0" fontId="14" fillId="2" borderId="6" xfId="9" applyFont="1" applyFill="1" applyBorder="1" applyAlignment="1">
      <alignment horizontal="center" vertical="top" wrapText="1"/>
    </xf>
    <xf numFmtId="0" fontId="9" fillId="11" borderId="6" xfId="22" applyFont="1" applyFill="1" applyBorder="1" applyAlignment="1">
      <alignment horizontal="center" vertical="center" wrapText="1"/>
    </xf>
    <xf numFmtId="0" fontId="9" fillId="11" borderId="8" xfId="22" applyFont="1" applyFill="1" applyBorder="1" applyAlignment="1">
      <alignment horizontal="center" vertical="center" wrapText="1"/>
    </xf>
    <xf numFmtId="3" fontId="14" fillId="0" borderId="6" xfId="9" applyNumberFormat="1" applyFont="1" applyBorder="1" applyAlignment="1">
      <alignment horizontal="right" wrapText="1"/>
    </xf>
    <xf numFmtId="3" fontId="20" fillId="0" borderId="6" xfId="9" applyNumberFormat="1" applyFont="1" applyBorder="1" applyAlignment="1">
      <alignment horizontal="right" wrapText="1"/>
    </xf>
    <xf numFmtId="3" fontId="20" fillId="0" borderId="8" xfId="9" applyNumberFormat="1" applyFont="1" applyBorder="1" applyAlignment="1">
      <alignment horizontal="right" wrapText="1"/>
    </xf>
    <xf numFmtId="0" fontId="14" fillId="0" borderId="58" xfId="9" applyFont="1" applyBorder="1" applyAlignment="1">
      <alignment vertical="top" wrapText="1"/>
    </xf>
    <xf numFmtId="3" fontId="14" fillId="0" borderId="59" xfId="9" applyNumberFormat="1" applyFont="1" applyBorder="1" applyAlignment="1">
      <alignment horizontal="right" wrapText="1"/>
    </xf>
    <xf numFmtId="3" fontId="20" fillId="0" borderId="59" xfId="9" applyNumberFormat="1" applyFont="1" applyBorder="1" applyAlignment="1">
      <alignment horizontal="right" wrapText="1"/>
    </xf>
    <xf numFmtId="3" fontId="20" fillId="0" borderId="15" xfId="9" applyNumberFormat="1" applyFont="1" applyBorder="1" applyAlignment="1">
      <alignment horizontal="right" wrapText="1"/>
    </xf>
    <xf numFmtId="3" fontId="24" fillId="0" borderId="59" xfId="9" applyNumberFormat="1" applyFont="1" applyBorder="1" applyAlignment="1">
      <alignment horizontal="right" vertical="center" wrapText="1"/>
    </xf>
    <xf numFmtId="0" fontId="14" fillId="2" borderId="60" xfId="22" applyFont="1" applyFill="1" applyBorder="1" applyAlignment="1">
      <alignment horizontal="center" vertical="top" wrapText="1"/>
    </xf>
    <xf numFmtId="0" fontId="24" fillId="0" borderId="61" xfId="22" applyFont="1" applyBorder="1" applyAlignment="1">
      <alignment horizontal="center" vertical="top" wrapText="1"/>
    </xf>
    <xf numFmtId="0" fontId="14" fillId="0" borderId="62" xfId="22" applyFont="1" applyBorder="1" applyAlignment="1">
      <alignment horizontal="center" vertical="top" wrapText="1"/>
    </xf>
    <xf numFmtId="0" fontId="24" fillId="0" borderId="62" xfId="22" applyFont="1" applyBorder="1" applyAlignment="1">
      <alignment horizontal="center" vertical="top" wrapText="1"/>
    </xf>
    <xf numFmtId="0" fontId="14" fillId="2" borderId="62" xfId="22" applyFont="1" applyFill="1" applyBorder="1" applyAlignment="1">
      <alignment horizontal="center" vertical="top" wrapText="1"/>
    </xf>
    <xf numFmtId="0" fontId="14" fillId="2" borderId="4" xfId="22" applyFont="1" applyFill="1" applyBorder="1" applyAlignment="1">
      <alignment horizontal="center" vertical="top" wrapText="1"/>
    </xf>
    <xf numFmtId="0" fontId="14" fillId="4" borderId="52" xfId="22" applyFont="1" applyFill="1" applyBorder="1" applyAlignment="1">
      <alignment horizontal="center" wrapText="1"/>
    </xf>
    <xf numFmtId="0" fontId="67" fillId="0" borderId="5" xfId="22" applyFont="1" applyBorder="1" applyAlignment="1">
      <alignment horizontal="center" vertical="top" wrapText="1"/>
    </xf>
    <xf numFmtId="3" fontId="67" fillId="0" borderId="6" xfId="22" applyNumberFormat="1" applyFont="1" applyBorder="1" applyAlignment="1">
      <alignment horizontal="center" vertical="top" wrapText="1"/>
    </xf>
    <xf numFmtId="0" fontId="12" fillId="0" borderId="8" xfId="22" applyBorder="1"/>
    <xf numFmtId="0" fontId="67" fillId="0" borderId="5" xfId="22" applyFont="1" applyBorder="1" applyAlignment="1">
      <alignment vertical="top" wrapText="1"/>
    </xf>
    <xf numFmtId="3" fontId="14" fillId="0" borderId="6" xfId="22" applyNumberFormat="1" applyFont="1" applyBorder="1" applyAlignment="1">
      <alignment horizontal="right" vertical="top" wrapText="1"/>
    </xf>
    <xf numFmtId="0" fontId="24" fillId="0" borderId="5" xfId="22" applyFont="1" applyBorder="1" applyAlignment="1">
      <alignment vertical="top" wrapText="1"/>
    </xf>
    <xf numFmtId="3" fontId="24" fillId="0" borderId="6" xfId="22" applyNumberFormat="1" applyFont="1" applyBorder="1"/>
    <xf numFmtId="0" fontId="24" fillId="3" borderId="5" xfId="22" applyFont="1" applyFill="1" applyBorder="1" applyAlignment="1">
      <alignment vertical="top" wrapText="1"/>
    </xf>
    <xf numFmtId="3" fontId="14" fillId="0" borderId="6" xfId="22" applyNumberFormat="1" applyFont="1" applyBorder="1" applyAlignment="1">
      <alignment horizontal="right" wrapText="1"/>
    </xf>
    <xf numFmtId="3" fontId="14" fillId="0" borderId="6" xfId="22" applyNumberFormat="1" applyFont="1" applyBorder="1"/>
    <xf numFmtId="0" fontId="14" fillId="2" borderId="5" xfId="22" applyFont="1" applyFill="1" applyBorder="1" applyAlignment="1">
      <alignment vertical="top" wrapText="1"/>
    </xf>
    <xf numFmtId="3" fontId="14" fillId="2" borderId="6" xfId="22" applyNumberFormat="1" applyFont="1" applyFill="1" applyBorder="1" applyAlignment="1">
      <alignment horizontal="right" wrapText="1"/>
    </xf>
    <xf numFmtId="0" fontId="24" fillId="3" borderId="58" xfId="22" applyFont="1" applyFill="1" applyBorder="1" applyAlignment="1">
      <alignment vertical="top" wrapText="1"/>
    </xf>
    <xf numFmtId="3" fontId="24" fillId="0" borderId="59" xfId="22" applyNumberFormat="1" applyFont="1" applyBorder="1"/>
    <xf numFmtId="0" fontId="20" fillId="2" borderId="61" xfId="22" applyFont="1" applyFill="1" applyBorder="1" applyAlignment="1">
      <alignment horizontal="center" vertical="top" wrapText="1"/>
    </xf>
    <xf numFmtId="0" fontId="57" fillId="0" borderId="63" xfId="0" applyFont="1" applyBorder="1" applyAlignment="1">
      <alignment horizontal="center" vertical="top" wrapText="1"/>
    </xf>
    <xf numFmtId="0" fontId="20" fillId="2" borderId="4" xfId="22" applyFont="1" applyFill="1" applyBorder="1" applyAlignment="1">
      <alignment horizontal="center" vertical="top" wrapText="1"/>
    </xf>
    <xf numFmtId="0" fontId="20" fillId="10" borderId="52" xfId="22" applyFont="1" applyFill="1" applyBorder="1" applyAlignment="1">
      <alignment horizontal="center" vertical="center" wrapText="1"/>
    </xf>
    <xf numFmtId="0" fontId="9" fillId="11" borderId="53" xfId="22" applyFont="1" applyFill="1" applyBorder="1" applyAlignment="1">
      <alignment horizontal="center" vertical="center" wrapText="1"/>
    </xf>
    <xf numFmtId="3" fontId="67" fillId="0" borderId="8" xfId="22" applyNumberFormat="1" applyFont="1" applyBorder="1" applyAlignment="1">
      <alignment horizontal="center" vertical="top" wrapText="1"/>
    </xf>
    <xf numFmtId="3" fontId="14" fillId="0" borderId="8" xfId="22" applyNumberFormat="1" applyFont="1" applyBorder="1" applyAlignment="1">
      <alignment horizontal="right" vertical="top" wrapText="1"/>
    </xf>
    <xf numFmtId="3" fontId="24" fillId="0" borderId="8" xfId="22" applyNumberFormat="1" applyFont="1" applyBorder="1"/>
    <xf numFmtId="3" fontId="24" fillId="0" borderId="8" xfId="22" applyNumberFormat="1" applyFont="1" applyBorder="1" applyAlignment="1">
      <alignment horizontal="right" vertical="top" wrapText="1"/>
    </xf>
    <xf numFmtId="0" fontId="24" fillId="3" borderId="5" xfId="22" applyFont="1" applyFill="1" applyBorder="1" applyAlignment="1">
      <alignment vertical="top" wrapText="1" shrinkToFit="1"/>
    </xf>
    <xf numFmtId="3" fontId="14" fillId="0" borderId="8" xfId="22" applyNumberFormat="1" applyFont="1" applyBorder="1" applyAlignment="1">
      <alignment horizontal="right" wrapText="1"/>
    </xf>
    <xf numFmtId="3" fontId="14" fillId="0" borderId="8" xfId="22" applyNumberFormat="1" applyFont="1" applyBorder="1"/>
    <xf numFmtId="3" fontId="14" fillId="2" borderId="8" xfId="22" applyNumberFormat="1" applyFont="1" applyFill="1" applyBorder="1" applyAlignment="1">
      <alignment horizontal="right" wrapText="1"/>
    </xf>
    <xf numFmtId="0" fontId="24" fillId="3" borderId="58" xfId="22" applyFont="1" applyFill="1" applyBorder="1" applyAlignment="1">
      <alignment vertical="top" wrapText="1" shrinkToFit="1"/>
    </xf>
    <xf numFmtId="3" fontId="24" fillId="0" borderId="59" xfId="22" applyNumberFormat="1" applyFont="1" applyBorder="1" applyAlignment="1">
      <alignment horizontal="right" vertical="top" wrapText="1"/>
    </xf>
    <xf numFmtId="3" fontId="24" fillId="0" borderId="15" xfId="22" applyNumberFormat="1" applyFont="1" applyBorder="1" applyAlignment="1">
      <alignment horizontal="right" vertical="top" wrapText="1"/>
    </xf>
    <xf numFmtId="3" fontId="24" fillId="0" borderId="15" xfId="22" applyNumberFormat="1" applyFont="1" applyBorder="1"/>
    <xf numFmtId="3" fontId="24" fillId="0" borderId="6" xfId="9" applyNumberFormat="1" applyFont="1" applyBorder="1" applyAlignment="1">
      <alignment horizontal="right" vertical="top" wrapText="1"/>
    </xf>
    <xf numFmtId="3" fontId="24" fillId="0" borderId="6" xfId="9" applyNumberFormat="1" applyFont="1" applyBorder="1" applyAlignment="1">
      <alignment horizontal="right" wrapText="1"/>
    </xf>
    <xf numFmtId="0" fontId="24" fillId="0" borderId="6" xfId="9" applyFont="1" applyBorder="1"/>
    <xf numFmtId="0" fontId="24" fillId="0" borderId="8" xfId="9" applyFont="1" applyBorder="1"/>
    <xf numFmtId="3" fontId="14" fillId="0" borderId="8" xfId="9" applyNumberFormat="1" applyFont="1" applyBorder="1" applyAlignment="1">
      <alignment horizontal="right" wrapText="1"/>
    </xf>
    <xf numFmtId="3" fontId="14" fillId="0" borderId="15" xfId="9" applyNumberFormat="1" applyFont="1" applyBorder="1" applyAlignment="1">
      <alignment horizontal="right" wrapText="1"/>
    </xf>
    <xf numFmtId="0" fontId="47" fillId="0" borderId="4" xfId="5" applyFont="1" applyBorder="1"/>
    <xf numFmtId="0" fontId="10" fillId="0" borderId="52" xfId="5" applyFont="1" applyBorder="1" applyAlignment="1">
      <alignment horizontal="center" vertical="center"/>
    </xf>
    <xf numFmtId="0" fontId="75" fillId="0" borderId="5" xfId="5" applyFont="1" applyBorder="1" applyAlignment="1">
      <alignment horizontal="center" vertical="center"/>
    </xf>
    <xf numFmtId="0" fontId="6" fillId="0" borderId="8" xfId="5" applyFont="1" applyBorder="1" applyAlignment="1">
      <alignment vertical="center" wrapText="1"/>
    </xf>
    <xf numFmtId="0" fontId="75" fillId="0" borderId="58" xfId="5" applyFont="1" applyBorder="1" applyAlignment="1">
      <alignment horizontal="center" vertical="center"/>
    </xf>
    <xf numFmtId="0" fontId="76" fillId="0" borderId="59" xfId="5" applyFont="1" applyBorder="1" applyAlignment="1">
      <alignment horizontal="left" vertical="center"/>
    </xf>
    <xf numFmtId="3" fontId="14" fillId="0" borderId="59" xfId="5" applyNumberFormat="1" applyFont="1" applyBorder="1" applyAlignment="1">
      <alignment horizontal="right" vertical="center"/>
    </xf>
    <xf numFmtId="0" fontId="14" fillId="0" borderId="53" xfId="22" applyFont="1" applyFill="1" applyBorder="1" applyAlignment="1">
      <alignment horizontal="center" vertical="center" wrapText="1"/>
    </xf>
    <xf numFmtId="0" fontId="47" fillId="0" borderId="0" xfId="5" applyFont="1" applyBorder="1"/>
    <xf numFmtId="0" fontId="13" fillId="0" borderId="0" xfId="5" applyFont="1" applyBorder="1"/>
    <xf numFmtId="0" fontId="10" fillId="0" borderId="52" xfId="5" applyFont="1" applyBorder="1" applyAlignment="1">
      <alignment vertical="center"/>
    </xf>
    <xf numFmtId="0" fontId="47" fillId="0" borderId="5" xfId="5" applyFont="1" applyBorder="1" applyAlignment="1">
      <alignment horizontal="center" vertical="center"/>
    </xf>
    <xf numFmtId="0" fontId="76" fillId="0" borderId="59" xfId="5" applyFont="1" applyBorder="1" applyAlignment="1">
      <alignment vertical="center"/>
    </xf>
    <xf numFmtId="0" fontId="14" fillId="0" borderId="52" xfId="5" applyFont="1" applyBorder="1" applyAlignment="1">
      <alignment horizontal="center" vertical="center" wrapText="1"/>
    </xf>
    <xf numFmtId="3" fontId="14" fillId="0" borderId="6" xfId="9" applyNumberFormat="1" applyFont="1" applyBorder="1" applyAlignment="1">
      <alignment horizontal="right" vertical="center" wrapText="1"/>
    </xf>
    <xf numFmtId="3" fontId="14" fillId="0" borderId="8" xfId="9" applyNumberFormat="1" applyFont="1" applyBorder="1" applyAlignment="1">
      <alignment horizontal="right" vertical="center" wrapText="1"/>
    </xf>
    <xf numFmtId="0" fontId="69" fillId="2" borderId="16" xfId="9" applyFont="1" applyFill="1" applyBorder="1" applyAlignment="1">
      <alignment horizontal="center" vertical="center" wrapText="1"/>
    </xf>
    <xf numFmtId="0" fontId="69" fillId="2" borderId="17" xfId="9" applyFont="1" applyFill="1" applyBorder="1" applyAlignment="1">
      <alignment horizontal="center" vertical="center" wrapText="1"/>
    </xf>
    <xf numFmtId="0" fontId="14" fillId="2" borderId="17" xfId="9" applyFont="1" applyFill="1" applyBorder="1" applyAlignment="1">
      <alignment horizontal="center" vertical="center" wrapText="1"/>
    </xf>
    <xf numFmtId="0" fontId="14" fillId="11" borderId="17" xfId="22" applyFont="1" applyFill="1" applyBorder="1" applyAlignment="1">
      <alignment horizontal="center" vertical="center" wrapText="1"/>
    </xf>
    <xf numFmtId="0" fontId="20" fillId="2" borderId="17" xfId="9" applyFont="1" applyFill="1" applyBorder="1" applyAlignment="1">
      <alignment horizontal="center" vertical="center" wrapText="1"/>
    </xf>
    <xf numFmtId="0" fontId="20" fillId="2" borderId="19" xfId="9" applyFont="1" applyFill="1" applyBorder="1" applyAlignment="1">
      <alignment horizontal="center" vertical="center" wrapText="1"/>
    </xf>
    <xf numFmtId="0" fontId="14" fillId="0" borderId="18" xfId="9" applyFont="1" applyBorder="1" applyAlignment="1">
      <alignment vertical="top" wrapText="1"/>
    </xf>
    <xf numFmtId="0" fontId="67" fillId="0" borderId="6" xfId="9" applyFont="1" applyBorder="1" applyAlignment="1">
      <alignment horizontal="center" vertical="top" wrapText="1"/>
    </xf>
    <xf numFmtId="0" fontId="21" fillId="0" borderId="6" xfId="9" applyFont="1" applyBorder="1" applyAlignment="1">
      <alignment horizontal="center" vertical="top" wrapText="1"/>
    </xf>
    <xf numFmtId="0" fontId="16" fillId="0" borderId="3" xfId="9" applyFont="1" applyBorder="1" applyAlignment="1">
      <alignment horizontal="center" vertical="center" wrapText="1"/>
    </xf>
    <xf numFmtId="0" fontId="14" fillId="2" borderId="18" xfId="9" applyFont="1" applyFill="1" applyBorder="1" applyAlignment="1">
      <alignment horizontal="center" vertical="center" wrapText="1"/>
    </xf>
    <xf numFmtId="0" fontId="14" fillId="2" borderId="21" xfId="9" applyFont="1" applyFill="1" applyBorder="1" applyAlignment="1">
      <alignment vertical="center" wrapText="1"/>
    </xf>
    <xf numFmtId="0" fontId="14" fillId="2" borderId="22" xfId="9" applyFont="1" applyFill="1" applyBorder="1" applyAlignment="1">
      <alignment vertical="center" wrapText="1"/>
    </xf>
    <xf numFmtId="3" fontId="14" fillId="2" borderId="22" xfId="9" applyNumberFormat="1" applyFont="1" applyFill="1" applyBorder="1" applyAlignment="1">
      <alignment horizontal="right" vertical="center"/>
    </xf>
    <xf numFmtId="10" fontId="14" fillId="2" borderId="20" xfId="9" applyNumberFormat="1" applyFont="1" applyFill="1" applyBorder="1" applyAlignment="1">
      <alignment vertical="center" wrapText="1"/>
    </xf>
    <xf numFmtId="0" fontId="14" fillId="11" borderId="6" xfId="22" applyFont="1" applyFill="1" applyBorder="1" applyAlignment="1">
      <alignment horizontal="center" vertical="center" wrapText="1"/>
    </xf>
    <xf numFmtId="0" fontId="67" fillId="0" borderId="6" xfId="9" applyFont="1" applyBorder="1" applyAlignment="1">
      <alignment horizontal="center" vertical="center" wrapText="1"/>
    </xf>
    <xf numFmtId="0" fontId="43" fillId="0" borderId="6" xfId="9" applyFont="1" applyBorder="1" applyAlignment="1">
      <alignment horizontal="center" vertical="center" wrapText="1"/>
    </xf>
    <xf numFmtId="0" fontId="43" fillId="0" borderId="3" xfId="9" applyFont="1" applyBorder="1" applyAlignment="1">
      <alignment horizontal="center" vertical="center" wrapText="1"/>
    </xf>
    <xf numFmtId="0" fontId="8" fillId="0" borderId="18" xfId="9" applyBorder="1"/>
    <xf numFmtId="0" fontId="74" fillId="0" borderId="21" xfId="9" applyFont="1" applyBorder="1" applyAlignment="1">
      <alignment horizontal="center" vertical="center" wrapText="1"/>
    </xf>
    <xf numFmtId="0" fontId="14" fillId="0" borderId="22" xfId="9" applyFont="1" applyBorder="1" applyAlignment="1">
      <alignment vertical="center" wrapText="1"/>
    </xf>
    <xf numFmtId="166" fontId="16" fillId="0" borderId="22" xfId="9" applyNumberFormat="1" applyFont="1" applyBorder="1" applyAlignment="1">
      <alignment horizontal="right" vertical="center" wrapText="1"/>
    </xf>
    <xf numFmtId="0" fontId="16" fillId="0" borderId="20" xfId="9" applyFont="1" applyBorder="1" applyAlignment="1">
      <alignment horizontal="right" vertical="center" wrapText="1"/>
    </xf>
    <xf numFmtId="0" fontId="8" fillId="11" borderId="16" xfId="9" applyFill="1" applyBorder="1"/>
    <xf numFmtId="0" fontId="45" fillId="11" borderId="18" xfId="9" applyFont="1" applyFill="1" applyBorder="1" applyAlignment="1">
      <alignment horizontal="center" vertical="center" wrapText="1"/>
    </xf>
    <xf numFmtId="0" fontId="69" fillId="11" borderId="6" xfId="9" applyFont="1" applyFill="1" applyBorder="1" applyAlignment="1">
      <alignment horizontal="center" vertical="center" wrapText="1"/>
    </xf>
    <xf numFmtId="0" fontId="14" fillId="11" borderId="6" xfId="9" applyFont="1" applyFill="1" applyBorder="1" applyAlignment="1">
      <alignment horizontal="center" vertical="center" wrapText="1"/>
    </xf>
    <xf numFmtId="0" fontId="20" fillId="11" borderId="6" xfId="9" applyFont="1" applyFill="1" applyBorder="1" applyAlignment="1">
      <alignment horizontal="center" vertical="center" wrapText="1"/>
    </xf>
    <xf numFmtId="0" fontId="20" fillId="11" borderId="3" xfId="9" applyFont="1" applyFill="1" applyBorder="1" applyAlignment="1">
      <alignment horizontal="center" vertical="center" wrapText="1"/>
    </xf>
    <xf numFmtId="3" fontId="42" fillId="0" borderId="14" xfId="9" applyNumberFormat="1" applyFont="1" applyBorder="1" applyAlignment="1">
      <alignment horizontal="right" vertical="center"/>
    </xf>
    <xf numFmtId="10" fontId="42" fillId="0" borderId="41" xfId="9" applyNumberFormat="1" applyFont="1" applyBorder="1" applyAlignment="1">
      <alignment horizontal="center" vertical="center" wrapText="1"/>
    </xf>
    <xf numFmtId="0" fontId="81" fillId="0" borderId="48" xfId="9" applyFont="1" applyBorder="1" applyAlignment="1">
      <alignment horizontal="center" vertical="center" wrapText="1"/>
    </xf>
    <xf numFmtId="0" fontId="28" fillId="0" borderId="14" xfId="9" applyFont="1" applyBorder="1" applyAlignment="1">
      <alignment horizontal="left" vertical="center" wrapText="1"/>
    </xf>
    <xf numFmtId="0" fontId="20" fillId="2" borderId="16" xfId="9" applyFont="1" applyFill="1" applyBorder="1" applyAlignment="1">
      <alignment horizontal="center" vertical="center" wrapText="1"/>
    </xf>
    <xf numFmtId="0" fontId="24" fillId="0" borderId="18" xfId="9" applyFont="1" applyBorder="1" applyAlignment="1">
      <alignment vertical="top" wrapText="1"/>
    </xf>
    <xf numFmtId="0" fontId="16" fillId="0" borderId="6" xfId="9" applyFont="1" applyBorder="1" applyAlignment="1">
      <alignment vertical="top" wrapText="1"/>
    </xf>
    <xf numFmtId="0" fontId="46" fillId="2" borderId="21" xfId="9" applyFont="1" applyFill="1" applyBorder="1" applyAlignment="1">
      <alignment vertical="top" wrapText="1"/>
    </xf>
    <xf numFmtId="0" fontId="45" fillId="2" borderId="22" xfId="9" applyFont="1" applyFill="1" applyBorder="1" applyAlignment="1">
      <alignment horizontal="left" vertical="center" wrapText="1"/>
    </xf>
    <xf numFmtId="3" fontId="45" fillId="2" borderId="22" xfId="9" applyNumberFormat="1" applyFont="1" applyFill="1" applyBorder="1" applyAlignment="1">
      <alignment horizontal="right" vertical="center" wrapText="1"/>
    </xf>
    <xf numFmtId="10" fontId="44" fillId="2" borderId="20" xfId="9" applyNumberFormat="1" applyFont="1" applyFill="1" applyBorder="1" applyAlignment="1">
      <alignment horizontal="center" vertical="center" wrapText="1"/>
    </xf>
    <xf numFmtId="0" fontId="46" fillId="0" borderId="16" xfId="9" applyFont="1" applyBorder="1" applyAlignment="1">
      <alignment vertical="top" wrapText="1"/>
    </xf>
    <xf numFmtId="0" fontId="46" fillId="0" borderId="17" xfId="9" applyFont="1" applyBorder="1" applyAlignment="1">
      <alignment vertical="top" wrapText="1"/>
    </xf>
    <xf numFmtId="0" fontId="42" fillId="0" borderId="17" xfId="9" applyFont="1" applyBorder="1" applyAlignment="1">
      <alignment vertical="top" wrapText="1"/>
    </xf>
    <xf numFmtId="0" fontId="42" fillId="0" borderId="19" xfId="9" applyFont="1" applyBorder="1" applyAlignment="1">
      <alignment horizontal="center" vertical="center" wrapText="1"/>
    </xf>
    <xf numFmtId="0" fontId="14" fillId="2" borderId="6" xfId="9" applyFont="1" applyFill="1" applyBorder="1" applyAlignment="1">
      <alignment horizontal="center" vertical="center" wrapText="1"/>
    </xf>
    <xf numFmtId="0" fontId="14" fillId="2" borderId="3" xfId="9" applyFont="1" applyFill="1" applyBorder="1" applyAlignment="1">
      <alignment horizontal="center" vertical="center" wrapText="1"/>
    </xf>
    <xf numFmtId="0" fontId="45" fillId="0" borderId="18" xfId="9" applyFont="1" applyBorder="1" applyAlignment="1">
      <alignment horizontal="center" vertical="center" wrapText="1"/>
    </xf>
    <xf numFmtId="0" fontId="45" fillId="0" borderId="6" xfId="9" applyFont="1" applyBorder="1" applyAlignment="1">
      <alignment horizontal="center" vertical="center" wrapText="1"/>
    </xf>
    <xf numFmtId="0" fontId="44" fillId="0" borderId="6" xfId="9" applyFont="1" applyBorder="1" applyAlignment="1">
      <alignment horizontal="center" vertical="center" wrapText="1"/>
    </xf>
    <xf numFmtId="0" fontId="42" fillId="0" borderId="3" xfId="9" applyFont="1" applyBorder="1" applyAlignment="1">
      <alignment horizontal="center" vertical="center" wrapText="1"/>
    </xf>
    <xf numFmtId="0" fontId="45" fillId="6" borderId="18" xfId="9" applyFont="1" applyFill="1" applyBorder="1" applyAlignment="1">
      <alignment horizontal="center" vertical="center" wrapText="1"/>
    </xf>
    <xf numFmtId="0" fontId="64" fillId="0" borderId="6" xfId="5" applyFont="1" applyBorder="1" applyAlignment="1">
      <alignment wrapText="1"/>
    </xf>
    <xf numFmtId="0" fontId="46" fillId="2" borderId="21" xfId="9" applyFont="1" applyFill="1" applyBorder="1" applyAlignment="1">
      <alignment horizontal="center" vertical="center" wrapText="1"/>
    </xf>
    <xf numFmtId="10" fontId="14" fillId="2" borderId="20" xfId="9" applyNumberFormat="1" applyFont="1" applyFill="1" applyBorder="1" applyAlignment="1">
      <alignment horizontal="center" vertical="center" wrapText="1"/>
    </xf>
    <xf numFmtId="0" fontId="24" fillId="0" borderId="8" xfId="5" applyFont="1" applyBorder="1" applyAlignment="1">
      <alignment vertical="center" wrapText="1"/>
    </xf>
    <xf numFmtId="3" fontId="14" fillId="0" borderId="8" xfId="5" applyNumberFormat="1" applyFont="1" applyBorder="1" applyAlignment="1">
      <alignment vertical="center" wrapText="1"/>
    </xf>
    <xf numFmtId="164" fontId="33" fillId="0" borderId="8" xfId="5" applyNumberFormat="1" applyFont="1" applyBorder="1" applyAlignment="1">
      <alignment vertical="center"/>
    </xf>
    <xf numFmtId="3" fontId="33" fillId="0" borderId="8" xfId="5" applyNumberFormat="1" applyFont="1" applyBorder="1" applyAlignment="1">
      <alignment vertical="center" wrapText="1"/>
    </xf>
    <xf numFmtId="0" fontId="10" fillId="2" borderId="6" xfId="5" applyFont="1" applyFill="1" applyBorder="1" applyAlignment="1">
      <alignment horizontal="center" vertical="center" wrapText="1"/>
    </xf>
    <xf numFmtId="0" fontId="7" fillId="2" borderId="6" xfId="5" applyFont="1" applyFill="1" applyBorder="1" applyAlignment="1">
      <alignment horizontal="center" vertical="center" wrapText="1"/>
    </xf>
    <xf numFmtId="0" fontId="6" fillId="0" borderId="0" xfId="5" applyFont="1" applyAlignment="1">
      <alignment horizontal="right"/>
    </xf>
    <xf numFmtId="0" fontId="24" fillId="0" borderId="0" xfId="5" applyFont="1" applyAlignment="1">
      <alignment horizontal="right"/>
    </xf>
    <xf numFmtId="0" fontId="69" fillId="2" borderId="6" xfId="24" applyFont="1" applyFill="1" applyBorder="1" applyAlignment="1">
      <alignment horizontal="center" vertical="center" wrapText="1"/>
    </xf>
    <xf numFmtId="167" fontId="28" fillId="0" borderId="19" xfId="17" applyNumberFormat="1" applyFont="1" applyBorder="1" applyAlignment="1">
      <alignment vertical="center" wrapText="1"/>
    </xf>
    <xf numFmtId="167" fontId="23" fillId="0" borderId="3" xfId="17" applyNumberFormat="1" applyBorder="1" applyAlignment="1">
      <alignment vertical="center" wrapText="1"/>
    </xf>
    <xf numFmtId="167" fontId="24" fillId="0" borderId="22" xfId="17" applyNumberFormat="1" applyFont="1" applyBorder="1" applyAlignment="1">
      <alignment horizontal="center" vertical="center" wrapText="1"/>
    </xf>
    <xf numFmtId="0" fontId="14" fillId="2" borderId="3" xfId="9" applyFont="1" applyFill="1" applyBorder="1" applyAlignment="1">
      <alignment horizontal="center" vertical="top" wrapText="1"/>
    </xf>
    <xf numFmtId="167" fontId="23" fillId="0" borderId="19" xfId="18" applyNumberFormat="1" applyBorder="1" applyAlignment="1">
      <alignment vertical="center" wrapText="1"/>
    </xf>
    <xf numFmtId="167" fontId="23" fillId="0" borderId="3" xfId="18" applyNumberFormat="1" applyBorder="1" applyAlignment="1">
      <alignment vertical="center" wrapText="1"/>
    </xf>
    <xf numFmtId="167" fontId="31" fillId="0" borderId="3" xfId="18" applyNumberFormat="1" applyFont="1" applyBorder="1" applyAlignment="1">
      <alignment horizontal="centerContinuous" vertical="center" wrapText="1"/>
    </xf>
    <xf numFmtId="1" fontId="14" fillId="0" borderId="6" xfId="18" applyNumberFormat="1" applyFont="1" applyBorder="1" applyAlignment="1">
      <alignment vertical="center" wrapText="1"/>
    </xf>
    <xf numFmtId="167" fontId="24" fillId="0" borderId="22" xfId="18" applyNumberFormat="1" applyFont="1" applyBorder="1" applyAlignment="1">
      <alignment horizontal="right" vertical="center" wrapText="1"/>
    </xf>
    <xf numFmtId="3" fontId="28" fillId="0" borderId="14" xfId="9" applyNumberFormat="1" applyFont="1" applyBorder="1" applyAlignment="1">
      <alignment horizontal="right" vertical="center" wrapText="1"/>
    </xf>
    <xf numFmtId="3" fontId="28" fillId="0" borderId="14" xfId="9" applyNumberFormat="1" applyFont="1" applyBorder="1" applyAlignment="1">
      <alignment horizontal="right" vertical="center"/>
    </xf>
    <xf numFmtId="0" fontId="24" fillId="0" borderId="49" xfId="22" applyFont="1" applyBorder="1" applyAlignment="1">
      <alignment horizontal="center" vertical="top" wrapText="1"/>
    </xf>
    <xf numFmtId="0" fontId="57" fillId="0" borderId="35" xfId="0" applyFont="1" applyBorder="1" applyAlignment="1">
      <alignment horizontal="center" vertical="top" wrapText="1"/>
    </xf>
    <xf numFmtId="0" fontId="57" fillId="0" borderId="50" xfId="0" applyFont="1" applyBorder="1" applyAlignment="1">
      <alignment horizontal="center" vertical="top" wrapText="1"/>
    </xf>
    <xf numFmtId="0" fontId="26" fillId="0" borderId="0" xfId="22" applyFont="1" applyAlignment="1">
      <alignment horizontal="center" vertical="center" wrapText="1"/>
    </xf>
    <xf numFmtId="0" fontId="24" fillId="0" borderId="62" xfId="22" applyFont="1" applyBorder="1" applyAlignment="1">
      <alignment horizontal="center" vertical="top" wrapText="1"/>
    </xf>
    <xf numFmtId="0" fontId="24" fillId="0" borderId="35" xfId="22" applyFont="1" applyBorder="1" applyAlignment="1">
      <alignment horizontal="center" vertical="top" wrapText="1"/>
    </xf>
    <xf numFmtId="0" fontId="57" fillId="0" borderId="63" xfId="0" applyFont="1" applyBorder="1" applyAlignment="1">
      <alignment horizontal="center" vertical="top" wrapText="1"/>
    </xf>
    <xf numFmtId="0" fontId="57" fillId="0" borderId="35" xfId="0" applyFont="1" applyBorder="1"/>
    <xf numFmtId="0" fontId="57" fillId="0" borderId="50" xfId="0" applyFont="1" applyBorder="1"/>
    <xf numFmtId="0" fontId="16" fillId="0" borderId="0" xfId="9" applyFont="1" applyAlignment="1">
      <alignment horizontal="center"/>
    </xf>
    <xf numFmtId="0" fontId="8" fillId="0" borderId="0" xfId="9" applyAlignment="1">
      <alignment horizontal="center"/>
    </xf>
    <xf numFmtId="0" fontId="25" fillId="0" borderId="0" xfId="9" applyFont="1" applyAlignment="1">
      <alignment vertical="center" wrapText="1"/>
    </xf>
    <xf numFmtId="0" fontId="24" fillId="0" borderId="0" xfId="9" applyFont="1" applyAlignment="1">
      <alignment horizontal="center"/>
    </xf>
    <xf numFmtId="0" fontId="13" fillId="0" borderId="0" xfId="9" applyFont="1" applyAlignment="1">
      <alignment horizontal="center"/>
    </xf>
    <xf numFmtId="0" fontId="22" fillId="0" borderId="0" xfId="9" applyFont="1" applyAlignment="1">
      <alignment horizontal="center"/>
    </xf>
    <xf numFmtId="0" fontId="14" fillId="2" borderId="52" xfId="9" applyFont="1" applyFill="1" applyBorder="1" applyAlignment="1">
      <alignment horizontal="center" vertical="center" wrapText="1"/>
    </xf>
    <xf numFmtId="0" fontId="20" fillId="2" borderId="52" xfId="9" applyFont="1" applyFill="1" applyBorder="1" applyAlignment="1">
      <alignment horizontal="center" vertical="center" wrapText="1"/>
    </xf>
    <xf numFmtId="0" fontId="22" fillId="2" borderId="52" xfId="9" applyFont="1" applyFill="1" applyBorder="1" applyAlignment="1">
      <alignment horizontal="center" vertical="center" wrapText="1"/>
    </xf>
    <xf numFmtId="0" fontId="22" fillId="2" borderId="53" xfId="9" applyFont="1" applyFill="1" applyBorder="1" applyAlignment="1">
      <alignment horizontal="center" vertical="center" wrapText="1"/>
    </xf>
    <xf numFmtId="0" fontId="25" fillId="0" borderId="0" xfId="9" applyFont="1" applyAlignment="1">
      <alignment horizontal="center"/>
    </xf>
    <xf numFmtId="0" fontId="13" fillId="2" borderId="52" xfId="9" applyFont="1" applyFill="1" applyBorder="1" applyAlignment="1">
      <alignment horizontal="center" vertical="center" wrapText="1"/>
    </xf>
    <xf numFmtId="0" fontId="22" fillId="0" borderId="52" xfId="9" applyFont="1" applyBorder="1" applyAlignment="1">
      <alignment horizontal="center" vertical="center" wrapText="1"/>
    </xf>
    <xf numFmtId="0" fontId="22" fillId="0" borderId="53" xfId="9" applyFont="1" applyBorder="1" applyAlignment="1">
      <alignment horizontal="center" vertical="center" wrapText="1"/>
    </xf>
    <xf numFmtId="0" fontId="14" fillId="2" borderId="53" xfId="9" applyFont="1" applyFill="1" applyBorder="1" applyAlignment="1">
      <alignment horizontal="center" vertical="center" wrapText="1"/>
    </xf>
    <xf numFmtId="0" fontId="20" fillId="0" borderId="0" xfId="9" applyFont="1" applyAlignment="1">
      <alignment horizontal="center" vertical="center" wrapText="1"/>
    </xf>
    <xf numFmtId="0" fontId="22" fillId="0" borderId="0" xfId="9" applyFont="1" applyAlignment="1">
      <alignment horizontal="center" vertical="center" wrapText="1"/>
    </xf>
    <xf numFmtId="0" fontId="6" fillId="0" borderId="0" xfId="5" applyFont="1" applyAlignment="1">
      <alignment horizontal="center" vertical="center"/>
    </xf>
    <xf numFmtId="165" fontId="47" fillId="0" borderId="0" xfId="5" applyNumberFormat="1" applyFont="1" applyAlignment="1">
      <alignment horizontal="center" vertical="center"/>
    </xf>
    <xf numFmtId="3" fontId="7" fillId="0" borderId="0" xfId="5" applyNumberFormat="1" applyFont="1" applyAlignment="1">
      <alignment horizontal="right" vertical="center"/>
    </xf>
    <xf numFmtId="0" fontId="67" fillId="2" borderId="6" xfId="9" applyFont="1" applyFill="1" applyBorder="1" applyAlignment="1">
      <alignment horizontal="center" vertical="center" wrapText="1"/>
    </xf>
    <xf numFmtId="0" fontId="21" fillId="2" borderId="6" xfId="9" applyFont="1" applyFill="1" applyBorder="1" applyAlignment="1">
      <alignment horizontal="center" vertical="center" wrapText="1"/>
    </xf>
    <xf numFmtId="0" fontId="21" fillId="2" borderId="3" xfId="9" applyFont="1" applyFill="1" applyBorder="1" applyAlignment="1">
      <alignment horizontal="center" vertical="center" wrapText="1"/>
    </xf>
    <xf numFmtId="0" fontId="68" fillId="6" borderId="6" xfId="9" applyFont="1" applyFill="1" applyBorder="1" applyAlignment="1">
      <alignment horizontal="center" vertical="center" wrapText="1"/>
    </xf>
    <xf numFmtId="0" fontId="46" fillId="0" borderId="6" xfId="9" applyFont="1" applyBorder="1" applyAlignment="1">
      <alignment horizontal="center" vertical="center" wrapText="1"/>
    </xf>
    <xf numFmtId="0" fontId="42" fillId="0" borderId="6" xfId="9" applyFont="1" applyBorder="1" applyAlignment="1">
      <alignment horizontal="center" vertical="center" wrapText="1"/>
    </xf>
    <xf numFmtId="0" fontId="42" fillId="0" borderId="3" xfId="9" applyFont="1" applyBorder="1" applyAlignment="1">
      <alignment horizontal="center" vertical="center" wrapText="1"/>
    </xf>
    <xf numFmtId="0" fontId="64" fillId="0" borderId="0" xfId="36" applyFont="1" applyAlignment="1">
      <alignment horizontal="center"/>
    </xf>
    <xf numFmtId="0" fontId="24" fillId="0" borderId="0" xfId="0" applyFont="1" applyAlignment="1">
      <alignment horizontal="center"/>
    </xf>
    <xf numFmtId="0" fontId="68" fillId="11" borderId="17" xfId="9" applyFont="1" applyFill="1" applyBorder="1" applyAlignment="1">
      <alignment horizontal="center" vertical="center" wrapText="1"/>
    </xf>
    <xf numFmtId="0" fontId="43" fillId="11" borderId="17" xfId="9" applyFont="1" applyFill="1" applyBorder="1" applyAlignment="1">
      <alignment horizontal="center" vertical="center" wrapText="1"/>
    </xf>
    <xf numFmtId="0" fontId="43" fillId="11" borderId="19" xfId="9" applyFont="1" applyFill="1" applyBorder="1" applyAlignment="1">
      <alignment horizontal="center" vertical="center" wrapText="1"/>
    </xf>
    <xf numFmtId="0" fontId="15" fillId="2" borderId="17" xfId="8" applyFont="1" applyFill="1" applyBorder="1" applyAlignment="1">
      <alignment horizontal="center" vertical="center" wrapText="1"/>
    </xf>
    <xf numFmtId="0" fontId="15" fillId="2" borderId="6" xfId="8" applyFont="1" applyFill="1" applyBorder="1" applyAlignment="1">
      <alignment horizontal="center" vertical="center" wrapText="1"/>
    </xf>
    <xf numFmtId="0" fontId="15" fillId="2" borderId="19" xfId="8" applyFont="1" applyFill="1" applyBorder="1" applyAlignment="1">
      <alignment horizontal="center" vertical="center" wrapText="1"/>
    </xf>
    <xf numFmtId="0" fontId="8" fillId="0" borderId="3" xfId="8" applyBorder="1" applyAlignment="1">
      <alignment horizontal="center" vertical="center" wrapText="1"/>
    </xf>
    <xf numFmtId="0" fontId="8" fillId="0" borderId="0" xfId="8" applyAlignment="1">
      <alignment horizontal="center" vertical="center" wrapText="1"/>
    </xf>
    <xf numFmtId="0" fontId="24" fillId="0" borderId="40" xfId="8" applyFont="1" applyBorder="1" applyAlignment="1">
      <alignment horizontal="right"/>
    </xf>
    <xf numFmtId="0" fontId="13" fillId="0" borderId="40" xfId="8" applyFont="1" applyBorder="1" applyAlignment="1">
      <alignment horizontal="right"/>
    </xf>
    <xf numFmtId="0" fontId="8" fillId="0" borderId="40" xfId="8" applyBorder="1" applyAlignment="1">
      <alignment horizontal="right"/>
    </xf>
    <xf numFmtId="0" fontId="14" fillId="2" borderId="16" xfId="8" applyFont="1" applyFill="1" applyBorder="1" applyAlignment="1">
      <alignment horizontal="center" vertical="center" wrapText="1"/>
    </xf>
    <xf numFmtId="0" fontId="13" fillId="0" borderId="18" xfId="8" applyFont="1" applyBorder="1" applyAlignment="1">
      <alignment horizontal="center" vertical="center" wrapText="1"/>
    </xf>
    <xf numFmtId="0" fontId="14" fillId="2" borderId="17" xfId="8" applyFont="1" applyFill="1" applyBorder="1" applyAlignment="1">
      <alignment horizontal="center" vertical="top" wrapText="1"/>
    </xf>
    <xf numFmtId="0" fontId="14" fillId="2" borderId="6" xfId="8" applyFont="1" applyFill="1" applyBorder="1" applyAlignment="1">
      <alignment horizontal="center" vertical="top" wrapText="1"/>
    </xf>
    <xf numFmtId="0" fontId="14" fillId="2" borderId="17" xfId="8" applyFont="1" applyFill="1" applyBorder="1" applyAlignment="1">
      <alignment horizontal="center" vertical="center" wrapText="1"/>
    </xf>
    <xf numFmtId="0" fontId="13" fillId="0" borderId="6" xfId="8" applyFont="1" applyBorder="1" applyAlignment="1">
      <alignment horizontal="center" vertical="center" wrapText="1"/>
    </xf>
    <xf numFmtId="167" fontId="24" fillId="0" borderId="0" xfId="17" applyNumberFormat="1" applyFont="1" applyAlignment="1">
      <alignment horizontal="center" vertical="center" wrapText="1"/>
    </xf>
    <xf numFmtId="0" fontId="8" fillId="0" borderId="0" xfId="22" applyFont="1" applyAlignment="1">
      <alignment horizontal="center" vertical="center" wrapText="1"/>
    </xf>
    <xf numFmtId="167" fontId="14" fillId="0" borderId="16" xfId="17" applyNumberFormat="1" applyFont="1" applyBorder="1" applyAlignment="1">
      <alignment horizontal="center" vertical="center" wrapText="1"/>
    </xf>
    <xf numFmtId="167" fontId="14" fillId="0" borderId="17" xfId="17" applyNumberFormat="1" applyFont="1" applyBorder="1" applyAlignment="1">
      <alignment horizontal="center" vertical="center" wrapText="1"/>
    </xf>
    <xf numFmtId="167" fontId="14" fillId="0" borderId="16" xfId="18" applyNumberFormat="1" applyFont="1" applyBorder="1" applyAlignment="1">
      <alignment horizontal="center" vertical="center" wrapText="1"/>
    </xf>
    <xf numFmtId="167" fontId="14" fillId="0" borderId="17" xfId="18" applyNumberFormat="1" applyFont="1" applyBorder="1" applyAlignment="1">
      <alignment horizontal="center" vertical="center" wrapText="1"/>
    </xf>
    <xf numFmtId="0" fontId="33" fillId="0" borderId="0" xfId="2" applyFont="1" applyAlignment="1">
      <alignment horizontal="center" vertical="center" wrapText="1"/>
    </xf>
    <xf numFmtId="0" fontId="33" fillId="0" borderId="18" xfId="2" applyFont="1" applyBorder="1" applyAlignment="1">
      <alignment horizontal="left"/>
    </xf>
    <xf numFmtId="0" fontId="33" fillId="0" borderId="6" xfId="2" applyFont="1" applyBorder="1" applyAlignment="1">
      <alignment horizontal="left"/>
    </xf>
    <xf numFmtId="0" fontId="33" fillId="0" borderId="21" xfId="2" applyFont="1" applyBorder="1" applyAlignment="1">
      <alignment horizontal="left"/>
    </xf>
    <xf numFmtId="0" fontId="33" fillId="0" borderId="22" xfId="2" applyFont="1" applyBorder="1" applyAlignment="1">
      <alignment horizontal="left"/>
    </xf>
    <xf numFmtId="0" fontId="33" fillId="5" borderId="16" xfId="2" applyFont="1" applyFill="1" applyBorder="1" applyAlignment="1">
      <alignment horizontal="center"/>
    </xf>
    <xf numFmtId="0" fontId="33" fillId="5" borderId="17" xfId="2" applyFont="1" applyFill="1" applyBorder="1" applyAlignment="1">
      <alignment horizontal="center"/>
    </xf>
    <xf numFmtId="0" fontId="33" fillId="0" borderId="18" xfId="2" applyFont="1" applyBorder="1" applyAlignment="1">
      <alignment horizontal="left" vertical="center"/>
    </xf>
    <xf numFmtId="0" fontId="33" fillId="0" borderId="6" xfId="2" applyFont="1" applyBorder="1" applyAlignment="1">
      <alignment horizontal="left" vertical="center"/>
    </xf>
    <xf numFmtId="0" fontId="73" fillId="8" borderId="6" xfId="27" applyFont="1" applyFill="1" applyBorder="1" applyAlignment="1">
      <alignment horizontal="center" vertical="center"/>
    </xf>
    <xf numFmtId="0" fontId="51" fillId="8" borderId="6" xfId="27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49" fillId="0" borderId="0" xfId="27" applyFont="1" applyAlignment="1">
      <alignment horizontal="center" wrapText="1"/>
    </xf>
    <xf numFmtId="0" fontId="0" fillId="0" borderId="0" xfId="0" applyAlignment="1">
      <alignment horizontal="center" wrapText="1"/>
    </xf>
    <xf numFmtId="3" fontId="14" fillId="0" borderId="54" xfId="23" applyNumberFormat="1" applyFont="1" applyBorder="1" applyAlignment="1">
      <alignment horizontal="right"/>
    </xf>
    <xf numFmtId="3" fontId="14" fillId="0" borderId="10" xfId="23" applyNumberFormat="1" applyFont="1" applyBorder="1" applyAlignment="1">
      <alignment horizontal="right"/>
    </xf>
    <xf numFmtId="167" fontId="34" fillId="0" borderId="0" xfId="19" applyNumberFormat="1" applyFont="1" applyAlignment="1">
      <alignment horizontal="center" vertical="center" wrapText="1"/>
    </xf>
    <xf numFmtId="0" fontId="16" fillId="0" borderId="0" xfId="23" applyFont="1" applyAlignment="1">
      <alignment horizontal="center"/>
    </xf>
    <xf numFmtId="0" fontId="40" fillId="0" borderId="0" xfId="21" applyFont="1" applyAlignment="1">
      <alignment horizontal="center" vertical="center" wrapText="1"/>
    </xf>
    <xf numFmtId="0" fontId="23" fillId="0" borderId="0" xfId="21" applyAlignment="1">
      <alignment horizontal="center" vertical="center" wrapText="1"/>
    </xf>
    <xf numFmtId="0" fontId="66" fillId="2" borderId="4" xfId="23" applyFont="1" applyFill="1" applyBorder="1" applyAlignment="1">
      <alignment horizontal="center" vertical="center"/>
    </xf>
    <xf numFmtId="0" fontId="66" fillId="2" borderId="5" xfId="23" applyFont="1" applyFill="1" applyBorder="1" applyAlignment="1">
      <alignment horizontal="center" vertical="center"/>
    </xf>
    <xf numFmtId="0" fontId="66" fillId="2" borderId="52" xfId="23" applyFont="1" applyFill="1" applyBorder="1" applyAlignment="1">
      <alignment horizontal="center" vertical="center"/>
    </xf>
    <xf numFmtId="0" fontId="66" fillId="2" borderId="6" xfId="23" applyFont="1" applyFill="1" applyBorder="1" applyAlignment="1">
      <alignment horizontal="center" vertical="center"/>
    </xf>
    <xf numFmtId="0" fontId="9" fillId="2" borderId="52" xfId="23" applyFont="1" applyFill="1" applyBorder="1" applyAlignment="1">
      <alignment horizontal="center" vertical="center"/>
    </xf>
    <xf numFmtId="0" fontId="9" fillId="2" borderId="53" xfId="23" applyFont="1" applyFill="1" applyBorder="1" applyAlignment="1">
      <alignment horizontal="center" vertical="center"/>
    </xf>
    <xf numFmtId="0" fontId="9" fillId="2" borderId="6" xfId="23" applyFont="1" applyFill="1" applyBorder="1" applyAlignment="1">
      <alignment horizontal="center" vertical="center"/>
    </xf>
    <xf numFmtId="0" fontId="9" fillId="2" borderId="8" xfId="23" applyFont="1" applyFill="1" applyBorder="1" applyAlignment="1">
      <alignment horizontal="center" vertical="center"/>
    </xf>
    <xf numFmtId="0" fontId="40" fillId="0" borderId="0" xfId="26" applyAlignment="1">
      <alignment horizontal="center" vertical="center" wrapText="1"/>
    </xf>
    <xf numFmtId="0" fontId="16" fillId="0" borderId="0" xfId="0" applyFont="1" applyAlignment="1">
      <alignment horizontal="left"/>
    </xf>
    <xf numFmtId="167" fontId="40" fillId="0" borderId="0" xfId="20" applyNumberFormat="1" applyFont="1" applyAlignment="1">
      <alignment horizontal="left" vertical="center" wrapText="1"/>
    </xf>
    <xf numFmtId="167" fontId="23" fillId="0" borderId="0" xfId="20" applyNumberFormat="1" applyAlignment="1">
      <alignment horizontal="left" vertical="center" wrapText="1"/>
    </xf>
    <xf numFmtId="167" fontId="31" fillId="0" borderId="16" xfId="20" applyNumberFormat="1" applyFont="1" applyBorder="1" applyAlignment="1">
      <alignment horizontal="center" vertical="center" wrapText="1"/>
    </xf>
    <xf numFmtId="0" fontId="57" fillId="0" borderId="18" xfId="0" applyFont="1" applyBorder="1" applyAlignment="1">
      <alignment horizontal="center" vertical="center"/>
    </xf>
    <xf numFmtId="0" fontId="16" fillId="0" borderId="0" xfId="8" applyFont="1" applyAlignment="1">
      <alignment horizontal="center" vertical="center" wrapText="1"/>
    </xf>
    <xf numFmtId="0" fontId="23" fillId="0" borderId="0" xfId="26" applyFont="1" applyAlignment="1">
      <alignment horizontal="center" vertical="center" wrapText="1"/>
    </xf>
    <xf numFmtId="0" fontId="16" fillId="0" borderId="0" xfId="22" applyFont="1" applyAlignment="1">
      <alignment horizontal="center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2" fillId="0" borderId="0" xfId="22" applyAlignment="1">
      <alignment horizontal="center" vertical="center" wrapText="1"/>
    </xf>
    <xf numFmtId="0" fontId="14" fillId="0" borderId="6" xfId="5" applyFont="1" applyBorder="1" applyAlignment="1">
      <alignment horizontal="left" vertical="center"/>
    </xf>
    <xf numFmtId="0" fontId="33" fillId="0" borderId="6" xfId="5" applyFont="1" applyBorder="1" applyAlignment="1">
      <alignment horizontal="left" vertical="center"/>
    </xf>
    <xf numFmtId="0" fontId="24" fillId="0" borderId="6" xfId="3" applyFont="1" applyBorder="1" applyAlignment="1">
      <alignment horizontal="left" vertical="center"/>
    </xf>
    <xf numFmtId="0" fontId="10" fillId="0" borderId="6" xfId="5" applyFont="1" applyBorder="1" applyAlignment="1">
      <alignment horizontal="left" vertical="center" wrapText="1"/>
    </xf>
    <xf numFmtId="0" fontId="47" fillId="0" borderId="6" xfId="5" applyFont="1" applyBorder="1" applyAlignment="1">
      <alignment horizontal="left" vertical="center" wrapText="1"/>
    </xf>
    <xf numFmtId="0" fontId="47" fillId="3" borderId="6" xfId="5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3" fillId="0" borderId="0" xfId="5" applyFont="1" applyAlignment="1">
      <alignment horizontal="right"/>
    </xf>
    <xf numFmtId="0" fontId="8" fillId="0" borderId="0" xfId="5" applyFont="1" applyAlignment="1">
      <alignment horizontal="right"/>
    </xf>
    <xf numFmtId="0" fontId="10" fillId="2" borderId="6" xfId="5" applyFont="1" applyFill="1" applyBorder="1" applyAlignment="1">
      <alignment horizontal="center" vertical="center"/>
    </xf>
    <xf numFmtId="0" fontId="66" fillId="2" borderId="6" xfId="5" applyFont="1" applyFill="1" applyBorder="1" applyAlignment="1">
      <alignment horizontal="center" vertical="center"/>
    </xf>
    <xf numFmtId="0" fontId="9" fillId="2" borderId="6" xfId="5" applyFont="1" applyFill="1" applyBorder="1" applyAlignment="1">
      <alignment horizontal="center" vertical="center"/>
    </xf>
    <xf numFmtId="0" fontId="10" fillId="0" borderId="6" xfId="5" applyFont="1" applyBorder="1" applyAlignment="1">
      <alignment vertical="center" wrapText="1"/>
    </xf>
    <xf numFmtId="0" fontId="10" fillId="0" borderId="6" xfId="5" applyFont="1" applyBorder="1" applyAlignment="1">
      <alignment horizontal="left" vertical="center"/>
    </xf>
    <xf numFmtId="0" fontId="67" fillId="6" borderId="1" xfId="9" applyFont="1" applyFill="1" applyBorder="1" applyAlignment="1">
      <alignment horizontal="center" vertical="center" wrapText="1"/>
    </xf>
    <xf numFmtId="0" fontId="24" fillId="0" borderId="1" xfId="9" applyFont="1" applyBorder="1" applyAlignment="1">
      <alignment horizontal="center" vertical="center" wrapText="1"/>
    </xf>
    <xf numFmtId="0" fontId="24" fillId="0" borderId="23" xfId="9" applyFont="1" applyBorder="1" applyAlignment="1">
      <alignment horizontal="center" vertical="center" wrapText="1"/>
    </xf>
    <xf numFmtId="0" fontId="64" fillId="0" borderId="0" xfId="28" applyFont="1" applyAlignment="1">
      <alignment horizontal="center"/>
    </xf>
    <xf numFmtId="0" fontId="65" fillId="0" borderId="0" xfId="9" applyFont="1" applyAlignment="1">
      <alignment horizontal="center" vertical="center" wrapText="1"/>
    </xf>
    <xf numFmtId="0" fontId="66" fillId="0" borderId="0" xfId="9" applyFont="1" applyAlignment="1">
      <alignment horizontal="center" vertical="center" wrapText="1"/>
    </xf>
    <xf numFmtId="0" fontId="66" fillId="0" borderId="0" xfId="8" applyFont="1" applyAlignment="1">
      <alignment horizontal="center" vertical="center" wrapText="1"/>
    </xf>
    <xf numFmtId="0" fontId="66" fillId="0" borderId="0" xfId="8" applyFont="1" applyAlignment="1">
      <alignment wrapText="1"/>
    </xf>
    <xf numFmtId="0" fontId="28" fillId="0" borderId="6" xfId="9" applyFont="1" applyBorder="1" applyAlignment="1">
      <alignment vertical="top" wrapText="1"/>
    </xf>
  </cellXfs>
  <cellStyles count="37">
    <cellStyle name="Normál" xfId="0" builtinId="0"/>
    <cellStyle name="Normál 10" xfId="1" xr:uid="{00000000-0005-0000-0000-000001000000}"/>
    <cellStyle name="Normál 10 2" xfId="29" xr:uid="{00000000-0005-0000-0000-000001000000}"/>
    <cellStyle name="Normál 11" xfId="27" xr:uid="{00000000-0005-0000-0000-000002000000}"/>
    <cellStyle name="Normál 11 2" xfId="34" xr:uid="{00000000-0005-0000-0000-000002000000}"/>
    <cellStyle name="Normál 15" xfId="2" xr:uid="{00000000-0005-0000-0000-000003000000}"/>
    <cellStyle name="Normál 16" xfId="3" xr:uid="{00000000-0005-0000-0000-000004000000}"/>
    <cellStyle name="Normál 2" xfId="4" xr:uid="{00000000-0005-0000-0000-000005000000}"/>
    <cellStyle name="Normál 2 2" xfId="5" xr:uid="{00000000-0005-0000-0000-000006000000}"/>
    <cellStyle name="Normál 2 2 2" xfId="6" xr:uid="{00000000-0005-0000-0000-000007000000}"/>
    <cellStyle name="Normál 2 3" xfId="7" xr:uid="{00000000-0005-0000-0000-000008000000}"/>
    <cellStyle name="Normál 2_2013. mellékletek-1" xfId="8" xr:uid="{00000000-0005-0000-0000-000009000000}"/>
    <cellStyle name="Normál 3" xfId="9" xr:uid="{00000000-0005-0000-0000-00000A000000}"/>
    <cellStyle name="Normál 4" xfId="10" xr:uid="{00000000-0005-0000-0000-00000B000000}"/>
    <cellStyle name="Normál 5" xfId="11" xr:uid="{00000000-0005-0000-0000-00000C000000}"/>
    <cellStyle name="Normál 5 2" xfId="28" xr:uid="{4FF28D78-AD9B-41EB-A021-12C774DB003B}"/>
    <cellStyle name="Normál 5 2 2" xfId="35" xr:uid="{4FF28D78-AD9B-41EB-A021-12C774DB003B}"/>
    <cellStyle name="Normál 5 2 3" xfId="36" xr:uid="{B60E3A91-5E9E-4014-86AE-209EC5B07D1F}"/>
    <cellStyle name="Normál 5 3" xfId="30" xr:uid="{00000000-0005-0000-0000-00000C000000}"/>
    <cellStyle name="Normál 6" xfId="12" xr:uid="{00000000-0005-0000-0000-00000D000000}"/>
    <cellStyle name="Normál 6 2" xfId="13" xr:uid="{00000000-0005-0000-0000-00000E000000}"/>
    <cellStyle name="Normál 7" xfId="14" xr:uid="{00000000-0005-0000-0000-00000F000000}"/>
    <cellStyle name="Normál 7 2" xfId="31" xr:uid="{00000000-0005-0000-0000-00000F000000}"/>
    <cellStyle name="Normál 8" xfId="15" xr:uid="{00000000-0005-0000-0000-000010000000}"/>
    <cellStyle name="Normál 8 2" xfId="32" xr:uid="{00000000-0005-0000-0000-000010000000}"/>
    <cellStyle name="Normál 9" xfId="16" xr:uid="{00000000-0005-0000-0000-000011000000}"/>
    <cellStyle name="Normál 9 2" xfId="33" xr:uid="{00000000-0005-0000-0000-000011000000}"/>
    <cellStyle name="Normál_1.a melléklet 7-2005 (II.18) rendelet" xfId="17" xr:uid="{00000000-0005-0000-0000-000012000000}"/>
    <cellStyle name="Normál_1.b melléklet 7-2005 (II.18) rendelet" xfId="18" xr:uid="{00000000-0005-0000-0000-000013000000}"/>
    <cellStyle name="Normál_11. sz. melléklet Hitelek 7-2005 (II.18) rendelet" xfId="19" xr:uid="{00000000-0005-0000-0000-000014000000}"/>
    <cellStyle name="Normál_12. sz. melléklet Többéves kihatás 7-2005 (II.18) rendelet" xfId="20" xr:uid="{00000000-0005-0000-0000-000015000000}"/>
    <cellStyle name="Normál_13. sz. melléklet Adott támogatás 7-2005 (II.18.) rendelet" xfId="21" xr:uid="{00000000-0005-0000-0000-000016000000}"/>
    <cellStyle name="Normál_2013. mellékletek-1" xfId="22" xr:uid="{00000000-0005-0000-0000-000017000000}"/>
    <cellStyle name="Normál_2013. mellékletek-1 2" xfId="23" xr:uid="{00000000-0005-0000-0000-000018000000}"/>
    <cellStyle name="Normál_2014_ ktv  terv beruházás 2013 01 24 2" xfId="24" xr:uid="{00000000-0005-0000-0000-000019000000}"/>
    <cellStyle name="Normal_KARSZJ3" xfId="25" xr:uid="{00000000-0005-0000-0000-00001A000000}"/>
    <cellStyle name="Normál_SEGEDLETEK" xfId="26" xr:uid="{00000000-0005-0000-0000-00001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E41"/>
  <sheetViews>
    <sheetView view="pageBreakPreview" topLeftCell="B1" zoomScale="60" zoomScaleNormal="100" workbookViewId="0">
      <selection activeCell="D23" sqref="D23"/>
    </sheetView>
  </sheetViews>
  <sheetFormatPr defaultRowHeight="12.75" x14ac:dyDescent="0.2"/>
  <cols>
    <col min="1" max="1" width="6.28515625" style="28" customWidth="1"/>
    <col min="2" max="2" width="53.42578125" style="28" customWidth="1"/>
    <col min="3" max="3" width="23.7109375" style="28" customWidth="1"/>
    <col min="4" max="4" width="21.140625" style="28" customWidth="1"/>
    <col min="5" max="16384" width="9.140625" style="28"/>
  </cols>
  <sheetData>
    <row r="1" spans="1:4" x14ac:dyDescent="0.2">
      <c r="A1" s="27"/>
      <c r="B1" s="640" t="s">
        <v>514</v>
      </c>
      <c r="C1" s="640"/>
    </row>
    <row r="2" spans="1:4" ht="25.5" customHeight="1" thickBot="1" x14ac:dyDescent="0.25">
      <c r="A2" s="27"/>
      <c r="B2" s="640" t="s">
        <v>513</v>
      </c>
      <c r="C2" s="640"/>
      <c r="D2" s="490" t="s">
        <v>146</v>
      </c>
    </row>
    <row r="3" spans="1:4" ht="31.5" customHeight="1" thickTop="1" x14ac:dyDescent="0.2">
      <c r="A3" s="523" t="s">
        <v>6</v>
      </c>
      <c r="B3" s="525" t="s">
        <v>147</v>
      </c>
      <c r="C3" s="526" t="s">
        <v>392</v>
      </c>
      <c r="D3" s="527" t="s">
        <v>512</v>
      </c>
    </row>
    <row r="4" spans="1:4" ht="17.25" customHeight="1" x14ac:dyDescent="0.2">
      <c r="A4" s="505"/>
      <c r="B4" s="509" t="s">
        <v>23</v>
      </c>
      <c r="C4" s="510"/>
      <c r="D4" s="528"/>
    </row>
    <row r="5" spans="1:4" ht="17.25" customHeight="1" x14ac:dyDescent="0.2">
      <c r="A5" s="504" t="s">
        <v>108</v>
      </c>
      <c r="B5" s="512" t="s">
        <v>8</v>
      </c>
      <c r="C5" s="513">
        <f>SUM(C6:C14)</f>
        <v>5853111</v>
      </c>
      <c r="D5" s="529">
        <f>SUM(D6:D14)</f>
        <v>5866995</v>
      </c>
    </row>
    <row r="6" spans="1:4" ht="17.25" customHeight="1" x14ac:dyDescent="0.25">
      <c r="A6" s="504"/>
      <c r="B6" s="514" t="s">
        <v>24</v>
      </c>
      <c r="C6" s="515">
        <f>'5.1 Önkormányzat bevétele (2)'!C12</f>
        <v>965730</v>
      </c>
      <c r="D6" s="530">
        <f>'5.1 Önkormányzat bevétele (2)'!D12</f>
        <v>965730</v>
      </c>
    </row>
    <row r="7" spans="1:4" ht="15.75" customHeight="1" x14ac:dyDescent="0.2">
      <c r="A7" s="637"/>
      <c r="B7" s="514" t="s">
        <v>500</v>
      </c>
      <c r="C7" s="198">
        <f>'5.1 Önkormányzat bevétele (2)'!C14</f>
        <v>59206</v>
      </c>
      <c r="D7" s="531">
        <f>'5.1 Önkormányzat bevétele (2)'!D14</f>
        <v>59206</v>
      </c>
    </row>
    <row r="8" spans="1:4" ht="16.5" customHeight="1" x14ac:dyDescent="0.2">
      <c r="A8" s="642"/>
      <c r="B8" s="514" t="s">
        <v>387</v>
      </c>
      <c r="C8" s="198">
        <f>'5.1 Önkormányzat bevétele (2)'!C16</f>
        <v>540000</v>
      </c>
      <c r="D8" s="531">
        <f>'5.1 Önkormányzat bevétele (2)'!D16</f>
        <v>540000</v>
      </c>
    </row>
    <row r="9" spans="1:4" ht="15.75" customHeight="1" x14ac:dyDescent="0.2">
      <c r="A9" s="642"/>
      <c r="B9" s="514" t="s">
        <v>26</v>
      </c>
      <c r="C9" s="198">
        <f>'5.1 Önkormányzat bevétele (2)'!C23</f>
        <v>800000</v>
      </c>
      <c r="D9" s="531">
        <f>'5.1 Önkormányzat bevétele (2)'!D23</f>
        <v>800000</v>
      </c>
    </row>
    <row r="10" spans="1:4" ht="15.75" customHeight="1" x14ac:dyDescent="0.2">
      <c r="A10" s="642"/>
      <c r="B10" s="514" t="s">
        <v>27</v>
      </c>
      <c r="C10" s="198">
        <f>'5.1 Önkormányzat bevétele (2)'!C34</f>
        <v>484399</v>
      </c>
      <c r="D10" s="531">
        <f>'5.1 Önkormányzat bevétele (2)'!D34</f>
        <v>484399</v>
      </c>
    </row>
    <row r="11" spans="1:4" ht="16.5" customHeight="1" x14ac:dyDescent="0.2">
      <c r="A11" s="642"/>
      <c r="B11" s="514" t="s">
        <v>28</v>
      </c>
      <c r="C11" s="198">
        <f>'5.1 Önkormányzat bevétele (2)'!C36</f>
        <v>168276</v>
      </c>
      <c r="D11" s="531">
        <f>'5.1 Önkormányzat bevétele (2)'!D36</f>
        <v>168276</v>
      </c>
    </row>
    <row r="12" spans="1:4" ht="15" customHeight="1" x14ac:dyDescent="0.2">
      <c r="A12" s="642"/>
      <c r="B12" s="514" t="s">
        <v>29</v>
      </c>
      <c r="C12" s="198">
        <f>'5.1 Önkormányzat bevétele (2)'!C39</f>
        <v>1500</v>
      </c>
      <c r="D12" s="531">
        <f>'5.1 Önkormányzat bevétele (2)'!D39</f>
        <v>15384</v>
      </c>
    </row>
    <row r="13" spans="1:4" ht="15.75" customHeight="1" x14ac:dyDescent="0.2">
      <c r="A13" s="642"/>
      <c r="B13" s="514" t="s">
        <v>30</v>
      </c>
      <c r="C13" s="198">
        <f>'5.1 Önkormányzat bevétele (2)'!C42</f>
        <v>4000</v>
      </c>
      <c r="D13" s="531">
        <f>'5.1 Önkormányzat bevétele (2)'!D42</f>
        <v>4000</v>
      </c>
    </row>
    <row r="14" spans="1:4" ht="15" customHeight="1" x14ac:dyDescent="0.2">
      <c r="A14" s="642"/>
      <c r="B14" s="532" t="s">
        <v>271</v>
      </c>
      <c r="C14" s="198">
        <f>'5.1 Önkormányzat bevétele (2)'!C47</f>
        <v>2830000</v>
      </c>
      <c r="D14" s="531">
        <f>'5.1 Önkormányzat bevétele (2)'!D47</f>
        <v>2830000</v>
      </c>
    </row>
    <row r="15" spans="1:4" ht="18.75" customHeight="1" x14ac:dyDescent="0.25">
      <c r="A15" s="504" t="s">
        <v>109</v>
      </c>
      <c r="B15" s="512" t="s">
        <v>186</v>
      </c>
      <c r="C15" s="517">
        <f>C16+C18+C17+C19</f>
        <v>7230</v>
      </c>
      <c r="D15" s="533">
        <f>D16+D18+D17+D19</f>
        <v>7230</v>
      </c>
    </row>
    <row r="16" spans="1:4" ht="16.5" customHeight="1" x14ac:dyDescent="0.25">
      <c r="A16" s="637"/>
      <c r="B16" s="514" t="s">
        <v>31</v>
      </c>
      <c r="C16" s="515">
        <f>'1.tájékoztató kimutatás (3)'!C5</f>
        <v>3400</v>
      </c>
      <c r="D16" s="530">
        <v>3400</v>
      </c>
    </row>
    <row r="17" spans="1:5" ht="15" customHeight="1" x14ac:dyDescent="0.25">
      <c r="A17" s="638"/>
      <c r="B17" s="514" t="s">
        <v>26</v>
      </c>
      <c r="C17" s="515">
        <f>'1.tájékoztató kimutatás (3)'!C6</f>
        <v>400</v>
      </c>
      <c r="D17" s="530">
        <v>400</v>
      </c>
    </row>
    <row r="18" spans="1:5" ht="16.5" customHeight="1" x14ac:dyDescent="0.25">
      <c r="A18" s="643"/>
      <c r="B18" s="532" t="s">
        <v>271</v>
      </c>
      <c r="C18" s="515">
        <v>416</v>
      </c>
      <c r="D18" s="530">
        <f>'3.Intézményi bevételek (2)'!J23</f>
        <v>416</v>
      </c>
    </row>
    <row r="19" spans="1:5" ht="19.5" customHeight="1" x14ac:dyDescent="0.25">
      <c r="A19" s="524"/>
      <c r="B19" s="514" t="s">
        <v>25</v>
      </c>
      <c r="C19" s="515">
        <v>3014</v>
      </c>
      <c r="D19" s="530">
        <f>'3.Intézményi bevételek (2)'!J12</f>
        <v>3014</v>
      </c>
    </row>
    <row r="20" spans="1:5" ht="15.75" customHeight="1" x14ac:dyDescent="0.25">
      <c r="A20" s="504" t="s">
        <v>110</v>
      </c>
      <c r="B20" s="512" t="s">
        <v>15</v>
      </c>
      <c r="C20" s="518">
        <f>C21+C22+C23+C24</f>
        <v>179770</v>
      </c>
      <c r="D20" s="534">
        <f>D21+D22+D23+D24</f>
        <v>179770</v>
      </c>
    </row>
    <row r="21" spans="1:5" ht="15" customHeight="1" x14ac:dyDescent="0.25">
      <c r="A21" s="641" t="s">
        <v>16</v>
      </c>
      <c r="B21" s="514" t="s">
        <v>31</v>
      </c>
      <c r="C21" s="515">
        <f>'3.Intézményi bevételek (2)'!B11</f>
        <v>135951</v>
      </c>
      <c r="D21" s="530">
        <f>'3.Intézményi bevételek (2)'!C11</f>
        <v>135951</v>
      </c>
    </row>
    <row r="22" spans="1:5" ht="16.5" customHeight="1" x14ac:dyDescent="0.25">
      <c r="A22" s="641"/>
      <c r="B22" s="532" t="s">
        <v>271</v>
      </c>
      <c r="C22" s="515">
        <v>3300</v>
      </c>
      <c r="D22" s="530">
        <f>'3.Intézményi bevételek (2)'!J22</f>
        <v>3300</v>
      </c>
    </row>
    <row r="23" spans="1:5" ht="16.5" customHeight="1" x14ac:dyDescent="0.25">
      <c r="A23" s="505"/>
      <c r="B23" s="514" t="s">
        <v>501</v>
      </c>
      <c r="C23" s="515">
        <v>8673</v>
      </c>
      <c r="D23" s="530">
        <f>'3.Intézményi bevételek (2)'!J11</f>
        <v>8673</v>
      </c>
    </row>
    <row r="24" spans="1:5" ht="16.5" customHeight="1" x14ac:dyDescent="0.25">
      <c r="A24" s="505"/>
      <c r="B24" s="514" t="s">
        <v>387</v>
      </c>
      <c r="C24" s="515">
        <v>31846</v>
      </c>
      <c r="D24" s="530">
        <f>'3.Intézményi bevételek (2)'!C22</f>
        <v>31846</v>
      </c>
    </row>
    <row r="25" spans="1:5" ht="17.25" customHeight="1" x14ac:dyDescent="0.25">
      <c r="A25" s="506"/>
      <c r="B25" s="519" t="s">
        <v>32</v>
      </c>
      <c r="C25" s="520">
        <f>C20+C15+C5</f>
        <v>6040111</v>
      </c>
      <c r="D25" s="535">
        <f>D20+D15+D5</f>
        <v>6053995</v>
      </c>
    </row>
    <row r="26" spans="1:5" ht="15.75" customHeight="1" x14ac:dyDescent="0.2">
      <c r="A26" s="637"/>
      <c r="B26" s="514" t="s">
        <v>24</v>
      </c>
      <c r="C26" s="198">
        <f>C6</f>
        <v>965730</v>
      </c>
      <c r="D26" s="531">
        <f>D6</f>
        <v>965730</v>
      </c>
    </row>
    <row r="27" spans="1:5" ht="15" customHeight="1" x14ac:dyDescent="0.2">
      <c r="A27" s="638"/>
      <c r="B27" s="514" t="s">
        <v>500</v>
      </c>
      <c r="C27" s="198">
        <f>C7+C23+C19</f>
        <v>70893</v>
      </c>
      <c r="D27" s="531">
        <f>D7+D23+D19</f>
        <v>70893</v>
      </c>
      <c r="E27" s="29"/>
    </row>
    <row r="28" spans="1:5" ht="17.25" customHeight="1" x14ac:dyDescent="0.2">
      <c r="A28" s="638"/>
      <c r="B28" s="514" t="s">
        <v>387</v>
      </c>
      <c r="C28" s="198">
        <f>C8+C24</f>
        <v>571846</v>
      </c>
      <c r="D28" s="531">
        <f>D8+D24</f>
        <v>571846</v>
      </c>
      <c r="E28" s="29"/>
    </row>
    <row r="29" spans="1:5" ht="15.75" customHeight="1" x14ac:dyDescent="0.2">
      <c r="A29" s="638"/>
      <c r="B29" s="514" t="s">
        <v>26</v>
      </c>
      <c r="C29" s="198">
        <f>C9+C17</f>
        <v>800400</v>
      </c>
      <c r="D29" s="531">
        <f>D9+D17</f>
        <v>800400</v>
      </c>
      <c r="E29" s="29"/>
    </row>
    <row r="30" spans="1:5" ht="17.25" customHeight="1" x14ac:dyDescent="0.2">
      <c r="A30" s="638"/>
      <c r="B30" s="514" t="s">
        <v>27</v>
      </c>
      <c r="C30" s="198">
        <f>C10+C16+C21</f>
        <v>623750</v>
      </c>
      <c r="D30" s="531">
        <f>D10+D16+D21</f>
        <v>623750</v>
      </c>
      <c r="E30" s="29"/>
    </row>
    <row r="31" spans="1:5" ht="16.5" customHeight="1" x14ac:dyDescent="0.2">
      <c r="A31" s="638"/>
      <c r="B31" s="514" t="s">
        <v>28</v>
      </c>
      <c r="C31" s="198">
        <f t="shared" ref="C31:D33" si="0">C11</f>
        <v>168276</v>
      </c>
      <c r="D31" s="531">
        <f t="shared" si="0"/>
        <v>168276</v>
      </c>
      <c r="E31" s="29"/>
    </row>
    <row r="32" spans="1:5" ht="15" customHeight="1" x14ac:dyDescent="0.2">
      <c r="A32" s="638"/>
      <c r="B32" s="514" t="s">
        <v>29</v>
      </c>
      <c r="C32" s="198">
        <f t="shared" si="0"/>
        <v>1500</v>
      </c>
      <c r="D32" s="531">
        <f t="shared" si="0"/>
        <v>15384</v>
      </c>
      <c r="E32" s="29"/>
    </row>
    <row r="33" spans="1:5" ht="15" customHeight="1" x14ac:dyDescent="0.2">
      <c r="A33" s="638"/>
      <c r="B33" s="514" t="s">
        <v>30</v>
      </c>
      <c r="C33" s="198">
        <f t="shared" si="0"/>
        <v>4000</v>
      </c>
      <c r="D33" s="531">
        <f t="shared" si="0"/>
        <v>4000</v>
      </c>
      <c r="E33" s="29"/>
    </row>
    <row r="34" spans="1:5" ht="18.75" customHeight="1" thickBot="1" x14ac:dyDescent="0.25">
      <c r="A34" s="639"/>
      <c r="B34" s="536" t="s">
        <v>271</v>
      </c>
      <c r="C34" s="537">
        <f>C14+C22+C18</f>
        <v>2833716</v>
      </c>
      <c r="D34" s="538">
        <f>D14+D22+D18</f>
        <v>2833716</v>
      </c>
      <c r="E34" s="29"/>
    </row>
    <row r="35" spans="1:5" ht="18.75" customHeight="1" x14ac:dyDescent="0.2">
      <c r="A35" s="394"/>
      <c r="B35" s="395"/>
      <c r="C35" s="396"/>
      <c r="E35" s="29"/>
    </row>
    <row r="36" spans="1:5" ht="15.75" x14ac:dyDescent="0.25">
      <c r="A36" s="160"/>
      <c r="B36" s="160"/>
      <c r="C36" s="264"/>
    </row>
    <row r="37" spans="1:5" ht="15.75" x14ac:dyDescent="0.25">
      <c r="A37" s="160"/>
      <c r="B37" s="160"/>
      <c r="C37" s="264"/>
    </row>
    <row r="38" spans="1:5" ht="15.75" x14ac:dyDescent="0.25">
      <c r="A38" s="160"/>
      <c r="B38" s="160"/>
      <c r="C38" s="264"/>
    </row>
    <row r="39" spans="1:5" x14ac:dyDescent="0.2">
      <c r="C39" s="30"/>
    </row>
    <row r="40" spans="1:5" x14ac:dyDescent="0.2">
      <c r="C40" s="29"/>
    </row>
    <row r="41" spans="1:5" x14ac:dyDescent="0.2">
      <c r="C41" s="29"/>
    </row>
  </sheetData>
  <mergeCells count="6">
    <mergeCell ref="A26:A34"/>
    <mergeCell ref="B1:C1"/>
    <mergeCell ref="B2:C2"/>
    <mergeCell ref="A21:A22"/>
    <mergeCell ref="A7:A14"/>
    <mergeCell ref="A16:A18"/>
  </mergeCells>
  <phoneticPr fontId="12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0"/>
  </sheetPr>
  <dimension ref="A1:J36"/>
  <sheetViews>
    <sheetView view="pageBreakPreview" zoomScale="60" zoomScaleNormal="100" workbookViewId="0">
      <selection activeCell="D23" sqref="D23"/>
    </sheetView>
  </sheetViews>
  <sheetFormatPr defaultColWidth="8" defaultRowHeight="12.75" x14ac:dyDescent="0.2"/>
  <cols>
    <col min="1" max="1" width="34.5703125" style="39" customWidth="1"/>
    <col min="2" max="3" width="19.7109375" style="34" customWidth="1"/>
    <col min="4" max="4" width="23.7109375" style="34" customWidth="1"/>
    <col min="5" max="5" width="20.28515625" style="34" customWidth="1"/>
    <col min="6" max="6" width="18.140625" style="34" customWidth="1"/>
    <col min="7" max="7" width="24.42578125" style="34" customWidth="1"/>
    <col min="8" max="10" width="11" style="34" customWidth="1"/>
    <col min="11" max="16384" width="8" style="34"/>
  </cols>
  <sheetData>
    <row r="1" spans="1:10" ht="15.75" x14ac:dyDescent="0.2">
      <c r="A1" s="692" t="s">
        <v>541</v>
      </c>
      <c r="B1" s="693"/>
      <c r="C1" s="693"/>
      <c r="D1" s="693"/>
      <c r="E1" s="693"/>
      <c r="F1" s="33"/>
      <c r="J1" s="35"/>
    </row>
    <row r="2" spans="1:10" ht="33" customHeight="1" x14ac:dyDescent="0.2">
      <c r="A2" s="692" t="s">
        <v>496</v>
      </c>
      <c r="B2" s="693"/>
      <c r="C2" s="693"/>
      <c r="D2" s="693"/>
      <c r="E2" s="693"/>
      <c r="F2" s="33"/>
      <c r="J2" s="35"/>
    </row>
    <row r="3" spans="1:10" ht="33" customHeight="1" thickBot="1" x14ac:dyDescent="0.25">
      <c r="A3" s="126"/>
      <c r="B3" s="267"/>
      <c r="C3" s="267"/>
      <c r="D3" s="267"/>
      <c r="F3" s="31" t="s">
        <v>146</v>
      </c>
      <c r="J3" s="35"/>
    </row>
    <row r="4" spans="1:10" ht="28.5" customHeight="1" x14ac:dyDescent="0.2">
      <c r="A4" s="694" t="s">
        <v>23</v>
      </c>
      <c r="B4" s="695"/>
      <c r="C4" s="486"/>
      <c r="D4" s="695" t="s">
        <v>7</v>
      </c>
      <c r="E4" s="695"/>
      <c r="F4" s="626"/>
      <c r="J4" s="35"/>
    </row>
    <row r="5" spans="1:10" ht="48.75" customHeight="1" x14ac:dyDescent="0.2">
      <c r="A5" s="36" t="s">
        <v>111</v>
      </c>
      <c r="B5" s="491" t="s">
        <v>405</v>
      </c>
      <c r="C5" s="491" t="s">
        <v>512</v>
      </c>
      <c r="D5" s="37" t="s">
        <v>111</v>
      </c>
      <c r="E5" s="491" t="s">
        <v>405</v>
      </c>
      <c r="F5" s="629" t="s">
        <v>512</v>
      </c>
    </row>
    <row r="6" spans="1:10" s="38" customFormat="1" ht="40.5" customHeight="1" x14ac:dyDescent="0.2">
      <c r="A6" s="199" t="s">
        <v>92</v>
      </c>
      <c r="B6" s="216">
        <f>'1. ÖSSZES bevétel (2)'!C6</f>
        <v>965730</v>
      </c>
      <c r="C6" s="216">
        <f>'1. ÖSSZES bevétel (2)'!D6</f>
        <v>965730</v>
      </c>
      <c r="D6" s="152" t="s">
        <v>192</v>
      </c>
      <c r="E6" s="217">
        <f>'2. ÖSSZES kiadások'!C26</f>
        <v>593731</v>
      </c>
      <c r="F6" s="298">
        <f>'2. ÖSSZES kiadások'!D26</f>
        <v>593731</v>
      </c>
    </row>
    <row r="7" spans="1:10" ht="40.5" customHeight="1" x14ac:dyDescent="0.2">
      <c r="A7" s="199" t="s">
        <v>175</v>
      </c>
      <c r="B7" s="217">
        <f>'1. ÖSSZES bevétel (2)'!C27</f>
        <v>70893</v>
      </c>
      <c r="C7" s="217">
        <f>'1. ÖSSZES bevétel (2)'!D27</f>
        <v>70893</v>
      </c>
      <c r="D7" s="152" t="s">
        <v>41</v>
      </c>
      <c r="E7" s="218">
        <f>'2. ÖSSZES kiadások'!C27</f>
        <v>114423</v>
      </c>
      <c r="F7" s="299">
        <f>'2. ÖSSZES kiadások'!D27</f>
        <v>114423</v>
      </c>
    </row>
    <row r="8" spans="1:10" ht="24.95" customHeight="1" x14ac:dyDescent="0.2">
      <c r="A8" s="199" t="s">
        <v>93</v>
      </c>
      <c r="B8" s="217">
        <f>'1. ÖSSZES bevétel (2)'!C29</f>
        <v>800400</v>
      </c>
      <c r="C8" s="217">
        <f>'1. ÖSSZES bevétel (2)'!D29</f>
        <v>800400</v>
      </c>
      <c r="D8" s="152" t="s">
        <v>194</v>
      </c>
      <c r="E8" s="218">
        <f>'2. ÖSSZES kiadások'!C28</f>
        <v>896245</v>
      </c>
      <c r="F8" s="299">
        <f>'2. ÖSSZES kiadások'!D28</f>
        <v>896245</v>
      </c>
    </row>
    <row r="9" spans="1:10" ht="24.95" customHeight="1" x14ac:dyDescent="0.2">
      <c r="A9" s="199" t="s">
        <v>179</v>
      </c>
      <c r="B9" s="217">
        <f>'1. ÖSSZES bevétel (2)'!C30</f>
        <v>623750</v>
      </c>
      <c r="C9" s="217">
        <f>'1. ÖSSZES bevétel (2)'!D30</f>
        <v>623750</v>
      </c>
      <c r="D9" s="152" t="s">
        <v>97</v>
      </c>
      <c r="E9" s="218">
        <f>'2. ÖSSZES kiadások'!C29</f>
        <v>30000</v>
      </c>
      <c r="F9" s="299">
        <f>'2. ÖSSZES kiadások'!D29</f>
        <v>30000</v>
      </c>
    </row>
    <row r="10" spans="1:10" ht="24.95" customHeight="1" x14ac:dyDescent="0.2">
      <c r="A10" s="199" t="s">
        <v>94</v>
      </c>
      <c r="B10" s="217">
        <f>'1. ÖSSZES bevétel (2)'!C32</f>
        <v>1500</v>
      </c>
      <c r="C10" s="217">
        <f>'1. ÖSSZES bevétel (2)'!D32</f>
        <v>15384</v>
      </c>
      <c r="D10" s="152" t="s">
        <v>98</v>
      </c>
      <c r="E10" s="218">
        <f>'2. ÖSSZES kiadások'!C30</f>
        <v>835237</v>
      </c>
      <c r="F10" s="299">
        <f>'2. ÖSSZES kiadások'!D30</f>
        <v>849121</v>
      </c>
    </row>
    <row r="11" spans="1:10" ht="31.5" customHeight="1" x14ac:dyDescent="0.2">
      <c r="A11" s="200" t="s">
        <v>91</v>
      </c>
      <c r="B11" s="218">
        <v>237716</v>
      </c>
      <c r="C11" s="218">
        <v>237716</v>
      </c>
      <c r="D11" s="219" t="s">
        <v>351</v>
      </c>
      <c r="E11" s="218">
        <v>27114</v>
      </c>
      <c r="F11" s="299">
        <v>27114</v>
      </c>
    </row>
    <row r="12" spans="1:10" ht="29.25" customHeight="1" x14ac:dyDescent="0.2">
      <c r="A12" s="200" t="s">
        <v>385</v>
      </c>
      <c r="B12" s="218">
        <v>250000</v>
      </c>
      <c r="C12" s="218">
        <v>250000</v>
      </c>
      <c r="D12" s="219" t="s">
        <v>386</v>
      </c>
      <c r="E12" s="218">
        <v>250000</v>
      </c>
      <c r="F12" s="299">
        <v>250000</v>
      </c>
    </row>
    <row r="13" spans="1:10" ht="50.25" customHeight="1" x14ac:dyDescent="0.2">
      <c r="A13" s="221"/>
      <c r="B13" s="219"/>
      <c r="C13" s="219"/>
      <c r="D13" s="219"/>
      <c r="E13" s="218"/>
      <c r="F13" s="627"/>
    </row>
    <row r="14" spans="1:10" ht="24.95" customHeight="1" x14ac:dyDescent="0.2">
      <c r="A14" s="297"/>
      <c r="B14" s="222"/>
      <c r="C14" s="222"/>
      <c r="D14" s="219"/>
      <c r="E14" s="218"/>
      <c r="F14" s="627"/>
    </row>
    <row r="15" spans="1:10" ht="24.95" customHeight="1" x14ac:dyDescent="0.2">
      <c r="A15" s="221"/>
      <c r="B15" s="222"/>
      <c r="C15" s="222"/>
      <c r="D15" s="219"/>
      <c r="E15" s="218"/>
      <c r="F15" s="627"/>
    </row>
    <row r="16" spans="1:10" ht="24.95" customHeight="1" x14ac:dyDescent="0.2">
      <c r="A16" s="221"/>
      <c r="B16" s="222"/>
      <c r="C16" s="222"/>
      <c r="D16" s="223"/>
      <c r="E16" s="218"/>
      <c r="F16" s="627"/>
    </row>
    <row r="17" spans="1:6" ht="24.95" customHeight="1" x14ac:dyDescent="0.2">
      <c r="A17" s="221"/>
      <c r="B17" s="222"/>
      <c r="C17" s="222"/>
      <c r="D17" s="223"/>
      <c r="E17" s="222"/>
      <c r="F17" s="627"/>
    </row>
    <row r="18" spans="1:6" ht="18" customHeight="1" x14ac:dyDescent="0.2">
      <c r="A18" s="221"/>
      <c r="B18" s="222"/>
      <c r="C18" s="222"/>
      <c r="D18" s="223"/>
      <c r="E18" s="222"/>
      <c r="F18" s="627"/>
    </row>
    <row r="19" spans="1:6" ht="18" customHeight="1" x14ac:dyDescent="0.2">
      <c r="A19" s="221"/>
      <c r="B19" s="222"/>
      <c r="C19" s="222"/>
      <c r="D19" s="223"/>
      <c r="E19" s="222"/>
      <c r="F19" s="627"/>
    </row>
    <row r="20" spans="1:6" ht="18" customHeight="1" x14ac:dyDescent="0.2">
      <c r="A20" s="224" t="s">
        <v>42</v>
      </c>
      <c r="B20" s="225">
        <f>SUM(B6:B19)</f>
        <v>2949989</v>
      </c>
      <c r="C20" s="225">
        <f>SUM(C6:C19)</f>
        <v>2963873</v>
      </c>
      <c r="D20" s="226" t="s">
        <v>42</v>
      </c>
      <c r="E20" s="226">
        <f>SUM(E6:E19)</f>
        <v>2746750</v>
      </c>
      <c r="F20" s="300">
        <f>SUM(F6:F19)</f>
        <v>2760634</v>
      </c>
    </row>
    <row r="21" spans="1:6" ht="18" customHeight="1" thickBot="1" x14ac:dyDescent="0.25">
      <c r="A21" s="227" t="s">
        <v>43</v>
      </c>
      <c r="B21" s="228" t="str">
        <f>IF(((E20-B20)&gt;0),E20-B20,"----")</f>
        <v>----</v>
      </c>
      <c r="C21" s="228" t="str">
        <f>IF(((F20-C20)&gt;0),F20-C20,"----")</f>
        <v>----</v>
      </c>
      <c r="D21" s="229" t="s">
        <v>44</v>
      </c>
      <c r="E21" s="628">
        <f>IF(((B20-E20)&gt;0),B20-E20,"----")</f>
        <v>203239</v>
      </c>
      <c r="F21" s="301">
        <f>IF(((C20-F20)&gt;0),C20-F20,"----")</f>
        <v>203239</v>
      </c>
    </row>
    <row r="22" spans="1:6" ht="18" customHeight="1" x14ac:dyDescent="0.2">
      <c r="A22" s="230"/>
      <c r="B22" s="220"/>
      <c r="C22" s="220"/>
      <c r="D22" s="220"/>
    </row>
    <row r="23" spans="1:6" ht="15.75" x14ac:dyDescent="0.2">
      <c r="A23" s="230"/>
      <c r="B23" s="220"/>
      <c r="C23" s="220"/>
      <c r="D23" s="220"/>
      <c r="E23" s="220"/>
    </row>
    <row r="24" spans="1:6" ht="15.75" x14ac:dyDescent="0.2">
      <c r="A24" s="230"/>
      <c r="B24" s="220"/>
      <c r="C24" s="220"/>
      <c r="D24" s="220"/>
      <c r="E24" s="220"/>
    </row>
    <row r="25" spans="1:6" ht="15.75" x14ac:dyDescent="0.2">
      <c r="A25" s="230"/>
      <c r="B25" s="220"/>
      <c r="C25" s="220"/>
      <c r="D25" s="220"/>
    </row>
    <row r="26" spans="1:6" ht="15.75" x14ac:dyDescent="0.2">
      <c r="A26" s="230"/>
      <c r="B26" s="220"/>
      <c r="C26" s="220"/>
      <c r="D26" s="220"/>
    </row>
    <row r="27" spans="1:6" ht="15.75" x14ac:dyDescent="0.2">
      <c r="A27" s="230"/>
      <c r="B27" s="220"/>
      <c r="C27" s="220"/>
      <c r="D27" s="220"/>
    </row>
    <row r="28" spans="1:6" ht="15.75" x14ac:dyDescent="0.2">
      <c r="A28" s="230"/>
      <c r="B28" s="220"/>
      <c r="C28" s="220"/>
      <c r="D28" s="220"/>
    </row>
    <row r="29" spans="1:6" ht="15.75" x14ac:dyDescent="0.2">
      <c r="A29" s="230"/>
      <c r="B29" s="220"/>
      <c r="C29" s="220"/>
      <c r="D29" s="220"/>
      <c r="E29" s="220"/>
    </row>
    <row r="30" spans="1:6" ht="15.75" x14ac:dyDescent="0.2">
      <c r="A30" s="230"/>
      <c r="B30" s="220"/>
      <c r="C30" s="220"/>
      <c r="D30" s="220"/>
    </row>
    <row r="31" spans="1:6" ht="15.75" x14ac:dyDescent="0.2">
      <c r="A31" s="230"/>
      <c r="B31" s="220"/>
      <c r="C31" s="220"/>
      <c r="D31" s="220"/>
    </row>
    <row r="32" spans="1:6" ht="15.75" x14ac:dyDescent="0.2">
      <c r="A32" s="230"/>
      <c r="B32" s="220"/>
      <c r="C32" s="220"/>
      <c r="D32" s="220"/>
    </row>
    <row r="33" spans="1:4" ht="15.75" x14ac:dyDescent="0.2">
      <c r="A33" s="230"/>
      <c r="B33" s="220"/>
      <c r="C33" s="220"/>
      <c r="D33" s="220"/>
    </row>
    <row r="34" spans="1:4" ht="15.75" x14ac:dyDescent="0.2">
      <c r="A34" s="230"/>
      <c r="B34" s="220"/>
      <c r="C34" s="220"/>
      <c r="D34" s="220"/>
    </row>
    <row r="35" spans="1:4" ht="15.75" x14ac:dyDescent="0.2">
      <c r="A35" s="230"/>
      <c r="B35" s="220"/>
      <c r="C35" s="220"/>
      <c r="D35" s="220"/>
    </row>
    <row r="36" spans="1:4" ht="15.75" x14ac:dyDescent="0.2">
      <c r="A36" s="230"/>
      <c r="B36" s="220"/>
      <c r="C36" s="220"/>
      <c r="D36" s="220"/>
    </row>
  </sheetData>
  <mergeCells count="4">
    <mergeCell ref="A1:E1"/>
    <mergeCell ref="A2:E2"/>
    <mergeCell ref="A4:B4"/>
    <mergeCell ref="D4:E4"/>
  </mergeCells>
  <phoneticPr fontId="23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0"/>
  </sheetPr>
  <dimension ref="A1:I36"/>
  <sheetViews>
    <sheetView view="pageBreakPreview" topLeftCell="A9" zoomScaleNormal="100" zoomScaleSheetLayoutView="100" workbookViewId="0">
      <selection activeCell="D23" sqref="D23"/>
    </sheetView>
  </sheetViews>
  <sheetFormatPr defaultColWidth="8" defaultRowHeight="12.75" x14ac:dyDescent="0.2"/>
  <cols>
    <col min="1" max="1" width="30.7109375" style="45" customWidth="1"/>
    <col min="2" max="3" width="20.140625" style="45" customWidth="1"/>
    <col min="4" max="4" width="23.7109375" style="40" customWidth="1"/>
    <col min="5" max="5" width="20" style="40" customWidth="1"/>
    <col min="6" max="6" width="24.42578125" style="40" customWidth="1"/>
    <col min="7" max="9" width="11" style="40" customWidth="1"/>
    <col min="10" max="16384" width="8" style="40"/>
  </cols>
  <sheetData>
    <row r="1" spans="1:9" ht="28.5" customHeight="1" x14ac:dyDescent="0.2">
      <c r="A1" s="692" t="s">
        <v>542</v>
      </c>
      <c r="B1" s="693"/>
      <c r="C1" s="693"/>
      <c r="D1" s="693"/>
      <c r="E1" s="693"/>
      <c r="I1" s="41"/>
    </row>
    <row r="2" spans="1:9" ht="28.5" customHeight="1" x14ac:dyDescent="0.2">
      <c r="A2" s="692" t="s">
        <v>497</v>
      </c>
      <c r="B2" s="693"/>
      <c r="C2" s="693"/>
      <c r="D2" s="693"/>
      <c r="E2" s="693"/>
      <c r="I2" s="41"/>
    </row>
    <row r="3" spans="1:9" ht="28.5" customHeight="1" thickBot="1" x14ac:dyDescent="0.25">
      <c r="A3" s="126"/>
      <c r="B3" s="267"/>
      <c r="C3" s="267"/>
      <c r="D3" s="267"/>
      <c r="F3" s="31" t="s">
        <v>146</v>
      </c>
      <c r="I3" s="41"/>
    </row>
    <row r="4" spans="1:9" ht="28.5" customHeight="1" x14ac:dyDescent="0.2">
      <c r="A4" s="696" t="s">
        <v>23</v>
      </c>
      <c r="B4" s="697"/>
      <c r="C4" s="487"/>
      <c r="D4" s="697" t="s">
        <v>7</v>
      </c>
      <c r="E4" s="697"/>
      <c r="F4" s="630"/>
      <c r="I4" s="41"/>
    </row>
    <row r="5" spans="1:9" ht="36.75" customHeight="1" x14ac:dyDescent="0.2">
      <c r="A5" s="42" t="s">
        <v>111</v>
      </c>
      <c r="B5" s="491" t="s">
        <v>405</v>
      </c>
      <c r="C5" s="491" t="s">
        <v>512</v>
      </c>
      <c r="D5" s="43" t="s">
        <v>111</v>
      </c>
      <c r="E5" s="491" t="s">
        <v>405</v>
      </c>
      <c r="F5" s="629" t="s">
        <v>512</v>
      </c>
    </row>
    <row r="6" spans="1:9" s="44" customFormat="1" ht="33.75" customHeight="1" x14ac:dyDescent="0.2">
      <c r="A6" s="197" t="s">
        <v>176</v>
      </c>
      <c r="B6" s="198">
        <f>'1. ÖSSZES bevétel (2)'!C28</f>
        <v>571846</v>
      </c>
      <c r="C6" s="198">
        <f>'1. ÖSSZES bevétel (2)'!D28</f>
        <v>571846</v>
      </c>
      <c r="D6" s="152" t="s">
        <v>373</v>
      </c>
      <c r="E6" s="203">
        <f>'2. ÖSSZES kiadások'!C31</f>
        <v>136582</v>
      </c>
      <c r="F6" s="303">
        <f>'2. ÖSSZES kiadások'!D31</f>
        <v>136582</v>
      </c>
    </row>
    <row r="7" spans="1:9" ht="15.75" customHeight="1" x14ac:dyDescent="0.2">
      <c r="A7" s="199" t="s">
        <v>90</v>
      </c>
      <c r="B7" s="198">
        <f>'1. ÖSSZES bevétel (2)'!C31</f>
        <v>168276</v>
      </c>
      <c r="C7" s="198">
        <f>'1. ÖSSZES bevétel (2)'!D31</f>
        <v>168276</v>
      </c>
      <c r="D7" s="152" t="s">
        <v>95</v>
      </c>
      <c r="E7" s="203">
        <f>'2. ÖSSZES kiadások'!C32</f>
        <v>2897034</v>
      </c>
      <c r="F7" s="303">
        <f>'2. ÖSSZES kiadások'!D32</f>
        <v>2897034</v>
      </c>
    </row>
    <row r="8" spans="1:9" ht="36" customHeight="1" x14ac:dyDescent="0.2">
      <c r="A8" s="197" t="s">
        <v>223</v>
      </c>
      <c r="B8" s="198">
        <f>'1. ÖSSZES bevétel (2)'!C33</f>
        <v>4000</v>
      </c>
      <c r="C8" s="198">
        <f>'1. ÖSSZES bevétel (2)'!D33</f>
        <v>4000</v>
      </c>
      <c r="D8" s="302" t="s">
        <v>96</v>
      </c>
      <c r="E8" s="203">
        <f>'2. ÖSSZES kiadások'!C33</f>
        <v>257994</v>
      </c>
      <c r="F8" s="303">
        <f>'2. ÖSSZES kiadások'!D33</f>
        <v>257994</v>
      </c>
    </row>
    <row r="9" spans="1:9" ht="36" customHeight="1" x14ac:dyDescent="0.2">
      <c r="A9" s="200" t="s">
        <v>91</v>
      </c>
      <c r="B9" s="198">
        <v>2046000</v>
      </c>
      <c r="C9" s="198">
        <v>2046000</v>
      </c>
      <c r="D9" s="201" t="s">
        <v>310</v>
      </c>
      <c r="E9" s="203">
        <v>1751</v>
      </c>
      <c r="F9" s="303">
        <v>1751</v>
      </c>
    </row>
    <row r="10" spans="1:9" ht="24.95" customHeight="1" x14ac:dyDescent="0.2">
      <c r="A10" s="202" t="s">
        <v>398</v>
      </c>
      <c r="B10" s="203">
        <v>300000</v>
      </c>
      <c r="C10" s="203">
        <v>300000</v>
      </c>
      <c r="D10" s="204"/>
      <c r="E10" s="203"/>
      <c r="F10" s="632"/>
    </row>
    <row r="11" spans="1:9" ht="24.95" customHeight="1" x14ac:dyDescent="0.2">
      <c r="A11" s="202"/>
      <c r="B11" s="203"/>
      <c r="C11" s="203"/>
      <c r="D11" s="205"/>
      <c r="E11" s="203"/>
      <c r="F11" s="631"/>
    </row>
    <row r="12" spans="1:9" ht="24.95" customHeight="1" x14ac:dyDescent="0.2">
      <c r="A12" s="206"/>
      <c r="B12" s="203"/>
      <c r="C12" s="203"/>
      <c r="D12" s="204"/>
      <c r="E12" s="203"/>
      <c r="F12" s="631"/>
    </row>
    <row r="13" spans="1:9" ht="24.95" customHeight="1" x14ac:dyDescent="0.2">
      <c r="A13" s="206"/>
      <c r="B13" s="203"/>
      <c r="C13" s="203"/>
      <c r="D13" s="204"/>
      <c r="E13" s="203"/>
      <c r="F13" s="631"/>
    </row>
    <row r="14" spans="1:9" ht="24.95" customHeight="1" x14ac:dyDescent="0.2">
      <c r="A14" s="206"/>
      <c r="B14" s="203"/>
      <c r="C14" s="203"/>
      <c r="D14" s="205"/>
      <c r="E14" s="203"/>
      <c r="F14" s="631"/>
    </row>
    <row r="15" spans="1:9" ht="24.95" customHeight="1" x14ac:dyDescent="0.2">
      <c r="A15" s="206"/>
      <c r="B15" s="203"/>
      <c r="C15" s="203"/>
      <c r="D15" s="205"/>
      <c r="E15" s="203"/>
      <c r="F15" s="631"/>
    </row>
    <row r="16" spans="1:9" ht="24.95" customHeight="1" x14ac:dyDescent="0.2">
      <c r="A16" s="206"/>
      <c r="B16" s="207"/>
      <c r="C16" s="207"/>
      <c r="D16" s="205"/>
      <c r="E16" s="207"/>
      <c r="F16" s="631"/>
    </row>
    <row r="17" spans="1:6" ht="18" customHeight="1" x14ac:dyDescent="0.2">
      <c r="A17" s="206"/>
      <c r="B17" s="207"/>
      <c r="C17" s="207"/>
      <c r="D17" s="205"/>
      <c r="E17" s="207"/>
      <c r="F17" s="631"/>
    </row>
    <row r="18" spans="1:6" ht="18" customHeight="1" x14ac:dyDescent="0.2">
      <c r="A18" s="206"/>
      <c r="B18" s="207"/>
      <c r="C18" s="207"/>
      <c r="D18" s="205"/>
      <c r="E18" s="207"/>
      <c r="F18" s="631"/>
    </row>
    <row r="19" spans="1:6" ht="38.25" customHeight="1" x14ac:dyDescent="0.2">
      <c r="A19" s="208" t="s">
        <v>42</v>
      </c>
      <c r="B19" s="209">
        <f>SUM(B6:B18)</f>
        <v>3090122</v>
      </c>
      <c r="C19" s="209">
        <f>SUM(C6:C18)</f>
        <v>3090122</v>
      </c>
      <c r="D19" s="210" t="s">
        <v>42</v>
      </c>
      <c r="E19" s="633">
        <f>SUM(E6:E18)</f>
        <v>3293361</v>
      </c>
      <c r="F19" s="304">
        <f>SUM(F6:F18)</f>
        <v>3293361</v>
      </c>
    </row>
    <row r="20" spans="1:6" ht="18" customHeight="1" thickBot="1" x14ac:dyDescent="0.25">
      <c r="A20" s="211" t="s">
        <v>43</v>
      </c>
      <c r="B20" s="212">
        <f>IF(((E19-B19)&gt;0),E19-B19,"----")</f>
        <v>203239</v>
      </c>
      <c r="C20" s="212">
        <f>IF(((F19-C19)&gt;0),F19-C19,"----")</f>
        <v>203239</v>
      </c>
      <c r="D20" s="213" t="s">
        <v>44</v>
      </c>
      <c r="E20" s="634" t="str">
        <f>IF(((B19-E19)&gt;0),B19-E19,"----")</f>
        <v>----</v>
      </c>
      <c r="F20" s="305" t="str">
        <f>IF(((C19-F19)&gt;0),C19-F19,"----")</f>
        <v>----</v>
      </c>
    </row>
    <row r="21" spans="1:6" ht="18" customHeight="1" x14ac:dyDescent="0.2">
      <c r="A21" s="214"/>
      <c r="B21" s="214"/>
      <c r="C21" s="214"/>
      <c r="D21" s="215"/>
    </row>
    <row r="22" spans="1:6" ht="15.75" x14ac:dyDescent="0.2">
      <c r="A22" s="214"/>
      <c r="B22" s="214"/>
      <c r="C22" s="214"/>
      <c r="D22" s="214"/>
      <c r="E22" s="214"/>
    </row>
    <row r="23" spans="1:6" ht="15.75" x14ac:dyDescent="0.2">
      <c r="A23" s="214"/>
      <c r="B23" s="214"/>
      <c r="C23" s="214"/>
      <c r="D23" s="215"/>
    </row>
    <row r="24" spans="1:6" ht="15.75" x14ac:dyDescent="0.2">
      <c r="A24" s="214"/>
      <c r="B24" s="214"/>
      <c r="C24" s="214"/>
      <c r="D24" s="215"/>
    </row>
    <row r="25" spans="1:6" ht="15.75" x14ac:dyDescent="0.2">
      <c r="A25" s="214"/>
      <c r="B25" s="214"/>
      <c r="C25" s="214"/>
      <c r="D25" s="215"/>
    </row>
    <row r="26" spans="1:6" ht="15.75" x14ac:dyDescent="0.2">
      <c r="A26" s="214"/>
      <c r="B26" s="214"/>
      <c r="C26" s="214"/>
      <c r="D26" s="215"/>
    </row>
    <row r="27" spans="1:6" ht="15.75" x14ac:dyDescent="0.2">
      <c r="A27" s="214"/>
      <c r="B27" s="214">
        <f>B24-B22</f>
        <v>0</v>
      </c>
      <c r="C27" s="214"/>
      <c r="D27" s="214">
        <f>D24-D22</f>
        <v>0</v>
      </c>
      <c r="E27" s="45">
        <f>E24-E22</f>
        <v>0</v>
      </c>
    </row>
    <row r="28" spans="1:6" ht="15.75" x14ac:dyDescent="0.2">
      <c r="A28" s="214"/>
      <c r="B28" s="214"/>
      <c r="C28" s="214"/>
      <c r="D28" s="215"/>
    </row>
    <row r="29" spans="1:6" ht="15.75" x14ac:dyDescent="0.2">
      <c r="A29" s="214"/>
      <c r="B29" s="214"/>
      <c r="C29" s="214"/>
      <c r="D29" s="215"/>
    </row>
    <row r="30" spans="1:6" ht="15.75" x14ac:dyDescent="0.2">
      <c r="A30" s="214"/>
      <c r="B30" s="214"/>
      <c r="C30" s="214"/>
      <c r="D30" s="215"/>
    </row>
    <row r="31" spans="1:6" ht="15.75" x14ac:dyDescent="0.2">
      <c r="A31" s="214"/>
      <c r="B31" s="214"/>
      <c r="C31" s="214"/>
      <c r="D31" s="215"/>
    </row>
    <row r="32" spans="1:6" ht="15.75" x14ac:dyDescent="0.2">
      <c r="A32" s="214"/>
      <c r="B32" s="214"/>
      <c r="C32" s="214"/>
      <c r="D32" s="215"/>
    </row>
    <row r="33" spans="1:4" ht="15.75" x14ac:dyDescent="0.2">
      <c r="A33" s="214"/>
      <c r="B33" s="214"/>
      <c r="C33" s="214"/>
      <c r="D33" s="215"/>
    </row>
    <row r="34" spans="1:4" ht="15.75" x14ac:dyDescent="0.2">
      <c r="A34" s="214"/>
      <c r="B34" s="214"/>
      <c r="C34" s="214"/>
      <c r="D34" s="215"/>
    </row>
    <row r="35" spans="1:4" ht="15.75" x14ac:dyDescent="0.2">
      <c r="A35" s="214"/>
      <c r="B35" s="214"/>
      <c r="C35" s="214"/>
      <c r="D35" s="215"/>
    </row>
    <row r="36" spans="1:4" ht="15.75" x14ac:dyDescent="0.2">
      <c r="A36" s="214"/>
      <c r="B36" s="214"/>
      <c r="C36" s="214"/>
      <c r="D36" s="215"/>
    </row>
  </sheetData>
  <mergeCells count="4">
    <mergeCell ref="A1:E1"/>
    <mergeCell ref="A2:E2"/>
    <mergeCell ref="A4:B4"/>
    <mergeCell ref="D4:E4"/>
  </mergeCells>
  <phoneticPr fontId="23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2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14"/>
  <sheetViews>
    <sheetView view="pageBreakPreview" topLeftCell="B1" zoomScale="60" zoomScaleNormal="100" workbookViewId="0">
      <selection activeCell="D23" sqref="D23"/>
    </sheetView>
  </sheetViews>
  <sheetFormatPr defaultColWidth="8" defaultRowHeight="15.75" x14ac:dyDescent="0.25"/>
  <cols>
    <col min="1" max="2" width="8" style="46"/>
    <col min="3" max="3" width="23.7109375" style="46" customWidth="1"/>
    <col min="4" max="4" width="6.140625" style="46" customWidth="1"/>
    <col min="5" max="5" width="4.28515625" style="46" customWidth="1"/>
    <col min="6" max="6" width="27.140625" style="46" customWidth="1"/>
    <col min="7" max="9" width="15.7109375" style="46" customWidth="1"/>
    <col min="10" max="16384" width="8" style="46"/>
  </cols>
  <sheetData>
    <row r="1" spans="3:10" x14ac:dyDescent="0.25">
      <c r="C1" s="698" t="s">
        <v>543</v>
      </c>
      <c r="D1" s="698"/>
      <c r="E1" s="698"/>
      <c r="F1" s="698"/>
      <c r="G1" s="698"/>
      <c r="H1" s="698"/>
      <c r="I1" s="698"/>
    </row>
    <row r="2" spans="3:10" ht="36" customHeight="1" x14ac:dyDescent="0.25">
      <c r="C2" s="698" t="s">
        <v>449</v>
      </c>
      <c r="D2" s="698"/>
      <c r="E2" s="698"/>
      <c r="F2" s="698"/>
      <c r="G2" s="698"/>
      <c r="H2" s="698"/>
      <c r="I2" s="698"/>
    </row>
    <row r="3" spans="3:10" ht="16.5" thickBot="1" x14ac:dyDescent="0.3">
      <c r="I3" s="47" t="s">
        <v>45</v>
      </c>
      <c r="J3" s="48"/>
    </row>
    <row r="4" spans="3:10" x14ac:dyDescent="0.25">
      <c r="C4" s="703" t="s">
        <v>111</v>
      </c>
      <c r="D4" s="704"/>
      <c r="E4" s="704"/>
      <c r="F4" s="704"/>
      <c r="G4" s="69" t="s">
        <v>46</v>
      </c>
      <c r="H4" s="69" t="s">
        <v>47</v>
      </c>
      <c r="I4" s="70" t="s">
        <v>140</v>
      </c>
    </row>
    <row r="5" spans="3:10" ht="17.25" customHeight="1" x14ac:dyDescent="0.25">
      <c r="C5" s="699" t="s">
        <v>2</v>
      </c>
      <c r="D5" s="700"/>
      <c r="E5" s="700"/>
      <c r="F5" s="700"/>
      <c r="G5" s="49">
        <f>'9.1.mell működés mérleg'!C20-'9.1.mell működés mérleg'!C11</f>
        <v>2726157</v>
      </c>
      <c r="H5" s="49">
        <f>'9.2.mell felhalm mérleg'!C19-'9.2.mell felhalm mérleg'!C9</f>
        <v>1044122</v>
      </c>
      <c r="I5" s="50">
        <f>G5+H5</f>
        <v>3770279</v>
      </c>
    </row>
    <row r="6" spans="3:10" ht="20.25" customHeight="1" x14ac:dyDescent="0.25">
      <c r="C6" s="699" t="s">
        <v>48</v>
      </c>
      <c r="D6" s="700"/>
      <c r="E6" s="700"/>
      <c r="F6" s="700"/>
      <c r="G6" s="49">
        <f>'9.1.mell működés mérleg'!F20</f>
        <v>2760634</v>
      </c>
      <c r="H6" s="49">
        <f>'9.2.mell felhalm mérleg'!F19</f>
        <v>3293361</v>
      </c>
      <c r="I6" s="50">
        <f>G6+H6</f>
        <v>6053995</v>
      </c>
    </row>
    <row r="7" spans="3:10" s="51" customFormat="1" ht="15.75" customHeight="1" x14ac:dyDescent="0.25">
      <c r="C7" s="705" t="s">
        <v>49</v>
      </c>
      <c r="D7" s="706"/>
      <c r="E7" s="706"/>
      <c r="F7" s="706"/>
      <c r="G7" s="71">
        <f>G5-G6</f>
        <v>-34477</v>
      </c>
      <c r="H7" s="71">
        <f>H5-H6</f>
        <v>-2249239</v>
      </c>
      <c r="I7" s="50">
        <f>G7+H7</f>
        <v>-2283716</v>
      </c>
    </row>
    <row r="8" spans="3:10" s="51" customFormat="1" ht="24" customHeight="1" x14ac:dyDescent="0.25">
      <c r="C8" s="705" t="s">
        <v>50</v>
      </c>
      <c r="D8" s="706"/>
      <c r="E8" s="706"/>
      <c r="F8" s="706"/>
      <c r="G8" s="71">
        <f>'9.1.mell működés mérleg'!C11</f>
        <v>237716</v>
      </c>
      <c r="H8" s="71">
        <v>2046000</v>
      </c>
      <c r="I8" s="50">
        <f>G8+H8</f>
        <v>2283716</v>
      </c>
    </row>
    <row r="9" spans="3:10" x14ac:dyDescent="0.25">
      <c r="C9" s="699" t="s">
        <v>51</v>
      </c>
      <c r="D9" s="700"/>
      <c r="E9" s="700"/>
      <c r="F9" s="700"/>
      <c r="G9" s="49"/>
      <c r="H9" s="49"/>
      <c r="I9" s="50">
        <f t="shared" ref="I9:I11" si="0">G9+H9</f>
        <v>0</v>
      </c>
    </row>
    <row r="10" spans="3:10" x14ac:dyDescent="0.25">
      <c r="C10" s="699" t="s">
        <v>52</v>
      </c>
      <c r="D10" s="700"/>
      <c r="E10" s="700"/>
      <c r="F10" s="700"/>
      <c r="G10" s="49"/>
      <c r="H10" s="49"/>
      <c r="I10" s="50">
        <f t="shared" si="0"/>
        <v>0</v>
      </c>
    </row>
    <row r="11" spans="3:10" s="51" customFormat="1" ht="24" customHeight="1" x14ac:dyDescent="0.25">
      <c r="C11" s="705" t="s">
        <v>53</v>
      </c>
      <c r="D11" s="706"/>
      <c r="E11" s="706"/>
      <c r="F11" s="706"/>
      <c r="G11" s="71"/>
      <c r="H11" s="71"/>
      <c r="I11" s="50">
        <f t="shared" si="0"/>
        <v>0</v>
      </c>
    </row>
    <row r="12" spans="3:10" x14ac:dyDescent="0.25">
      <c r="C12" s="699" t="s">
        <v>141</v>
      </c>
      <c r="D12" s="700"/>
      <c r="E12" s="700"/>
      <c r="F12" s="700"/>
      <c r="G12" s="49">
        <f>G6+G7+G8</f>
        <v>2963873</v>
      </c>
      <c r="H12" s="49">
        <f>H6+H7+H8</f>
        <v>3090122</v>
      </c>
      <c r="I12" s="50">
        <f>G12+H12</f>
        <v>6053995</v>
      </c>
    </row>
    <row r="13" spans="3:10" ht="16.5" thickBot="1" x14ac:dyDescent="0.3">
      <c r="C13" s="701" t="s">
        <v>177</v>
      </c>
      <c r="D13" s="702"/>
      <c r="E13" s="702"/>
      <c r="F13" s="702"/>
      <c r="G13" s="52">
        <f>G5+G8</f>
        <v>2963873</v>
      </c>
      <c r="H13" s="52">
        <f>H5+H8</f>
        <v>3090122</v>
      </c>
      <c r="I13" s="53">
        <f>G13+H13</f>
        <v>6053995</v>
      </c>
    </row>
    <row r="14" spans="3:10" x14ac:dyDescent="0.25">
      <c r="C14" s="54"/>
      <c r="D14" s="54"/>
      <c r="E14" s="54"/>
      <c r="F14" s="54"/>
    </row>
  </sheetData>
  <mergeCells count="12">
    <mergeCell ref="C1:I1"/>
    <mergeCell ref="C2:I2"/>
    <mergeCell ref="C12:F12"/>
    <mergeCell ref="C13:F13"/>
    <mergeCell ref="C4:F4"/>
    <mergeCell ref="C5:F5"/>
    <mergeCell ref="C6:F6"/>
    <mergeCell ref="C7:F7"/>
    <mergeCell ref="C11:F11"/>
    <mergeCell ref="C8:F8"/>
    <mergeCell ref="C9:F9"/>
    <mergeCell ref="C10:F10"/>
  </mergeCells>
  <phoneticPr fontId="32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32"/>
  <sheetViews>
    <sheetView view="pageBreakPreview" zoomScale="60" zoomScaleNormal="80" workbookViewId="0">
      <selection activeCell="D23" sqref="D23"/>
    </sheetView>
  </sheetViews>
  <sheetFormatPr defaultColWidth="9.140625" defaultRowHeight="15" x14ac:dyDescent="0.25"/>
  <cols>
    <col min="1" max="1" width="23.85546875" style="114" customWidth="1"/>
    <col min="2" max="2" width="21.140625" style="114" customWidth="1"/>
    <col min="3" max="3" width="27.42578125" style="114" customWidth="1"/>
    <col min="4" max="4" width="39.7109375" style="114" customWidth="1"/>
    <col min="5" max="5" width="31.42578125" style="114" customWidth="1"/>
    <col min="6" max="6" width="36" style="114" customWidth="1"/>
    <col min="7" max="7" width="24.42578125" style="114" customWidth="1"/>
    <col min="8" max="8" width="10" style="114" customWidth="1"/>
    <col min="9" max="16384" width="9.140625" style="114"/>
  </cols>
  <sheetData>
    <row r="2" spans="1:7" x14ac:dyDescent="0.25">
      <c r="C2" s="710" t="s">
        <v>544</v>
      </c>
      <c r="D2" s="710"/>
      <c r="E2" s="710"/>
      <c r="F2" s="711"/>
    </row>
    <row r="3" spans="1:7" ht="15" customHeight="1" x14ac:dyDescent="0.25">
      <c r="A3" s="187"/>
      <c r="B3" s="187"/>
      <c r="C3" s="709" t="s">
        <v>272</v>
      </c>
      <c r="D3" s="709"/>
      <c r="E3" s="709"/>
      <c r="F3" s="709"/>
    </row>
    <row r="4" spans="1:7" ht="15" customHeight="1" x14ac:dyDescent="0.25">
      <c r="A4" s="187"/>
      <c r="B4" s="187"/>
      <c r="C4" s="709"/>
      <c r="D4" s="709"/>
      <c r="E4" s="709"/>
      <c r="F4" s="709"/>
    </row>
    <row r="5" spans="1:7" ht="24" customHeight="1" x14ac:dyDescent="0.25">
      <c r="A5" s="707" t="s">
        <v>311</v>
      </c>
      <c r="B5" s="707"/>
      <c r="C5" s="707"/>
      <c r="D5" s="708"/>
      <c r="E5" s="708"/>
      <c r="F5" s="708"/>
      <c r="G5" s="708"/>
    </row>
    <row r="6" spans="1:7" ht="34.5" customHeight="1" x14ac:dyDescent="0.25">
      <c r="A6" s="188" t="s">
        <v>312</v>
      </c>
      <c r="B6" s="188" t="s">
        <v>313</v>
      </c>
      <c r="C6" s="188" t="s">
        <v>314</v>
      </c>
      <c r="D6" s="115" t="s">
        <v>465</v>
      </c>
      <c r="E6" s="116" t="s">
        <v>466</v>
      </c>
      <c r="F6" s="117" t="s">
        <v>315</v>
      </c>
      <c r="G6" s="118" t="s">
        <v>316</v>
      </c>
    </row>
    <row r="7" spans="1:7" ht="41.25" customHeight="1" x14ac:dyDescent="0.25">
      <c r="A7" s="189" t="s">
        <v>317</v>
      </c>
      <c r="B7" s="190">
        <v>517724389</v>
      </c>
      <c r="C7" s="191" t="s">
        <v>298</v>
      </c>
      <c r="D7" s="425">
        <v>517724389</v>
      </c>
      <c r="E7" s="425">
        <v>607701144</v>
      </c>
      <c r="F7" s="119" t="s">
        <v>335</v>
      </c>
      <c r="G7" s="120">
        <v>89976755</v>
      </c>
    </row>
    <row r="8" spans="1:7" ht="31.5" x14ac:dyDescent="0.25">
      <c r="A8" s="189" t="s">
        <v>318</v>
      </c>
      <c r="B8" s="190">
        <v>198411330</v>
      </c>
      <c r="C8" s="191" t="s">
        <v>299</v>
      </c>
      <c r="D8" s="425">
        <v>198411330</v>
      </c>
      <c r="E8" s="425">
        <v>219331909</v>
      </c>
      <c r="F8" s="121" t="s">
        <v>8</v>
      </c>
      <c r="G8" s="122"/>
    </row>
    <row r="9" spans="1:7" ht="31.5" x14ac:dyDescent="0.25">
      <c r="A9" s="189" t="s">
        <v>319</v>
      </c>
      <c r="B9" s="190">
        <v>79637108</v>
      </c>
      <c r="C9" s="191" t="s">
        <v>301</v>
      </c>
      <c r="D9" s="425">
        <v>79637108</v>
      </c>
      <c r="E9" s="425">
        <v>82002943</v>
      </c>
      <c r="F9" s="121" t="s">
        <v>8</v>
      </c>
      <c r="G9" s="122"/>
    </row>
    <row r="10" spans="1:7" ht="47.25" x14ac:dyDescent="0.25">
      <c r="A10" s="189" t="s">
        <v>320</v>
      </c>
      <c r="B10" s="190">
        <v>631943600</v>
      </c>
      <c r="C10" s="191" t="s">
        <v>300</v>
      </c>
      <c r="D10" s="427">
        <v>627503600</v>
      </c>
      <c r="E10" s="427">
        <v>631943600</v>
      </c>
      <c r="F10" s="121" t="s">
        <v>321</v>
      </c>
      <c r="G10" s="123"/>
    </row>
    <row r="11" spans="1:7" ht="47.25" x14ac:dyDescent="0.25">
      <c r="A11" s="189" t="s">
        <v>322</v>
      </c>
      <c r="B11" s="190">
        <v>250056875</v>
      </c>
      <c r="C11" s="191" t="s">
        <v>302</v>
      </c>
      <c r="D11" s="427">
        <v>243833875</v>
      </c>
      <c r="E11" s="427">
        <v>250056875</v>
      </c>
      <c r="F11" s="121" t="s">
        <v>334</v>
      </c>
      <c r="G11" s="122"/>
    </row>
    <row r="12" spans="1:7" ht="92.25" customHeight="1" x14ac:dyDescent="0.25">
      <c r="A12" s="189" t="s">
        <v>323</v>
      </c>
      <c r="B12" s="190">
        <v>80000000</v>
      </c>
      <c r="C12" s="191" t="s">
        <v>324</v>
      </c>
      <c r="D12" s="428">
        <v>80000000</v>
      </c>
      <c r="E12" s="428">
        <v>80000000</v>
      </c>
      <c r="F12" s="121" t="s">
        <v>8</v>
      </c>
      <c r="G12" s="122"/>
    </row>
    <row r="13" spans="1:7" ht="47.25" x14ac:dyDescent="0.25">
      <c r="A13" s="189" t="s">
        <v>325</v>
      </c>
      <c r="B13" s="190">
        <v>409999561</v>
      </c>
      <c r="C13" s="191" t="s">
        <v>303</v>
      </c>
      <c r="D13" s="429">
        <v>399749645</v>
      </c>
      <c r="E13" s="429">
        <v>409999561</v>
      </c>
      <c r="F13" s="121" t="s">
        <v>326</v>
      </c>
      <c r="G13" s="122"/>
    </row>
    <row r="14" spans="1:7" ht="31.5" x14ac:dyDescent="0.25">
      <c r="A14" s="189" t="s">
        <v>327</v>
      </c>
      <c r="B14" s="190">
        <v>350000000</v>
      </c>
      <c r="C14" s="191" t="s">
        <v>304</v>
      </c>
      <c r="D14" s="426">
        <v>52484120</v>
      </c>
      <c r="E14" s="426">
        <v>350000000</v>
      </c>
      <c r="F14" s="121" t="s">
        <v>8</v>
      </c>
      <c r="G14" s="122"/>
    </row>
    <row r="15" spans="1:7" ht="47.25" x14ac:dyDescent="0.25">
      <c r="A15" s="189" t="s">
        <v>328</v>
      </c>
      <c r="B15" s="190">
        <v>154245100</v>
      </c>
      <c r="C15" s="191" t="s">
        <v>305</v>
      </c>
      <c r="D15" s="426">
        <v>36073640</v>
      </c>
      <c r="E15" s="426">
        <v>154245100</v>
      </c>
      <c r="F15" s="121" t="s">
        <v>326</v>
      </c>
      <c r="G15" s="122"/>
    </row>
    <row r="16" spans="1:7" ht="15.75" x14ac:dyDescent="0.25">
      <c r="A16" s="192" t="s">
        <v>307</v>
      </c>
      <c r="B16" s="193">
        <v>9000000</v>
      </c>
      <c r="C16" s="192" t="s">
        <v>306</v>
      </c>
      <c r="D16" s="430">
        <v>9000000</v>
      </c>
      <c r="E16" s="430">
        <v>9000000</v>
      </c>
      <c r="F16" s="122" t="s">
        <v>8</v>
      </c>
      <c r="G16" s="122"/>
    </row>
    <row r="17" spans="1:7" ht="47.25" x14ac:dyDescent="0.25">
      <c r="A17" s="192" t="s">
        <v>460</v>
      </c>
      <c r="B17" s="193">
        <v>499971487</v>
      </c>
      <c r="C17" s="424" t="s">
        <v>462</v>
      </c>
      <c r="D17" s="430">
        <v>123814388</v>
      </c>
      <c r="E17" s="430">
        <v>499971487</v>
      </c>
      <c r="F17" s="122"/>
      <c r="G17" s="122"/>
    </row>
    <row r="18" spans="1:7" ht="47.25" x14ac:dyDescent="0.25">
      <c r="A18" s="192" t="s">
        <v>461</v>
      </c>
      <c r="B18" s="193">
        <v>491544185</v>
      </c>
      <c r="C18" s="424" t="s">
        <v>463</v>
      </c>
      <c r="D18" s="430">
        <v>176404329</v>
      </c>
      <c r="E18" s="430">
        <v>491544185</v>
      </c>
      <c r="F18" s="122"/>
      <c r="G18" s="122"/>
    </row>
    <row r="19" spans="1:7" ht="15.75" x14ac:dyDescent="0.25">
      <c r="A19" s="192" t="s">
        <v>346</v>
      </c>
      <c r="B19" s="193">
        <v>90000000</v>
      </c>
      <c r="C19" s="192" t="s">
        <v>464</v>
      </c>
      <c r="D19" s="430">
        <v>90000000</v>
      </c>
      <c r="E19" s="430">
        <v>90000000</v>
      </c>
      <c r="F19" s="122"/>
      <c r="G19" s="122"/>
    </row>
    <row r="20" spans="1:7" ht="15.75" x14ac:dyDescent="0.25">
      <c r="A20" s="194" t="s">
        <v>169</v>
      </c>
      <c r="B20" s="195">
        <f>SUM(B7:B19)</f>
        <v>3762533635</v>
      </c>
      <c r="C20" s="196"/>
      <c r="D20" s="431">
        <f>SUM(D7:D19)</f>
        <v>2634636424</v>
      </c>
      <c r="E20" s="431">
        <f>SUM(E7:E19)</f>
        <v>3875796804</v>
      </c>
      <c r="F20" s="124"/>
      <c r="G20" s="125">
        <f>SUM(G7:G16)</f>
        <v>89976755</v>
      </c>
    </row>
    <row r="21" spans="1:7" ht="15.75" x14ac:dyDescent="0.25">
      <c r="A21" s="187"/>
      <c r="B21" s="187"/>
      <c r="C21" s="187"/>
    </row>
    <row r="22" spans="1:7" ht="15.75" x14ac:dyDescent="0.25">
      <c r="A22" s="187"/>
      <c r="B22" s="187"/>
      <c r="C22" s="187"/>
    </row>
    <row r="23" spans="1:7" ht="15.75" x14ac:dyDescent="0.25">
      <c r="A23" s="187"/>
      <c r="B23" s="187"/>
      <c r="C23" s="187"/>
    </row>
    <row r="24" spans="1:7" ht="15.75" x14ac:dyDescent="0.25">
      <c r="A24" s="187"/>
      <c r="B24" s="187"/>
      <c r="C24" s="187"/>
    </row>
    <row r="25" spans="1:7" ht="15.75" x14ac:dyDescent="0.25">
      <c r="A25" s="187"/>
      <c r="B25" s="187"/>
      <c r="C25" s="187"/>
    </row>
    <row r="26" spans="1:7" ht="15.75" x14ac:dyDescent="0.25">
      <c r="A26" s="187"/>
      <c r="B26" s="187"/>
      <c r="C26" s="187"/>
    </row>
    <row r="27" spans="1:7" ht="15.75" x14ac:dyDescent="0.25">
      <c r="A27" s="187"/>
      <c r="B27" s="187"/>
      <c r="C27" s="187"/>
    </row>
    <row r="28" spans="1:7" ht="15.75" x14ac:dyDescent="0.25">
      <c r="A28" s="187"/>
      <c r="B28" s="187"/>
      <c r="C28" s="187"/>
    </row>
    <row r="29" spans="1:7" ht="15.75" x14ac:dyDescent="0.25">
      <c r="A29" s="187"/>
      <c r="B29" s="187"/>
      <c r="C29" s="187"/>
    </row>
    <row r="30" spans="1:7" ht="15.75" x14ac:dyDescent="0.25">
      <c r="A30" s="187"/>
      <c r="B30" s="187"/>
      <c r="C30" s="187"/>
    </row>
    <row r="31" spans="1:7" ht="15.75" x14ac:dyDescent="0.25">
      <c r="A31" s="187"/>
      <c r="B31" s="187"/>
      <c r="C31" s="187"/>
    </row>
    <row r="32" spans="1:7" ht="15.75" x14ac:dyDescent="0.25">
      <c r="A32" s="187"/>
      <c r="B32" s="187"/>
      <c r="C32" s="187"/>
    </row>
  </sheetData>
  <mergeCells count="3">
    <mergeCell ref="A5:G5"/>
    <mergeCell ref="C3:F4"/>
    <mergeCell ref="C2:F2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7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50"/>
  </sheetPr>
  <dimension ref="A1:P36"/>
  <sheetViews>
    <sheetView view="pageBreakPreview" topLeftCell="B1" zoomScale="60" zoomScaleNormal="100" workbookViewId="0">
      <selection activeCell="D23" sqref="D23"/>
    </sheetView>
  </sheetViews>
  <sheetFormatPr defaultRowHeight="12.75" x14ac:dyDescent="0.2"/>
  <cols>
    <col min="1" max="1" width="8.42578125" style="91" customWidth="1"/>
    <col min="2" max="2" width="21.85546875" style="91" customWidth="1"/>
    <col min="3" max="3" width="38.42578125" style="91" customWidth="1"/>
    <col min="4" max="4" width="11.140625" style="91" customWidth="1"/>
    <col min="5" max="5" width="11.5703125" style="91" customWidth="1"/>
    <col min="6" max="16384" width="9.140625" style="91"/>
  </cols>
  <sheetData>
    <row r="1" spans="1:16" x14ac:dyDescent="0.2">
      <c r="B1" s="714"/>
      <c r="C1" s="714"/>
      <c r="D1" s="714"/>
      <c r="E1" s="714"/>
    </row>
    <row r="2" spans="1:16" x14ac:dyDescent="0.2">
      <c r="B2" s="715" t="s">
        <v>536</v>
      </c>
      <c r="C2" s="715"/>
      <c r="D2" s="715"/>
      <c r="E2" s="715"/>
    </row>
    <row r="3" spans="1:16" ht="15.75" x14ac:dyDescent="0.2">
      <c r="A3" s="184"/>
      <c r="B3" s="716" t="s">
        <v>106</v>
      </c>
      <c r="C3" s="716"/>
      <c r="D3" s="717"/>
      <c r="E3" s="717"/>
    </row>
    <row r="4" spans="1:16" ht="12.75" customHeight="1" x14ac:dyDescent="0.2">
      <c r="A4" s="184"/>
      <c r="B4" s="726" t="s">
        <v>450</v>
      </c>
      <c r="C4" s="726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</row>
    <row r="5" spans="1:16" ht="17.25" customHeight="1" thickBot="1" x14ac:dyDescent="0.25">
      <c r="A5" s="184"/>
      <c r="B5" s="169"/>
      <c r="C5" s="169"/>
      <c r="D5" s="56"/>
      <c r="E5" s="57" t="s">
        <v>45</v>
      </c>
    </row>
    <row r="6" spans="1:16" ht="20.25" customHeight="1" thickTop="1" x14ac:dyDescent="0.2">
      <c r="A6" s="718" t="s">
        <v>0</v>
      </c>
      <c r="B6" s="720" t="s">
        <v>111</v>
      </c>
      <c r="C6" s="720" t="s">
        <v>54</v>
      </c>
      <c r="D6" s="722" t="s">
        <v>55</v>
      </c>
      <c r="E6" s="723"/>
    </row>
    <row r="7" spans="1:16" ht="15.75" customHeight="1" x14ac:dyDescent="0.2">
      <c r="A7" s="719"/>
      <c r="B7" s="721"/>
      <c r="C7" s="721"/>
      <c r="D7" s="724"/>
      <c r="E7" s="725"/>
    </row>
    <row r="8" spans="1:16" ht="30.75" customHeight="1" x14ac:dyDescent="0.25">
      <c r="A8" s="306" t="s">
        <v>108</v>
      </c>
      <c r="B8" s="307" t="s">
        <v>56</v>
      </c>
      <c r="C8" s="308" t="s">
        <v>57</v>
      </c>
      <c r="D8" s="311"/>
      <c r="E8" s="312">
        <v>500</v>
      </c>
    </row>
    <row r="9" spans="1:16" ht="15.75" x14ac:dyDescent="0.25">
      <c r="A9" s="306" t="s">
        <v>109</v>
      </c>
      <c r="B9" s="307" t="s">
        <v>235</v>
      </c>
      <c r="C9" s="308"/>
      <c r="D9" s="311"/>
      <c r="E9" s="312">
        <f>SUM(E10:E12)</f>
        <v>13000</v>
      </c>
      <c r="F9" s="92"/>
    </row>
    <row r="10" spans="1:16" ht="15.75" x14ac:dyDescent="0.25">
      <c r="A10" s="306" t="s">
        <v>110</v>
      </c>
      <c r="B10" s="307"/>
      <c r="C10" s="284" t="s">
        <v>197</v>
      </c>
      <c r="D10" s="313"/>
      <c r="E10" s="314">
        <v>2000</v>
      </c>
    </row>
    <row r="11" spans="1:16" ht="25.5" customHeight="1" x14ac:dyDescent="0.25">
      <c r="A11" s="306" t="s">
        <v>107</v>
      </c>
      <c r="B11" s="307"/>
      <c r="C11" s="284" t="s">
        <v>280</v>
      </c>
      <c r="D11" s="313"/>
      <c r="E11" s="314">
        <v>5000</v>
      </c>
    </row>
    <row r="12" spans="1:16" ht="16.5" thickBot="1" x14ac:dyDescent="0.3">
      <c r="A12" s="306" t="s">
        <v>132</v>
      </c>
      <c r="B12" s="307"/>
      <c r="C12" s="284" t="s">
        <v>273</v>
      </c>
      <c r="D12" s="313"/>
      <c r="E12" s="314">
        <v>6000</v>
      </c>
    </row>
    <row r="13" spans="1:16" ht="21" customHeight="1" thickTop="1" thickBot="1" x14ac:dyDescent="0.3">
      <c r="A13" s="309"/>
      <c r="B13" s="310" t="s">
        <v>59</v>
      </c>
      <c r="C13" s="310"/>
      <c r="D13" s="712">
        <f>E8+E9</f>
        <v>13500</v>
      </c>
      <c r="E13" s="713"/>
    </row>
    <row r="14" spans="1:16" ht="15.75" thickTop="1" x14ac:dyDescent="0.2">
      <c r="A14" s="184"/>
      <c r="B14" s="184"/>
      <c r="C14" s="184"/>
    </row>
    <row r="15" spans="1:16" ht="15" x14ac:dyDescent="0.2">
      <c r="A15" s="184"/>
      <c r="B15" s="184"/>
      <c r="C15" s="184"/>
    </row>
    <row r="16" spans="1:16" ht="15" x14ac:dyDescent="0.2">
      <c r="A16" s="184"/>
      <c r="B16" s="184"/>
      <c r="C16" s="184"/>
    </row>
    <row r="17" spans="1:4" ht="15" x14ac:dyDescent="0.2">
      <c r="A17" s="184"/>
      <c r="B17" s="184"/>
      <c r="C17" s="184"/>
    </row>
    <row r="18" spans="1:4" ht="15" x14ac:dyDescent="0.2">
      <c r="A18" s="184"/>
      <c r="B18" s="184"/>
      <c r="C18" s="184"/>
    </row>
    <row r="19" spans="1:4" ht="15" x14ac:dyDescent="0.2">
      <c r="A19" s="184"/>
      <c r="B19" s="184"/>
      <c r="C19" s="184"/>
    </row>
    <row r="20" spans="1:4" ht="15" x14ac:dyDescent="0.2">
      <c r="A20" s="184"/>
      <c r="B20" s="184"/>
      <c r="C20" s="184"/>
    </row>
    <row r="21" spans="1:4" ht="15" x14ac:dyDescent="0.2">
      <c r="A21" s="184"/>
      <c r="B21" s="184"/>
      <c r="C21" s="184"/>
      <c r="D21" s="93"/>
    </row>
    <row r="22" spans="1:4" ht="15" x14ac:dyDescent="0.2">
      <c r="A22" s="184"/>
      <c r="B22" s="184"/>
      <c r="C22" s="184"/>
    </row>
    <row r="23" spans="1:4" ht="15" x14ac:dyDescent="0.2">
      <c r="A23" s="184"/>
      <c r="B23" s="184"/>
      <c r="C23" s="184"/>
    </row>
    <row r="24" spans="1:4" ht="15" x14ac:dyDescent="0.2">
      <c r="A24" s="184"/>
      <c r="B24" s="184"/>
      <c r="C24" s="184"/>
    </row>
    <row r="25" spans="1:4" ht="3" customHeight="1" x14ac:dyDescent="0.2">
      <c r="A25" s="184"/>
      <c r="B25" s="184"/>
      <c r="C25" s="184"/>
    </row>
    <row r="26" spans="1:4" ht="15" hidden="1" x14ac:dyDescent="0.2">
      <c r="A26" s="184"/>
      <c r="B26" s="184"/>
      <c r="C26" s="184"/>
    </row>
    <row r="27" spans="1:4" ht="15" hidden="1" x14ac:dyDescent="0.2">
      <c r="A27" s="184"/>
      <c r="B27" s="184"/>
      <c r="C27" s="184"/>
      <c r="D27" s="92"/>
    </row>
    <row r="28" spans="1:4" ht="15" hidden="1" x14ac:dyDescent="0.2">
      <c r="A28" s="184"/>
      <c r="B28" s="184"/>
      <c r="C28" s="184"/>
    </row>
    <row r="29" spans="1:4" ht="15" hidden="1" x14ac:dyDescent="0.2">
      <c r="A29" s="184"/>
      <c r="B29" s="184"/>
      <c r="C29" s="184"/>
    </row>
    <row r="30" spans="1:4" ht="15" hidden="1" x14ac:dyDescent="0.2">
      <c r="A30" s="184"/>
      <c r="B30" s="184"/>
      <c r="C30" s="184"/>
    </row>
    <row r="31" spans="1:4" ht="15.75" hidden="1" x14ac:dyDescent="0.2">
      <c r="A31" s="184"/>
      <c r="B31" s="185"/>
      <c r="C31" s="184"/>
    </row>
    <row r="32" spans="1:4" ht="15.75" x14ac:dyDescent="0.2">
      <c r="A32" s="184"/>
      <c r="B32" s="186"/>
      <c r="C32" s="184"/>
      <c r="D32" s="94"/>
    </row>
    <row r="33" spans="1:4" ht="15.75" x14ac:dyDescent="0.2">
      <c r="A33" s="184"/>
      <c r="B33" s="186"/>
      <c r="C33" s="184"/>
      <c r="D33" s="94"/>
    </row>
    <row r="34" spans="1:4" ht="15.75" x14ac:dyDescent="0.2">
      <c r="A34" s="184"/>
      <c r="B34" s="186"/>
      <c r="C34" s="184"/>
      <c r="D34" s="94"/>
    </row>
    <row r="35" spans="1:4" ht="15" x14ac:dyDescent="0.2">
      <c r="A35" s="184"/>
      <c r="B35" s="184"/>
      <c r="C35" s="184"/>
    </row>
    <row r="36" spans="1:4" ht="15" x14ac:dyDescent="0.2">
      <c r="A36" s="184"/>
      <c r="B36" s="184"/>
      <c r="C36" s="184"/>
      <c r="D36" s="93"/>
    </row>
  </sheetData>
  <mergeCells count="9">
    <mergeCell ref="D13:E13"/>
    <mergeCell ref="B1:E1"/>
    <mergeCell ref="B2:E2"/>
    <mergeCell ref="B3:E3"/>
    <mergeCell ref="A6:A7"/>
    <mergeCell ref="B6:B7"/>
    <mergeCell ref="C6:C7"/>
    <mergeCell ref="D6:E7"/>
    <mergeCell ref="B4:C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landscape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900D5-A655-483E-A076-5D86BB45689C}">
  <dimension ref="A2:P35"/>
  <sheetViews>
    <sheetView view="pageBreakPreview" zoomScale="75" zoomScaleNormal="100" zoomScaleSheetLayoutView="75" workbookViewId="0">
      <selection activeCell="D23" sqref="D23"/>
    </sheetView>
  </sheetViews>
  <sheetFormatPr defaultRowHeight="12.75" x14ac:dyDescent="0.2"/>
  <cols>
    <col min="2" max="2" width="4.7109375" customWidth="1"/>
    <col min="3" max="3" width="23.7109375" customWidth="1"/>
    <col min="4" max="4" width="10.5703125" customWidth="1"/>
    <col min="9" max="9" width="7.42578125" customWidth="1"/>
    <col min="13" max="13" width="7.7109375" customWidth="1"/>
    <col min="14" max="14" width="8" customWidth="1"/>
    <col min="15" max="15" width="7.85546875" customWidth="1"/>
  </cols>
  <sheetData>
    <row r="2" spans="1:16" x14ac:dyDescent="0.2">
      <c r="B2" s="727" t="s">
        <v>545</v>
      </c>
      <c r="C2" s="727"/>
      <c r="D2" s="727"/>
      <c r="E2" s="727"/>
      <c r="F2" s="727"/>
      <c r="G2" s="727"/>
      <c r="H2" s="727"/>
      <c r="I2" s="727"/>
      <c r="J2" s="727"/>
      <c r="K2" s="727"/>
      <c r="L2" s="727"/>
      <c r="M2" s="727"/>
    </row>
    <row r="3" spans="1:16" ht="15.75" x14ac:dyDescent="0.2">
      <c r="A3" s="180"/>
      <c r="B3" s="728" t="s">
        <v>493</v>
      </c>
      <c r="C3" s="728"/>
      <c r="D3" s="729"/>
      <c r="E3" s="729"/>
      <c r="F3" s="729"/>
      <c r="G3" s="729"/>
      <c r="H3" s="729"/>
      <c r="I3" s="729"/>
      <c r="J3" s="729"/>
      <c r="K3" s="729"/>
      <c r="L3" s="729"/>
      <c r="M3" s="729"/>
    </row>
    <row r="4" spans="1:16" ht="15.75" x14ac:dyDescent="0.2">
      <c r="A4" s="180"/>
      <c r="B4" s="728"/>
      <c r="C4" s="728"/>
      <c r="D4" s="729"/>
      <c r="E4" s="729"/>
      <c r="F4" s="729"/>
      <c r="G4" s="729"/>
      <c r="H4" s="729"/>
      <c r="I4" s="729"/>
      <c r="J4" s="729"/>
      <c r="K4" s="729"/>
      <c r="L4" s="729"/>
      <c r="M4" s="729"/>
    </row>
    <row r="5" spans="1:16" ht="17.25" customHeight="1" thickBot="1" x14ac:dyDescent="0.25">
      <c r="A5" s="180"/>
      <c r="B5" s="181"/>
      <c r="C5" s="181"/>
      <c r="D5" s="102"/>
      <c r="E5" s="102"/>
      <c r="F5" s="102"/>
      <c r="H5" s="107"/>
      <c r="I5" s="107"/>
      <c r="J5" s="107"/>
      <c r="K5" s="107"/>
      <c r="L5" s="107"/>
      <c r="M5" s="107"/>
    </row>
    <row r="6" spans="1:16" ht="20.25" customHeight="1" x14ac:dyDescent="0.25">
      <c r="A6" s="180"/>
      <c r="B6" s="730" t="s">
        <v>261</v>
      </c>
      <c r="C6" s="182" t="s">
        <v>262</v>
      </c>
      <c r="D6" s="103" t="s">
        <v>263</v>
      </c>
      <c r="E6" s="104"/>
      <c r="F6" s="104"/>
      <c r="G6" s="104"/>
      <c r="H6" s="104"/>
      <c r="I6" s="104"/>
      <c r="J6" s="104"/>
      <c r="K6" s="104"/>
      <c r="L6" s="104"/>
      <c r="M6" s="104"/>
      <c r="N6" s="468"/>
      <c r="O6" s="468"/>
      <c r="P6" s="469"/>
    </row>
    <row r="7" spans="1:16" ht="15.75" customHeight="1" x14ac:dyDescent="0.2">
      <c r="A7" s="180"/>
      <c r="B7" s="731"/>
      <c r="C7" s="470" t="s">
        <v>264</v>
      </c>
      <c r="D7" s="471" t="s">
        <v>265</v>
      </c>
      <c r="E7" s="472">
        <v>2019</v>
      </c>
      <c r="F7" s="472">
        <v>2020</v>
      </c>
      <c r="G7" s="472">
        <v>2021</v>
      </c>
      <c r="H7" s="472">
        <v>2022</v>
      </c>
      <c r="I7" s="472">
        <v>2023</v>
      </c>
      <c r="J7" s="471">
        <v>2024</v>
      </c>
      <c r="K7" s="471">
        <v>2025</v>
      </c>
      <c r="L7" s="471">
        <v>2026</v>
      </c>
      <c r="M7" s="471">
        <v>2027</v>
      </c>
      <c r="N7" s="473">
        <v>2028</v>
      </c>
      <c r="O7" s="473">
        <v>2029</v>
      </c>
      <c r="P7" s="477">
        <v>2030</v>
      </c>
    </row>
    <row r="8" spans="1:16" ht="31.5" x14ac:dyDescent="0.25">
      <c r="A8" s="180"/>
      <c r="B8" s="474" t="s">
        <v>108</v>
      </c>
      <c r="C8" s="475" t="s">
        <v>287</v>
      </c>
      <c r="D8" s="105" t="s">
        <v>521</v>
      </c>
      <c r="E8" s="478">
        <v>9911</v>
      </c>
      <c r="F8" s="478">
        <v>8160</v>
      </c>
      <c r="G8" s="478">
        <v>8160</v>
      </c>
      <c r="H8" s="478">
        <v>5440</v>
      </c>
      <c r="I8" s="478"/>
      <c r="J8" s="478"/>
      <c r="K8" s="478"/>
      <c r="L8" s="478"/>
      <c r="M8" s="478"/>
      <c r="N8" s="479"/>
      <c r="O8" s="479"/>
      <c r="P8" s="480"/>
    </row>
    <row r="9" spans="1:16" ht="15.75" x14ac:dyDescent="0.25">
      <c r="A9" s="180"/>
      <c r="B9" s="474">
        <v>2</v>
      </c>
      <c r="C9" s="475" t="s">
        <v>494</v>
      </c>
      <c r="D9" s="105">
        <v>2019</v>
      </c>
      <c r="E9" s="478">
        <v>4320</v>
      </c>
      <c r="F9" s="478">
        <v>4320</v>
      </c>
      <c r="G9" s="478">
        <v>34212</v>
      </c>
      <c r="H9" s="478">
        <v>33780</v>
      </c>
      <c r="I9" s="478">
        <v>33348</v>
      </c>
      <c r="J9" s="478">
        <v>32916</v>
      </c>
      <c r="K9" s="478">
        <v>32484</v>
      </c>
      <c r="L9" s="478">
        <v>32052</v>
      </c>
      <c r="M9" s="478">
        <v>31620</v>
      </c>
      <c r="N9" s="479">
        <v>31188</v>
      </c>
      <c r="O9" s="479">
        <v>30756</v>
      </c>
      <c r="P9" s="480">
        <v>30324</v>
      </c>
    </row>
    <row r="10" spans="1:16" ht="16.5" thickBot="1" x14ac:dyDescent="0.3">
      <c r="A10" s="180"/>
      <c r="B10" s="183"/>
      <c r="C10" s="476" t="s">
        <v>266</v>
      </c>
      <c r="D10" s="106"/>
      <c r="E10" s="481">
        <f>SUM(E8:E8)+E9</f>
        <v>14231</v>
      </c>
      <c r="F10" s="481">
        <f>SUM(F8:F9)</f>
        <v>12480</v>
      </c>
      <c r="G10" s="481">
        <f t="shared" ref="G10:O10" si="0">SUM(G8:G9)</f>
        <v>42372</v>
      </c>
      <c r="H10" s="481">
        <f t="shared" si="0"/>
        <v>39220</v>
      </c>
      <c r="I10" s="481">
        <f t="shared" si="0"/>
        <v>33348</v>
      </c>
      <c r="J10" s="481">
        <f t="shared" si="0"/>
        <v>32916</v>
      </c>
      <c r="K10" s="481">
        <f t="shared" si="0"/>
        <v>32484</v>
      </c>
      <c r="L10" s="481">
        <f t="shared" si="0"/>
        <v>32052</v>
      </c>
      <c r="M10" s="481">
        <f t="shared" si="0"/>
        <v>31620</v>
      </c>
      <c r="N10" s="481">
        <f t="shared" si="0"/>
        <v>31188</v>
      </c>
      <c r="O10" s="481">
        <f t="shared" si="0"/>
        <v>30756</v>
      </c>
      <c r="P10" s="482">
        <v>30324</v>
      </c>
    </row>
    <row r="11" spans="1:16" ht="15" x14ac:dyDescent="0.2">
      <c r="A11" s="180"/>
      <c r="B11" s="180"/>
      <c r="C11" s="180"/>
    </row>
    <row r="12" spans="1:16" ht="15" x14ac:dyDescent="0.2">
      <c r="A12" s="180"/>
      <c r="B12" s="180"/>
      <c r="C12" s="180"/>
    </row>
    <row r="13" spans="1:16" ht="15" x14ac:dyDescent="0.2">
      <c r="A13" s="180"/>
      <c r="B13" s="180"/>
      <c r="C13" s="180"/>
    </row>
    <row r="14" spans="1:16" ht="15" x14ac:dyDescent="0.2">
      <c r="A14" s="180"/>
      <c r="B14" s="180"/>
      <c r="C14" s="180"/>
    </row>
    <row r="15" spans="1:16" ht="15" x14ac:dyDescent="0.2">
      <c r="A15" s="180"/>
      <c r="B15" s="180"/>
      <c r="C15" s="180"/>
    </row>
    <row r="16" spans="1:16" ht="15" x14ac:dyDescent="0.2">
      <c r="A16" s="180"/>
      <c r="B16" s="180"/>
      <c r="C16" s="180"/>
    </row>
    <row r="17" spans="1:3" ht="15" x14ac:dyDescent="0.2">
      <c r="A17" s="180"/>
      <c r="B17" s="180"/>
      <c r="C17" s="180"/>
    </row>
    <row r="18" spans="1:3" ht="15" x14ac:dyDescent="0.2">
      <c r="A18" s="180"/>
      <c r="B18" s="180"/>
      <c r="C18" s="180"/>
    </row>
    <row r="19" spans="1:3" ht="15" x14ac:dyDescent="0.2">
      <c r="A19" s="180"/>
      <c r="B19" s="180"/>
      <c r="C19" s="180"/>
    </row>
    <row r="20" spans="1:3" ht="15" x14ac:dyDescent="0.2">
      <c r="A20" s="180"/>
      <c r="B20" s="180"/>
      <c r="C20" s="180"/>
    </row>
    <row r="21" spans="1:3" ht="15" x14ac:dyDescent="0.2">
      <c r="A21" s="180"/>
      <c r="B21" s="180"/>
      <c r="C21" s="180"/>
    </row>
    <row r="22" spans="1:3" ht="15" x14ac:dyDescent="0.2">
      <c r="A22" s="180"/>
      <c r="B22" s="180"/>
      <c r="C22" s="180"/>
    </row>
    <row r="23" spans="1:3" ht="15" x14ac:dyDescent="0.2">
      <c r="A23" s="180"/>
      <c r="B23" s="180"/>
      <c r="C23" s="180"/>
    </row>
    <row r="24" spans="1:3" ht="15" x14ac:dyDescent="0.2">
      <c r="A24" s="180"/>
      <c r="B24" s="180"/>
      <c r="C24" s="180"/>
    </row>
    <row r="25" spans="1:3" ht="15" x14ac:dyDescent="0.2">
      <c r="A25" s="180"/>
      <c r="B25" s="180"/>
      <c r="C25" s="180"/>
    </row>
    <row r="26" spans="1:3" ht="15" x14ac:dyDescent="0.2">
      <c r="A26" s="180"/>
      <c r="B26" s="180"/>
      <c r="C26" s="180"/>
    </row>
    <row r="27" spans="1:3" ht="15" x14ac:dyDescent="0.2">
      <c r="A27" s="180"/>
      <c r="B27" s="180"/>
      <c r="C27" s="180"/>
    </row>
    <row r="28" spans="1:3" ht="15" x14ac:dyDescent="0.2">
      <c r="A28" s="180"/>
      <c r="B28" s="180"/>
      <c r="C28" s="180"/>
    </row>
    <row r="29" spans="1:3" ht="15" x14ac:dyDescent="0.2">
      <c r="A29" s="180"/>
      <c r="B29" s="180"/>
      <c r="C29" s="180"/>
    </row>
    <row r="30" spans="1:3" ht="15" x14ac:dyDescent="0.2">
      <c r="A30" s="180"/>
      <c r="B30" s="180"/>
      <c r="C30" s="180"/>
    </row>
    <row r="31" spans="1:3" ht="15" x14ac:dyDescent="0.2">
      <c r="A31" s="180"/>
      <c r="B31" s="180"/>
      <c r="C31" s="180"/>
    </row>
    <row r="32" spans="1:3" ht="15" x14ac:dyDescent="0.2">
      <c r="A32" s="180"/>
      <c r="B32" s="180"/>
      <c r="C32" s="180"/>
    </row>
    <row r="33" spans="1:3" ht="15" x14ac:dyDescent="0.2">
      <c r="A33" s="180"/>
      <c r="B33" s="180"/>
      <c r="C33" s="180"/>
    </row>
    <row r="34" spans="1:3" ht="15" x14ac:dyDescent="0.2">
      <c r="A34" s="180"/>
      <c r="B34" s="180"/>
      <c r="C34" s="180"/>
    </row>
    <row r="35" spans="1:3" ht="15" x14ac:dyDescent="0.2">
      <c r="A35" s="180"/>
      <c r="B35" s="180"/>
      <c r="C35" s="180"/>
    </row>
  </sheetData>
  <mergeCells count="4">
    <mergeCell ref="B2:M2"/>
    <mergeCell ref="B3:M3"/>
    <mergeCell ref="B4:M4"/>
    <mergeCell ref="B6:B7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83FDE-DBAA-4F0E-B126-ABECB0440697}">
  <sheetPr>
    <tabColor indexed="50"/>
  </sheetPr>
  <dimension ref="A1:P28"/>
  <sheetViews>
    <sheetView zoomScaleNormal="100" zoomScaleSheetLayoutView="75" workbookViewId="0">
      <selection activeCell="D23" sqref="D23"/>
    </sheetView>
  </sheetViews>
  <sheetFormatPr defaultColWidth="8" defaultRowHeight="15.75" x14ac:dyDescent="0.25"/>
  <cols>
    <col min="1" max="1" width="4.42578125" style="76" customWidth="1"/>
    <col min="2" max="2" width="29.7109375" style="72" customWidth="1"/>
    <col min="3" max="3" width="9.140625" style="72" customWidth="1"/>
    <col min="4" max="4" width="8.5703125" style="72" customWidth="1"/>
    <col min="5" max="5" width="9.140625" style="72" customWidth="1"/>
    <col min="6" max="6" width="9.7109375" style="72" customWidth="1"/>
    <col min="7" max="7" width="8.28515625" style="72" customWidth="1"/>
    <col min="8" max="8" width="8.85546875" style="72" customWidth="1"/>
    <col min="9" max="9" width="8.28515625" style="72" customWidth="1"/>
    <col min="10" max="10" width="8.5703125" style="72" customWidth="1"/>
    <col min="11" max="11" width="9.140625" style="72" customWidth="1"/>
    <col min="12" max="12" width="8.140625" style="72" customWidth="1"/>
    <col min="13" max="13" width="8.42578125" style="72" customWidth="1"/>
    <col min="14" max="14" width="8.7109375" style="72" customWidth="1"/>
    <col min="15" max="15" width="10" style="76" customWidth="1"/>
    <col min="16" max="16" width="8.140625" style="72" customWidth="1"/>
    <col min="17" max="17" width="7.7109375" style="72" customWidth="1"/>
    <col min="18" max="25" width="8" style="72"/>
    <col min="26" max="26" width="10.140625" style="72" bestFit="1" customWidth="1"/>
    <col min="27" max="16384" width="8" style="72"/>
  </cols>
  <sheetData>
    <row r="1" spans="1:16" ht="12.75" customHeight="1" x14ac:dyDescent="0.25">
      <c r="A1" s="732" t="s">
        <v>492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732"/>
      <c r="N1" s="732"/>
      <c r="O1" s="732"/>
    </row>
    <row r="2" spans="1:16" ht="19.5" customHeight="1" x14ac:dyDescent="0.25">
      <c r="A2" s="733" t="s">
        <v>498</v>
      </c>
      <c r="B2" s="733"/>
      <c r="C2" s="733"/>
      <c r="D2" s="733"/>
      <c r="E2" s="733"/>
      <c r="F2" s="733"/>
      <c r="G2" s="733"/>
      <c r="H2" s="733"/>
      <c r="I2" s="733"/>
      <c r="J2" s="733"/>
      <c r="K2" s="733"/>
      <c r="L2" s="733"/>
      <c r="M2" s="733"/>
      <c r="N2" s="733"/>
      <c r="O2" s="733"/>
    </row>
    <row r="3" spans="1:16" ht="16.5" customHeight="1" thickBot="1" x14ac:dyDescent="0.3">
      <c r="A3" s="266"/>
      <c r="B3" s="266"/>
      <c r="C3" s="266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 t="s">
        <v>45</v>
      </c>
    </row>
    <row r="4" spans="1:16" s="76" customFormat="1" ht="19.5" customHeight="1" thickTop="1" x14ac:dyDescent="0.25">
      <c r="A4" s="173" t="s">
        <v>131</v>
      </c>
      <c r="B4" s="174" t="s">
        <v>111</v>
      </c>
      <c r="C4" s="174" t="s">
        <v>198</v>
      </c>
      <c r="D4" s="74" t="s">
        <v>199</v>
      </c>
      <c r="E4" s="74" t="s">
        <v>200</v>
      </c>
      <c r="F4" s="74" t="s">
        <v>201</v>
      </c>
      <c r="G4" s="74" t="s">
        <v>202</v>
      </c>
      <c r="H4" s="74" t="s">
        <v>203</v>
      </c>
      <c r="I4" s="74" t="s">
        <v>204</v>
      </c>
      <c r="J4" s="74" t="s">
        <v>205</v>
      </c>
      <c r="K4" s="74" t="s">
        <v>206</v>
      </c>
      <c r="L4" s="74" t="s">
        <v>207</v>
      </c>
      <c r="M4" s="74" t="s">
        <v>208</v>
      </c>
      <c r="N4" s="74" t="s">
        <v>209</v>
      </c>
      <c r="O4" s="75" t="s">
        <v>169</v>
      </c>
    </row>
    <row r="5" spans="1:16" s="77" customFormat="1" ht="17.25" customHeight="1" x14ac:dyDescent="0.2">
      <c r="A5" s="175" t="s">
        <v>108</v>
      </c>
      <c r="B5" s="325" t="s">
        <v>210</v>
      </c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34">
        <f t="shared" ref="O5:O12" si="0">SUM(C5:N5)</f>
        <v>0</v>
      </c>
    </row>
    <row r="6" spans="1:16" s="79" customFormat="1" ht="20.25" customHeight="1" x14ac:dyDescent="0.2">
      <c r="A6" s="175" t="s">
        <v>109</v>
      </c>
      <c r="B6" s="461" t="s">
        <v>92</v>
      </c>
      <c r="C6" s="327">
        <v>59570</v>
      </c>
      <c r="D6" s="327">
        <v>59570</v>
      </c>
      <c r="E6" s="327">
        <v>59570</v>
      </c>
      <c r="F6" s="327">
        <v>59570</v>
      </c>
      <c r="G6" s="327">
        <v>59570</v>
      </c>
      <c r="H6" s="327">
        <v>59570</v>
      </c>
      <c r="I6" s="327">
        <v>156270</v>
      </c>
      <c r="J6" s="327">
        <v>56270</v>
      </c>
      <c r="K6" s="327">
        <v>66270</v>
      </c>
      <c r="L6" s="327">
        <v>66270</v>
      </c>
      <c r="M6" s="327">
        <v>70120</v>
      </c>
      <c r="N6" s="327">
        <v>193110</v>
      </c>
      <c r="O6" s="334">
        <f>C6+D6+E6+F6+G6+H6+I6+J6+K6+L6+M6+N6</f>
        <v>965730</v>
      </c>
      <c r="P6" s="78"/>
    </row>
    <row r="7" spans="1:16" s="79" customFormat="1" ht="15.75" customHeight="1" x14ac:dyDescent="0.2">
      <c r="A7" s="175" t="s">
        <v>110</v>
      </c>
      <c r="B7" s="462" t="s">
        <v>175</v>
      </c>
      <c r="C7" s="327">
        <v>6000</v>
      </c>
      <c r="D7" s="327">
        <v>6000</v>
      </c>
      <c r="E7" s="327">
        <v>6000</v>
      </c>
      <c r="F7" s="327">
        <v>10091</v>
      </c>
      <c r="G7" s="327">
        <v>6000</v>
      </c>
      <c r="H7" s="327">
        <v>4500</v>
      </c>
      <c r="I7" s="327">
        <v>5000</v>
      </c>
      <c r="J7" s="327">
        <v>5000</v>
      </c>
      <c r="K7" s="327">
        <v>5000</v>
      </c>
      <c r="L7" s="327">
        <v>5414</v>
      </c>
      <c r="M7" s="327">
        <v>6110</v>
      </c>
      <c r="N7" s="327">
        <v>5778</v>
      </c>
      <c r="O7" s="334">
        <f t="shared" ref="O7:O11" si="1">SUM(C7:N7)</f>
        <v>70893</v>
      </c>
      <c r="P7" s="78"/>
    </row>
    <row r="8" spans="1:16" s="79" customFormat="1" ht="31.5" x14ac:dyDescent="0.2">
      <c r="A8" s="175" t="s">
        <v>107</v>
      </c>
      <c r="B8" s="462" t="s">
        <v>176</v>
      </c>
      <c r="C8" s="327"/>
      <c r="D8" s="327">
        <v>48000</v>
      </c>
      <c r="E8" s="327">
        <v>48000</v>
      </c>
      <c r="F8" s="327">
        <v>55000</v>
      </c>
      <c r="G8" s="327">
        <v>55000</v>
      </c>
      <c r="H8" s="327">
        <v>55000</v>
      </c>
      <c r="I8" s="327">
        <v>55000</v>
      </c>
      <c r="J8" s="327">
        <v>10846</v>
      </c>
      <c r="K8" s="327">
        <v>55000</v>
      </c>
      <c r="L8" s="327">
        <v>70000</v>
      </c>
      <c r="M8" s="327">
        <v>50000</v>
      </c>
      <c r="N8" s="327">
        <v>70000</v>
      </c>
      <c r="O8" s="334">
        <f>SUM(C8:N8)</f>
        <v>571846</v>
      </c>
      <c r="P8" s="78"/>
    </row>
    <row r="9" spans="1:16" s="79" customFormat="1" x14ac:dyDescent="0.2">
      <c r="A9" s="175" t="s">
        <v>132</v>
      </c>
      <c r="B9" s="462" t="s">
        <v>1</v>
      </c>
      <c r="C9" s="327">
        <v>100</v>
      </c>
      <c r="D9" s="327">
        <v>100</v>
      </c>
      <c r="E9" s="327">
        <v>245620</v>
      </c>
      <c r="F9" s="327">
        <v>150</v>
      </c>
      <c r="G9" s="327">
        <v>150</v>
      </c>
      <c r="H9" s="327">
        <v>100</v>
      </c>
      <c r="I9" s="327">
        <v>100</v>
      </c>
      <c r="J9" s="327">
        <v>100</v>
      </c>
      <c r="K9" s="327">
        <v>350000</v>
      </c>
      <c r="L9" s="327">
        <v>100</v>
      </c>
      <c r="M9" s="327">
        <v>2880</v>
      </c>
      <c r="N9" s="327">
        <v>201000</v>
      </c>
      <c r="O9" s="334">
        <f t="shared" si="1"/>
        <v>800400</v>
      </c>
      <c r="P9" s="78"/>
    </row>
    <row r="10" spans="1:16" s="79" customFormat="1" x14ac:dyDescent="0.2">
      <c r="A10" s="175" t="s">
        <v>133</v>
      </c>
      <c r="B10" s="462" t="s">
        <v>220</v>
      </c>
      <c r="C10" s="327">
        <v>75000</v>
      </c>
      <c r="D10" s="327">
        <v>26000</v>
      </c>
      <c r="E10" s="327">
        <v>66000</v>
      </c>
      <c r="F10" s="327">
        <v>80000</v>
      </c>
      <c r="G10" s="327">
        <v>50000</v>
      </c>
      <c r="H10" s="327">
        <v>40000</v>
      </c>
      <c r="I10" s="327">
        <v>32000</v>
      </c>
      <c r="J10" s="327">
        <v>60000</v>
      </c>
      <c r="K10" s="327">
        <v>50000</v>
      </c>
      <c r="L10" s="327">
        <v>80000</v>
      </c>
      <c r="M10" s="327">
        <v>48750</v>
      </c>
      <c r="N10" s="327">
        <v>16000</v>
      </c>
      <c r="O10" s="334">
        <f t="shared" si="1"/>
        <v>623750</v>
      </c>
      <c r="P10" s="78"/>
    </row>
    <row r="11" spans="1:16" s="79" customFormat="1" x14ac:dyDescent="0.2">
      <c r="A11" s="175" t="s">
        <v>134</v>
      </c>
      <c r="B11" s="462" t="s">
        <v>221</v>
      </c>
      <c r="C11" s="327"/>
      <c r="D11" s="327"/>
      <c r="E11" s="327">
        <v>50853</v>
      </c>
      <c r="F11" s="327"/>
      <c r="G11" s="327">
        <v>25081</v>
      </c>
      <c r="H11" s="327"/>
      <c r="I11" s="327"/>
      <c r="J11" s="327">
        <v>52668</v>
      </c>
      <c r="K11" s="327">
        <v>37324</v>
      </c>
      <c r="L11" s="327"/>
      <c r="M11" s="327">
        <v>2350</v>
      </c>
      <c r="N11" s="327"/>
      <c r="O11" s="334">
        <f t="shared" si="1"/>
        <v>168276</v>
      </c>
      <c r="P11" s="78"/>
    </row>
    <row r="12" spans="1:16" s="79" customFormat="1" ht="31.5" x14ac:dyDescent="0.2">
      <c r="A12" s="175" t="s">
        <v>135</v>
      </c>
      <c r="B12" s="462" t="s">
        <v>222</v>
      </c>
      <c r="C12" s="327">
        <v>40</v>
      </c>
      <c r="D12" s="327">
        <v>3924</v>
      </c>
      <c r="E12" s="327">
        <v>40</v>
      </c>
      <c r="F12" s="327">
        <v>40</v>
      </c>
      <c r="G12" s="327">
        <v>40</v>
      </c>
      <c r="H12" s="327">
        <v>40</v>
      </c>
      <c r="I12" s="327">
        <v>40</v>
      </c>
      <c r="J12" s="327">
        <v>40</v>
      </c>
      <c r="K12" s="327">
        <v>40</v>
      </c>
      <c r="L12" s="327">
        <v>1000</v>
      </c>
      <c r="M12" s="327">
        <v>40</v>
      </c>
      <c r="N12" s="327">
        <v>10100</v>
      </c>
      <c r="O12" s="334">
        <f t="shared" si="0"/>
        <v>15384</v>
      </c>
      <c r="P12" s="78"/>
    </row>
    <row r="13" spans="1:16" s="79" customFormat="1" ht="31.5" x14ac:dyDescent="0.2">
      <c r="A13" s="175" t="s">
        <v>136</v>
      </c>
      <c r="B13" s="462" t="s">
        <v>223</v>
      </c>
      <c r="C13" s="327">
        <v>300</v>
      </c>
      <c r="D13" s="327">
        <v>300</v>
      </c>
      <c r="E13" s="327">
        <v>400</v>
      </c>
      <c r="F13" s="327">
        <v>400</v>
      </c>
      <c r="G13" s="327">
        <v>400</v>
      </c>
      <c r="H13" s="327">
        <v>300</v>
      </c>
      <c r="I13" s="327">
        <v>400</v>
      </c>
      <c r="J13" s="327">
        <v>400</v>
      </c>
      <c r="K13" s="327">
        <v>300</v>
      </c>
      <c r="L13" s="327">
        <v>400</v>
      </c>
      <c r="M13" s="327">
        <v>400</v>
      </c>
      <c r="N13" s="327"/>
      <c r="O13" s="334">
        <f>SUM(C13:N13)</f>
        <v>4000</v>
      </c>
      <c r="P13" s="78"/>
    </row>
    <row r="14" spans="1:16" s="79" customFormat="1" ht="16.5" thickBot="1" x14ac:dyDescent="0.25">
      <c r="A14" s="175" t="s">
        <v>137</v>
      </c>
      <c r="B14" s="328" t="s">
        <v>180</v>
      </c>
      <c r="C14" s="327">
        <v>353670</v>
      </c>
      <c r="D14" s="327">
        <v>152000</v>
      </c>
      <c r="E14" s="327">
        <v>101000</v>
      </c>
      <c r="F14" s="327">
        <v>320000</v>
      </c>
      <c r="G14" s="327">
        <v>283670</v>
      </c>
      <c r="H14" s="327">
        <v>482500</v>
      </c>
      <c r="I14" s="327">
        <v>303670</v>
      </c>
      <c r="J14" s="327">
        <v>183670</v>
      </c>
      <c r="K14" s="327">
        <v>83670</v>
      </c>
      <c r="L14" s="327">
        <v>102515</v>
      </c>
      <c r="M14" s="327">
        <v>383670</v>
      </c>
      <c r="N14" s="327">
        <v>83681</v>
      </c>
      <c r="O14" s="334">
        <f>SUM(C14:N14)</f>
        <v>2833716</v>
      </c>
      <c r="P14" s="78"/>
    </row>
    <row r="15" spans="1:16" s="77" customFormat="1" ht="20.25" customHeight="1" thickTop="1" thickBot="1" x14ac:dyDescent="0.25">
      <c r="A15" s="175" t="s">
        <v>138</v>
      </c>
      <c r="B15" s="329" t="s">
        <v>211</v>
      </c>
      <c r="C15" s="330">
        <f t="shared" ref="C15:N15" si="2">SUM(C6:C14)</f>
        <v>494680</v>
      </c>
      <c r="D15" s="330">
        <f t="shared" si="2"/>
        <v>295894</v>
      </c>
      <c r="E15" s="330">
        <f t="shared" si="2"/>
        <v>577483</v>
      </c>
      <c r="F15" s="330">
        <f t="shared" si="2"/>
        <v>525251</v>
      </c>
      <c r="G15" s="330">
        <f t="shared" si="2"/>
        <v>479911</v>
      </c>
      <c r="H15" s="330">
        <f t="shared" si="2"/>
        <v>642010</v>
      </c>
      <c r="I15" s="330">
        <f t="shared" si="2"/>
        <v>552480</v>
      </c>
      <c r="J15" s="330">
        <f t="shared" si="2"/>
        <v>368994</v>
      </c>
      <c r="K15" s="330">
        <f t="shared" si="2"/>
        <v>647604</v>
      </c>
      <c r="L15" s="330">
        <f t="shared" si="2"/>
        <v>325699</v>
      </c>
      <c r="M15" s="330">
        <f t="shared" si="2"/>
        <v>564320</v>
      </c>
      <c r="N15" s="330">
        <f t="shared" si="2"/>
        <v>579669</v>
      </c>
      <c r="O15" s="335">
        <f>SUM(C15:N15)</f>
        <v>6053995</v>
      </c>
      <c r="P15" s="80"/>
    </row>
    <row r="16" spans="1:16" s="77" customFormat="1" ht="14.25" customHeight="1" thickTop="1" x14ac:dyDescent="0.2">
      <c r="A16" s="175" t="s">
        <v>139</v>
      </c>
      <c r="B16" s="325" t="s">
        <v>279</v>
      </c>
      <c r="C16" s="326"/>
      <c r="D16" s="326"/>
      <c r="E16" s="326"/>
      <c r="F16" s="326"/>
      <c r="G16" s="326"/>
      <c r="H16" s="326"/>
      <c r="I16" s="326"/>
      <c r="J16" s="326"/>
      <c r="K16" s="326"/>
      <c r="L16" s="326"/>
      <c r="M16" s="326"/>
      <c r="N16" s="326"/>
      <c r="O16" s="334"/>
      <c r="P16" s="80"/>
    </row>
    <row r="17" spans="1:16" s="79" customFormat="1" x14ac:dyDescent="0.2">
      <c r="A17" s="175" t="s">
        <v>172</v>
      </c>
      <c r="B17" s="463" t="s">
        <v>192</v>
      </c>
      <c r="C17" s="327">
        <v>48340</v>
      </c>
      <c r="D17" s="327">
        <v>50520</v>
      </c>
      <c r="E17" s="327">
        <v>50520</v>
      </c>
      <c r="F17" s="327">
        <v>50520</v>
      </c>
      <c r="G17" s="327">
        <v>47001</v>
      </c>
      <c r="H17" s="327">
        <v>50520</v>
      </c>
      <c r="I17" s="327">
        <v>50260</v>
      </c>
      <c r="J17" s="327">
        <v>50250</v>
      </c>
      <c r="K17" s="327">
        <v>50250</v>
      </c>
      <c r="L17" s="327">
        <v>50240</v>
      </c>
      <c r="M17" s="327">
        <v>50250</v>
      </c>
      <c r="N17" s="327">
        <v>45060</v>
      </c>
      <c r="O17" s="334">
        <f t="shared" ref="O17:O26" si="3">SUM(C17:N17)</f>
        <v>593731</v>
      </c>
      <c r="P17" s="78"/>
    </row>
    <row r="18" spans="1:16" s="79" customFormat="1" x14ac:dyDescent="0.2">
      <c r="A18" s="175" t="s">
        <v>174</v>
      </c>
      <c r="B18" s="464" t="s">
        <v>41</v>
      </c>
      <c r="C18" s="327">
        <v>9920</v>
      </c>
      <c r="D18" s="327">
        <v>9570</v>
      </c>
      <c r="E18" s="327">
        <v>9570</v>
      </c>
      <c r="F18" s="327">
        <v>9570</v>
      </c>
      <c r="G18" s="327">
        <v>10308</v>
      </c>
      <c r="H18" s="327">
        <v>9570</v>
      </c>
      <c r="I18" s="327">
        <v>9570</v>
      </c>
      <c r="J18" s="327">
        <v>9570</v>
      </c>
      <c r="K18" s="327">
        <v>9570</v>
      </c>
      <c r="L18" s="327">
        <v>8670</v>
      </c>
      <c r="M18" s="327">
        <v>8670</v>
      </c>
      <c r="N18" s="327">
        <v>9865</v>
      </c>
      <c r="O18" s="334">
        <f t="shared" si="3"/>
        <v>114423</v>
      </c>
      <c r="P18" s="78"/>
    </row>
    <row r="19" spans="1:16" s="79" customFormat="1" x14ac:dyDescent="0.2">
      <c r="A19" s="175" t="s">
        <v>212</v>
      </c>
      <c r="B19" s="465" t="s">
        <v>194</v>
      </c>
      <c r="C19" s="327">
        <v>60200</v>
      </c>
      <c r="D19" s="327">
        <v>60200</v>
      </c>
      <c r="E19" s="327">
        <v>80000</v>
      </c>
      <c r="F19" s="327">
        <v>55845</v>
      </c>
      <c r="G19" s="327">
        <v>75000</v>
      </c>
      <c r="H19" s="327">
        <v>85000</v>
      </c>
      <c r="I19" s="327">
        <v>80000</v>
      </c>
      <c r="J19" s="327">
        <v>70000</v>
      </c>
      <c r="K19" s="327">
        <v>110000</v>
      </c>
      <c r="L19" s="327">
        <v>70000</v>
      </c>
      <c r="M19" s="327">
        <v>80000</v>
      </c>
      <c r="N19" s="327">
        <v>70000</v>
      </c>
      <c r="O19" s="334">
        <f t="shared" si="3"/>
        <v>896245</v>
      </c>
      <c r="P19" s="78"/>
    </row>
    <row r="20" spans="1:16" s="79" customFormat="1" x14ac:dyDescent="0.2">
      <c r="A20" s="175" t="s">
        <v>213</v>
      </c>
      <c r="B20" s="465" t="s">
        <v>97</v>
      </c>
      <c r="C20" s="327">
        <v>2910</v>
      </c>
      <c r="D20" s="327">
        <v>2910</v>
      </c>
      <c r="E20" s="327">
        <v>2500</v>
      </c>
      <c r="F20" s="327">
        <v>2910</v>
      </c>
      <c r="G20" s="327">
        <v>2000</v>
      </c>
      <c r="H20" s="327">
        <v>2000</v>
      </c>
      <c r="I20" s="327">
        <v>2910</v>
      </c>
      <c r="J20" s="327">
        <v>2630</v>
      </c>
      <c r="K20" s="327">
        <v>2000</v>
      </c>
      <c r="L20" s="327">
        <v>2410</v>
      </c>
      <c r="M20" s="327">
        <v>2410</v>
      </c>
      <c r="N20" s="327">
        <v>2410</v>
      </c>
      <c r="O20" s="334">
        <f t="shared" si="3"/>
        <v>30000</v>
      </c>
      <c r="P20" s="78"/>
    </row>
    <row r="21" spans="1:16" s="79" customFormat="1" x14ac:dyDescent="0.2">
      <c r="A21" s="175" t="s">
        <v>214</v>
      </c>
      <c r="B21" s="465" t="s">
        <v>98</v>
      </c>
      <c r="C21" s="327">
        <v>65925</v>
      </c>
      <c r="D21" s="327">
        <v>69809</v>
      </c>
      <c r="E21" s="327">
        <v>97925</v>
      </c>
      <c r="F21" s="327">
        <v>65969</v>
      </c>
      <c r="G21" s="327">
        <v>67945</v>
      </c>
      <c r="H21" s="327">
        <v>65925</v>
      </c>
      <c r="I21" s="327">
        <v>67925</v>
      </c>
      <c r="J21" s="327">
        <v>65925</v>
      </c>
      <c r="K21" s="327">
        <v>67925</v>
      </c>
      <c r="L21" s="327">
        <v>65925</v>
      </c>
      <c r="M21" s="327">
        <v>67925</v>
      </c>
      <c r="N21" s="327">
        <v>79998</v>
      </c>
      <c r="O21" s="334">
        <f t="shared" si="3"/>
        <v>849121</v>
      </c>
      <c r="P21" s="78"/>
    </row>
    <row r="22" spans="1:16" s="79" customFormat="1" x14ac:dyDescent="0.2">
      <c r="A22" s="175" t="s">
        <v>215</v>
      </c>
      <c r="B22" s="465" t="s">
        <v>373</v>
      </c>
      <c r="C22" s="327">
        <v>135082</v>
      </c>
      <c r="D22" s="327"/>
      <c r="E22" s="327">
        <v>250</v>
      </c>
      <c r="F22" s="327"/>
      <c r="G22" s="327">
        <v>250</v>
      </c>
      <c r="H22" s="327"/>
      <c r="I22" s="327">
        <v>250</v>
      </c>
      <c r="J22" s="327"/>
      <c r="K22" s="327">
        <v>500</v>
      </c>
      <c r="L22" s="327"/>
      <c r="M22" s="327">
        <v>250</v>
      </c>
      <c r="N22" s="327"/>
      <c r="O22" s="334">
        <f t="shared" si="3"/>
        <v>136582</v>
      </c>
      <c r="P22" s="78"/>
    </row>
    <row r="23" spans="1:16" s="79" customFormat="1" x14ac:dyDescent="0.2">
      <c r="A23" s="175" t="s">
        <v>216</v>
      </c>
      <c r="B23" s="465" t="s">
        <v>95</v>
      </c>
      <c r="C23" s="327">
        <v>100000</v>
      </c>
      <c r="D23" s="327">
        <v>38458</v>
      </c>
      <c r="E23" s="327">
        <v>150000</v>
      </c>
      <c r="F23" s="327">
        <v>360000</v>
      </c>
      <c r="G23" s="327">
        <v>218668</v>
      </c>
      <c r="H23" s="327">
        <v>376903</v>
      </c>
      <c r="I23" s="327">
        <v>309059</v>
      </c>
      <c r="J23" s="327">
        <v>113500</v>
      </c>
      <c r="K23" s="327">
        <v>310000</v>
      </c>
      <c r="L23" s="327">
        <v>500000</v>
      </c>
      <c r="M23" s="327">
        <v>215935</v>
      </c>
      <c r="N23" s="327">
        <v>204511</v>
      </c>
      <c r="O23" s="334">
        <f t="shared" si="3"/>
        <v>2897034</v>
      </c>
      <c r="P23" s="78"/>
    </row>
    <row r="24" spans="1:16" s="79" customFormat="1" x14ac:dyDescent="0.2">
      <c r="A24" s="175" t="s">
        <v>217</v>
      </c>
      <c r="B24" s="465" t="s">
        <v>96</v>
      </c>
      <c r="C24" s="327"/>
      <c r="D24" s="327"/>
      <c r="E24" s="327"/>
      <c r="F24" s="327">
        <v>5000</v>
      </c>
      <c r="G24" s="327">
        <v>21483</v>
      </c>
      <c r="H24" s="327">
        <v>30000</v>
      </c>
      <c r="I24" s="327">
        <v>52574</v>
      </c>
      <c r="J24" s="327">
        <v>30731</v>
      </c>
      <c r="K24" s="327">
        <v>15000</v>
      </c>
      <c r="L24" s="327">
        <v>5668</v>
      </c>
      <c r="M24" s="327">
        <v>40000</v>
      </c>
      <c r="N24" s="327">
        <v>57538</v>
      </c>
      <c r="O24" s="334">
        <f t="shared" si="3"/>
        <v>257994</v>
      </c>
      <c r="P24" s="78"/>
    </row>
    <row r="25" spans="1:16" s="79" customFormat="1" ht="16.5" thickBot="1" x14ac:dyDescent="0.25">
      <c r="A25" s="176" t="s">
        <v>218</v>
      </c>
      <c r="B25" s="466" t="s">
        <v>274</v>
      </c>
      <c r="C25" s="331">
        <v>23300</v>
      </c>
      <c r="D25" s="331">
        <v>24000</v>
      </c>
      <c r="E25" s="331">
        <v>23000</v>
      </c>
      <c r="F25" s="331">
        <v>23000</v>
      </c>
      <c r="G25" s="331">
        <v>24000</v>
      </c>
      <c r="H25" s="331">
        <v>24000</v>
      </c>
      <c r="I25" s="331">
        <v>23000</v>
      </c>
      <c r="J25" s="331">
        <v>23300</v>
      </c>
      <c r="K25" s="331">
        <v>23300</v>
      </c>
      <c r="L25" s="331">
        <v>23300</v>
      </c>
      <c r="M25" s="331">
        <v>23118</v>
      </c>
      <c r="N25" s="331">
        <v>21547</v>
      </c>
      <c r="O25" s="334">
        <f t="shared" si="3"/>
        <v>278865</v>
      </c>
      <c r="P25" s="78"/>
    </row>
    <row r="26" spans="1:16" s="77" customFormat="1" ht="20.25" customHeight="1" thickTop="1" thickBot="1" x14ac:dyDescent="0.25">
      <c r="A26" s="177" t="s">
        <v>218</v>
      </c>
      <c r="B26" s="332" t="s">
        <v>219</v>
      </c>
      <c r="C26" s="333">
        <f t="shared" ref="C26:N26" si="4">SUM(C17:C25)</f>
        <v>445677</v>
      </c>
      <c r="D26" s="333">
        <f t="shared" si="4"/>
        <v>255467</v>
      </c>
      <c r="E26" s="333">
        <f t="shared" si="4"/>
        <v>413765</v>
      </c>
      <c r="F26" s="333">
        <f t="shared" si="4"/>
        <v>572814</v>
      </c>
      <c r="G26" s="333">
        <f t="shared" si="4"/>
        <v>466655</v>
      </c>
      <c r="H26" s="333">
        <f t="shared" si="4"/>
        <v>643918</v>
      </c>
      <c r="I26" s="333">
        <f t="shared" si="4"/>
        <v>595548</v>
      </c>
      <c r="J26" s="333">
        <f t="shared" si="4"/>
        <v>365906</v>
      </c>
      <c r="K26" s="333">
        <f t="shared" si="4"/>
        <v>588545</v>
      </c>
      <c r="L26" s="333">
        <f t="shared" si="4"/>
        <v>726213</v>
      </c>
      <c r="M26" s="333">
        <f t="shared" si="4"/>
        <v>488558</v>
      </c>
      <c r="N26" s="333">
        <f t="shared" si="4"/>
        <v>490929</v>
      </c>
      <c r="O26" s="336">
        <f t="shared" si="3"/>
        <v>6053995</v>
      </c>
      <c r="P26" s="81"/>
    </row>
    <row r="27" spans="1:16" ht="16.5" thickTop="1" x14ac:dyDescent="0.25">
      <c r="A27" s="178"/>
      <c r="B27" s="179"/>
      <c r="C27" s="179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2"/>
    </row>
    <row r="28" spans="1:16" x14ac:dyDescent="0.25">
      <c r="A28" s="178"/>
    </row>
  </sheetData>
  <mergeCells count="2">
    <mergeCell ref="A1:O1"/>
    <mergeCell ref="A2:O2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50"/>
  </sheetPr>
  <dimension ref="A1:J36"/>
  <sheetViews>
    <sheetView view="pageBreakPreview" zoomScale="60" zoomScaleNormal="100" workbookViewId="0">
      <selection activeCell="D23" sqref="D23"/>
    </sheetView>
  </sheetViews>
  <sheetFormatPr defaultColWidth="8" defaultRowHeight="12.75" x14ac:dyDescent="0.2"/>
  <cols>
    <col min="1" max="1" width="5.5703125" style="55" customWidth="1"/>
    <col min="2" max="2" width="35.28515625" style="57" customWidth="1"/>
    <col min="3" max="3" width="23.7109375" style="57" customWidth="1"/>
    <col min="4" max="4" width="19.42578125" style="57" customWidth="1"/>
    <col min="5" max="5" width="17.28515625" style="57" customWidth="1"/>
    <col min="6" max="16384" width="8" style="57"/>
  </cols>
  <sheetData>
    <row r="1" spans="1:10" ht="12.75" customHeight="1" x14ac:dyDescent="0.2">
      <c r="A1" s="714"/>
      <c r="B1" s="714"/>
      <c r="C1" s="714"/>
      <c r="D1" s="714"/>
      <c r="E1" s="714"/>
      <c r="F1" s="58"/>
      <c r="G1" s="58"/>
      <c r="H1" s="58"/>
      <c r="I1" s="58"/>
      <c r="J1" s="58"/>
    </row>
    <row r="2" spans="1:10" x14ac:dyDescent="0.2">
      <c r="A2" s="734" t="s">
        <v>548</v>
      </c>
      <c r="B2" s="734"/>
      <c r="C2" s="734"/>
      <c r="D2" s="734"/>
      <c r="E2" s="734"/>
      <c r="F2" s="59"/>
      <c r="G2" s="59"/>
      <c r="H2" s="59"/>
      <c r="I2" s="59"/>
      <c r="J2" s="59"/>
    </row>
    <row r="3" spans="1:10" ht="15.75" x14ac:dyDescent="0.2">
      <c r="A3" s="716" t="s">
        <v>66</v>
      </c>
      <c r="B3" s="716"/>
      <c r="C3" s="716"/>
      <c r="D3" s="717"/>
      <c r="E3" s="717"/>
    </row>
    <row r="4" spans="1:10" ht="15.75" x14ac:dyDescent="0.2">
      <c r="A4" s="716" t="s">
        <v>67</v>
      </c>
      <c r="B4" s="716"/>
      <c r="C4" s="716"/>
      <c r="D4" s="717"/>
      <c r="E4" s="717"/>
    </row>
    <row r="5" spans="1:10" s="60" customFormat="1" ht="17.25" customHeight="1" thickBot="1" x14ac:dyDescent="0.25">
      <c r="A5" s="161"/>
      <c r="B5" s="162"/>
      <c r="C5" s="162"/>
      <c r="E5" s="68" t="s">
        <v>146</v>
      </c>
    </row>
    <row r="6" spans="1:10" s="63" customFormat="1" ht="36.75" customHeight="1" thickBot="1" x14ac:dyDescent="0.25">
      <c r="A6" s="163" t="s">
        <v>131</v>
      </c>
      <c r="B6" s="164" t="s">
        <v>61</v>
      </c>
      <c r="C6" s="164" t="s">
        <v>62</v>
      </c>
      <c r="D6" s="61" t="s">
        <v>68</v>
      </c>
      <c r="E6" s="62" t="s">
        <v>69</v>
      </c>
    </row>
    <row r="7" spans="1:10" ht="31.5" customHeight="1" x14ac:dyDescent="0.2">
      <c r="A7" s="171" t="s">
        <v>108</v>
      </c>
      <c r="B7" s="172" t="s">
        <v>70</v>
      </c>
      <c r="C7" s="432">
        <v>38000</v>
      </c>
      <c r="D7" s="433">
        <v>39880</v>
      </c>
      <c r="E7" s="434">
        <v>1880</v>
      </c>
      <c r="G7" s="65"/>
    </row>
    <row r="8" spans="1:10" ht="24.75" customHeight="1" x14ac:dyDescent="0.2">
      <c r="A8" s="165" t="s">
        <v>109</v>
      </c>
      <c r="B8" s="166" t="s">
        <v>71</v>
      </c>
      <c r="C8" s="435">
        <v>39000</v>
      </c>
      <c r="D8" s="436">
        <v>39754</v>
      </c>
      <c r="E8" s="437">
        <v>754</v>
      </c>
      <c r="G8" s="65"/>
    </row>
    <row r="9" spans="1:10" ht="18" customHeight="1" thickBot="1" x14ac:dyDescent="0.25">
      <c r="A9" s="167"/>
      <c r="B9" s="168" t="s">
        <v>169</v>
      </c>
      <c r="C9" s="438">
        <f>SUM(C7:C8)</f>
        <v>77000</v>
      </c>
      <c r="D9" s="439">
        <f>SUM(D7:D8)</f>
        <v>79634</v>
      </c>
      <c r="E9" s="440">
        <f>SUM(E7:E8)</f>
        <v>2634</v>
      </c>
    </row>
    <row r="10" spans="1:10" ht="15.75" x14ac:dyDescent="0.2">
      <c r="A10" s="169"/>
      <c r="B10" s="170"/>
      <c r="C10" s="170"/>
    </row>
    <row r="11" spans="1:10" ht="15.75" x14ac:dyDescent="0.2">
      <c r="A11" s="169"/>
      <c r="B11" s="170"/>
      <c r="C11" s="170"/>
    </row>
    <row r="12" spans="1:10" ht="15.75" x14ac:dyDescent="0.2">
      <c r="A12" s="169"/>
      <c r="B12" s="170"/>
      <c r="C12" s="170"/>
    </row>
    <row r="13" spans="1:10" ht="15.75" x14ac:dyDescent="0.2">
      <c r="A13" s="169"/>
      <c r="B13" s="170"/>
      <c r="C13" s="170"/>
    </row>
    <row r="14" spans="1:10" ht="15.75" x14ac:dyDescent="0.2">
      <c r="A14" s="169"/>
      <c r="B14" s="170"/>
      <c r="C14" s="170"/>
    </row>
    <row r="15" spans="1:10" ht="15.75" x14ac:dyDescent="0.2">
      <c r="A15" s="169"/>
      <c r="B15" s="170"/>
      <c r="C15" s="170"/>
    </row>
    <row r="16" spans="1:10" ht="15.75" x14ac:dyDescent="0.2">
      <c r="A16" s="169"/>
      <c r="B16" s="170"/>
      <c r="C16" s="170"/>
    </row>
    <row r="17" spans="1:3" ht="15.75" x14ac:dyDescent="0.2">
      <c r="A17" s="169"/>
      <c r="B17" s="170"/>
      <c r="C17" s="170"/>
    </row>
    <row r="18" spans="1:3" ht="15.75" x14ac:dyDescent="0.2">
      <c r="A18" s="169"/>
      <c r="B18" s="170"/>
      <c r="C18" s="170"/>
    </row>
    <row r="19" spans="1:3" ht="15.75" x14ac:dyDescent="0.2">
      <c r="A19" s="169"/>
      <c r="B19" s="170"/>
      <c r="C19" s="170"/>
    </row>
    <row r="20" spans="1:3" ht="15.75" x14ac:dyDescent="0.2">
      <c r="A20" s="169"/>
      <c r="B20" s="170"/>
      <c r="C20" s="170"/>
    </row>
    <row r="21" spans="1:3" ht="15.75" x14ac:dyDescent="0.2">
      <c r="A21" s="169"/>
      <c r="B21" s="170"/>
      <c r="C21" s="170"/>
    </row>
    <row r="22" spans="1:3" ht="15.75" x14ac:dyDescent="0.2">
      <c r="A22" s="169"/>
      <c r="B22" s="170"/>
      <c r="C22" s="170"/>
    </row>
    <row r="23" spans="1:3" ht="15.75" x14ac:dyDescent="0.2">
      <c r="A23" s="169"/>
      <c r="B23" s="170"/>
      <c r="C23" s="170"/>
    </row>
    <row r="24" spans="1:3" ht="15.75" x14ac:dyDescent="0.2">
      <c r="A24" s="169"/>
      <c r="B24" s="170"/>
      <c r="C24" s="170"/>
    </row>
    <row r="25" spans="1:3" ht="15.75" x14ac:dyDescent="0.2">
      <c r="A25" s="169"/>
      <c r="B25" s="170"/>
      <c r="C25" s="170"/>
    </row>
    <row r="26" spans="1:3" ht="15.75" x14ac:dyDescent="0.2">
      <c r="A26" s="169"/>
      <c r="B26" s="170"/>
      <c r="C26" s="170"/>
    </row>
    <row r="27" spans="1:3" ht="15.75" x14ac:dyDescent="0.2">
      <c r="A27" s="169"/>
      <c r="B27" s="170"/>
      <c r="C27" s="170"/>
    </row>
    <row r="28" spans="1:3" ht="15.75" x14ac:dyDescent="0.2">
      <c r="A28" s="169"/>
      <c r="B28" s="170"/>
      <c r="C28" s="170"/>
    </row>
    <row r="29" spans="1:3" ht="15.75" x14ac:dyDescent="0.2">
      <c r="A29" s="169"/>
      <c r="B29" s="170"/>
      <c r="C29" s="170"/>
    </row>
    <row r="30" spans="1:3" ht="15.75" x14ac:dyDescent="0.2">
      <c r="A30" s="169"/>
      <c r="B30" s="170"/>
      <c r="C30" s="170"/>
    </row>
    <row r="31" spans="1:3" ht="15.75" x14ac:dyDescent="0.2">
      <c r="A31" s="169"/>
      <c r="B31" s="170"/>
      <c r="C31" s="170"/>
    </row>
    <row r="32" spans="1:3" ht="15.75" x14ac:dyDescent="0.2">
      <c r="A32" s="169"/>
      <c r="B32" s="170"/>
      <c r="C32" s="170"/>
    </row>
    <row r="33" spans="1:3" ht="15.75" x14ac:dyDescent="0.2">
      <c r="A33" s="169"/>
      <c r="B33" s="170"/>
      <c r="C33" s="170"/>
    </row>
    <row r="34" spans="1:3" ht="15.75" x14ac:dyDescent="0.2">
      <c r="A34" s="169"/>
      <c r="B34" s="170"/>
      <c r="C34" s="170"/>
    </row>
    <row r="35" spans="1:3" ht="15.75" x14ac:dyDescent="0.2">
      <c r="A35" s="169"/>
      <c r="B35" s="170"/>
      <c r="C35" s="170"/>
    </row>
    <row r="36" spans="1:3" ht="15.75" x14ac:dyDescent="0.2">
      <c r="A36" s="169"/>
      <c r="B36" s="170"/>
      <c r="C36" s="170"/>
    </row>
  </sheetData>
  <mergeCells count="4">
    <mergeCell ref="A3:E3"/>
    <mergeCell ref="A4:E4"/>
    <mergeCell ref="A1:E1"/>
    <mergeCell ref="A2:E2"/>
  </mergeCells>
  <phoneticPr fontId="23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50"/>
  </sheetPr>
  <dimension ref="A1:H37"/>
  <sheetViews>
    <sheetView view="pageBreakPreview" zoomScale="60" zoomScaleNormal="100" workbookViewId="0">
      <selection activeCell="D23" sqref="D23"/>
    </sheetView>
  </sheetViews>
  <sheetFormatPr defaultColWidth="8" defaultRowHeight="12.75" x14ac:dyDescent="0.2"/>
  <cols>
    <col min="1" max="1" width="5.5703125" style="55" customWidth="1"/>
    <col min="2" max="2" width="33.42578125" style="57" customWidth="1"/>
    <col min="3" max="3" width="23.7109375" style="57" customWidth="1"/>
    <col min="4" max="16384" width="8" style="57"/>
  </cols>
  <sheetData>
    <row r="1" spans="1:8" ht="12.75" customHeight="1" x14ac:dyDescent="0.2">
      <c r="A1" s="714"/>
      <c r="B1" s="714"/>
      <c r="C1" s="714"/>
      <c r="D1" s="58"/>
      <c r="E1" s="58"/>
      <c r="F1" s="58"/>
      <c r="G1" s="58"/>
      <c r="H1" s="58"/>
    </row>
    <row r="2" spans="1:8" x14ac:dyDescent="0.2">
      <c r="A2" s="734" t="s">
        <v>546</v>
      </c>
      <c r="B2" s="734"/>
      <c r="C2" s="734"/>
      <c r="D2" s="59"/>
      <c r="E2" s="59"/>
      <c r="F2" s="59"/>
      <c r="G2" s="59"/>
      <c r="H2" s="59"/>
    </row>
    <row r="3" spans="1:8" ht="15.75" x14ac:dyDescent="0.2">
      <c r="A3" s="716" t="s">
        <v>60</v>
      </c>
      <c r="B3" s="716"/>
      <c r="C3" s="717"/>
    </row>
    <row r="4" spans="1:8" ht="15.75" x14ac:dyDescent="0.2">
      <c r="A4" s="716"/>
      <c r="B4" s="716"/>
      <c r="C4" s="717"/>
    </row>
    <row r="5" spans="1:8" s="60" customFormat="1" ht="17.25" customHeight="1" thickBot="1" x14ac:dyDescent="0.25">
      <c r="A5" s="161"/>
      <c r="B5" s="162"/>
      <c r="D5" s="60" t="s">
        <v>146</v>
      </c>
    </row>
    <row r="6" spans="1:8" s="63" customFormat="1" ht="30.75" customHeight="1" thickBot="1" x14ac:dyDescent="0.25">
      <c r="A6" s="163" t="s">
        <v>131</v>
      </c>
      <c r="B6" s="164" t="s">
        <v>61</v>
      </c>
      <c r="C6" s="62" t="s">
        <v>63</v>
      </c>
    </row>
    <row r="7" spans="1:8" ht="48" customHeight="1" x14ac:dyDescent="0.2">
      <c r="A7" s="165" t="s">
        <v>329</v>
      </c>
      <c r="B7" s="166" t="s">
        <v>64</v>
      </c>
      <c r="C7" s="66">
        <v>160</v>
      </c>
    </row>
    <row r="8" spans="1:8" ht="48" customHeight="1" x14ac:dyDescent="0.2">
      <c r="A8" s="483" t="s">
        <v>109</v>
      </c>
      <c r="B8" s="484" t="s">
        <v>510</v>
      </c>
      <c r="C8" s="485">
        <v>8000</v>
      </c>
    </row>
    <row r="9" spans="1:8" ht="18" customHeight="1" thickBot="1" x14ac:dyDescent="0.25">
      <c r="A9" s="167"/>
      <c r="B9" s="168" t="s">
        <v>169</v>
      </c>
      <c r="C9" s="64">
        <v>8160</v>
      </c>
    </row>
    <row r="10" spans="1:8" ht="15.75" x14ac:dyDescent="0.2">
      <c r="A10" s="169"/>
      <c r="B10" s="170"/>
    </row>
    <row r="11" spans="1:8" ht="15.75" x14ac:dyDescent="0.2">
      <c r="A11" s="169"/>
      <c r="B11" s="170"/>
    </row>
    <row r="12" spans="1:8" ht="15.75" x14ac:dyDescent="0.2">
      <c r="A12" s="169"/>
      <c r="B12" s="170"/>
    </row>
    <row r="13" spans="1:8" ht="15.75" x14ac:dyDescent="0.2">
      <c r="A13" s="169"/>
      <c r="B13" s="170"/>
    </row>
    <row r="14" spans="1:8" ht="15.75" x14ac:dyDescent="0.2">
      <c r="A14" s="169"/>
      <c r="B14" s="170"/>
    </row>
    <row r="15" spans="1:8" ht="15.75" x14ac:dyDescent="0.2">
      <c r="A15" s="169"/>
      <c r="B15" s="170"/>
    </row>
    <row r="16" spans="1:8" ht="15.75" x14ac:dyDescent="0.2">
      <c r="A16" s="169"/>
      <c r="B16" s="170"/>
    </row>
    <row r="17" spans="1:2" ht="15.75" x14ac:dyDescent="0.2">
      <c r="A17" s="169"/>
      <c r="B17" s="170"/>
    </row>
    <row r="18" spans="1:2" ht="15.75" x14ac:dyDescent="0.2">
      <c r="A18" s="169"/>
      <c r="B18" s="170"/>
    </row>
    <row r="19" spans="1:2" ht="15.75" x14ac:dyDescent="0.2">
      <c r="A19" s="169"/>
      <c r="B19" s="170"/>
    </row>
    <row r="20" spans="1:2" ht="15.75" x14ac:dyDescent="0.2">
      <c r="A20" s="169"/>
      <c r="B20" s="170"/>
    </row>
    <row r="21" spans="1:2" ht="15.75" x14ac:dyDescent="0.2">
      <c r="A21" s="169"/>
      <c r="B21" s="170"/>
    </row>
    <row r="22" spans="1:2" ht="15.75" x14ac:dyDescent="0.2">
      <c r="A22" s="169"/>
      <c r="B22" s="170"/>
    </row>
    <row r="23" spans="1:2" ht="15.75" x14ac:dyDescent="0.2">
      <c r="A23" s="169"/>
      <c r="B23" s="170"/>
    </row>
    <row r="24" spans="1:2" ht="15.75" x14ac:dyDescent="0.2">
      <c r="A24" s="169"/>
      <c r="B24" s="170"/>
    </row>
    <row r="25" spans="1:2" ht="15.75" x14ac:dyDescent="0.2">
      <c r="A25" s="169"/>
      <c r="B25" s="170"/>
    </row>
    <row r="26" spans="1:2" ht="15.75" x14ac:dyDescent="0.2">
      <c r="A26" s="169"/>
      <c r="B26" s="170"/>
    </row>
    <row r="27" spans="1:2" ht="15.75" x14ac:dyDescent="0.2">
      <c r="A27" s="169"/>
      <c r="B27" s="170"/>
    </row>
    <row r="28" spans="1:2" ht="15.75" x14ac:dyDescent="0.2">
      <c r="A28" s="169"/>
      <c r="B28" s="170"/>
    </row>
    <row r="29" spans="1:2" ht="15.75" x14ac:dyDescent="0.2">
      <c r="A29" s="169"/>
      <c r="B29" s="170"/>
    </row>
    <row r="30" spans="1:2" ht="15.75" x14ac:dyDescent="0.2">
      <c r="A30" s="169"/>
      <c r="B30" s="170"/>
    </row>
    <row r="31" spans="1:2" ht="15.75" x14ac:dyDescent="0.2">
      <c r="A31" s="169"/>
      <c r="B31" s="170"/>
    </row>
    <row r="32" spans="1:2" ht="15.75" x14ac:dyDescent="0.2">
      <c r="A32" s="169"/>
      <c r="B32" s="170"/>
    </row>
    <row r="33" spans="1:2" ht="15.75" x14ac:dyDescent="0.2">
      <c r="A33" s="169"/>
      <c r="B33" s="170"/>
    </row>
    <row r="34" spans="1:2" ht="15.75" x14ac:dyDescent="0.2">
      <c r="A34" s="169"/>
      <c r="B34" s="170"/>
    </row>
    <row r="35" spans="1:2" ht="15.75" x14ac:dyDescent="0.2">
      <c r="A35" s="169"/>
      <c r="B35" s="170"/>
    </row>
    <row r="36" spans="1:2" ht="15.75" x14ac:dyDescent="0.2">
      <c r="A36" s="169"/>
      <c r="B36" s="170"/>
    </row>
    <row r="37" spans="1:2" ht="15.75" x14ac:dyDescent="0.2">
      <c r="A37" s="169"/>
      <c r="B37" s="170"/>
    </row>
  </sheetData>
  <mergeCells count="4">
    <mergeCell ref="A3:C3"/>
    <mergeCell ref="A4:C4"/>
    <mergeCell ref="A1:C1"/>
    <mergeCell ref="A2:C2"/>
  </mergeCells>
  <phoneticPr fontId="23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A4FD4-64F8-4181-846F-990D715F1E0D}">
  <dimension ref="B1:T20"/>
  <sheetViews>
    <sheetView view="pageBreakPreview" topLeftCell="B1" zoomScale="60" zoomScaleNormal="100" workbookViewId="0">
      <selection activeCell="D23" sqref="D23"/>
    </sheetView>
  </sheetViews>
  <sheetFormatPr defaultRowHeight="12.75" x14ac:dyDescent="0.2"/>
  <cols>
    <col min="1" max="1" width="2.5703125" customWidth="1"/>
    <col min="2" max="2" width="46.140625" customWidth="1"/>
    <col min="3" max="3" width="5.42578125" customWidth="1"/>
    <col min="7" max="7" width="8.85546875" customWidth="1"/>
    <col min="8" max="8" width="1.85546875" hidden="1" customWidth="1"/>
    <col min="9" max="9" width="9.140625" customWidth="1"/>
    <col min="10" max="10" width="8" customWidth="1"/>
    <col min="11" max="12" width="9.140625" hidden="1" customWidth="1"/>
    <col min="13" max="13" width="8" customWidth="1"/>
    <col min="16" max="16" width="9.140625" customWidth="1"/>
    <col min="17" max="17" width="9" customWidth="1"/>
    <col min="18" max="18" width="9.140625" hidden="1" customWidth="1"/>
    <col min="19" max="19" width="8" customWidth="1"/>
    <col min="20" max="20" width="9.140625" hidden="1" customWidth="1"/>
  </cols>
  <sheetData>
    <row r="1" spans="2:20" ht="12.75" customHeight="1" x14ac:dyDescent="0.2">
      <c r="B1" s="441"/>
      <c r="C1" s="441"/>
      <c r="D1" s="441"/>
      <c r="E1" s="441"/>
      <c r="F1" s="441"/>
      <c r="G1" s="441"/>
      <c r="H1" s="441"/>
      <c r="I1" s="441" t="s">
        <v>467</v>
      </c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</row>
    <row r="2" spans="2:20" x14ac:dyDescent="0.2">
      <c r="D2" t="s">
        <v>72</v>
      </c>
    </row>
    <row r="3" spans="2:20" ht="13.5" thickBot="1" x14ac:dyDescent="0.25">
      <c r="B3" s="442"/>
      <c r="C3" s="442"/>
      <c r="D3" s="442"/>
      <c r="E3" s="735"/>
      <c r="F3" s="735"/>
      <c r="G3" s="735"/>
      <c r="H3" s="735"/>
      <c r="I3" s="735"/>
      <c r="J3" s="442"/>
      <c r="K3" s="443"/>
      <c r="L3" s="443"/>
      <c r="M3" s="443"/>
      <c r="N3" s="443"/>
      <c r="O3" s="443"/>
      <c r="P3" s="443"/>
      <c r="Q3" s="443"/>
      <c r="R3" s="736"/>
      <c r="S3" s="736"/>
      <c r="T3" s="467" t="s">
        <v>146</v>
      </c>
    </row>
    <row r="4" spans="2:20" ht="27" customHeight="1" x14ac:dyDescent="0.2">
      <c r="B4" s="444" t="s">
        <v>111</v>
      </c>
      <c r="C4" s="445" t="s">
        <v>6</v>
      </c>
      <c r="D4" s="446"/>
      <c r="E4" s="737" t="s">
        <v>468</v>
      </c>
      <c r="F4" s="737"/>
      <c r="G4" s="737"/>
      <c r="H4" s="737"/>
      <c r="I4" s="737"/>
      <c r="J4" s="737"/>
      <c r="K4" s="737"/>
      <c r="L4" s="737"/>
      <c r="M4" s="737"/>
      <c r="N4" s="737"/>
      <c r="O4" s="737"/>
      <c r="P4" s="737"/>
      <c r="Q4" s="737"/>
      <c r="R4" s="737"/>
      <c r="S4" s="737"/>
      <c r="T4" s="737"/>
    </row>
    <row r="5" spans="2:20" ht="18.75" customHeight="1" x14ac:dyDescent="0.2">
      <c r="B5" s="447" t="s">
        <v>40</v>
      </c>
      <c r="C5" s="448"/>
      <c r="D5" s="449" t="s">
        <v>469</v>
      </c>
      <c r="E5" s="449" t="s">
        <v>470</v>
      </c>
      <c r="F5" s="449" t="s">
        <v>471</v>
      </c>
      <c r="G5" s="738" t="s">
        <v>472</v>
      </c>
      <c r="H5" s="738"/>
      <c r="I5" s="450" t="s">
        <v>473</v>
      </c>
      <c r="J5" s="739" t="s">
        <v>474</v>
      </c>
      <c r="K5" s="739"/>
      <c r="L5" s="739"/>
      <c r="M5" s="450" t="s">
        <v>475</v>
      </c>
      <c r="N5" s="450" t="s">
        <v>476</v>
      </c>
      <c r="O5" s="450" t="s">
        <v>477</v>
      </c>
      <c r="P5" s="450" t="s">
        <v>478</v>
      </c>
      <c r="Q5" s="739" t="s">
        <v>479</v>
      </c>
      <c r="R5" s="739"/>
      <c r="S5" s="739" t="s">
        <v>480</v>
      </c>
      <c r="T5" s="739"/>
    </row>
    <row r="6" spans="2:20" ht="18.75" customHeight="1" x14ac:dyDescent="0.2">
      <c r="B6" s="451" t="s">
        <v>73</v>
      </c>
      <c r="C6" s="452">
        <v>1</v>
      </c>
      <c r="D6" s="453">
        <v>759250</v>
      </c>
      <c r="E6" s="453">
        <v>750000</v>
      </c>
      <c r="F6" s="453">
        <v>750000</v>
      </c>
      <c r="G6" s="740">
        <v>750000</v>
      </c>
      <c r="H6" s="740"/>
      <c r="I6" s="454">
        <v>750000</v>
      </c>
      <c r="J6" s="741">
        <v>750000</v>
      </c>
      <c r="K6" s="741"/>
      <c r="L6" s="741"/>
      <c r="M6" s="454">
        <v>750000</v>
      </c>
      <c r="N6" s="454">
        <v>750000</v>
      </c>
      <c r="O6" s="454">
        <v>750000</v>
      </c>
      <c r="P6" s="454">
        <v>750000</v>
      </c>
      <c r="Q6" s="741">
        <v>750000</v>
      </c>
      <c r="R6" s="741"/>
      <c r="S6" s="741">
        <v>750000</v>
      </c>
      <c r="T6" s="741"/>
    </row>
    <row r="7" spans="2:20" ht="18.75" customHeight="1" x14ac:dyDescent="0.2">
      <c r="B7" s="451" t="s">
        <v>481</v>
      </c>
      <c r="C7" s="452">
        <v>2</v>
      </c>
      <c r="D7" s="453">
        <v>20000</v>
      </c>
      <c r="E7" s="453">
        <v>30000</v>
      </c>
      <c r="F7" s="453">
        <v>30000</v>
      </c>
      <c r="G7" s="740">
        <v>30000</v>
      </c>
      <c r="H7" s="740"/>
      <c r="I7" s="454">
        <v>30000</v>
      </c>
      <c r="J7" s="741">
        <v>30000</v>
      </c>
      <c r="K7" s="741"/>
      <c r="L7" s="741"/>
      <c r="M7" s="454">
        <v>30000</v>
      </c>
      <c r="N7" s="454">
        <v>30000</v>
      </c>
      <c r="O7" s="454">
        <v>30000</v>
      </c>
      <c r="P7" s="454">
        <v>30000</v>
      </c>
      <c r="Q7" s="741">
        <v>30000</v>
      </c>
      <c r="R7" s="741"/>
      <c r="S7" s="741">
        <v>30000</v>
      </c>
      <c r="T7" s="741"/>
    </row>
    <row r="8" spans="2:20" ht="29.25" customHeight="1" x14ac:dyDescent="0.2">
      <c r="B8" s="451" t="s">
        <v>482</v>
      </c>
      <c r="C8" s="452">
        <v>3</v>
      </c>
      <c r="D8" s="453">
        <v>1750</v>
      </c>
      <c r="E8" s="453">
        <v>1000</v>
      </c>
      <c r="F8" s="453">
        <v>1000</v>
      </c>
      <c r="G8" s="740">
        <v>1000</v>
      </c>
      <c r="H8" s="740"/>
      <c r="I8" s="454">
        <v>1000</v>
      </c>
      <c r="J8" s="741">
        <v>1000</v>
      </c>
      <c r="K8" s="741"/>
      <c r="L8" s="741"/>
      <c r="M8" s="454">
        <v>1000</v>
      </c>
      <c r="N8" s="454">
        <v>1000</v>
      </c>
      <c r="O8" s="454">
        <v>1000</v>
      </c>
      <c r="P8" s="454">
        <v>1000</v>
      </c>
      <c r="Q8" s="741">
        <v>1000</v>
      </c>
      <c r="R8" s="741"/>
      <c r="S8" s="741">
        <v>1000</v>
      </c>
      <c r="T8" s="741"/>
    </row>
    <row r="9" spans="2:20" ht="47.25" customHeight="1" x14ac:dyDescent="0.2">
      <c r="B9" s="451" t="s">
        <v>483</v>
      </c>
      <c r="C9" s="455">
        <v>4</v>
      </c>
      <c r="D9" s="453">
        <v>168276</v>
      </c>
      <c r="E9" s="453">
        <v>30000</v>
      </c>
      <c r="F9" s="453">
        <v>30000</v>
      </c>
      <c r="G9" s="740">
        <v>30000</v>
      </c>
      <c r="H9" s="740"/>
      <c r="I9" s="454">
        <v>30000</v>
      </c>
      <c r="J9" s="741">
        <v>30000</v>
      </c>
      <c r="K9" s="741"/>
      <c r="L9" s="741"/>
      <c r="M9" s="454">
        <v>30000</v>
      </c>
      <c r="N9" s="454">
        <v>30000</v>
      </c>
      <c r="O9" s="454">
        <v>30000</v>
      </c>
      <c r="P9" s="454">
        <v>30000</v>
      </c>
      <c r="Q9" s="741">
        <v>30000</v>
      </c>
      <c r="R9" s="741"/>
      <c r="S9" s="741">
        <v>30000</v>
      </c>
      <c r="T9" s="741"/>
    </row>
    <row r="10" spans="2:20" ht="39.75" customHeight="1" x14ac:dyDescent="0.2">
      <c r="B10" s="456" t="s">
        <v>74</v>
      </c>
      <c r="C10" s="455">
        <v>5</v>
      </c>
      <c r="D10" s="449">
        <f>SUM(D6:D9)</f>
        <v>949276</v>
      </c>
      <c r="E10" s="449">
        <f>SUM(E6:E9)</f>
        <v>811000</v>
      </c>
      <c r="F10" s="449">
        <f>SUM(F6:F9)</f>
        <v>811000</v>
      </c>
      <c r="G10" s="449">
        <f>SUM(G6:G9)</f>
        <v>811000</v>
      </c>
      <c r="H10" s="449">
        <f t="shared" ref="H10:T10" si="0">SUM(H6:H9)</f>
        <v>0</v>
      </c>
      <c r="I10" s="449">
        <f t="shared" si="0"/>
        <v>811000</v>
      </c>
      <c r="J10" s="449">
        <f t="shared" si="0"/>
        <v>811000</v>
      </c>
      <c r="K10" s="449">
        <f t="shared" si="0"/>
        <v>0</v>
      </c>
      <c r="L10" s="449">
        <f t="shared" si="0"/>
        <v>0</v>
      </c>
      <c r="M10" s="449">
        <f t="shared" si="0"/>
        <v>811000</v>
      </c>
      <c r="N10" s="449">
        <f t="shared" si="0"/>
        <v>811000</v>
      </c>
      <c r="O10" s="449">
        <f t="shared" si="0"/>
        <v>811000</v>
      </c>
      <c r="P10" s="449">
        <f t="shared" si="0"/>
        <v>811000</v>
      </c>
      <c r="Q10" s="449">
        <f t="shared" si="0"/>
        <v>811000</v>
      </c>
      <c r="R10" s="449">
        <f t="shared" si="0"/>
        <v>0</v>
      </c>
      <c r="S10" s="449">
        <f t="shared" si="0"/>
        <v>811000</v>
      </c>
      <c r="T10" s="449">
        <f t="shared" si="0"/>
        <v>0</v>
      </c>
    </row>
    <row r="11" spans="2:20" ht="38.25" customHeight="1" x14ac:dyDescent="0.2">
      <c r="B11" s="456" t="s">
        <v>484</v>
      </c>
      <c r="C11" s="455">
        <v>6</v>
      </c>
      <c r="D11" s="457">
        <f>D10/2</f>
        <v>474638</v>
      </c>
      <c r="E11" s="457">
        <f>E10/2</f>
        <v>405500</v>
      </c>
      <c r="F11" s="457">
        <f>F10/2</f>
        <v>405500</v>
      </c>
      <c r="G11" s="457">
        <f t="shared" ref="G11:T11" si="1">G10/2</f>
        <v>405500</v>
      </c>
      <c r="H11" s="457">
        <f t="shared" si="1"/>
        <v>0</v>
      </c>
      <c r="I11" s="457">
        <f t="shared" si="1"/>
        <v>405500</v>
      </c>
      <c r="J11" s="457">
        <f t="shared" si="1"/>
        <v>405500</v>
      </c>
      <c r="K11" s="457">
        <f t="shared" si="1"/>
        <v>0</v>
      </c>
      <c r="L11" s="457">
        <f t="shared" si="1"/>
        <v>0</v>
      </c>
      <c r="M11" s="457">
        <f t="shared" si="1"/>
        <v>405500</v>
      </c>
      <c r="N11" s="457">
        <f t="shared" si="1"/>
        <v>405500</v>
      </c>
      <c r="O11" s="457">
        <f t="shared" si="1"/>
        <v>405500</v>
      </c>
      <c r="P11" s="457">
        <f t="shared" si="1"/>
        <v>405500</v>
      </c>
      <c r="Q11" s="457">
        <f t="shared" si="1"/>
        <v>405500</v>
      </c>
      <c r="R11" s="457">
        <f t="shared" si="1"/>
        <v>0</v>
      </c>
      <c r="S11" s="457">
        <f t="shared" si="1"/>
        <v>405500</v>
      </c>
      <c r="T11" s="457">
        <f t="shared" si="1"/>
        <v>0</v>
      </c>
    </row>
    <row r="12" spans="2:20" ht="46.5" customHeight="1" x14ac:dyDescent="0.2">
      <c r="B12" s="456" t="s">
        <v>485</v>
      </c>
      <c r="C12" s="455">
        <v>7</v>
      </c>
      <c r="D12" s="449">
        <f>D13+D16</f>
        <v>6071</v>
      </c>
      <c r="E12" s="449">
        <f>E13+E16</f>
        <v>4320</v>
      </c>
      <c r="F12" s="449">
        <f>F13+F16</f>
        <v>34212</v>
      </c>
      <c r="G12" s="449">
        <f t="shared" ref="G12:T12" si="2">G13+G16</f>
        <v>33780</v>
      </c>
      <c r="H12" s="449">
        <f t="shared" si="2"/>
        <v>0</v>
      </c>
      <c r="I12" s="449">
        <f t="shared" si="2"/>
        <v>33348</v>
      </c>
      <c r="J12" s="449">
        <f t="shared" si="2"/>
        <v>32916</v>
      </c>
      <c r="K12" s="449">
        <f t="shared" si="2"/>
        <v>0</v>
      </c>
      <c r="L12" s="449">
        <f t="shared" si="2"/>
        <v>0</v>
      </c>
      <c r="M12" s="449">
        <f t="shared" si="2"/>
        <v>32484</v>
      </c>
      <c r="N12" s="449">
        <f t="shared" si="2"/>
        <v>32052</v>
      </c>
      <c r="O12" s="449">
        <f t="shared" si="2"/>
        <v>31620</v>
      </c>
      <c r="P12" s="449">
        <f t="shared" si="2"/>
        <v>31188</v>
      </c>
      <c r="Q12" s="449">
        <f t="shared" si="2"/>
        <v>30756</v>
      </c>
      <c r="R12" s="449">
        <f t="shared" si="2"/>
        <v>0</v>
      </c>
      <c r="S12" s="449">
        <f t="shared" si="2"/>
        <v>30324</v>
      </c>
      <c r="T12" s="449">
        <f t="shared" si="2"/>
        <v>0</v>
      </c>
    </row>
    <row r="13" spans="2:20" ht="38.25" customHeight="1" x14ac:dyDescent="0.2">
      <c r="B13" s="456" t="s">
        <v>486</v>
      </c>
      <c r="C13" s="455">
        <v>8</v>
      </c>
      <c r="D13" s="453">
        <v>1751</v>
      </c>
      <c r="E13" s="453">
        <v>0</v>
      </c>
      <c r="F13" s="453">
        <v>0</v>
      </c>
      <c r="G13" s="740">
        <v>0</v>
      </c>
      <c r="H13" s="740"/>
      <c r="I13" s="454">
        <v>0</v>
      </c>
      <c r="J13" s="741">
        <v>0</v>
      </c>
      <c r="K13" s="741"/>
      <c r="L13" s="741"/>
      <c r="M13" s="454">
        <v>0</v>
      </c>
      <c r="N13" s="454">
        <v>0</v>
      </c>
      <c r="O13" s="454">
        <v>0</v>
      </c>
      <c r="P13" s="454">
        <v>0</v>
      </c>
      <c r="Q13" s="741">
        <v>0</v>
      </c>
      <c r="R13" s="741"/>
      <c r="S13" s="741">
        <v>0</v>
      </c>
      <c r="T13" s="741"/>
    </row>
    <row r="14" spans="2:20" ht="41.25" customHeight="1" x14ac:dyDescent="0.2">
      <c r="B14" s="451" t="s">
        <v>487</v>
      </c>
      <c r="C14" s="455"/>
      <c r="D14" s="453">
        <v>1751</v>
      </c>
      <c r="E14" s="453">
        <v>0</v>
      </c>
      <c r="F14" s="453">
        <v>0</v>
      </c>
      <c r="G14" s="453">
        <v>0</v>
      </c>
      <c r="H14" s="453"/>
      <c r="I14" s="454">
        <v>0</v>
      </c>
      <c r="J14" s="454">
        <v>0</v>
      </c>
      <c r="K14" s="454"/>
      <c r="L14" s="454"/>
      <c r="M14" s="454">
        <v>0</v>
      </c>
      <c r="N14" s="454">
        <v>0</v>
      </c>
      <c r="O14" s="454">
        <v>0</v>
      </c>
      <c r="P14" s="454">
        <v>0</v>
      </c>
      <c r="Q14" s="454">
        <v>0</v>
      </c>
      <c r="R14" s="454"/>
      <c r="S14" s="454">
        <v>0</v>
      </c>
      <c r="T14" s="454"/>
    </row>
    <row r="15" spans="2:20" ht="48.75" customHeight="1" x14ac:dyDescent="0.2">
      <c r="B15" s="451" t="s">
        <v>488</v>
      </c>
      <c r="C15" s="455"/>
      <c r="D15" s="453">
        <v>0</v>
      </c>
      <c r="E15" s="453">
        <v>0</v>
      </c>
      <c r="F15" s="453">
        <v>0</v>
      </c>
      <c r="G15" s="453">
        <v>0</v>
      </c>
      <c r="H15" s="453"/>
      <c r="I15" s="454">
        <v>0</v>
      </c>
      <c r="J15" s="454">
        <v>0</v>
      </c>
      <c r="K15" s="454"/>
      <c r="L15" s="454"/>
      <c r="M15" s="454">
        <v>0</v>
      </c>
      <c r="N15" s="454">
        <v>0</v>
      </c>
      <c r="O15" s="454">
        <v>0</v>
      </c>
      <c r="P15" s="454">
        <v>0</v>
      </c>
      <c r="Q15" s="454">
        <v>0</v>
      </c>
      <c r="R15" s="454"/>
      <c r="S15" s="454">
        <v>0</v>
      </c>
      <c r="T15" s="454"/>
    </row>
    <row r="16" spans="2:20" ht="42" customHeight="1" x14ac:dyDescent="0.2">
      <c r="B16" s="456" t="s">
        <v>489</v>
      </c>
      <c r="C16" s="455">
        <v>9</v>
      </c>
      <c r="D16" s="453">
        <v>4320</v>
      </c>
      <c r="E16" s="453">
        <f>E17+E18</f>
        <v>4320</v>
      </c>
      <c r="F16" s="453">
        <v>34212</v>
      </c>
      <c r="G16" s="453">
        <f t="shared" ref="G16:T16" si="3">G17+G18</f>
        <v>33780</v>
      </c>
      <c r="H16" s="453">
        <f t="shared" si="3"/>
        <v>0</v>
      </c>
      <c r="I16" s="453">
        <f t="shared" si="3"/>
        <v>33348</v>
      </c>
      <c r="J16" s="453">
        <f t="shared" si="3"/>
        <v>32916</v>
      </c>
      <c r="K16" s="453">
        <f t="shared" si="3"/>
        <v>0</v>
      </c>
      <c r="L16" s="453">
        <f t="shared" si="3"/>
        <v>0</v>
      </c>
      <c r="M16" s="453">
        <f t="shared" si="3"/>
        <v>32484</v>
      </c>
      <c r="N16" s="453">
        <f t="shared" si="3"/>
        <v>32052</v>
      </c>
      <c r="O16" s="453">
        <f t="shared" si="3"/>
        <v>31620</v>
      </c>
      <c r="P16" s="453">
        <f t="shared" si="3"/>
        <v>31188</v>
      </c>
      <c r="Q16" s="453">
        <f t="shared" si="3"/>
        <v>30756</v>
      </c>
      <c r="R16" s="453">
        <f t="shared" si="3"/>
        <v>0</v>
      </c>
      <c r="S16" s="453">
        <f t="shared" si="3"/>
        <v>30324</v>
      </c>
      <c r="T16" s="453">
        <f t="shared" si="3"/>
        <v>0</v>
      </c>
    </row>
    <row r="17" spans="2:20" ht="42" customHeight="1" x14ac:dyDescent="0.2">
      <c r="B17" s="451" t="s">
        <v>487</v>
      </c>
      <c r="C17" s="455"/>
      <c r="D17" s="453">
        <v>0</v>
      </c>
      <c r="E17" s="453">
        <v>0</v>
      </c>
      <c r="F17" s="453">
        <v>0</v>
      </c>
      <c r="G17" s="453">
        <v>0</v>
      </c>
      <c r="H17" s="453"/>
      <c r="I17" s="454">
        <v>0</v>
      </c>
      <c r="J17" s="454">
        <v>0</v>
      </c>
      <c r="K17" s="454"/>
      <c r="L17" s="454"/>
      <c r="M17" s="454">
        <v>0</v>
      </c>
      <c r="N17" s="454">
        <v>0</v>
      </c>
      <c r="O17" s="454">
        <v>0</v>
      </c>
      <c r="P17" s="454">
        <v>0</v>
      </c>
      <c r="Q17" s="454">
        <v>0</v>
      </c>
      <c r="R17" s="454"/>
      <c r="S17" s="454">
        <v>0</v>
      </c>
      <c r="T17" s="454"/>
    </row>
    <row r="18" spans="2:20" ht="42" customHeight="1" x14ac:dyDescent="0.2">
      <c r="B18" s="451" t="s">
        <v>488</v>
      </c>
      <c r="C18" s="455"/>
      <c r="D18" s="453">
        <v>4320</v>
      </c>
      <c r="E18" s="453">
        <v>4320</v>
      </c>
      <c r="F18" s="453">
        <v>34212</v>
      </c>
      <c r="G18" s="453">
        <v>33780</v>
      </c>
      <c r="H18" s="453"/>
      <c r="I18" s="454">
        <v>33348</v>
      </c>
      <c r="J18" s="454">
        <v>32916</v>
      </c>
      <c r="K18" s="454"/>
      <c r="L18" s="454"/>
      <c r="M18" s="454">
        <v>32484</v>
      </c>
      <c r="N18" s="454">
        <v>32052</v>
      </c>
      <c r="O18" s="454">
        <v>31620</v>
      </c>
      <c r="P18" s="454">
        <v>31188</v>
      </c>
      <c r="Q18" s="454">
        <v>30756</v>
      </c>
      <c r="R18" s="454"/>
      <c r="S18" s="454">
        <v>30324</v>
      </c>
      <c r="T18" s="454"/>
    </row>
    <row r="19" spans="2:20" ht="42" customHeight="1" x14ac:dyDescent="0.2">
      <c r="B19" s="456" t="s">
        <v>490</v>
      </c>
      <c r="C19" s="455">
        <v>10</v>
      </c>
      <c r="D19" s="457">
        <f>D11-D12</f>
        <v>468567</v>
      </c>
      <c r="E19" s="457">
        <f>E11-E12</f>
        <v>401180</v>
      </c>
      <c r="F19" s="457">
        <f>F11-F12</f>
        <v>371288</v>
      </c>
      <c r="G19" s="457">
        <f>G11-G12</f>
        <v>371720</v>
      </c>
      <c r="H19" s="457">
        <f t="shared" ref="H19:T19" si="4">H11-H12</f>
        <v>0</v>
      </c>
      <c r="I19" s="457">
        <f t="shared" si="4"/>
        <v>372152</v>
      </c>
      <c r="J19" s="457">
        <f t="shared" si="4"/>
        <v>372584</v>
      </c>
      <c r="K19" s="457">
        <f t="shared" si="4"/>
        <v>0</v>
      </c>
      <c r="L19" s="457">
        <f t="shared" si="4"/>
        <v>0</v>
      </c>
      <c r="M19" s="457">
        <f t="shared" si="4"/>
        <v>373016</v>
      </c>
      <c r="N19" s="457">
        <f t="shared" si="4"/>
        <v>373448</v>
      </c>
      <c r="O19" s="457">
        <f t="shared" si="4"/>
        <v>373880</v>
      </c>
      <c r="P19" s="457">
        <f t="shared" si="4"/>
        <v>374312</v>
      </c>
      <c r="Q19" s="457">
        <f t="shared" si="4"/>
        <v>374744</v>
      </c>
      <c r="R19" s="457">
        <f t="shared" si="4"/>
        <v>0</v>
      </c>
      <c r="S19" s="457">
        <f t="shared" si="4"/>
        <v>375176</v>
      </c>
      <c r="T19" s="457">
        <f t="shared" si="4"/>
        <v>0</v>
      </c>
    </row>
    <row r="20" spans="2:20" ht="20.25" customHeight="1" thickBot="1" x14ac:dyDescent="0.25">
      <c r="B20" s="458" t="s">
        <v>491</v>
      </c>
      <c r="C20" s="459"/>
      <c r="D20" s="460">
        <f>D12/D10</f>
        <v>6.3954002840059159E-3</v>
      </c>
      <c r="E20" s="460">
        <f t="shared" ref="E20:T20" si="5">E12/E10</f>
        <v>5.3267570900123306E-3</v>
      </c>
      <c r="F20" s="460">
        <f t="shared" si="5"/>
        <v>4.2184956843403204E-2</v>
      </c>
      <c r="G20" s="460">
        <f t="shared" si="5"/>
        <v>4.1652281134401975E-2</v>
      </c>
      <c r="H20" s="460" t="e">
        <f t="shared" si="5"/>
        <v>#DIV/0!</v>
      </c>
      <c r="I20" s="460">
        <f t="shared" si="5"/>
        <v>4.1119605425400739E-2</v>
      </c>
      <c r="J20" s="460">
        <f t="shared" si="5"/>
        <v>4.058692971639951E-2</v>
      </c>
      <c r="K20" s="460" t="e">
        <f t="shared" si="5"/>
        <v>#DIV/0!</v>
      </c>
      <c r="L20" s="460" t="e">
        <f t="shared" si="5"/>
        <v>#DIV/0!</v>
      </c>
      <c r="M20" s="460">
        <f t="shared" si="5"/>
        <v>4.0054254007398274E-2</v>
      </c>
      <c r="N20" s="460">
        <f t="shared" si="5"/>
        <v>3.9521578298397038E-2</v>
      </c>
      <c r="O20" s="460">
        <f t="shared" si="5"/>
        <v>3.8988902589395809E-2</v>
      </c>
      <c r="P20" s="460">
        <f t="shared" si="5"/>
        <v>3.8456226880394573E-2</v>
      </c>
      <c r="Q20" s="460">
        <f t="shared" si="5"/>
        <v>3.7923551171393344E-2</v>
      </c>
      <c r="R20" s="460" t="e">
        <f t="shared" si="5"/>
        <v>#DIV/0!</v>
      </c>
      <c r="S20" s="460">
        <f t="shared" si="5"/>
        <v>3.7390875462392108E-2</v>
      </c>
      <c r="T20" s="460" t="e">
        <f t="shared" si="5"/>
        <v>#DIV/0!</v>
      </c>
    </row>
  </sheetData>
  <mergeCells count="28">
    <mergeCell ref="G13:H13"/>
    <mergeCell ref="J13:L13"/>
    <mergeCell ref="Q13:R13"/>
    <mergeCell ref="S13:T13"/>
    <mergeCell ref="G8:H8"/>
    <mergeCell ref="J8:L8"/>
    <mergeCell ref="Q8:R8"/>
    <mergeCell ref="S8:T8"/>
    <mergeCell ref="G9:H9"/>
    <mergeCell ref="J9:L9"/>
    <mergeCell ref="Q9:R9"/>
    <mergeCell ref="S9:T9"/>
    <mergeCell ref="G6:H6"/>
    <mergeCell ref="J6:L6"/>
    <mergeCell ref="Q6:R6"/>
    <mergeCell ref="S6:T6"/>
    <mergeCell ref="G7:H7"/>
    <mergeCell ref="J7:L7"/>
    <mergeCell ref="Q7:R7"/>
    <mergeCell ref="S7:T7"/>
    <mergeCell ref="E3:G3"/>
    <mergeCell ref="H3:I3"/>
    <mergeCell ref="R3:S3"/>
    <mergeCell ref="E4:T4"/>
    <mergeCell ref="G5:H5"/>
    <mergeCell ref="J5:L5"/>
    <mergeCell ref="Q5:R5"/>
    <mergeCell ref="S5:T5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</sheetPr>
  <dimension ref="A1:G40"/>
  <sheetViews>
    <sheetView view="pageBreakPreview" topLeftCell="B1" zoomScale="60" zoomScaleNormal="100" workbookViewId="0">
      <selection activeCell="D23" sqref="D23"/>
    </sheetView>
  </sheetViews>
  <sheetFormatPr defaultRowHeight="12.75" x14ac:dyDescent="0.2"/>
  <cols>
    <col min="1" max="1" width="6.42578125" style="28" customWidth="1"/>
    <col min="2" max="2" width="53.42578125" style="28" customWidth="1"/>
    <col min="3" max="3" width="23.7109375" style="28" customWidth="1"/>
    <col min="4" max="4" width="19" style="28" customWidth="1"/>
    <col min="5" max="16384" width="9.140625" style="28"/>
  </cols>
  <sheetData>
    <row r="1" spans="1:7" x14ac:dyDescent="0.2">
      <c r="A1" s="27"/>
      <c r="B1" s="640" t="s">
        <v>515</v>
      </c>
      <c r="C1" s="640"/>
    </row>
    <row r="2" spans="1:7" ht="25.5" customHeight="1" thickBot="1" x14ac:dyDescent="0.25">
      <c r="A2" s="27"/>
      <c r="B2" s="640" t="s">
        <v>407</v>
      </c>
      <c r="C2" s="640"/>
    </row>
    <row r="3" spans="1:7" ht="36.75" customHeight="1" thickTop="1" thickBot="1" x14ac:dyDescent="0.3">
      <c r="A3" s="502" t="s">
        <v>6</v>
      </c>
      <c r="B3" s="507" t="s">
        <v>147</v>
      </c>
      <c r="C3" s="508" t="s">
        <v>392</v>
      </c>
      <c r="D3" s="527" t="s">
        <v>512</v>
      </c>
    </row>
    <row r="4" spans="1:7" ht="16.5" customHeight="1" x14ac:dyDescent="0.2">
      <c r="A4" s="503"/>
      <c r="B4" s="509" t="s">
        <v>7</v>
      </c>
      <c r="C4" s="510"/>
      <c r="D4" s="511"/>
    </row>
    <row r="5" spans="1:7" ht="17.25" customHeight="1" x14ac:dyDescent="0.2">
      <c r="A5" s="504" t="s">
        <v>108</v>
      </c>
      <c r="B5" s="512" t="s">
        <v>8</v>
      </c>
      <c r="C5" s="513">
        <f>SUM(C6:C14)</f>
        <v>5067898</v>
      </c>
      <c r="D5" s="529">
        <f>SUM(D6:D14)</f>
        <v>5081782</v>
      </c>
    </row>
    <row r="6" spans="1:7" ht="14.25" customHeight="1" x14ac:dyDescent="0.25">
      <c r="A6" s="504"/>
      <c r="B6" s="514" t="s">
        <v>9</v>
      </c>
      <c r="C6" s="515">
        <f>'5.2 Önkormányzat kiadása (3)'!C5</f>
        <v>118420</v>
      </c>
      <c r="D6" s="530">
        <f>'5.2 Önkormányzat kiadása (3)'!D5</f>
        <v>118420</v>
      </c>
    </row>
    <row r="7" spans="1:7" ht="17.25" customHeight="1" x14ac:dyDescent="0.25">
      <c r="A7" s="641"/>
      <c r="B7" s="514" t="s">
        <v>10</v>
      </c>
      <c r="C7" s="515">
        <f>'5.2 Önkormányzat kiadása (3)'!C6</f>
        <v>22500</v>
      </c>
      <c r="D7" s="530">
        <f>'5.2 Önkormányzat kiadása (3)'!D6</f>
        <v>22500</v>
      </c>
    </row>
    <row r="8" spans="1:7" ht="15.75" customHeight="1" x14ac:dyDescent="0.2">
      <c r="A8" s="641"/>
      <c r="B8" s="514" t="s">
        <v>11</v>
      </c>
      <c r="C8" s="198">
        <f>'5.2 Önkormányzat kiadása (3)'!C29</f>
        <v>535793</v>
      </c>
      <c r="D8" s="531">
        <f>'5.2 Önkormányzat kiadása (3)'!D29</f>
        <v>535793</v>
      </c>
    </row>
    <row r="9" spans="1:7" ht="17.25" customHeight="1" x14ac:dyDescent="0.2">
      <c r="A9" s="641"/>
      <c r="B9" s="514" t="s">
        <v>17</v>
      </c>
      <c r="C9" s="198">
        <f>'5.2 Önkormányzat kiadása (3)'!C42</f>
        <v>30000</v>
      </c>
      <c r="D9" s="531">
        <f>'5.2 Önkormányzat kiadása (3)'!D42</f>
        <v>30000</v>
      </c>
    </row>
    <row r="10" spans="1:7" ht="15.75" customHeight="1" x14ac:dyDescent="0.2">
      <c r="A10" s="641"/>
      <c r="B10" s="514" t="s">
        <v>19</v>
      </c>
      <c r="C10" s="198">
        <f>'5.2 Önkormányzat kiadása (3)'!C78</f>
        <v>835237</v>
      </c>
      <c r="D10" s="531">
        <f>'5.2 Önkormányzat kiadása (3)'!D78</f>
        <v>849121</v>
      </c>
    </row>
    <row r="11" spans="1:7" ht="17.25" customHeight="1" x14ac:dyDescent="0.2">
      <c r="A11" s="641"/>
      <c r="B11" s="514" t="s">
        <v>330</v>
      </c>
      <c r="C11" s="198">
        <f>'5.2 Önkormányzat kiadása (3)'!C84</f>
        <v>136582</v>
      </c>
      <c r="D11" s="531">
        <f>'5.2 Önkormányzat kiadása (3)'!D84</f>
        <v>136582</v>
      </c>
    </row>
    <row r="12" spans="1:7" ht="17.25" customHeight="1" x14ac:dyDescent="0.2">
      <c r="A12" s="641"/>
      <c r="B12" s="514" t="s">
        <v>20</v>
      </c>
      <c r="C12" s="198">
        <f>'5.2 Önkormányzat kiadása (3)'!C80</f>
        <v>2857507</v>
      </c>
      <c r="D12" s="531">
        <f>'5.2 Önkormányzat kiadása (3)'!D80</f>
        <v>2857507</v>
      </c>
    </row>
    <row r="13" spans="1:7" ht="15.75" customHeight="1" x14ac:dyDescent="0.2">
      <c r="A13" s="641"/>
      <c r="B13" s="514" t="s">
        <v>21</v>
      </c>
      <c r="C13" s="198">
        <f>'5.2 Önkormányzat kiadása (3)'!C81</f>
        <v>252994</v>
      </c>
      <c r="D13" s="531">
        <f>'5.2 Önkormányzat kiadása (3)'!D81</f>
        <v>252994</v>
      </c>
    </row>
    <row r="14" spans="1:7" ht="16.5" customHeight="1" x14ac:dyDescent="0.2">
      <c r="A14" s="505"/>
      <c r="B14" s="516" t="s">
        <v>270</v>
      </c>
      <c r="C14" s="198">
        <f>'5.2 Önkormányzat kiadása (3)'!C86+'5.2 Önkormányzat kiadása (3)'!C88+'5.2 Önkormányzat kiadása (3)'!C89</f>
        <v>278865</v>
      </c>
      <c r="D14" s="531">
        <f>'5.2 Önkormányzat kiadása (3)'!D86+'5.2 Önkormányzat kiadása (3)'!D88+'5.2 Önkormányzat kiadása (3)'!D89</f>
        <v>278865</v>
      </c>
      <c r="E14" s="29"/>
    </row>
    <row r="15" spans="1:7" ht="17.25" customHeight="1" x14ac:dyDescent="0.25">
      <c r="A15" s="504" t="s">
        <v>109</v>
      </c>
      <c r="B15" s="512" t="s">
        <v>186</v>
      </c>
      <c r="C15" s="517">
        <f>C16+C17+C18</f>
        <v>384416</v>
      </c>
      <c r="D15" s="533">
        <f>D16+D17+D18</f>
        <v>384416</v>
      </c>
      <c r="G15" s="59"/>
    </row>
    <row r="16" spans="1:7" ht="15" customHeight="1" x14ac:dyDescent="0.25">
      <c r="A16" s="641"/>
      <c r="B16" s="514" t="s">
        <v>12</v>
      </c>
      <c r="C16" s="515">
        <v>266454</v>
      </c>
      <c r="D16" s="530">
        <f>'4.Intézményi kiadások (2)'!C12</f>
        <v>266454</v>
      </c>
    </row>
    <row r="17" spans="1:5" ht="15.75" customHeight="1" x14ac:dyDescent="0.25">
      <c r="A17" s="641"/>
      <c r="B17" s="514" t="s">
        <v>13</v>
      </c>
      <c r="C17" s="515">
        <v>53362</v>
      </c>
      <c r="D17" s="530">
        <f>'4.Intézményi kiadások (2)'!F12</f>
        <v>53362</v>
      </c>
    </row>
    <row r="18" spans="1:5" ht="14.25" customHeight="1" x14ac:dyDescent="0.25">
      <c r="A18" s="641"/>
      <c r="B18" s="514" t="s">
        <v>14</v>
      </c>
      <c r="C18" s="515">
        <v>64600</v>
      </c>
      <c r="D18" s="530">
        <f>'4.Intézményi kiadások (2)'!H12</f>
        <v>64600</v>
      </c>
    </row>
    <row r="19" spans="1:5" ht="19.5" customHeight="1" x14ac:dyDescent="0.25">
      <c r="A19" s="504" t="s">
        <v>110</v>
      </c>
      <c r="B19" s="512" t="s">
        <v>15</v>
      </c>
      <c r="C19" s="518">
        <f>C20+C21+C22+C23+C24</f>
        <v>587797</v>
      </c>
      <c r="D19" s="534">
        <f>D20+D21+D22+D23+D24</f>
        <v>587797</v>
      </c>
    </row>
    <row r="20" spans="1:5" ht="16.5" customHeight="1" x14ac:dyDescent="0.25">
      <c r="A20" s="641" t="s">
        <v>16</v>
      </c>
      <c r="B20" s="514" t="s">
        <v>12</v>
      </c>
      <c r="C20" s="515">
        <f>'4.Intézményi kiadások (2)'!B11</f>
        <v>208857</v>
      </c>
      <c r="D20" s="530">
        <f>'4.Intézményi kiadások (2)'!C11</f>
        <v>208857</v>
      </c>
    </row>
    <row r="21" spans="1:5" ht="15.75" customHeight="1" x14ac:dyDescent="0.25">
      <c r="A21" s="641"/>
      <c r="B21" s="514" t="s">
        <v>13</v>
      </c>
      <c r="C21" s="515">
        <f>'4.Intézményi kiadások (2)'!D11</f>
        <v>38561</v>
      </c>
      <c r="D21" s="530">
        <f>'4.Intézményi kiadások (2)'!F11</f>
        <v>38561</v>
      </c>
    </row>
    <row r="22" spans="1:5" ht="14.25" customHeight="1" x14ac:dyDescent="0.25">
      <c r="A22" s="641"/>
      <c r="B22" s="514" t="s">
        <v>14</v>
      </c>
      <c r="C22" s="515">
        <f>'4.Intézményi kiadások (2)'!G11</f>
        <v>295852</v>
      </c>
      <c r="D22" s="530">
        <f>'4.Intézményi kiadások (2)'!H11</f>
        <v>295852</v>
      </c>
    </row>
    <row r="23" spans="1:5" ht="14.25" customHeight="1" x14ac:dyDescent="0.25">
      <c r="A23" s="641"/>
      <c r="B23" s="514" t="s">
        <v>22</v>
      </c>
      <c r="C23" s="515">
        <f>'4.Intézményi kiadások (2)'!B22</f>
        <v>39527</v>
      </c>
      <c r="D23" s="530">
        <f>'4.Intézményi kiadások (2)'!C22</f>
        <v>39527</v>
      </c>
    </row>
    <row r="24" spans="1:5" ht="16.5" customHeight="1" x14ac:dyDescent="0.25">
      <c r="A24" s="505"/>
      <c r="B24" s="514" t="s">
        <v>21</v>
      </c>
      <c r="C24" s="515">
        <f>'4.Intézményi kiadások (2)'!D22</f>
        <v>5000</v>
      </c>
      <c r="D24" s="530">
        <f>'4.Intézményi kiadások (2)'!F22</f>
        <v>5000</v>
      </c>
    </row>
    <row r="25" spans="1:5" ht="18" customHeight="1" x14ac:dyDescent="0.25">
      <c r="A25" s="506"/>
      <c r="B25" s="519" t="s">
        <v>18</v>
      </c>
      <c r="C25" s="520">
        <f>C19+C15+C5</f>
        <v>6040111</v>
      </c>
      <c r="D25" s="535">
        <f>D19+D15+D5</f>
        <v>6053995</v>
      </c>
    </row>
    <row r="26" spans="1:5" ht="16.5" customHeight="1" x14ac:dyDescent="0.2">
      <c r="A26" s="637"/>
      <c r="B26" s="514" t="s">
        <v>12</v>
      </c>
      <c r="C26" s="198">
        <f t="shared" ref="C26:D28" si="0">C16+C20+C6</f>
        <v>593731</v>
      </c>
      <c r="D26" s="531">
        <f t="shared" si="0"/>
        <v>593731</v>
      </c>
    </row>
    <row r="27" spans="1:5" ht="15" customHeight="1" x14ac:dyDescent="0.2">
      <c r="A27" s="644"/>
      <c r="B27" s="514" t="s">
        <v>13</v>
      </c>
      <c r="C27" s="198">
        <f t="shared" si="0"/>
        <v>114423</v>
      </c>
      <c r="D27" s="531">
        <f t="shared" si="0"/>
        <v>114423</v>
      </c>
      <c r="E27" s="29"/>
    </row>
    <row r="28" spans="1:5" ht="15.75" customHeight="1" x14ac:dyDescent="0.2">
      <c r="A28" s="644"/>
      <c r="B28" s="514" t="s">
        <v>14</v>
      </c>
      <c r="C28" s="198">
        <f t="shared" si="0"/>
        <v>896245</v>
      </c>
      <c r="D28" s="531">
        <f t="shared" si="0"/>
        <v>896245</v>
      </c>
      <c r="E28" s="29"/>
    </row>
    <row r="29" spans="1:5" ht="15.75" customHeight="1" x14ac:dyDescent="0.2">
      <c r="A29" s="644"/>
      <c r="B29" s="514" t="s">
        <v>17</v>
      </c>
      <c r="C29" s="198">
        <f t="shared" ref="C29:D31" si="1">C9</f>
        <v>30000</v>
      </c>
      <c r="D29" s="531">
        <f t="shared" si="1"/>
        <v>30000</v>
      </c>
      <c r="E29" s="29"/>
    </row>
    <row r="30" spans="1:5" ht="15.75" customHeight="1" x14ac:dyDescent="0.2">
      <c r="A30" s="644"/>
      <c r="B30" s="514" t="s">
        <v>19</v>
      </c>
      <c r="C30" s="198">
        <f t="shared" si="1"/>
        <v>835237</v>
      </c>
      <c r="D30" s="531">
        <f t="shared" si="1"/>
        <v>849121</v>
      </c>
      <c r="E30" s="29"/>
    </row>
    <row r="31" spans="1:5" ht="15.75" customHeight="1" x14ac:dyDescent="0.2">
      <c r="A31" s="644"/>
      <c r="B31" s="514" t="s">
        <v>330</v>
      </c>
      <c r="C31" s="198">
        <f t="shared" si="1"/>
        <v>136582</v>
      </c>
      <c r="D31" s="531">
        <f t="shared" si="1"/>
        <v>136582</v>
      </c>
      <c r="E31" s="29"/>
    </row>
    <row r="32" spans="1:5" ht="15.75" customHeight="1" x14ac:dyDescent="0.2">
      <c r="A32" s="644"/>
      <c r="B32" s="514" t="s">
        <v>20</v>
      </c>
      <c r="C32" s="198">
        <f>C12+C23</f>
        <v>2897034</v>
      </c>
      <c r="D32" s="531">
        <f>D12+D23</f>
        <v>2897034</v>
      </c>
      <c r="E32" s="29"/>
    </row>
    <row r="33" spans="1:5" ht="14.25" customHeight="1" x14ac:dyDescent="0.2">
      <c r="A33" s="644"/>
      <c r="B33" s="514" t="s">
        <v>21</v>
      </c>
      <c r="C33" s="198">
        <f>C13+C24</f>
        <v>257994</v>
      </c>
      <c r="D33" s="531">
        <f>D13+D24</f>
        <v>257994</v>
      </c>
      <c r="E33" s="29"/>
    </row>
    <row r="34" spans="1:5" ht="16.5" thickBot="1" x14ac:dyDescent="0.3">
      <c r="A34" s="645"/>
      <c r="B34" s="521" t="s">
        <v>270</v>
      </c>
      <c r="C34" s="522">
        <f>C14</f>
        <v>278865</v>
      </c>
      <c r="D34" s="539">
        <f>D14</f>
        <v>278865</v>
      </c>
    </row>
    <row r="35" spans="1:5" x14ac:dyDescent="0.2">
      <c r="C35" s="30"/>
    </row>
    <row r="36" spans="1:5" x14ac:dyDescent="0.2">
      <c r="C36" s="30"/>
    </row>
    <row r="37" spans="1:5" x14ac:dyDescent="0.2">
      <c r="C37" s="30"/>
    </row>
    <row r="38" spans="1:5" x14ac:dyDescent="0.2">
      <c r="C38" s="29"/>
    </row>
    <row r="40" spans="1:5" x14ac:dyDescent="0.2">
      <c r="C40" s="29"/>
    </row>
  </sheetData>
  <mergeCells count="6">
    <mergeCell ref="A26:A34"/>
    <mergeCell ref="B1:C1"/>
    <mergeCell ref="B2:C2"/>
    <mergeCell ref="A20:A23"/>
    <mergeCell ref="A7:A13"/>
    <mergeCell ref="A16:A18"/>
  </mergeCells>
  <phoneticPr fontId="12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36"/>
  <sheetViews>
    <sheetView zoomScaleNormal="100" workbookViewId="0">
      <selection activeCell="D23" sqref="D23"/>
    </sheetView>
  </sheetViews>
  <sheetFormatPr defaultRowHeight="12.75" x14ac:dyDescent="0.2"/>
  <cols>
    <col min="1" max="1" width="22.7109375" style="28" customWidth="1"/>
    <col min="2" max="2" width="20.42578125" style="28" customWidth="1"/>
    <col min="3" max="3" width="23.7109375" style="28" customWidth="1"/>
    <col min="4" max="4" width="16.85546875" style="28" customWidth="1"/>
    <col min="5" max="5" width="20.28515625" style="28" customWidth="1"/>
    <col min="6" max="6" width="19.85546875" style="28" customWidth="1"/>
    <col min="7" max="16384" width="9.140625" style="28"/>
  </cols>
  <sheetData>
    <row r="1" spans="1:15" ht="17.25" customHeight="1" x14ac:dyDescent="0.2">
      <c r="A1" s="693" t="s">
        <v>547</v>
      </c>
      <c r="B1" s="742"/>
      <c r="C1" s="742"/>
      <c r="D1" s="742"/>
      <c r="E1" s="742"/>
      <c r="F1" s="742"/>
      <c r="G1" s="742"/>
    </row>
    <row r="2" spans="1:15" ht="16.5" customHeight="1" thickBot="1" x14ac:dyDescent="0.25">
      <c r="A2" s="693" t="s">
        <v>499</v>
      </c>
      <c r="B2" s="742"/>
      <c r="C2" s="742"/>
      <c r="D2" s="742"/>
      <c r="E2" s="742"/>
      <c r="F2" s="742"/>
      <c r="G2" s="742"/>
      <c r="H2" s="32"/>
      <c r="I2" s="32"/>
      <c r="J2" s="32"/>
      <c r="K2" s="32"/>
      <c r="L2" s="32"/>
      <c r="M2" s="32"/>
      <c r="N2" s="32"/>
      <c r="O2" s="32"/>
    </row>
    <row r="3" spans="1:15" ht="44.25" customHeight="1" thickBot="1" x14ac:dyDescent="0.25">
      <c r="A3" s="315" t="s">
        <v>75</v>
      </c>
      <c r="B3" s="316" t="s">
        <v>76</v>
      </c>
      <c r="C3" s="317" t="s">
        <v>77</v>
      </c>
      <c r="D3" s="317" t="s">
        <v>78</v>
      </c>
      <c r="E3" s="316" t="s">
        <v>79</v>
      </c>
      <c r="F3" s="321" t="s">
        <v>80</v>
      </c>
    </row>
    <row r="4" spans="1:15" ht="55.5" customHeight="1" thickBot="1" x14ac:dyDescent="0.25">
      <c r="A4" s="319" t="s">
        <v>406</v>
      </c>
      <c r="B4" s="318" t="s">
        <v>224</v>
      </c>
      <c r="C4" s="319"/>
      <c r="D4" s="319"/>
      <c r="E4" s="319" t="s">
        <v>83</v>
      </c>
      <c r="F4" s="319">
        <v>4815</v>
      </c>
    </row>
    <row r="5" spans="1:15" ht="57" customHeight="1" thickBot="1" x14ac:dyDescent="0.25">
      <c r="A5" s="319" t="s">
        <v>81</v>
      </c>
      <c r="B5" s="319" t="s">
        <v>82</v>
      </c>
      <c r="C5" s="319"/>
      <c r="D5" s="319"/>
      <c r="E5" s="319" t="s">
        <v>83</v>
      </c>
      <c r="F5" s="322">
        <v>36625</v>
      </c>
    </row>
    <row r="6" spans="1:15" ht="50.25" customHeight="1" thickBot="1" x14ac:dyDescent="0.25">
      <c r="A6" s="319" t="s">
        <v>185</v>
      </c>
      <c r="B6" s="319" t="s">
        <v>84</v>
      </c>
      <c r="C6" s="319"/>
      <c r="D6" s="319"/>
      <c r="E6" s="319" t="s">
        <v>83</v>
      </c>
      <c r="F6" s="322">
        <v>79935</v>
      </c>
    </row>
    <row r="7" spans="1:15" ht="49.5" customHeight="1" thickBot="1" x14ac:dyDescent="0.25">
      <c r="A7" s="319" t="s">
        <v>8</v>
      </c>
      <c r="B7" s="319" t="s">
        <v>65</v>
      </c>
      <c r="C7" s="319"/>
      <c r="D7" s="319"/>
      <c r="E7" s="319" t="s">
        <v>83</v>
      </c>
      <c r="F7" s="322">
        <v>3000</v>
      </c>
    </row>
    <row r="8" spans="1:15" ht="39.75" customHeight="1" thickBot="1" x14ac:dyDescent="0.25">
      <c r="A8" s="319" t="s">
        <v>8</v>
      </c>
      <c r="B8" s="319" t="s">
        <v>85</v>
      </c>
      <c r="C8" s="319"/>
      <c r="D8" s="319"/>
      <c r="E8" s="319" t="s">
        <v>276</v>
      </c>
      <c r="F8" s="322">
        <v>7000</v>
      </c>
    </row>
    <row r="9" spans="1:15" ht="50.25" customHeight="1" thickBot="1" x14ac:dyDescent="0.25">
      <c r="A9" s="319" t="s">
        <v>8</v>
      </c>
      <c r="B9" s="319" t="s">
        <v>58</v>
      </c>
      <c r="C9" s="319"/>
      <c r="D9" s="319"/>
      <c r="E9" s="319" t="s">
        <v>83</v>
      </c>
      <c r="F9" s="322">
        <v>600</v>
      </c>
    </row>
    <row r="10" spans="1:15" ht="40.5" customHeight="1" thickBot="1" x14ac:dyDescent="0.25">
      <c r="A10" s="319" t="s">
        <v>86</v>
      </c>
      <c r="B10" s="319" t="s">
        <v>153</v>
      </c>
      <c r="C10" s="319"/>
      <c r="D10" s="319"/>
      <c r="E10" s="319" t="s">
        <v>276</v>
      </c>
      <c r="F10" s="322">
        <v>32940</v>
      </c>
    </row>
    <row r="11" spans="1:15" ht="33" customHeight="1" thickBot="1" x14ac:dyDescent="0.25">
      <c r="A11" s="319" t="s">
        <v>8</v>
      </c>
      <c r="B11" s="319"/>
      <c r="C11" s="319" t="s">
        <v>390</v>
      </c>
      <c r="D11" s="319">
        <v>6000</v>
      </c>
      <c r="E11" s="319"/>
      <c r="F11" s="322"/>
    </row>
    <row r="12" spans="1:15" ht="33" customHeight="1" thickBot="1" x14ac:dyDescent="0.25">
      <c r="A12" s="319" t="s">
        <v>8</v>
      </c>
      <c r="B12" s="319"/>
      <c r="C12" s="319" t="s">
        <v>87</v>
      </c>
      <c r="D12" s="319">
        <v>18400</v>
      </c>
      <c r="E12" s="319"/>
      <c r="F12" s="322"/>
    </row>
    <row r="13" spans="1:15" ht="29.25" customHeight="1" thickBot="1" x14ac:dyDescent="0.25">
      <c r="A13" s="320" t="s">
        <v>140</v>
      </c>
      <c r="B13" s="319"/>
      <c r="C13" s="319"/>
      <c r="D13" s="320">
        <f>SUM(D11:D12)</f>
        <v>24400</v>
      </c>
      <c r="E13" s="319"/>
      <c r="F13" s="323">
        <f>SUM(F4:F12)</f>
        <v>164915</v>
      </c>
    </row>
    <row r="14" spans="1:15" ht="15" x14ac:dyDescent="0.2">
      <c r="A14" s="160"/>
      <c r="B14" s="160"/>
      <c r="C14" s="160"/>
      <c r="F14" s="29"/>
    </row>
    <row r="15" spans="1:15" ht="15" x14ac:dyDescent="0.2">
      <c r="A15" s="160"/>
      <c r="B15" s="160"/>
      <c r="C15" s="160"/>
      <c r="F15" s="29"/>
    </row>
    <row r="16" spans="1:15" ht="15" x14ac:dyDescent="0.2">
      <c r="A16" s="160"/>
      <c r="B16" s="160"/>
      <c r="C16" s="160"/>
      <c r="F16" s="29"/>
    </row>
    <row r="17" spans="1:3" ht="15" x14ac:dyDescent="0.2">
      <c r="A17" s="160"/>
      <c r="B17" s="160"/>
      <c r="C17" s="160"/>
    </row>
    <row r="18" spans="1:3" ht="15" x14ac:dyDescent="0.2">
      <c r="A18" s="160"/>
      <c r="B18" s="160"/>
      <c r="C18" s="160"/>
    </row>
    <row r="19" spans="1:3" ht="15" x14ac:dyDescent="0.2">
      <c r="A19" s="160"/>
      <c r="B19" s="160"/>
      <c r="C19" s="160"/>
    </row>
    <row r="20" spans="1:3" ht="15" x14ac:dyDescent="0.2">
      <c r="A20" s="160"/>
      <c r="B20" s="160"/>
      <c r="C20" s="160"/>
    </row>
    <row r="21" spans="1:3" ht="15" x14ac:dyDescent="0.2">
      <c r="A21" s="160"/>
      <c r="B21" s="160"/>
      <c r="C21" s="160"/>
    </row>
    <row r="22" spans="1:3" ht="15" x14ac:dyDescent="0.2">
      <c r="A22" s="160"/>
      <c r="B22" s="160"/>
      <c r="C22" s="160"/>
    </row>
    <row r="23" spans="1:3" ht="15" x14ac:dyDescent="0.2">
      <c r="A23" s="160"/>
      <c r="B23" s="160"/>
      <c r="C23" s="160"/>
    </row>
    <row r="24" spans="1:3" ht="15" x14ac:dyDescent="0.2">
      <c r="A24" s="160"/>
      <c r="B24" s="160"/>
      <c r="C24" s="160"/>
    </row>
    <row r="25" spans="1:3" ht="15" x14ac:dyDescent="0.2">
      <c r="A25" s="160"/>
      <c r="B25" s="160"/>
      <c r="C25" s="160"/>
    </row>
    <row r="26" spans="1:3" ht="15" x14ac:dyDescent="0.2">
      <c r="A26" s="160"/>
      <c r="B26" s="160"/>
      <c r="C26" s="160"/>
    </row>
    <row r="27" spans="1:3" ht="15" x14ac:dyDescent="0.2">
      <c r="A27" s="160"/>
      <c r="B27" s="160"/>
      <c r="C27" s="160"/>
    </row>
    <row r="28" spans="1:3" ht="15" x14ac:dyDescent="0.2">
      <c r="A28" s="160"/>
      <c r="B28" s="160"/>
      <c r="C28" s="160"/>
    </row>
    <row r="29" spans="1:3" ht="15" x14ac:dyDescent="0.2">
      <c r="A29" s="160"/>
      <c r="B29" s="160"/>
      <c r="C29" s="160"/>
    </row>
    <row r="30" spans="1:3" ht="15" x14ac:dyDescent="0.2">
      <c r="A30" s="160"/>
      <c r="B30" s="160"/>
      <c r="C30" s="160"/>
    </row>
    <row r="31" spans="1:3" ht="15" x14ac:dyDescent="0.2">
      <c r="A31" s="160"/>
      <c r="B31" s="160"/>
      <c r="C31" s="160"/>
    </row>
    <row r="32" spans="1:3" ht="15" x14ac:dyDescent="0.2">
      <c r="A32" s="160"/>
      <c r="B32" s="160"/>
      <c r="C32" s="160"/>
    </row>
    <row r="33" spans="1:3" ht="15" x14ac:dyDescent="0.2">
      <c r="A33" s="160"/>
      <c r="B33" s="160"/>
      <c r="C33" s="160"/>
    </row>
    <row r="34" spans="1:3" ht="15" x14ac:dyDescent="0.2">
      <c r="A34" s="160"/>
      <c r="B34" s="160"/>
      <c r="C34" s="160"/>
    </row>
    <row r="35" spans="1:3" ht="15" x14ac:dyDescent="0.2">
      <c r="A35" s="160"/>
      <c r="B35" s="160"/>
      <c r="C35" s="160"/>
    </row>
    <row r="36" spans="1:3" ht="15" x14ac:dyDescent="0.2">
      <c r="A36" s="160"/>
      <c r="B36" s="160"/>
      <c r="C36" s="160"/>
    </row>
  </sheetData>
  <mergeCells count="2">
    <mergeCell ref="A2:G2"/>
    <mergeCell ref="A1:G1"/>
  </mergeCells>
  <phoneticPr fontId="27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1C2BA-764D-4C17-A1CD-C49950CB3AAF}">
  <dimension ref="A1:E36"/>
  <sheetViews>
    <sheetView view="pageBreakPreview" zoomScale="60" zoomScaleNormal="100" workbookViewId="0">
      <selection activeCell="D23" sqref="D23"/>
    </sheetView>
  </sheetViews>
  <sheetFormatPr defaultColWidth="8" defaultRowHeight="12.75" x14ac:dyDescent="0.2"/>
  <cols>
    <col min="1" max="1" width="10" style="6" customWidth="1"/>
    <col min="2" max="2" width="78.85546875" style="6" customWidth="1"/>
    <col min="3" max="3" width="18.5703125" style="6" customWidth="1"/>
    <col min="4" max="4" width="17.28515625" style="6" customWidth="1"/>
    <col min="5" max="5" width="11.42578125" style="6" customWidth="1"/>
    <col min="6" max="21" width="8" style="6"/>
    <col min="22" max="22" width="29.5703125" style="6" customWidth="1"/>
    <col min="23" max="25" width="8" style="6"/>
    <col min="26" max="26" width="21" style="6" customWidth="1"/>
    <col min="27" max="256" width="8" style="6"/>
    <col min="257" max="257" width="10" style="6" customWidth="1"/>
    <col min="258" max="258" width="78.85546875" style="6" customWidth="1"/>
    <col min="259" max="259" width="23.140625" style="6" customWidth="1"/>
    <col min="260" max="260" width="13.85546875" style="6" customWidth="1"/>
    <col min="261" max="261" width="11.42578125" style="6" customWidth="1"/>
    <col min="262" max="277" width="8" style="6"/>
    <col min="278" max="278" width="29.5703125" style="6" customWidth="1"/>
    <col min="279" max="281" width="8" style="6"/>
    <col min="282" max="282" width="21" style="6" customWidth="1"/>
    <col min="283" max="512" width="8" style="6"/>
    <col min="513" max="513" width="10" style="6" customWidth="1"/>
    <col min="514" max="514" width="78.85546875" style="6" customWidth="1"/>
    <col min="515" max="515" width="23.140625" style="6" customWidth="1"/>
    <col min="516" max="516" width="13.85546875" style="6" customWidth="1"/>
    <col min="517" max="517" width="11.42578125" style="6" customWidth="1"/>
    <col min="518" max="533" width="8" style="6"/>
    <col min="534" max="534" width="29.5703125" style="6" customWidth="1"/>
    <col min="535" max="537" width="8" style="6"/>
    <col min="538" max="538" width="21" style="6" customWidth="1"/>
    <col min="539" max="768" width="8" style="6"/>
    <col min="769" max="769" width="10" style="6" customWidth="1"/>
    <col min="770" max="770" width="78.85546875" style="6" customWidth="1"/>
    <col min="771" max="771" width="23.140625" style="6" customWidth="1"/>
    <col min="772" max="772" width="13.85546875" style="6" customWidth="1"/>
    <col min="773" max="773" width="11.42578125" style="6" customWidth="1"/>
    <col min="774" max="789" width="8" style="6"/>
    <col min="790" max="790" width="29.5703125" style="6" customWidth="1"/>
    <col min="791" max="793" width="8" style="6"/>
    <col min="794" max="794" width="21" style="6" customWidth="1"/>
    <col min="795" max="1024" width="8" style="6"/>
    <col min="1025" max="1025" width="10" style="6" customWidth="1"/>
    <col min="1026" max="1026" width="78.85546875" style="6" customWidth="1"/>
    <col min="1027" max="1027" width="23.140625" style="6" customWidth="1"/>
    <col min="1028" max="1028" width="13.85546875" style="6" customWidth="1"/>
    <col min="1029" max="1029" width="11.42578125" style="6" customWidth="1"/>
    <col min="1030" max="1045" width="8" style="6"/>
    <col min="1046" max="1046" width="29.5703125" style="6" customWidth="1"/>
    <col min="1047" max="1049" width="8" style="6"/>
    <col min="1050" max="1050" width="21" style="6" customWidth="1"/>
    <col min="1051" max="1280" width="8" style="6"/>
    <col min="1281" max="1281" width="10" style="6" customWidth="1"/>
    <col min="1282" max="1282" width="78.85546875" style="6" customWidth="1"/>
    <col min="1283" max="1283" width="23.140625" style="6" customWidth="1"/>
    <col min="1284" max="1284" width="13.85546875" style="6" customWidth="1"/>
    <col min="1285" max="1285" width="11.42578125" style="6" customWidth="1"/>
    <col min="1286" max="1301" width="8" style="6"/>
    <col min="1302" max="1302" width="29.5703125" style="6" customWidth="1"/>
    <col min="1303" max="1305" width="8" style="6"/>
    <col min="1306" max="1306" width="21" style="6" customWidth="1"/>
    <col min="1307" max="1536" width="8" style="6"/>
    <col min="1537" max="1537" width="10" style="6" customWidth="1"/>
    <col min="1538" max="1538" width="78.85546875" style="6" customWidth="1"/>
    <col min="1539" max="1539" width="23.140625" style="6" customWidth="1"/>
    <col min="1540" max="1540" width="13.85546875" style="6" customWidth="1"/>
    <col min="1541" max="1541" width="11.42578125" style="6" customWidth="1"/>
    <col min="1542" max="1557" width="8" style="6"/>
    <col min="1558" max="1558" width="29.5703125" style="6" customWidth="1"/>
    <col min="1559" max="1561" width="8" style="6"/>
    <col min="1562" max="1562" width="21" style="6" customWidth="1"/>
    <col min="1563" max="1792" width="8" style="6"/>
    <col min="1793" max="1793" width="10" style="6" customWidth="1"/>
    <col min="1794" max="1794" width="78.85546875" style="6" customWidth="1"/>
    <col min="1795" max="1795" width="23.140625" style="6" customWidth="1"/>
    <col min="1796" max="1796" width="13.85546875" style="6" customWidth="1"/>
    <col min="1797" max="1797" width="11.42578125" style="6" customWidth="1"/>
    <col min="1798" max="1813" width="8" style="6"/>
    <col min="1814" max="1814" width="29.5703125" style="6" customWidth="1"/>
    <col min="1815" max="1817" width="8" style="6"/>
    <col min="1818" max="1818" width="21" style="6" customWidth="1"/>
    <col min="1819" max="2048" width="8" style="6"/>
    <col min="2049" max="2049" width="10" style="6" customWidth="1"/>
    <col min="2050" max="2050" width="78.85546875" style="6" customWidth="1"/>
    <col min="2051" max="2051" width="23.140625" style="6" customWidth="1"/>
    <col min="2052" max="2052" width="13.85546875" style="6" customWidth="1"/>
    <col min="2053" max="2053" width="11.42578125" style="6" customWidth="1"/>
    <col min="2054" max="2069" width="8" style="6"/>
    <col min="2070" max="2070" width="29.5703125" style="6" customWidth="1"/>
    <col min="2071" max="2073" width="8" style="6"/>
    <col min="2074" max="2074" width="21" style="6" customWidth="1"/>
    <col min="2075" max="2304" width="8" style="6"/>
    <col min="2305" max="2305" width="10" style="6" customWidth="1"/>
    <col min="2306" max="2306" width="78.85546875" style="6" customWidth="1"/>
    <col min="2307" max="2307" width="23.140625" style="6" customWidth="1"/>
    <col min="2308" max="2308" width="13.85546875" style="6" customWidth="1"/>
    <col min="2309" max="2309" width="11.42578125" style="6" customWidth="1"/>
    <col min="2310" max="2325" width="8" style="6"/>
    <col min="2326" max="2326" width="29.5703125" style="6" customWidth="1"/>
    <col min="2327" max="2329" width="8" style="6"/>
    <col min="2330" max="2330" width="21" style="6" customWidth="1"/>
    <col min="2331" max="2560" width="8" style="6"/>
    <col min="2561" max="2561" width="10" style="6" customWidth="1"/>
    <col min="2562" max="2562" width="78.85546875" style="6" customWidth="1"/>
    <col min="2563" max="2563" width="23.140625" style="6" customWidth="1"/>
    <col min="2564" max="2564" width="13.85546875" style="6" customWidth="1"/>
    <col min="2565" max="2565" width="11.42578125" style="6" customWidth="1"/>
    <col min="2566" max="2581" width="8" style="6"/>
    <col min="2582" max="2582" width="29.5703125" style="6" customWidth="1"/>
    <col min="2583" max="2585" width="8" style="6"/>
    <col min="2586" max="2586" width="21" style="6" customWidth="1"/>
    <col min="2587" max="2816" width="8" style="6"/>
    <col min="2817" max="2817" width="10" style="6" customWidth="1"/>
    <col min="2818" max="2818" width="78.85546875" style="6" customWidth="1"/>
    <col min="2819" max="2819" width="23.140625" style="6" customWidth="1"/>
    <col min="2820" max="2820" width="13.85546875" style="6" customWidth="1"/>
    <col min="2821" max="2821" width="11.42578125" style="6" customWidth="1"/>
    <col min="2822" max="2837" width="8" style="6"/>
    <col min="2838" max="2838" width="29.5703125" style="6" customWidth="1"/>
    <col min="2839" max="2841" width="8" style="6"/>
    <col min="2842" max="2842" width="21" style="6" customWidth="1"/>
    <col min="2843" max="3072" width="8" style="6"/>
    <col min="3073" max="3073" width="10" style="6" customWidth="1"/>
    <col min="3074" max="3074" width="78.85546875" style="6" customWidth="1"/>
    <col min="3075" max="3075" width="23.140625" style="6" customWidth="1"/>
    <col min="3076" max="3076" width="13.85546875" style="6" customWidth="1"/>
    <col min="3077" max="3077" width="11.42578125" style="6" customWidth="1"/>
    <col min="3078" max="3093" width="8" style="6"/>
    <col min="3094" max="3094" width="29.5703125" style="6" customWidth="1"/>
    <col min="3095" max="3097" width="8" style="6"/>
    <col min="3098" max="3098" width="21" style="6" customWidth="1"/>
    <col min="3099" max="3328" width="8" style="6"/>
    <col min="3329" max="3329" width="10" style="6" customWidth="1"/>
    <col min="3330" max="3330" width="78.85546875" style="6" customWidth="1"/>
    <col min="3331" max="3331" width="23.140625" style="6" customWidth="1"/>
    <col min="3332" max="3332" width="13.85546875" style="6" customWidth="1"/>
    <col min="3333" max="3333" width="11.42578125" style="6" customWidth="1"/>
    <col min="3334" max="3349" width="8" style="6"/>
    <col min="3350" max="3350" width="29.5703125" style="6" customWidth="1"/>
    <col min="3351" max="3353" width="8" style="6"/>
    <col min="3354" max="3354" width="21" style="6" customWidth="1"/>
    <col min="3355" max="3584" width="8" style="6"/>
    <col min="3585" max="3585" width="10" style="6" customWidth="1"/>
    <col min="3586" max="3586" width="78.85546875" style="6" customWidth="1"/>
    <col min="3587" max="3587" width="23.140625" style="6" customWidth="1"/>
    <col min="3588" max="3588" width="13.85546875" style="6" customWidth="1"/>
    <col min="3589" max="3589" width="11.42578125" style="6" customWidth="1"/>
    <col min="3590" max="3605" width="8" style="6"/>
    <col min="3606" max="3606" width="29.5703125" style="6" customWidth="1"/>
    <col min="3607" max="3609" width="8" style="6"/>
    <col min="3610" max="3610" width="21" style="6" customWidth="1"/>
    <col min="3611" max="3840" width="8" style="6"/>
    <col min="3841" max="3841" width="10" style="6" customWidth="1"/>
    <col min="3842" max="3842" width="78.85546875" style="6" customWidth="1"/>
    <col min="3843" max="3843" width="23.140625" style="6" customWidth="1"/>
    <col min="3844" max="3844" width="13.85546875" style="6" customWidth="1"/>
    <col min="3845" max="3845" width="11.42578125" style="6" customWidth="1"/>
    <col min="3846" max="3861" width="8" style="6"/>
    <col min="3862" max="3862" width="29.5703125" style="6" customWidth="1"/>
    <col min="3863" max="3865" width="8" style="6"/>
    <col min="3866" max="3866" width="21" style="6" customWidth="1"/>
    <col min="3867" max="4096" width="8" style="6"/>
    <col min="4097" max="4097" width="10" style="6" customWidth="1"/>
    <col min="4098" max="4098" width="78.85546875" style="6" customWidth="1"/>
    <col min="4099" max="4099" width="23.140625" style="6" customWidth="1"/>
    <col min="4100" max="4100" width="13.85546875" style="6" customWidth="1"/>
    <col min="4101" max="4101" width="11.42578125" style="6" customWidth="1"/>
    <col min="4102" max="4117" width="8" style="6"/>
    <col min="4118" max="4118" width="29.5703125" style="6" customWidth="1"/>
    <col min="4119" max="4121" width="8" style="6"/>
    <col min="4122" max="4122" width="21" style="6" customWidth="1"/>
    <col min="4123" max="4352" width="8" style="6"/>
    <col min="4353" max="4353" width="10" style="6" customWidth="1"/>
    <col min="4354" max="4354" width="78.85546875" style="6" customWidth="1"/>
    <col min="4355" max="4355" width="23.140625" style="6" customWidth="1"/>
    <col min="4356" max="4356" width="13.85546875" style="6" customWidth="1"/>
    <col min="4357" max="4357" width="11.42578125" style="6" customWidth="1"/>
    <col min="4358" max="4373" width="8" style="6"/>
    <col min="4374" max="4374" width="29.5703125" style="6" customWidth="1"/>
    <col min="4375" max="4377" width="8" style="6"/>
    <col min="4378" max="4378" width="21" style="6" customWidth="1"/>
    <col min="4379" max="4608" width="8" style="6"/>
    <col min="4609" max="4609" width="10" style="6" customWidth="1"/>
    <col min="4610" max="4610" width="78.85546875" style="6" customWidth="1"/>
    <col min="4611" max="4611" width="23.140625" style="6" customWidth="1"/>
    <col min="4612" max="4612" width="13.85546875" style="6" customWidth="1"/>
    <col min="4613" max="4613" width="11.42578125" style="6" customWidth="1"/>
    <col min="4614" max="4629" width="8" style="6"/>
    <col min="4630" max="4630" width="29.5703125" style="6" customWidth="1"/>
    <col min="4631" max="4633" width="8" style="6"/>
    <col min="4634" max="4634" width="21" style="6" customWidth="1"/>
    <col min="4635" max="4864" width="8" style="6"/>
    <col min="4865" max="4865" width="10" style="6" customWidth="1"/>
    <col min="4866" max="4866" width="78.85546875" style="6" customWidth="1"/>
    <col min="4867" max="4867" width="23.140625" style="6" customWidth="1"/>
    <col min="4868" max="4868" width="13.85546875" style="6" customWidth="1"/>
    <col min="4869" max="4869" width="11.42578125" style="6" customWidth="1"/>
    <col min="4870" max="4885" width="8" style="6"/>
    <col min="4886" max="4886" width="29.5703125" style="6" customWidth="1"/>
    <col min="4887" max="4889" width="8" style="6"/>
    <col min="4890" max="4890" width="21" style="6" customWidth="1"/>
    <col min="4891" max="5120" width="8" style="6"/>
    <col min="5121" max="5121" width="10" style="6" customWidth="1"/>
    <col min="5122" max="5122" width="78.85546875" style="6" customWidth="1"/>
    <col min="5123" max="5123" width="23.140625" style="6" customWidth="1"/>
    <col min="5124" max="5124" width="13.85546875" style="6" customWidth="1"/>
    <col min="5125" max="5125" width="11.42578125" style="6" customWidth="1"/>
    <col min="5126" max="5141" width="8" style="6"/>
    <col min="5142" max="5142" width="29.5703125" style="6" customWidth="1"/>
    <col min="5143" max="5145" width="8" style="6"/>
    <col min="5146" max="5146" width="21" style="6" customWidth="1"/>
    <col min="5147" max="5376" width="8" style="6"/>
    <col min="5377" max="5377" width="10" style="6" customWidth="1"/>
    <col min="5378" max="5378" width="78.85546875" style="6" customWidth="1"/>
    <col min="5379" max="5379" width="23.140625" style="6" customWidth="1"/>
    <col min="5380" max="5380" width="13.85546875" style="6" customWidth="1"/>
    <col min="5381" max="5381" width="11.42578125" style="6" customWidth="1"/>
    <col min="5382" max="5397" width="8" style="6"/>
    <col min="5398" max="5398" width="29.5703125" style="6" customWidth="1"/>
    <col min="5399" max="5401" width="8" style="6"/>
    <col min="5402" max="5402" width="21" style="6" customWidth="1"/>
    <col min="5403" max="5632" width="8" style="6"/>
    <col min="5633" max="5633" width="10" style="6" customWidth="1"/>
    <col min="5634" max="5634" width="78.85546875" style="6" customWidth="1"/>
    <col min="5635" max="5635" width="23.140625" style="6" customWidth="1"/>
    <col min="5636" max="5636" width="13.85546875" style="6" customWidth="1"/>
    <col min="5637" max="5637" width="11.42578125" style="6" customWidth="1"/>
    <col min="5638" max="5653" width="8" style="6"/>
    <col min="5654" max="5654" width="29.5703125" style="6" customWidth="1"/>
    <col min="5655" max="5657" width="8" style="6"/>
    <col min="5658" max="5658" width="21" style="6" customWidth="1"/>
    <col min="5659" max="5888" width="8" style="6"/>
    <col min="5889" max="5889" width="10" style="6" customWidth="1"/>
    <col min="5890" max="5890" width="78.85546875" style="6" customWidth="1"/>
    <col min="5891" max="5891" width="23.140625" style="6" customWidth="1"/>
    <col min="5892" max="5892" width="13.85546875" style="6" customWidth="1"/>
    <col min="5893" max="5893" width="11.42578125" style="6" customWidth="1"/>
    <col min="5894" max="5909" width="8" style="6"/>
    <col min="5910" max="5910" width="29.5703125" style="6" customWidth="1"/>
    <col min="5911" max="5913" width="8" style="6"/>
    <col min="5914" max="5914" width="21" style="6" customWidth="1"/>
    <col min="5915" max="6144" width="8" style="6"/>
    <col min="6145" max="6145" width="10" style="6" customWidth="1"/>
    <col min="6146" max="6146" width="78.85546875" style="6" customWidth="1"/>
    <col min="6147" max="6147" width="23.140625" style="6" customWidth="1"/>
    <col min="6148" max="6148" width="13.85546875" style="6" customWidth="1"/>
    <col min="6149" max="6149" width="11.42578125" style="6" customWidth="1"/>
    <col min="6150" max="6165" width="8" style="6"/>
    <col min="6166" max="6166" width="29.5703125" style="6" customWidth="1"/>
    <col min="6167" max="6169" width="8" style="6"/>
    <col min="6170" max="6170" width="21" style="6" customWidth="1"/>
    <col min="6171" max="6400" width="8" style="6"/>
    <col min="6401" max="6401" width="10" style="6" customWidth="1"/>
    <col min="6402" max="6402" width="78.85546875" style="6" customWidth="1"/>
    <col min="6403" max="6403" width="23.140625" style="6" customWidth="1"/>
    <col min="6404" max="6404" width="13.85546875" style="6" customWidth="1"/>
    <col min="6405" max="6405" width="11.42578125" style="6" customWidth="1"/>
    <col min="6406" max="6421" width="8" style="6"/>
    <col min="6422" max="6422" width="29.5703125" style="6" customWidth="1"/>
    <col min="6423" max="6425" width="8" style="6"/>
    <col min="6426" max="6426" width="21" style="6" customWidth="1"/>
    <col min="6427" max="6656" width="8" style="6"/>
    <col min="6657" max="6657" width="10" style="6" customWidth="1"/>
    <col min="6658" max="6658" width="78.85546875" style="6" customWidth="1"/>
    <col min="6659" max="6659" width="23.140625" style="6" customWidth="1"/>
    <col min="6660" max="6660" width="13.85546875" style="6" customWidth="1"/>
    <col min="6661" max="6661" width="11.42578125" style="6" customWidth="1"/>
    <col min="6662" max="6677" width="8" style="6"/>
    <col min="6678" max="6678" width="29.5703125" style="6" customWidth="1"/>
    <col min="6679" max="6681" width="8" style="6"/>
    <col min="6682" max="6682" width="21" style="6" customWidth="1"/>
    <col min="6683" max="6912" width="8" style="6"/>
    <col min="6913" max="6913" width="10" style="6" customWidth="1"/>
    <col min="6914" max="6914" width="78.85546875" style="6" customWidth="1"/>
    <col min="6915" max="6915" width="23.140625" style="6" customWidth="1"/>
    <col min="6916" max="6916" width="13.85546875" style="6" customWidth="1"/>
    <col min="6917" max="6917" width="11.42578125" style="6" customWidth="1"/>
    <col min="6918" max="6933" width="8" style="6"/>
    <col min="6934" max="6934" width="29.5703125" style="6" customWidth="1"/>
    <col min="6935" max="6937" width="8" style="6"/>
    <col min="6938" max="6938" width="21" style="6" customWidth="1"/>
    <col min="6939" max="7168" width="8" style="6"/>
    <col min="7169" max="7169" width="10" style="6" customWidth="1"/>
    <col min="7170" max="7170" width="78.85546875" style="6" customWidth="1"/>
    <col min="7171" max="7171" width="23.140625" style="6" customWidth="1"/>
    <col min="7172" max="7172" width="13.85546875" style="6" customWidth="1"/>
    <col min="7173" max="7173" width="11.42578125" style="6" customWidth="1"/>
    <col min="7174" max="7189" width="8" style="6"/>
    <col min="7190" max="7190" width="29.5703125" style="6" customWidth="1"/>
    <col min="7191" max="7193" width="8" style="6"/>
    <col min="7194" max="7194" width="21" style="6" customWidth="1"/>
    <col min="7195" max="7424" width="8" style="6"/>
    <col min="7425" max="7425" width="10" style="6" customWidth="1"/>
    <col min="7426" max="7426" width="78.85546875" style="6" customWidth="1"/>
    <col min="7427" max="7427" width="23.140625" style="6" customWidth="1"/>
    <col min="7428" max="7428" width="13.85546875" style="6" customWidth="1"/>
    <col min="7429" max="7429" width="11.42578125" style="6" customWidth="1"/>
    <col min="7430" max="7445" width="8" style="6"/>
    <col min="7446" max="7446" width="29.5703125" style="6" customWidth="1"/>
    <col min="7447" max="7449" width="8" style="6"/>
    <col min="7450" max="7450" width="21" style="6" customWidth="1"/>
    <col min="7451" max="7680" width="8" style="6"/>
    <col min="7681" max="7681" width="10" style="6" customWidth="1"/>
    <col min="7682" max="7682" width="78.85546875" style="6" customWidth="1"/>
    <col min="7683" max="7683" width="23.140625" style="6" customWidth="1"/>
    <col min="7684" max="7684" width="13.85546875" style="6" customWidth="1"/>
    <col min="7685" max="7685" width="11.42578125" style="6" customWidth="1"/>
    <col min="7686" max="7701" width="8" style="6"/>
    <col min="7702" max="7702" width="29.5703125" style="6" customWidth="1"/>
    <col min="7703" max="7705" width="8" style="6"/>
    <col min="7706" max="7706" width="21" style="6" customWidth="1"/>
    <col min="7707" max="7936" width="8" style="6"/>
    <col min="7937" max="7937" width="10" style="6" customWidth="1"/>
    <col min="7938" max="7938" width="78.85546875" style="6" customWidth="1"/>
    <col min="7939" max="7939" width="23.140625" style="6" customWidth="1"/>
    <col min="7940" max="7940" width="13.85546875" style="6" customWidth="1"/>
    <col min="7941" max="7941" width="11.42578125" style="6" customWidth="1"/>
    <col min="7942" max="7957" width="8" style="6"/>
    <col min="7958" max="7958" width="29.5703125" style="6" customWidth="1"/>
    <col min="7959" max="7961" width="8" style="6"/>
    <col min="7962" max="7962" width="21" style="6" customWidth="1"/>
    <col min="7963" max="8192" width="8" style="6"/>
    <col min="8193" max="8193" width="10" style="6" customWidth="1"/>
    <col min="8194" max="8194" width="78.85546875" style="6" customWidth="1"/>
    <col min="8195" max="8195" width="23.140625" style="6" customWidth="1"/>
    <col min="8196" max="8196" width="13.85546875" style="6" customWidth="1"/>
    <col min="8197" max="8197" width="11.42578125" style="6" customWidth="1"/>
    <col min="8198" max="8213" width="8" style="6"/>
    <col min="8214" max="8214" width="29.5703125" style="6" customWidth="1"/>
    <col min="8215" max="8217" width="8" style="6"/>
    <col min="8218" max="8218" width="21" style="6" customWidth="1"/>
    <col min="8219" max="8448" width="8" style="6"/>
    <col min="8449" max="8449" width="10" style="6" customWidth="1"/>
    <col min="8450" max="8450" width="78.85546875" style="6" customWidth="1"/>
    <col min="8451" max="8451" width="23.140625" style="6" customWidth="1"/>
    <col min="8452" max="8452" width="13.85546875" style="6" customWidth="1"/>
    <col min="8453" max="8453" width="11.42578125" style="6" customWidth="1"/>
    <col min="8454" max="8469" width="8" style="6"/>
    <col min="8470" max="8470" width="29.5703125" style="6" customWidth="1"/>
    <col min="8471" max="8473" width="8" style="6"/>
    <col min="8474" max="8474" width="21" style="6" customWidth="1"/>
    <col min="8475" max="8704" width="8" style="6"/>
    <col min="8705" max="8705" width="10" style="6" customWidth="1"/>
    <col min="8706" max="8706" width="78.85546875" style="6" customWidth="1"/>
    <col min="8707" max="8707" width="23.140625" style="6" customWidth="1"/>
    <col min="8708" max="8708" width="13.85546875" style="6" customWidth="1"/>
    <col min="8709" max="8709" width="11.42578125" style="6" customWidth="1"/>
    <col min="8710" max="8725" width="8" style="6"/>
    <col min="8726" max="8726" width="29.5703125" style="6" customWidth="1"/>
    <col min="8727" max="8729" width="8" style="6"/>
    <col min="8730" max="8730" width="21" style="6" customWidth="1"/>
    <col min="8731" max="8960" width="8" style="6"/>
    <col min="8961" max="8961" width="10" style="6" customWidth="1"/>
    <col min="8962" max="8962" width="78.85546875" style="6" customWidth="1"/>
    <col min="8963" max="8963" width="23.140625" style="6" customWidth="1"/>
    <col min="8964" max="8964" width="13.85546875" style="6" customWidth="1"/>
    <col min="8965" max="8965" width="11.42578125" style="6" customWidth="1"/>
    <col min="8966" max="8981" width="8" style="6"/>
    <col min="8982" max="8982" width="29.5703125" style="6" customWidth="1"/>
    <col min="8983" max="8985" width="8" style="6"/>
    <col min="8986" max="8986" width="21" style="6" customWidth="1"/>
    <col min="8987" max="9216" width="8" style="6"/>
    <col min="9217" max="9217" width="10" style="6" customWidth="1"/>
    <col min="9218" max="9218" width="78.85546875" style="6" customWidth="1"/>
    <col min="9219" max="9219" width="23.140625" style="6" customWidth="1"/>
    <col min="9220" max="9220" width="13.85546875" style="6" customWidth="1"/>
    <col min="9221" max="9221" width="11.42578125" style="6" customWidth="1"/>
    <col min="9222" max="9237" width="8" style="6"/>
    <col min="9238" max="9238" width="29.5703125" style="6" customWidth="1"/>
    <col min="9239" max="9241" width="8" style="6"/>
    <col min="9242" max="9242" width="21" style="6" customWidth="1"/>
    <col min="9243" max="9472" width="8" style="6"/>
    <col min="9473" max="9473" width="10" style="6" customWidth="1"/>
    <col min="9474" max="9474" width="78.85546875" style="6" customWidth="1"/>
    <col min="9475" max="9475" width="23.140625" style="6" customWidth="1"/>
    <col min="9476" max="9476" width="13.85546875" style="6" customWidth="1"/>
    <col min="9477" max="9477" width="11.42578125" style="6" customWidth="1"/>
    <col min="9478" max="9493" width="8" style="6"/>
    <col min="9494" max="9494" width="29.5703125" style="6" customWidth="1"/>
    <col min="9495" max="9497" width="8" style="6"/>
    <col min="9498" max="9498" width="21" style="6" customWidth="1"/>
    <col min="9499" max="9728" width="8" style="6"/>
    <col min="9729" max="9729" width="10" style="6" customWidth="1"/>
    <col min="9730" max="9730" width="78.85546875" style="6" customWidth="1"/>
    <col min="9731" max="9731" width="23.140625" style="6" customWidth="1"/>
    <col min="9732" max="9732" width="13.85546875" style="6" customWidth="1"/>
    <col min="9733" max="9733" width="11.42578125" style="6" customWidth="1"/>
    <col min="9734" max="9749" width="8" style="6"/>
    <col min="9750" max="9750" width="29.5703125" style="6" customWidth="1"/>
    <col min="9751" max="9753" width="8" style="6"/>
    <col min="9754" max="9754" width="21" style="6" customWidth="1"/>
    <col min="9755" max="9984" width="8" style="6"/>
    <col min="9985" max="9985" width="10" style="6" customWidth="1"/>
    <col min="9986" max="9986" width="78.85546875" style="6" customWidth="1"/>
    <col min="9987" max="9987" width="23.140625" style="6" customWidth="1"/>
    <col min="9988" max="9988" width="13.85546875" style="6" customWidth="1"/>
    <col min="9989" max="9989" width="11.42578125" style="6" customWidth="1"/>
    <col min="9990" max="10005" width="8" style="6"/>
    <col min="10006" max="10006" width="29.5703125" style="6" customWidth="1"/>
    <col min="10007" max="10009" width="8" style="6"/>
    <col min="10010" max="10010" width="21" style="6" customWidth="1"/>
    <col min="10011" max="10240" width="8" style="6"/>
    <col min="10241" max="10241" width="10" style="6" customWidth="1"/>
    <col min="10242" max="10242" width="78.85546875" style="6" customWidth="1"/>
    <col min="10243" max="10243" width="23.140625" style="6" customWidth="1"/>
    <col min="10244" max="10244" width="13.85546875" style="6" customWidth="1"/>
    <col min="10245" max="10245" width="11.42578125" style="6" customWidth="1"/>
    <col min="10246" max="10261" width="8" style="6"/>
    <col min="10262" max="10262" width="29.5703125" style="6" customWidth="1"/>
    <col min="10263" max="10265" width="8" style="6"/>
    <col min="10266" max="10266" width="21" style="6" customWidth="1"/>
    <col min="10267" max="10496" width="8" style="6"/>
    <col min="10497" max="10497" width="10" style="6" customWidth="1"/>
    <col min="10498" max="10498" width="78.85546875" style="6" customWidth="1"/>
    <col min="10499" max="10499" width="23.140625" style="6" customWidth="1"/>
    <col min="10500" max="10500" width="13.85546875" style="6" customWidth="1"/>
    <col min="10501" max="10501" width="11.42578125" style="6" customWidth="1"/>
    <col min="10502" max="10517" width="8" style="6"/>
    <col min="10518" max="10518" width="29.5703125" style="6" customWidth="1"/>
    <col min="10519" max="10521" width="8" style="6"/>
    <col min="10522" max="10522" width="21" style="6" customWidth="1"/>
    <col min="10523" max="10752" width="8" style="6"/>
    <col min="10753" max="10753" width="10" style="6" customWidth="1"/>
    <col min="10754" max="10754" width="78.85546875" style="6" customWidth="1"/>
    <col min="10755" max="10755" width="23.140625" style="6" customWidth="1"/>
    <col min="10756" max="10756" width="13.85546875" style="6" customWidth="1"/>
    <col min="10757" max="10757" width="11.42578125" style="6" customWidth="1"/>
    <col min="10758" max="10773" width="8" style="6"/>
    <col min="10774" max="10774" width="29.5703125" style="6" customWidth="1"/>
    <col min="10775" max="10777" width="8" style="6"/>
    <col min="10778" max="10778" width="21" style="6" customWidth="1"/>
    <col min="10779" max="11008" width="8" style="6"/>
    <col min="11009" max="11009" width="10" style="6" customWidth="1"/>
    <col min="11010" max="11010" width="78.85546875" style="6" customWidth="1"/>
    <col min="11011" max="11011" width="23.140625" style="6" customWidth="1"/>
    <col min="11012" max="11012" width="13.85546875" style="6" customWidth="1"/>
    <col min="11013" max="11013" width="11.42578125" style="6" customWidth="1"/>
    <col min="11014" max="11029" width="8" style="6"/>
    <col min="11030" max="11030" width="29.5703125" style="6" customWidth="1"/>
    <col min="11031" max="11033" width="8" style="6"/>
    <col min="11034" max="11034" width="21" style="6" customWidth="1"/>
    <col min="11035" max="11264" width="8" style="6"/>
    <col min="11265" max="11265" width="10" style="6" customWidth="1"/>
    <col min="11266" max="11266" width="78.85546875" style="6" customWidth="1"/>
    <col min="11267" max="11267" width="23.140625" style="6" customWidth="1"/>
    <col min="11268" max="11268" width="13.85546875" style="6" customWidth="1"/>
    <col min="11269" max="11269" width="11.42578125" style="6" customWidth="1"/>
    <col min="11270" max="11285" width="8" style="6"/>
    <col min="11286" max="11286" width="29.5703125" style="6" customWidth="1"/>
    <col min="11287" max="11289" width="8" style="6"/>
    <col min="11290" max="11290" width="21" style="6" customWidth="1"/>
    <col min="11291" max="11520" width="8" style="6"/>
    <col min="11521" max="11521" width="10" style="6" customWidth="1"/>
    <col min="11522" max="11522" width="78.85546875" style="6" customWidth="1"/>
    <col min="11523" max="11523" width="23.140625" style="6" customWidth="1"/>
    <col min="11524" max="11524" width="13.85546875" style="6" customWidth="1"/>
    <col min="11525" max="11525" width="11.42578125" style="6" customWidth="1"/>
    <col min="11526" max="11541" width="8" style="6"/>
    <col min="11542" max="11542" width="29.5703125" style="6" customWidth="1"/>
    <col min="11543" max="11545" width="8" style="6"/>
    <col min="11546" max="11546" width="21" style="6" customWidth="1"/>
    <col min="11547" max="11776" width="8" style="6"/>
    <col min="11777" max="11777" width="10" style="6" customWidth="1"/>
    <col min="11778" max="11778" width="78.85546875" style="6" customWidth="1"/>
    <col min="11779" max="11779" width="23.140625" style="6" customWidth="1"/>
    <col min="11780" max="11780" width="13.85546875" style="6" customWidth="1"/>
    <col min="11781" max="11781" width="11.42578125" style="6" customWidth="1"/>
    <col min="11782" max="11797" width="8" style="6"/>
    <col min="11798" max="11798" width="29.5703125" style="6" customWidth="1"/>
    <col min="11799" max="11801" width="8" style="6"/>
    <col min="11802" max="11802" width="21" style="6" customWidth="1"/>
    <col min="11803" max="12032" width="8" style="6"/>
    <col min="12033" max="12033" width="10" style="6" customWidth="1"/>
    <col min="12034" max="12034" width="78.85546875" style="6" customWidth="1"/>
    <col min="12035" max="12035" width="23.140625" style="6" customWidth="1"/>
    <col min="12036" max="12036" width="13.85546875" style="6" customWidth="1"/>
    <col min="12037" max="12037" width="11.42578125" style="6" customWidth="1"/>
    <col min="12038" max="12053" width="8" style="6"/>
    <col min="12054" max="12054" width="29.5703125" style="6" customWidth="1"/>
    <col min="12055" max="12057" width="8" style="6"/>
    <col min="12058" max="12058" width="21" style="6" customWidth="1"/>
    <col min="12059" max="12288" width="8" style="6"/>
    <col min="12289" max="12289" width="10" style="6" customWidth="1"/>
    <col min="12290" max="12290" width="78.85546875" style="6" customWidth="1"/>
    <col min="12291" max="12291" width="23.140625" style="6" customWidth="1"/>
    <col min="12292" max="12292" width="13.85546875" style="6" customWidth="1"/>
    <col min="12293" max="12293" width="11.42578125" style="6" customWidth="1"/>
    <col min="12294" max="12309" width="8" style="6"/>
    <col min="12310" max="12310" width="29.5703125" style="6" customWidth="1"/>
    <col min="12311" max="12313" width="8" style="6"/>
    <col min="12314" max="12314" width="21" style="6" customWidth="1"/>
    <col min="12315" max="12544" width="8" style="6"/>
    <col min="12545" max="12545" width="10" style="6" customWidth="1"/>
    <col min="12546" max="12546" width="78.85546875" style="6" customWidth="1"/>
    <col min="12547" max="12547" width="23.140625" style="6" customWidth="1"/>
    <col min="12548" max="12548" width="13.85546875" style="6" customWidth="1"/>
    <col min="12549" max="12549" width="11.42578125" style="6" customWidth="1"/>
    <col min="12550" max="12565" width="8" style="6"/>
    <col min="12566" max="12566" width="29.5703125" style="6" customWidth="1"/>
    <col min="12567" max="12569" width="8" style="6"/>
    <col min="12570" max="12570" width="21" style="6" customWidth="1"/>
    <col min="12571" max="12800" width="8" style="6"/>
    <col min="12801" max="12801" width="10" style="6" customWidth="1"/>
    <col min="12802" max="12802" width="78.85546875" style="6" customWidth="1"/>
    <col min="12803" max="12803" width="23.140625" style="6" customWidth="1"/>
    <col min="12804" max="12804" width="13.85546875" style="6" customWidth="1"/>
    <col min="12805" max="12805" width="11.42578125" style="6" customWidth="1"/>
    <col min="12806" max="12821" width="8" style="6"/>
    <col min="12822" max="12822" width="29.5703125" style="6" customWidth="1"/>
    <col min="12823" max="12825" width="8" style="6"/>
    <col min="12826" max="12826" width="21" style="6" customWidth="1"/>
    <col min="12827" max="13056" width="8" style="6"/>
    <col min="13057" max="13057" width="10" style="6" customWidth="1"/>
    <col min="13058" max="13058" width="78.85546875" style="6" customWidth="1"/>
    <col min="13059" max="13059" width="23.140625" style="6" customWidth="1"/>
    <col min="13060" max="13060" width="13.85546875" style="6" customWidth="1"/>
    <col min="13061" max="13061" width="11.42578125" style="6" customWidth="1"/>
    <col min="13062" max="13077" width="8" style="6"/>
    <col min="13078" max="13078" width="29.5703125" style="6" customWidth="1"/>
    <col min="13079" max="13081" width="8" style="6"/>
    <col min="13082" max="13082" width="21" style="6" customWidth="1"/>
    <col min="13083" max="13312" width="8" style="6"/>
    <col min="13313" max="13313" width="10" style="6" customWidth="1"/>
    <col min="13314" max="13314" width="78.85546875" style="6" customWidth="1"/>
    <col min="13315" max="13315" width="23.140625" style="6" customWidth="1"/>
    <col min="13316" max="13316" width="13.85546875" style="6" customWidth="1"/>
    <col min="13317" max="13317" width="11.42578125" style="6" customWidth="1"/>
    <col min="13318" max="13333" width="8" style="6"/>
    <col min="13334" max="13334" width="29.5703125" style="6" customWidth="1"/>
    <col min="13335" max="13337" width="8" style="6"/>
    <col min="13338" max="13338" width="21" style="6" customWidth="1"/>
    <col min="13339" max="13568" width="8" style="6"/>
    <col min="13569" max="13569" width="10" style="6" customWidth="1"/>
    <col min="13570" max="13570" width="78.85546875" style="6" customWidth="1"/>
    <col min="13571" max="13571" width="23.140625" style="6" customWidth="1"/>
    <col min="13572" max="13572" width="13.85546875" style="6" customWidth="1"/>
    <col min="13573" max="13573" width="11.42578125" style="6" customWidth="1"/>
    <col min="13574" max="13589" width="8" style="6"/>
    <col min="13590" max="13590" width="29.5703125" style="6" customWidth="1"/>
    <col min="13591" max="13593" width="8" style="6"/>
    <col min="13594" max="13594" width="21" style="6" customWidth="1"/>
    <col min="13595" max="13824" width="8" style="6"/>
    <col min="13825" max="13825" width="10" style="6" customWidth="1"/>
    <col min="13826" max="13826" width="78.85546875" style="6" customWidth="1"/>
    <col min="13827" max="13827" width="23.140625" style="6" customWidth="1"/>
    <col min="13828" max="13828" width="13.85546875" style="6" customWidth="1"/>
    <col min="13829" max="13829" width="11.42578125" style="6" customWidth="1"/>
    <col min="13830" max="13845" width="8" style="6"/>
    <col min="13846" max="13846" width="29.5703125" style="6" customWidth="1"/>
    <col min="13847" max="13849" width="8" style="6"/>
    <col min="13850" max="13850" width="21" style="6" customWidth="1"/>
    <col min="13851" max="14080" width="8" style="6"/>
    <col min="14081" max="14081" width="10" style="6" customWidth="1"/>
    <col min="14082" max="14082" width="78.85546875" style="6" customWidth="1"/>
    <col min="14083" max="14083" width="23.140625" style="6" customWidth="1"/>
    <col min="14084" max="14084" width="13.85546875" style="6" customWidth="1"/>
    <col min="14085" max="14085" width="11.42578125" style="6" customWidth="1"/>
    <col min="14086" max="14101" width="8" style="6"/>
    <col min="14102" max="14102" width="29.5703125" style="6" customWidth="1"/>
    <col min="14103" max="14105" width="8" style="6"/>
    <col min="14106" max="14106" width="21" style="6" customWidth="1"/>
    <col min="14107" max="14336" width="8" style="6"/>
    <col min="14337" max="14337" width="10" style="6" customWidth="1"/>
    <col min="14338" max="14338" width="78.85546875" style="6" customWidth="1"/>
    <col min="14339" max="14339" width="23.140625" style="6" customWidth="1"/>
    <col min="14340" max="14340" width="13.85546875" style="6" customWidth="1"/>
    <col min="14341" max="14341" width="11.42578125" style="6" customWidth="1"/>
    <col min="14342" max="14357" width="8" style="6"/>
    <col min="14358" max="14358" width="29.5703125" style="6" customWidth="1"/>
    <col min="14359" max="14361" width="8" style="6"/>
    <col min="14362" max="14362" width="21" style="6" customWidth="1"/>
    <col min="14363" max="14592" width="8" style="6"/>
    <col min="14593" max="14593" width="10" style="6" customWidth="1"/>
    <col min="14594" max="14594" width="78.85546875" style="6" customWidth="1"/>
    <col min="14595" max="14595" width="23.140625" style="6" customWidth="1"/>
    <col min="14596" max="14596" width="13.85546875" style="6" customWidth="1"/>
    <col min="14597" max="14597" width="11.42578125" style="6" customWidth="1"/>
    <col min="14598" max="14613" width="8" style="6"/>
    <col min="14614" max="14614" width="29.5703125" style="6" customWidth="1"/>
    <col min="14615" max="14617" width="8" style="6"/>
    <col min="14618" max="14618" width="21" style="6" customWidth="1"/>
    <col min="14619" max="14848" width="8" style="6"/>
    <col min="14849" max="14849" width="10" style="6" customWidth="1"/>
    <col min="14850" max="14850" width="78.85546875" style="6" customWidth="1"/>
    <col min="14851" max="14851" width="23.140625" style="6" customWidth="1"/>
    <col min="14852" max="14852" width="13.85546875" style="6" customWidth="1"/>
    <col min="14853" max="14853" width="11.42578125" style="6" customWidth="1"/>
    <col min="14854" max="14869" width="8" style="6"/>
    <col min="14870" max="14870" width="29.5703125" style="6" customWidth="1"/>
    <col min="14871" max="14873" width="8" style="6"/>
    <col min="14874" max="14874" width="21" style="6" customWidth="1"/>
    <col min="14875" max="15104" width="8" style="6"/>
    <col min="15105" max="15105" width="10" style="6" customWidth="1"/>
    <col min="15106" max="15106" width="78.85546875" style="6" customWidth="1"/>
    <col min="15107" max="15107" width="23.140625" style="6" customWidth="1"/>
    <col min="15108" max="15108" width="13.85546875" style="6" customWidth="1"/>
    <col min="15109" max="15109" width="11.42578125" style="6" customWidth="1"/>
    <col min="15110" max="15125" width="8" style="6"/>
    <col min="15126" max="15126" width="29.5703125" style="6" customWidth="1"/>
    <col min="15127" max="15129" width="8" style="6"/>
    <col min="15130" max="15130" width="21" style="6" customWidth="1"/>
    <col min="15131" max="15360" width="8" style="6"/>
    <col min="15361" max="15361" width="10" style="6" customWidth="1"/>
    <col min="15362" max="15362" width="78.85546875" style="6" customWidth="1"/>
    <col min="15363" max="15363" width="23.140625" style="6" customWidth="1"/>
    <col min="15364" max="15364" width="13.85546875" style="6" customWidth="1"/>
    <col min="15365" max="15365" width="11.42578125" style="6" customWidth="1"/>
    <col min="15366" max="15381" width="8" style="6"/>
    <col min="15382" max="15382" width="29.5703125" style="6" customWidth="1"/>
    <col min="15383" max="15385" width="8" style="6"/>
    <col min="15386" max="15386" width="21" style="6" customWidth="1"/>
    <col min="15387" max="15616" width="8" style="6"/>
    <col min="15617" max="15617" width="10" style="6" customWidth="1"/>
    <col min="15618" max="15618" width="78.85546875" style="6" customWidth="1"/>
    <col min="15619" max="15619" width="23.140625" style="6" customWidth="1"/>
    <col min="15620" max="15620" width="13.85546875" style="6" customWidth="1"/>
    <col min="15621" max="15621" width="11.42578125" style="6" customWidth="1"/>
    <col min="15622" max="15637" width="8" style="6"/>
    <col min="15638" max="15638" width="29.5703125" style="6" customWidth="1"/>
    <col min="15639" max="15641" width="8" style="6"/>
    <col min="15642" max="15642" width="21" style="6" customWidth="1"/>
    <col min="15643" max="15872" width="8" style="6"/>
    <col min="15873" max="15873" width="10" style="6" customWidth="1"/>
    <col min="15874" max="15874" width="78.85546875" style="6" customWidth="1"/>
    <col min="15875" max="15875" width="23.140625" style="6" customWidth="1"/>
    <col min="15876" max="15876" width="13.85546875" style="6" customWidth="1"/>
    <col min="15877" max="15877" width="11.42578125" style="6" customWidth="1"/>
    <col min="15878" max="15893" width="8" style="6"/>
    <col min="15894" max="15894" width="29.5703125" style="6" customWidth="1"/>
    <col min="15895" max="15897" width="8" style="6"/>
    <col min="15898" max="15898" width="21" style="6" customWidth="1"/>
    <col min="15899" max="16128" width="8" style="6"/>
    <col min="16129" max="16129" width="10" style="6" customWidth="1"/>
    <col min="16130" max="16130" width="78.85546875" style="6" customWidth="1"/>
    <col min="16131" max="16131" width="23.140625" style="6" customWidth="1"/>
    <col min="16132" max="16132" width="13.85546875" style="6" customWidth="1"/>
    <col min="16133" max="16133" width="11.42578125" style="6" customWidth="1"/>
    <col min="16134" max="16149" width="8" style="6"/>
    <col min="16150" max="16150" width="29.5703125" style="6" customWidth="1"/>
    <col min="16151" max="16153" width="8" style="6"/>
    <col min="16154" max="16154" width="21" style="6" customWidth="1"/>
    <col min="16155" max="16384" width="8" style="6"/>
  </cols>
  <sheetData>
    <row r="1" spans="1:5" ht="15" x14ac:dyDescent="0.25">
      <c r="A1" s="26"/>
      <c r="B1" s="19" t="s">
        <v>256</v>
      </c>
    </row>
    <row r="2" spans="1:5" ht="15" x14ac:dyDescent="0.25">
      <c r="A2" s="26"/>
      <c r="B2" s="19" t="s">
        <v>395</v>
      </c>
    </row>
    <row r="3" spans="1:5" ht="15.75" x14ac:dyDescent="0.25">
      <c r="A3" s="159"/>
      <c r="B3" s="265"/>
      <c r="D3" s="624" t="s">
        <v>146</v>
      </c>
    </row>
    <row r="4" spans="1:5" s="7" customFormat="1" ht="47.25" x14ac:dyDescent="0.2">
      <c r="A4" s="157" t="s">
        <v>0</v>
      </c>
      <c r="B4" s="158" t="s">
        <v>111</v>
      </c>
      <c r="C4" s="621" t="s">
        <v>392</v>
      </c>
      <c r="D4" s="621" t="s">
        <v>512</v>
      </c>
      <c r="E4" s="6"/>
    </row>
    <row r="5" spans="1:5" ht="17.25" customHeight="1" x14ac:dyDescent="0.25">
      <c r="A5" s="130"/>
      <c r="B5" s="131" t="s">
        <v>179</v>
      </c>
      <c r="C5" s="130">
        <v>3400</v>
      </c>
      <c r="D5" s="130">
        <v>3400</v>
      </c>
    </row>
    <row r="6" spans="1:5" ht="20.25" customHeight="1" x14ac:dyDescent="0.25">
      <c r="A6" s="130"/>
      <c r="B6" s="131" t="s">
        <v>1</v>
      </c>
      <c r="C6" s="130">
        <v>400</v>
      </c>
      <c r="D6" s="130">
        <v>400</v>
      </c>
    </row>
    <row r="7" spans="1:5" ht="15.75" customHeight="1" x14ac:dyDescent="0.25">
      <c r="A7" s="130"/>
      <c r="B7" s="131" t="s">
        <v>511</v>
      </c>
      <c r="C7" s="130">
        <v>3014</v>
      </c>
      <c r="D7" s="130">
        <v>3014</v>
      </c>
    </row>
    <row r="8" spans="1:5" s="8" customFormat="1" ht="28.5" customHeight="1" x14ac:dyDescent="0.2">
      <c r="A8" s="743" t="s">
        <v>236</v>
      </c>
      <c r="B8" s="744"/>
      <c r="C8" s="132">
        <f>C5+C6+C7</f>
        <v>6814</v>
      </c>
      <c r="D8" s="132">
        <f>D5+D6+D7</f>
        <v>6814</v>
      </c>
    </row>
    <row r="9" spans="1:5" s="9" customFormat="1" ht="28.5" customHeight="1" x14ac:dyDescent="0.25">
      <c r="A9" s="488"/>
      <c r="B9" s="324" t="s">
        <v>3</v>
      </c>
      <c r="C9" s="131">
        <v>377186</v>
      </c>
      <c r="D9" s="131">
        <v>377186</v>
      </c>
    </row>
    <row r="10" spans="1:5" s="9" customFormat="1" ht="28.5" customHeight="1" x14ac:dyDescent="0.25">
      <c r="A10" s="488"/>
      <c r="B10" s="324" t="s">
        <v>352</v>
      </c>
      <c r="C10" s="131">
        <v>416</v>
      </c>
      <c r="D10" s="131">
        <v>416</v>
      </c>
    </row>
    <row r="11" spans="1:5" s="9" customFormat="1" ht="28.5" customHeight="1" x14ac:dyDescent="0.25">
      <c r="A11" s="743" t="s">
        <v>180</v>
      </c>
      <c r="B11" s="745"/>
      <c r="C11" s="131">
        <f>SUM(C9:C10)</f>
        <v>377602</v>
      </c>
      <c r="D11" s="131">
        <f>SUM(D9:D10)</f>
        <v>377602</v>
      </c>
    </row>
    <row r="12" spans="1:5" s="9" customFormat="1" ht="17.25" customHeight="1" x14ac:dyDescent="0.2">
      <c r="A12" s="743" t="s">
        <v>177</v>
      </c>
      <c r="B12" s="745"/>
      <c r="C12" s="133">
        <f>C8+C11</f>
        <v>384416</v>
      </c>
      <c r="D12" s="133">
        <f>D8+D11</f>
        <v>384416</v>
      </c>
    </row>
    <row r="13" spans="1:5" ht="15.75" x14ac:dyDescent="0.25">
      <c r="A13" s="159"/>
      <c r="B13" s="159"/>
      <c r="C13" s="159"/>
    </row>
    <row r="14" spans="1:5" ht="15.75" x14ac:dyDescent="0.25">
      <c r="A14" s="159"/>
      <c r="B14" s="159"/>
      <c r="C14" s="159"/>
    </row>
    <row r="15" spans="1:5" ht="15.75" x14ac:dyDescent="0.25">
      <c r="A15" s="159"/>
      <c r="B15" s="159"/>
      <c r="C15" s="159"/>
    </row>
    <row r="16" spans="1:5" ht="15.75" x14ac:dyDescent="0.25">
      <c r="A16" s="159"/>
      <c r="B16" s="159"/>
      <c r="C16" s="159"/>
    </row>
    <row r="17" spans="1:3" ht="15.75" x14ac:dyDescent="0.25">
      <c r="A17" s="159"/>
      <c r="B17" s="159"/>
      <c r="C17" s="159"/>
    </row>
    <row r="18" spans="1:3" ht="15.75" x14ac:dyDescent="0.25">
      <c r="A18" s="159"/>
      <c r="B18" s="159"/>
      <c r="C18" s="159"/>
    </row>
    <row r="19" spans="1:3" ht="15.75" x14ac:dyDescent="0.25">
      <c r="A19" s="159"/>
      <c r="B19" s="159"/>
      <c r="C19" s="159"/>
    </row>
    <row r="20" spans="1:3" ht="15.75" x14ac:dyDescent="0.25">
      <c r="A20" s="159"/>
      <c r="B20" s="159"/>
      <c r="C20" s="159"/>
    </row>
    <row r="21" spans="1:3" ht="15.75" x14ac:dyDescent="0.25">
      <c r="A21" s="159"/>
      <c r="B21" s="159"/>
      <c r="C21" s="159"/>
    </row>
    <row r="22" spans="1:3" ht="15.75" x14ac:dyDescent="0.25">
      <c r="A22" s="159"/>
      <c r="B22" s="159"/>
      <c r="C22" s="159"/>
    </row>
    <row r="23" spans="1:3" ht="15.75" x14ac:dyDescent="0.25">
      <c r="A23" s="159"/>
      <c r="B23" s="159"/>
      <c r="C23" s="159"/>
    </row>
    <row r="24" spans="1:3" ht="15.75" x14ac:dyDescent="0.25">
      <c r="A24" s="159"/>
      <c r="B24" s="159"/>
      <c r="C24" s="159"/>
    </row>
    <row r="25" spans="1:3" ht="15.75" x14ac:dyDescent="0.25">
      <c r="A25" s="159"/>
      <c r="B25" s="159"/>
      <c r="C25" s="159"/>
    </row>
    <row r="26" spans="1:3" ht="15.75" x14ac:dyDescent="0.25">
      <c r="A26" s="159"/>
      <c r="B26" s="159"/>
      <c r="C26" s="159"/>
    </row>
    <row r="27" spans="1:3" ht="15.75" x14ac:dyDescent="0.25">
      <c r="A27" s="159"/>
      <c r="B27" s="159"/>
      <c r="C27" s="159"/>
    </row>
    <row r="28" spans="1:3" ht="15.75" x14ac:dyDescent="0.25">
      <c r="A28" s="159"/>
      <c r="B28" s="159"/>
      <c r="C28" s="159"/>
    </row>
    <row r="29" spans="1:3" ht="15.75" x14ac:dyDescent="0.25">
      <c r="A29" s="159"/>
      <c r="B29" s="159"/>
      <c r="C29" s="159"/>
    </row>
    <row r="30" spans="1:3" ht="15.75" x14ac:dyDescent="0.25">
      <c r="A30" s="159"/>
      <c r="B30" s="159"/>
      <c r="C30" s="159"/>
    </row>
    <row r="31" spans="1:3" ht="15.75" x14ac:dyDescent="0.25">
      <c r="A31" s="159"/>
      <c r="B31" s="159"/>
      <c r="C31" s="159"/>
    </row>
    <row r="32" spans="1:3" ht="15.75" x14ac:dyDescent="0.25">
      <c r="A32" s="159"/>
      <c r="B32" s="159"/>
      <c r="C32" s="159"/>
    </row>
    <row r="33" spans="1:3" ht="15.75" x14ac:dyDescent="0.25">
      <c r="A33" s="159"/>
      <c r="B33" s="159"/>
      <c r="C33" s="159"/>
    </row>
    <row r="34" spans="1:3" ht="15.75" x14ac:dyDescent="0.25">
      <c r="A34" s="159"/>
      <c r="B34" s="159"/>
      <c r="C34" s="159"/>
    </row>
    <row r="35" spans="1:3" ht="15.75" x14ac:dyDescent="0.25">
      <c r="A35" s="159"/>
      <c r="B35" s="159"/>
      <c r="C35" s="159"/>
    </row>
    <row r="36" spans="1:3" ht="15.75" x14ac:dyDescent="0.25">
      <c r="A36" s="159"/>
      <c r="B36" s="159"/>
      <c r="C36" s="159"/>
    </row>
  </sheetData>
  <mergeCells count="3">
    <mergeCell ref="A8:B8"/>
    <mergeCell ref="A11:B11"/>
    <mergeCell ref="A12:B12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N36"/>
  <sheetViews>
    <sheetView view="pageBreakPreview" zoomScaleNormal="100" zoomScaleSheetLayoutView="100" workbookViewId="0">
      <selection activeCell="D23" sqref="D23"/>
    </sheetView>
  </sheetViews>
  <sheetFormatPr defaultRowHeight="12.75" x14ac:dyDescent="0.2"/>
  <cols>
    <col min="1" max="1" width="9.140625" style="84" customWidth="1"/>
    <col min="2" max="2" width="2.7109375" style="84" customWidth="1"/>
    <col min="3" max="3" width="23.7109375" style="84" customWidth="1"/>
    <col min="4" max="23" width="2.7109375" style="84" customWidth="1"/>
    <col min="24" max="24" width="29.5703125" style="84" customWidth="1"/>
    <col min="25" max="27" width="2.7109375" style="84" hidden="1" customWidth="1"/>
    <col min="28" max="28" width="21" style="84" customWidth="1"/>
    <col min="29" max="29" width="19.140625" style="84" customWidth="1"/>
    <col min="30" max="36" width="2.7109375" style="84" customWidth="1"/>
    <col min="37" max="16384" width="9.140625" style="84"/>
  </cols>
  <sheetData>
    <row r="1" spans="1:40" x14ac:dyDescent="0.2">
      <c r="B1" s="663" t="s">
        <v>255</v>
      </c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  <c r="O1" s="663"/>
      <c r="P1" s="663"/>
      <c r="Q1" s="663"/>
      <c r="R1" s="663"/>
      <c r="S1" s="663"/>
      <c r="T1" s="663"/>
      <c r="U1" s="663"/>
      <c r="V1" s="663"/>
      <c r="W1" s="663"/>
      <c r="X1" s="663"/>
      <c r="Y1" s="663"/>
      <c r="Z1" s="663"/>
      <c r="AA1" s="663"/>
    </row>
    <row r="2" spans="1:40" ht="25.5" customHeight="1" x14ac:dyDescent="0.2">
      <c r="B2" s="664" t="s">
        <v>396</v>
      </c>
      <c r="C2" s="664"/>
      <c r="D2" s="664"/>
      <c r="E2" s="664"/>
      <c r="F2" s="664"/>
      <c r="G2" s="664"/>
      <c r="H2" s="664"/>
      <c r="I2" s="664"/>
      <c r="J2" s="664"/>
      <c r="K2" s="664"/>
      <c r="L2" s="664"/>
      <c r="M2" s="664"/>
      <c r="N2" s="664"/>
      <c r="O2" s="664"/>
      <c r="P2" s="664"/>
      <c r="Q2" s="664"/>
      <c r="R2" s="664"/>
      <c r="S2" s="664"/>
      <c r="T2" s="664"/>
      <c r="U2" s="664"/>
      <c r="V2" s="664"/>
      <c r="W2" s="664"/>
      <c r="X2" s="664"/>
      <c r="Y2" s="664"/>
      <c r="Z2" s="664"/>
      <c r="AA2" s="664"/>
    </row>
    <row r="3" spans="1:40" ht="15.95" customHeight="1" x14ac:dyDescent="0.2">
      <c r="A3" s="155"/>
      <c r="B3" s="750"/>
      <c r="C3" s="750"/>
      <c r="D3" s="751"/>
      <c r="E3" s="751"/>
      <c r="F3" s="751"/>
      <c r="G3" s="751"/>
      <c r="H3" s="751"/>
      <c r="I3" s="751"/>
      <c r="J3" s="751"/>
      <c r="K3" s="751"/>
      <c r="L3" s="751"/>
      <c r="M3" s="751"/>
      <c r="N3" s="751"/>
      <c r="O3" s="751"/>
      <c r="P3" s="751"/>
      <c r="Q3" s="751"/>
      <c r="R3" s="751"/>
      <c r="S3" s="751"/>
      <c r="T3" s="751"/>
      <c r="U3" s="751"/>
      <c r="V3" s="751"/>
      <c r="W3" s="751"/>
      <c r="X3" s="751"/>
      <c r="Y3" s="751"/>
      <c r="Z3" s="751"/>
      <c r="AA3" s="751"/>
      <c r="AC3" s="623" t="s">
        <v>146</v>
      </c>
    </row>
    <row r="4" spans="1:40" ht="41.25" customHeight="1" x14ac:dyDescent="0.2">
      <c r="A4" s="625" t="s">
        <v>162</v>
      </c>
      <c r="B4" s="752" t="s">
        <v>111</v>
      </c>
      <c r="C4" s="753"/>
      <c r="D4" s="754"/>
      <c r="E4" s="754"/>
      <c r="F4" s="754"/>
      <c r="G4" s="754"/>
      <c r="H4" s="754"/>
      <c r="I4" s="754"/>
      <c r="J4" s="754"/>
      <c r="K4" s="754"/>
      <c r="L4" s="754"/>
      <c r="M4" s="754"/>
      <c r="N4" s="754"/>
      <c r="O4" s="754"/>
      <c r="P4" s="754"/>
      <c r="Q4" s="754"/>
      <c r="R4" s="754"/>
      <c r="S4" s="754"/>
      <c r="T4" s="754"/>
      <c r="U4" s="754"/>
      <c r="V4" s="754"/>
      <c r="W4" s="754"/>
      <c r="X4" s="754"/>
      <c r="Y4" s="754"/>
      <c r="Z4" s="754"/>
      <c r="AA4" s="754"/>
      <c r="AB4" s="622" t="s">
        <v>392</v>
      </c>
      <c r="AC4" s="622" t="s">
        <v>512</v>
      </c>
    </row>
    <row r="5" spans="1:40" ht="17.25" customHeight="1" x14ac:dyDescent="0.25">
      <c r="A5" s="154">
        <v>1</v>
      </c>
      <c r="B5" s="755" t="s">
        <v>143</v>
      </c>
      <c r="C5" s="755"/>
      <c r="D5" s="755"/>
      <c r="E5" s="755"/>
      <c r="F5" s="755"/>
      <c r="G5" s="755"/>
      <c r="H5" s="755"/>
      <c r="I5" s="755"/>
      <c r="J5" s="755"/>
      <c r="K5" s="755"/>
      <c r="L5" s="755"/>
      <c r="M5" s="755"/>
      <c r="N5" s="755"/>
      <c r="O5" s="755"/>
      <c r="P5" s="755"/>
      <c r="Q5" s="755"/>
      <c r="R5" s="755"/>
      <c r="S5" s="755"/>
      <c r="T5" s="755"/>
      <c r="U5" s="755"/>
      <c r="V5" s="755"/>
      <c r="W5" s="755"/>
      <c r="X5" s="755"/>
      <c r="Y5" s="755"/>
      <c r="Z5" s="755"/>
      <c r="AA5" s="755"/>
      <c r="AB5" s="134">
        <v>266454</v>
      </c>
      <c r="AC5" s="134">
        <v>266454</v>
      </c>
    </row>
    <row r="6" spans="1:40" s="88" customFormat="1" ht="20.25" customHeight="1" x14ac:dyDescent="0.25">
      <c r="A6" s="154">
        <v>2</v>
      </c>
      <c r="B6" s="746" t="s">
        <v>99</v>
      </c>
      <c r="C6" s="746"/>
      <c r="D6" s="746"/>
      <c r="E6" s="746"/>
      <c r="F6" s="746"/>
      <c r="G6" s="746"/>
      <c r="H6" s="746"/>
      <c r="I6" s="746"/>
      <c r="J6" s="746"/>
      <c r="K6" s="746"/>
      <c r="L6" s="746"/>
      <c r="M6" s="746"/>
      <c r="N6" s="746"/>
      <c r="O6" s="746"/>
      <c r="P6" s="746"/>
      <c r="Q6" s="746"/>
      <c r="R6" s="746"/>
      <c r="S6" s="746"/>
      <c r="T6" s="746"/>
      <c r="U6" s="746"/>
      <c r="V6" s="746"/>
      <c r="W6" s="746"/>
      <c r="X6" s="746"/>
      <c r="Y6" s="746"/>
      <c r="Z6" s="746"/>
      <c r="AA6" s="746"/>
      <c r="AB6" s="134">
        <v>53362</v>
      </c>
      <c r="AC6" s="134">
        <v>53362</v>
      </c>
    </row>
    <row r="7" spans="1:40" ht="15.75" customHeight="1" x14ac:dyDescent="0.2">
      <c r="A7" s="154">
        <v>3</v>
      </c>
      <c r="B7" s="747" t="s">
        <v>239</v>
      </c>
      <c r="C7" s="747"/>
      <c r="D7" s="747"/>
      <c r="E7" s="747"/>
      <c r="F7" s="747"/>
      <c r="G7" s="747"/>
      <c r="H7" s="747"/>
      <c r="I7" s="747"/>
      <c r="J7" s="747"/>
      <c r="K7" s="747"/>
      <c r="L7" s="747"/>
      <c r="M7" s="747"/>
      <c r="N7" s="747"/>
      <c r="O7" s="747"/>
      <c r="P7" s="747"/>
      <c r="Q7" s="747"/>
      <c r="R7" s="747"/>
      <c r="S7" s="747"/>
      <c r="T7" s="747"/>
      <c r="U7" s="747"/>
      <c r="V7" s="747"/>
      <c r="W7" s="747"/>
      <c r="X7" s="747"/>
      <c r="Y7" s="747"/>
      <c r="Z7" s="747"/>
      <c r="AA7" s="747"/>
      <c r="AB7" s="135">
        <v>700</v>
      </c>
      <c r="AC7" s="135">
        <v>700</v>
      </c>
      <c r="AK7" s="665"/>
      <c r="AL7" s="665"/>
      <c r="AM7" s="665"/>
      <c r="AN7" s="665"/>
    </row>
    <row r="8" spans="1:40" ht="19.5" customHeight="1" x14ac:dyDescent="0.2">
      <c r="A8" s="154">
        <v>4</v>
      </c>
      <c r="B8" s="747" t="s">
        <v>240</v>
      </c>
      <c r="C8" s="747"/>
      <c r="D8" s="747"/>
      <c r="E8" s="747"/>
      <c r="F8" s="747"/>
      <c r="G8" s="747"/>
      <c r="H8" s="747"/>
      <c r="I8" s="747"/>
      <c r="J8" s="747"/>
      <c r="K8" s="747"/>
      <c r="L8" s="747"/>
      <c r="M8" s="747"/>
      <c r="N8" s="747"/>
      <c r="O8" s="747"/>
      <c r="P8" s="747"/>
      <c r="Q8" s="747"/>
      <c r="R8" s="747"/>
      <c r="S8" s="747"/>
      <c r="T8" s="747"/>
      <c r="U8" s="747"/>
      <c r="V8" s="747"/>
      <c r="W8" s="747"/>
      <c r="X8" s="747"/>
      <c r="Y8" s="747"/>
      <c r="Z8" s="747"/>
      <c r="AA8" s="747"/>
      <c r="AB8" s="135">
        <v>6300</v>
      </c>
      <c r="AC8" s="135">
        <v>6300</v>
      </c>
    </row>
    <row r="9" spans="1:40" ht="19.5" customHeight="1" x14ac:dyDescent="0.25">
      <c r="A9" s="154">
        <v>5</v>
      </c>
      <c r="B9" s="746" t="s">
        <v>5</v>
      </c>
      <c r="C9" s="746"/>
      <c r="D9" s="746"/>
      <c r="E9" s="746"/>
      <c r="F9" s="746"/>
      <c r="G9" s="746"/>
      <c r="H9" s="746"/>
      <c r="I9" s="746"/>
      <c r="J9" s="746"/>
      <c r="K9" s="746"/>
      <c r="L9" s="746"/>
      <c r="M9" s="746"/>
      <c r="N9" s="746"/>
      <c r="O9" s="746"/>
      <c r="P9" s="746"/>
      <c r="Q9" s="746"/>
      <c r="R9" s="746"/>
      <c r="S9" s="746"/>
      <c r="T9" s="746"/>
      <c r="U9" s="746"/>
      <c r="V9" s="746"/>
      <c r="W9" s="746"/>
      <c r="X9" s="746"/>
      <c r="Y9" s="746"/>
      <c r="Z9" s="746"/>
      <c r="AA9" s="746"/>
      <c r="AB9" s="136">
        <f>AB7+AB8</f>
        <v>7000</v>
      </c>
      <c r="AC9" s="136">
        <f>AC7+AC8</f>
        <v>7000</v>
      </c>
    </row>
    <row r="10" spans="1:40" ht="19.5" customHeight="1" x14ac:dyDescent="0.2">
      <c r="A10" s="154">
        <v>6</v>
      </c>
      <c r="B10" s="747" t="s">
        <v>241</v>
      </c>
      <c r="C10" s="747"/>
      <c r="D10" s="747"/>
      <c r="E10" s="747"/>
      <c r="F10" s="747"/>
      <c r="G10" s="747"/>
      <c r="H10" s="747"/>
      <c r="I10" s="747"/>
      <c r="J10" s="747"/>
      <c r="K10" s="747"/>
      <c r="L10" s="747"/>
      <c r="M10" s="747"/>
      <c r="N10" s="747"/>
      <c r="O10" s="747"/>
      <c r="P10" s="747"/>
      <c r="Q10" s="747"/>
      <c r="R10" s="747"/>
      <c r="S10" s="747"/>
      <c r="T10" s="747"/>
      <c r="U10" s="747"/>
      <c r="V10" s="747"/>
      <c r="W10" s="747"/>
      <c r="X10" s="747"/>
      <c r="Y10" s="747"/>
      <c r="Z10" s="747"/>
      <c r="AA10" s="747"/>
      <c r="AB10" s="135">
        <v>6300</v>
      </c>
      <c r="AC10" s="135">
        <v>6300</v>
      </c>
    </row>
    <row r="11" spans="1:40" ht="19.5" customHeight="1" x14ac:dyDescent="0.2">
      <c r="A11" s="154">
        <v>7</v>
      </c>
      <c r="B11" s="747" t="s">
        <v>257</v>
      </c>
      <c r="C11" s="747"/>
      <c r="D11" s="747"/>
      <c r="E11" s="747"/>
      <c r="F11" s="747"/>
      <c r="G11" s="747"/>
      <c r="H11" s="747"/>
      <c r="I11" s="747"/>
      <c r="J11" s="747"/>
      <c r="K11" s="747"/>
      <c r="L11" s="747"/>
      <c r="M11" s="747"/>
      <c r="N11" s="747"/>
      <c r="O11" s="747"/>
      <c r="P11" s="747"/>
      <c r="Q11" s="747"/>
      <c r="R11" s="747"/>
      <c r="S11" s="747"/>
      <c r="T11" s="747"/>
      <c r="U11" s="747"/>
      <c r="V11" s="747"/>
      <c r="W11" s="747"/>
      <c r="X11" s="747"/>
      <c r="Y11" s="747"/>
      <c r="Z11" s="747"/>
      <c r="AA11" s="747"/>
      <c r="AB11" s="135">
        <v>3900</v>
      </c>
      <c r="AC11" s="135">
        <v>3900</v>
      </c>
    </row>
    <row r="12" spans="1:40" ht="19.5" customHeight="1" x14ac:dyDescent="0.25">
      <c r="A12" s="154">
        <v>8</v>
      </c>
      <c r="B12" s="746" t="s">
        <v>231</v>
      </c>
      <c r="C12" s="746"/>
      <c r="D12" s="746"/>
      <c r="E12" s="746"/>
      <c r="F12" s="746"/>
      <c r="G12" s="746"/>
      <c r="H12" s="746"/>
      <c r="I12" s="746"/>
      <c r="J12" s="746"/>
      <c r="K12" s="746"/>
      <c r="L12" s="746"/>
      <c r="M12" s="746"/>
      <c r="N12" s="746"/>
      <c r="O12" s="746"/>
      <c r="P12" s="746"/>
      <c r="Q12" s="746"/>
      <c r="R12" s="746"/>
      <c r="S12" s="746"/>
      <c r="T12" s="746"/>
      <c r="U12" s="746"/>
      <c r="V12" s="746"/>
      <c r="W12" s="746"/>
      <c r="X12" s="746"/>
      <c r="Y12" s="746"/>
      <c r="Z12" s="746"/>
      <c r="AA12" s="746"/>
      <c r="AB12" s="134">
        <f>AB10+AB11</f>
        <v>10200</v>
      </c>
      <c r="AC12" s="134">
        <f>AC10+AC11</f>
        <v>10200</v>
      </c>
    </row>
    <row r="13" spans="1:40" ht="19.5" customHeight="1" x14ac:dyDescent="0.2">
      <c r="A13" s="154">
        <v>9</v>
      </c>
      <c r="B13" s="747" t="s">
        <v>242</v>
      </c>
      <c r="C13" s="747"/>
      <c r="D13" s="747"/>
      <c r="E13" s="747"/>
      <c r="F13" s="747"/>
      <c r="G13" s="747"/>
      <c r="H13" s="747"/>
      <c r="I13" s="747"/>
      <c r="J13" s="747"/>
      <c r="K13" s="747"/>
      <c r="L13" s="747"/>
      <c r="M13" s="747"/>
      <c r="N13" s="747"/>
      <c r="O13" s="747"/>
      <c r="P13" s="747"/>
      <c r="Q13" s="747"/>
      <c r="R13" s="747"/>
      <c r="S13" s="747"/>
      <c r="T13" s="747"/>
      <c r="U13" s="747"/>
      <c r="V13" s="747"/>
      <c r="W13" s="747"/>
      <c r="X13" s="747"/>
      <c r="Y13" s="747"/>
      <c r="Z13" s="747"/>
      <c r="AA13" s="747"/>
      <c r="AB13" s="135">
        <v>8000</v>
      </c>
      <c r="AC13" s="135">
        <v>8000</v>
      </c>
    </row>
    <row r="14" spans="1:40" ht="19.5" customHeight="1" x14ac:dyDescent="0.2">
      <c r="A14" s="154">
        <v>10</v>
      </c>
      <c r="B14" s="747" t="s">
        <v>100</v>
      </c>
      <c r="C14" s="749"/>
      <c r="D14" s="749"/>
      <c r="E14" s="749"/>
      <c r="F14" s="749"/>
      <c r="G14" s="749"/>
      <c r="H14" s="749"/>
      <c r="I14" s="749"/>
      <c r="J14" s="749"/>
      <c r="K14" s="749"/>
      <c r="L14" s="749"/>
      <c r="M14" s="749"/>
      <c r="N14" s="749"/>
      <c r="O14" s="749"/>
      <c r="P14" s="749"/>
      <c r="Q14" s="749"/>
      <c r="R14" s="749"/>
      <c r="S14" s="749"/>
      <c r="T14" s="749"/>
      <c r="U14" s="749"/>
      <c r="V14" s="749"/>
      <c r="W14" s="749"/>
      <c r="X14" s="749"/>
      <c r="Y14" s="489"/>
      <c r="Z14" s="489"/>
      <c r="AA14" s="489"/>
      <c r="AB14" s="135">
        <v>300</v>
      </c>
      <c r="AC14" s="135">
        <v>300</v>
      </c>
    </row>
    <row r="15" spans="1:40" ht="19.5" customHeight="1" x14ac:dyDescent="0.2">
      <c r="A15" s="154">
        <v>11</v>
      </c>
      <c r="B15" s="747" t="s">
        <v>243</v>
      </c>
      <c r="C15" s="747"/>
      <c r="D15" s="747"/>
      <c r="E15" s="747"/>
      <c r="F15" s="747"/>
      <c r="G15" s="747"/>
      <c r="H15" s="747"/>
      <c r="I15" s="747"/>
      <c r="J15" s="747"/>
      <c r="K15" s="747"/>
      <c r="L15" s="747"/>
      <c r="M15" s="747"/>
      <c r="N15" s="747"/>
      <c r="O15" s="747"/>
      <c r="P15" s="747"/>
      <c r="Q15" s="747"/>
      <c r="R15" s="747"/>
      <c r="S15" s="747"/>
      <c r="T15" s="747"/>
      <c r="U15" s="747"/>
      <c r="V15" s="747"/>
      <c r="W15" s="747"/>
      <c r="X15" s="747"/>
      <c r="Y15" s="747"/>
      <c r="Z15" s="747"/>
      <c r="AA15" s="747"/>
      <c r="AB15" s="135">
        <v>1000</v>
      </c>
      <c r="AC15" s="135">
        <v>1000</v>
      </c>
    </row>
    <row r="16" spans="1:40" ht="19.5" customHeight="1" x14ac:dyDescent="0.2">
      <c r="A16" s="154">
        <v>12</v>
      </c>
      <c r="B16" s="747" t="s">
        <v>244</v>
      </c>
      <c r="C16" s="747"/>
      <c r="D16" s="747"/>
      <c r="E16" s="747"/>
      <c r="F16" s="747"/>
      <c r="G16" s="747"/>
      <c r="H16" s="747"/>
      <c r="I16" s="747"/>
      <c r="J16" s="747"/>
      <c r="K16" s="747"/>
      <c r="L16" s="747"/>
      <c r="M16" s="747"/>
      <c r="N16" s="747"/>
      <c r="O16" s="747"/>
      <c r="P16" s="747"/>
      <c r="Q16" s="747"/>
      <c r="R16" s="747"/>
      <c r="S16" s="747"/>
      <c r="T16" s="747"/>
      <c r="U16" s="747"/>
      <c r="V16" s="747"/>
      <c r="W16" s="747"/>
      <c r="X16" s="747"/>
      <c r="Y16" s="747"/>
      <c r="Z16" s="747"/>
      <c r="AA16" s="747"/>
      <c r="AB16" s="135">
        <v>1500</v>
      </c>
      <c r="AC16" s="135">
        <v>1500</v>
      </c>
    </row>
    <row r="17" spans="1:29" ht="19.5" customHeight="1" x14ac:dyDescent="0.2">
      <c r="A17" s="154">
        <v>13</v>
      </c>
      <c r="B17" s="748" t="s">
        <v>245</v>
      </c>
      <c r="C17" s="748"/>
      <c r="D17" s="748"/>
      <c r="E17" s="748"/>
      <c r="F17" s="748"/>
      <c r="G17" s="748"/>
      <c r="H17" s="748"/>
      <c r="I17" s="748"/>
      <c r="J17" s="748"/>
      <c r="K17" s="748"/>
      <c r="L17" s="748"/>
      <c r="M17" s="748"/>
      <c r="N17" s="748"/>
      <c r="O17" s="748"/>
      <c r="P17" s="748"/>
      <c r="Q17" s="748"/>
      <c r="R17" s="748"/>
      <c r="S17" s="748"/>
      <c r="T17" s="748"/>
      <c r="U17" s="748"/>
      <c r="V17" s="748"/>
      <c r="W17" s="748"/>
      <c r="X17" s="748"/>
      <c r="Y17" s="748"/>
      <c r="Z17" s="748"/>
      <c r="AA17" s="748"/>
      <c r="AB17" s="135">
        <v>1500</v>
      </c>
      <c r="AC17" s="135">
        <v>1500</v>
      </c>
    </row>
    <row r="18" spans="1:29" ht="19.5" customHeight="1" x14ac:dyDescent="0.2">
      <c r="A18" s="154">
        <v>14</v>
      </c>
      <c r="B18" s="748" t="s">
        <v>258</v>
      </c>
      <c r="C18" s="748"/>
      <c r="D18" s="748"/>
      <c r="E18" s="748"/>
      <c r="F18" s="748"/>
      <c r="G18" s="748"/>
      <c r="H18" s="748"/>
      <c r="I18" s="748"/>
      <c r="J18" s="748"/>
      <c r="K18" s="748"/>
      <c r="L18" s="748"/>
      <c r="M18" s="748"/>
      <c r="N18" s="748"/>
      <c r="O18" s="748"/>
      <c r="P18" s="748"/>
      <c r="Q18" s="748"/>
      <c r="R18" s="748"/>
      <c r="S18" s="748"/>
      <c r="T18" s="748"/>
      <c r="U18" s="748"/>
      <c r="V18" s="748"/>
      <c r="W18" s="748"/>
      <c r="X18" s="748"/>
      <c r="Y18" s="748"/>
      <c r="Z18" s="748"/>
      <c r="AA18" s="748"/>
      <c r="AB18" s="135">
        <v>7000</v>
      </c>
      <c r="AC18" s="135">
        <v>7000</v>
      </c>
    </row>
    <row r="19" spans="1:29" ht="19.5" customHeight="1" x14ac:dyDescent="0.2">
      <c r="A19" s="154">
        <v>15</v>
      </c>
      <c r="B19" s="747" t="s">
        <v>259</v>
      </c>
      <c r="C19" s="747"/>
      <c r="D19" s="747"/>
      <c r="E19" s="747"/>
      <c r="F19" s="747"/>
      <c r="G19" s="747"/>
      <c r="H19" s="747"/>
      <c r="I19" s="747"/>
      <c r="J19" s="747"/>
      <c r="K19" s="747"/>
      <c r="L19" s="747"/>
      <c r="M19" s="747"/>
      <c r="N19" s="747"/>
      <c r="O19" s="747"/>
      <c r="P19" s="747"/>
      <c r="Q19" s="747"/>
      <c r="R19" s="747"/>
      <c r="S19" s="747"/>
      <c r="T19" s="747"/>
      <c r="U19" s="747"/>
      <c r="V19" s="747"/>
      <c r="W19" s="747"/>
      <c r="X19" s="747"/>
      <c r="Y19" s="747"/>
      <c r="Z19" s="747"/>
      <c r="AA19" s="747"/>
      <c r="AB19" s="135">
        <v>10300</v>
      </c>
      <c r="AC19" s="135">
        <v>10300</v>
      </c>
    </row>
    <row r="20" spans="1:29" ht="19.5" customHeight="1" x14ac:dyDescent="0.25">
      <c r="A20" s="154">
        <v>16</v>
      </c>
      <c r="B20" s="746" t="s">
        <v>232</v>
      </c>
      <c r="C20" s="746"/>
      <c r="D20" s="746"/>
      <c r="E20" s="746"/>
      <c r="F20" s="746"/>
      <c r="G20" s="746"/>
      <c r="H20" s="746"/>
      <c r="I20" s="746"/>
      <c r="J20" s="746"/>
      <c r="K20" s="746"/>
      <c r="L20" s="746"/>
      <c r="M20" s="746"/>
      <c r="N20" s="746"/>
      <c r="O20" s="746"/>
      <c r="P20" s="746"/>
      <c r="Q20" s="746"/>
      <c r="R20" s="746"/>
      <c r="S20" s="746"/>
      <c r="T20" s="746"/>
      <c r="U20" s="746"/>
      <c r="V20" s="746"/>
      <c r="W20" s="746"/>
      <c r="X20" s="746"/>
      <c r="Y20" s="746"/>
      <c r="Z20" s="746"/>
      <c r="AA20" s="746"/>
      <c r="AB20" s="134">
        <f>AB13+AB15+AB16+AB17+AB18+AB19+AB14</f>
        <v>29600</v>
      </c>
      <c r="AC20" s="134">
        <f>AC13+AC15+AC16+AC17+AC18+AC19+AC14</f>
        <v>29600</v>
      </c>
    </row>
    <row r="21" spans="1:29" ht="19.5" customHeight="1" x14ac:dyDescent="0.2">
      <c r="A21" s="154">
        <v>17</v>
      </c>
      <c r="B21" s="747" t="s">
        <v>101</v>
      </c>
      <c r="C21" s="747"/>
      <c r="D21" s="747"/>
      <c r="E21" s="747"/>
      <c r="F21" s="747"/>
      <c r="G21" s="747"/>
      <c r="H21" s="747"/>
      <c r="I21" s="747"/>
      <c r="J21" s="747"/>
      <c r="K21" s="747"/>
      <c r="L21" s="747"/>
      <c r="M21" s="747"/>
      <c r="N21" s="747"/>
      <c r="O21" s="747"/>
      <c r="P21" s="747"/>
      <c r="Q21" s="747"/>
      <c r="R21" s="747"/>
      <c r="S21" s="747"/>
      <c r="T21" s="747"/>
      <c r="U21" s="747"/>
      <c r="V21" s="747"/>
      <c r="W21" s="747"/>
      <c r="X21" s="747"/>
      <c r="Y21" s="747"/>
      <c r="Z21" s="747"/>
      <c r="AA21" s="747"/>
      <c r="AB21" s="135">
        <v>1300</v>
      </c>
      <c r="AC21" s="135">
        <v>1300</v>
      </c>
    </row>
    <row r="22" spans="1:29" ht="19.5" customHeight="1" x14ac:dyDescent="0.2">
      <c r="A22" s="154">
        <v>18</v>
      </c>
      <c r="B22" s="747" t="s">
        <v>102</v>
      </c>
      <c r="C22" s="747"/>
      <c r="D22" s="747"/>
      <c r="E22" s="747"/>
      <c r="F22" s="747"/>
      <c r="G22" s="747"/>
      <c r="H22" s="747"/>
      <c r="I22" s="747"/>
      <c r="J22" s="747"/>
      <c r="K22" s="747"/>
      <c r="L22" s="747"/>
      <c r="M22" s="747"/>
      <c r="N22" s="747"/>
      <c r="O22" s="747"/>
      <c r="P22" s="747"/>
      <c r="Q22" s="747"/>
      <c r="R22" s="747"/>
      <c r="S22" s="747"/>
      <c r="T22" s="747"/>
      <c r="U22" s="747"/>
      <c r="V22" s="747"/>
      <c r="W22" s="747"/>
      <c r="X22" s="747"/>
      <c r="Y22" s="747"/>
      <c r="Z22" s="747"/>
      <c r="AA22" s="747"/>
      <c r="AB22" s="135">
        <v>700</v>
      </c>
      <c r="AC22" s="135">
        <v>700</v>
      </c>
    </row>
    <row r="23" spans="1:29" ht="19.5" customHeight="1" x14ac:dyDescent="0.25">
      <c r="A23" s="154">
        <v>19</v>
      </c>
      <c r="B23" s="746" t="s">
        <v>225</v>
      </c>
      <c r="C23" s="746"/>
      <c r="D23" s="746"/>
      <c r="E23" s="746"/>
      <c r="F23" s="746"/>
      <c r="G23" s="746"/>
      <c r="H23" s="746"/>
      <c r="I23" s="746"/>
      <c r="J23" s="746"/>
      <c r="K23" s="746"/>
      <c r="L23" s="746"/>
      <c r="M23" s="746"/>
      <c r="N23" s="746"/>
      <c r="O23" s="746"/>
      <c r="P23" s="746"/>
      <c r="Q23" s="746"/>
      <c r="R23" s="746"/>
      <c r="S23" s="746"/>
      <c r="T23" s="746"/>
      <c r="U23" s="746"/>
      <c r="V23" s="746"/>
      <c r="W23" s="746"/>
      <c r="X23" s="746"/>
      <c r="Y23" s="746"/>
      <c r="Z23" s="746"/>
      <c r="AA23" s="746"/>
      <c r="AB23" s="134">
        <f>AB21+AB22</f>
        <v>2000</v>
      </c>
      <c r="AC23" s="134">
        <f>AC21+AC22</f>
        <v>2000</v>
      </c>
    </row>
    <row r="24" spans="1:29" ht="19.5" customHeight="1" x14ac:dyDescent="0.2">
      <c r="A24" s="154">
        <v>20</v>
      </c>
      <c r="B24" s="747" t="s">
        <v>103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7"/>
      <c r="U24" s="747"/>
      <c r="V24" s="747"/>
      <c r="W24" s="747"/>
      <c r="X24" s="747"/>
      <c r="Y24" s="747"/>
      <c r="Z24" s="747"/>
      <c r="AA24" s="747"/>
      <c r="AB24" s="137">
        <v>13000</v>
      </c>
      <c r="AC24" s="137">
        <v>13000</v>
      </c>
    </row>
    <row r="25" spans="1:29" ht="19.5" customHeight="1" x14ac:dyDescent="0.2">
      <c r="A25" s="154">
        <v>21</v>
      </c>
      <c r="B25" s="747" t="s">
        <v>104</v>
      </c>
      <c r="C25" s="747"/>
      <c r="D25" s="747"/>
      <c r="E25" s="747"/>
      <c r="F25" s="747"/>
      <c r="G25" s="747"/>
      <c r="H25" s="747"/>
      <c r="I25" s="747"/>
      <c r="J25" s="747"/>
      <c r="K25" s="747"/>
      <c r="L25" s="747"/>
      <c r="M25" s="747"/>
      <c r="N25" s="747"/>
      <c r="O25" s="747"/>
      <c r="P25" s="747"/>
      <c r="Q25" s="747"/>
      <c r="R25" s="747"/>
      <c r="S25" s="747"/>
      <c r="T25" s="747"/>
      <c r="U25" s="747"/>
      <c r="V25" s="747"/>
      <c r="W25" s="747"/>
      <c r="X25" s="747"/>
      <c r="Y25" s="747"/>
      <c r="Z25" s="747"/>
      <c r="AA25" s="747"/>
      <c r="AB25" s="135">
        <v>800</v>
      </c>
      <c r="AC25" s="135">
        <v>800</v>
      </c>
    </row>
    <row r="26" spans="1:29" ht="19.5" customHeight="1" x14ac:dyDescent="0.2">
      <c r="A26" s="154">
        <v>22</v>
      </c>
      <c r="B26" s="747" t="s">
        <v>248</v>
      </c>
      <c r="C26" s="747"/>
      <c r="D26" s="747"/>
      <c r="E26" s="747"/>
      <c r="F26" s="747"/>
      <c r="G26" s="747"/>
      <c r="H26" s="747"/>
      <c r="I26" s="747"/>
      <c r="J26" s="747"/>
      <c r="K26" s="747"/>
      <c r="L26" s="747"/>
      <c r="M26" s="747"/>
      <c r="N26" s="747"/>
      <c r="O26" s="747"/>
      <c r="P26" s="747"/>
      <c r="Q26" s="747"/>
      <c r="R26" s="747"/>
      <c r="S26" s="747"/>
      <c r="T26" s="747"/>
      <c r="U26" s="747"/>
      <c r="V26" s="747"/>
      <c r="W26" s="747"/>
      <c r="X26" s="747"/>
      <c r="Y26" s="747"/>
      <c r="Z26" s="747"/>
      <c r="AA26" s="747"/>
      <c r="AB26" s="135">
        <v>2000</v>
      </c>
      <c r="AC26" s="135">
        <v>2000</v>
      </c>
    </row>
    <row r="27" spans="1:29" ht="19.5" customHeight="1" x14ac:dyDescent="0.25">
      <c r="A27" s="154">
        <v>23</v>
      </c>
      <c r="B27" s="746" t="s">
        <v>233</v>
      </c>
      <c r="C27" s="746"/>
      <c r="D27" s="746"/>
      <c r="E27" s="746"/>
      <c r="F27" s="746"/>
      <c r="G27" s="746"/>
      <c r="H27" s="746"/>
      <c r="I27" s="746"/>
      <c r="J27" s="746"/>
      <c r="K27" s="746"/>
      <c r="L27" s="746"/>
      <c r="M27" s="746"/>
      <c r="N27" s="746"/>
      <c r="O27" s="746"/>
      <c r="P27" s="746"/>
      <c r="Q27" s="746"/>
      <c r="R27" s="746"/>
      <c r="S27" s="746"/>
      <c r="T27" s="746"/>
      <c r="U27" s="746"/>
      <c r="V27" s="746"/>
      <c r="W27" s="746"/>
      <c r="X27" s="746"/>
      <c r="Y27" s="746"/>
      <c r="Z27" s="746"/>
      <c r="AA27" s="746"/>
      <c r="AB27" s="136">
        <f>AB24+AB25+AB26</f>
        <v>15800</v>
      </c>
      <c r="AC27" s="136">
        <f>AC24+AC25+AC26</f>
        <v>15800</v>
      </c>
    </row>
    <row r="28" spans="1:29" ht="19.5" customHeight="1" x14ac:dyDescent="0.25">
      <c r="A28" s="154">
        <v>24</v>
      </c>
      <c r="B28" s="746" t="s">
        <v>234</v>
      </c>
      <c r="C28" s="746"/>
      <c r="D28" s="746"/>
      <c r="E28" s="746"/>
      <c r="F28" s="746"/>
      <c r="G28" s="746"/>
      <c r="H28" s="746"/>
      <c r="I28" s="746"/>
      <c r="J28" s="746"/>
      <c r="K28" s="746"/>
      <c r="L28" s="746"/>
      <c r="M28" s="746"/>
      <c r="N28" s="746"/>
      <c r="O28" s="746"/>
      <c r="P28" s="746"/>
      <c r="Q28" s="746"/>
      <c r="R28" s="746"/>
      <c r="S28" s="746"/>
      <c r="T28" s="746"/>
      <c r="U28" s="746"/>
      <c r="V28" s="746"/>
      <c r="W28" s="746"/>
      <c r="X28" s="746"/>
      <c r="Y28" s="746"/>
      <c r="Z28" s="746"/>
      <c r="AA28" s="746"/>
      <c r="AB28" s="136">
        <f>AB9+AB12+AB20+AB23+AB27</f>
        <v>64600</v>
      </c>
      <c r="AC28" s="136">
        <f>AC9+AC12+AC20+AC23+AC27</f>
        <v>64600</v>
      </c>
    </row>
    <row r="29" spans="1:29" ht="24.75" customHeight="1" x14ac:dyDescent="0.25">
      <c r="A29" s="154">
        <v>25</v>
      </c>
      <c r="B29" s="756" t="s">
        <v>260</v>
      </c>
      <c r="C29" s="756"/>
      <c r="D29" s="756"/>
      <c r="E29" s="756"/>
      <c r="F29" s="756"/>
      <c r="G29" s="756"/>
      <c r="H29" s="756"/>
      <c r="I29" s="756"/>
      <c r="J29" s="756"/>
      <c r="K29" s="756"/>
      <c r="L29" s="756"/>
      <c r="M29" s="756"/>
      <c r="N29" s="756"/>
      <c r="O29" s="756"/>
      <c r="P29" s="756"/>
      <c r="Q29" s="756"/>
      <c r="R29" s="756"/>
      <c r="S29" s="756"/>
      <c r="T29" s="756"/>
      <c r="U29" s="756"/>
      <c r="V29" s="756"/>
      <c r="W29" s="756"/>
      <c r="X29" s="756"/>
      <c r="Y29" s="756"/>
      <c r="Z29" s="756"/>
      <c r="AA29" s="756"/>
      <c r="AB29" s="136">
        <f>AB5+AB6+AB28</f>
        <v>384416</v>
      </c>
      <c r="AC29" s="136">
        <f>AC5+AC6+AC28</f>
        <v>384416</v>
      </c>
    </row>
    <row r="30" spans="1:29" ht="15" x14ac:dyDescent="0.2">
      <c r="A30" s="155"/>
      <c r="B30" s="156"/>
      <c r="C30" s="156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</row>
    <row r="31" spans="1:29" ht="15" x14ac:dyDescent="0.2">
      <c r="A31" s="155"/>
      <c r="B31" s="156"/>
      <c r="C31" s="156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</row>
    <row r="32" spans="1:29" ht="15" x14ac:dyDescent="0.2">
      <c r="A32" s="155"/>
      <c r="B32" s="156"/>
      <c r="C32" s="156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</row>
    <row r="33" spans="1:3" ht="15" x14ac:dyDescent="0.2">
      <c r="A33" s="155"/>
      <c r="B33" s="155"/>
      <c r="C33" s="155"/>
    </row>
    <row r="34" spans="1:3" ht="15" x14ac:dyDescent="0.2">
      <c r="A34" s="155"/>
      <c r="B34" s="155"/>
      <c r="C34" s="155"/>
    </row>
    <row r="35" spans="1:3" ht="15" x14ac:dyDescent="0.2">
      <c r="A35" s="155"/>
      <c r="B35" s="155"/>
      <c r="C35" s="155"/>
    </row>
    <row r="36" spans="1:3" ht="15" x14ac:dyDescent="0.2">
      <c r="A36" s="155"/>
      <c r="B36" s="155"/>
      <c r="C36" s="155"/>
    </row>
  </sheetData>
  <mergeCells count="30">
    <mergeCell ref="B29:AA29"/>
    <mergeCell ref="B19:AA19"/>
    <mergeCell ref="B20:AA20"/>
    <mergeCell ref="B21:AA21"/>
    <mergeCell ref="B22:AA22"/>
    <mergeCell ref="B23:AA23"/>
    <mergeCell ref="B25:AA25"/>
    <mergeCell ref="B26:AA26"/>
    <mergeCell ref="B27:AA27"/>
    <mergeCell ref="B28:AA28"/>
    <mergeCell ref="AK7:AN7"/>
    <mergeCell ref="B8:AA8"/>
    <mergeCell ref="B9:AA9"/>
    <mergeCell ref="B10:AA10"/>
    <mergeCell ref="B11:AA11"/>
    <mergeCell ref="B1:AA1"/>
    <mergeCell ref="B2:AA2"/>
    <mergeCell ref="B3:AA3"/>
    <mergeCell ref="B4:AA4"/>
    <mergeCell ref="B5:AA5"/>
    <mergeCell ref="B6:AA6"/>
    <mergeCell ref="B7:AA7"/>
    <mergeCell ref="B17:AA17"/>
    <mergeCell ref="B18:AA18"/>
    <mergeCell ref="B24:AA24"/>
    <mergeCell ref="B12:AA12"/>
    <mergeCell ref="B13:AA13"/>
    <mergeCell ref="B15:AA15"/>
    <mergeCell ref="B16:AA16"/>
    <mergeCell ref="B14:X1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62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213CB-56E4-4342-9D7C-A13393DC363F}">
  <dimension ref="A1:J37"/>
  <sheetViews>
    <sheetView view="pageBreakPreview" zoomScale="60" zoomScaleNormal="100" workbookViewId="0">
      <selection activeCell="D23" sqref="D23"/>
    </sheetView>
  </sheetViews>
  <sheetFormatPr defaultColWidth="9.140625" defaultRowHeight="15" x14ac:dyDescent="0.25"/>
  <cols>
    <col min="1" max="1" width="9.140625" style="127" customWidth="1"/>
    <col min="2" max="2" width="37.85546875" style="127" customWidth="1"/>
    <col min="3" max="3" width="23.7109375" style="127" customWidth="1"/>
    <col min="4" max="4" width="24.42578125" style="127" customWidth="1"/>
    <col min="5" max="5" width="17" style="127" customWidth="1"/>
    <col min="6" max="6" width="19.5703125" style="127" customWidth="1"/>
    <col min="7" max="7" width="9.140625" style="127"/>
    <col min="8" max="8" width="11.140625" style="127" customWidth="1"/>
    <col min="9" max="9" width="18.28515625" style="127" customWidth="1"/>
    <col min="10" max="16384" width="9.140625" style="127"/>
  </cols>
  <sheetData>
    <row r="1" spans="1:10" ht="15.75" x14ac:dyDescent="0.25">
      <c r="A1" s="760" t="s">
        <v>354</v>
      </c>
      <c r="B1" s="674"/>
      <c r="C1" s="674"/>
      <c r="D1" s="674"/>
      <c r="E1" s="674"/>
      <c r="F1" s="674"/>
    </row>
    <row r="2" spans="1:10" ht="15.75" x14ac:dyDescent="0.25">
      <c r="A2" s="649" t="s">
        <v>495</v>
      </c>
      <c r="B2" s="649"/>
      <c r="C2" s="649"/>
      <c r="D2" s="649"/>
      <c r="E2" s="649"/>
      <c r="F2" s="649"/>
      <c r="G2" s="90"/>
      <c r="H2" s="90"/>
      <c r="I2" s="90"/>
    </row>
    <row r="3" spans="1:10" ht="16.5" thickBot="1" x14ac:dyDescent="0.3">
      <c r="A3" s="351"/>
      <c r="B3" s="351"/>
      <c r="C3" s="351"/>
      <c r="D3" s="351"/>
      <c r="E3" s="351"/>
      <c r="F3" s="356" t="s">
        <v>166</v>
      </c>
      <c r="G3" s="90"/>
    </row>
    <row r="4" spans="1:10" ht="22.5" customHeight="1" thickBot="1" x14ac:dyDescent="0.3">
      <c r="A4" s="352"/>
      <c r="B4" s="757" t="s">
        <v>171</v>
      </c>
      <c r="C4" s="758"/>
      <c r="D4" s="758"/>
      <c r="E4" s="758"/>
      <c r="F4" s="759"/>
      <c r="G4" s="90"/>
    </row>
    <row r="5" spans="1:10" ht="34.5" customHeight="1" thickBot="1" x14ac:dyDescent="0.3">
      <c r="A5" s="353"/>
      <c r="B5" s="354" t="s">
        <v>353</v>
      </c>
      <c r="C5" s="354" t="s">
        <v>392</v>
      </c>
      <c r="D5" s="354" t="s">
        <v>254</v>
      </c>
      <c r="E5" s="354" t="s">
        <v>164</v>
      </c>
      <c r="F5" s="357" t="s">
        <v>165</v>
      </c>
      <c r="G5" s="90"/>
    </row>
    <row r="6" spans="1:10" ht="33" customHeight="1" x14ac:dyDescent="0.3">
      <c r="A6" s="344">
        <v>1</v>
      </c>
      <c r="B6" s="143" t="s">
        <v>302</v>
      </c>
      <c r="C6" s="345">
        <v>1460</v>
      </c>
      <c r="D6" s="345"/>
      <c r="E6" s="346">
        <v>1460</v>
      </c>
      <c r="F6" s="347" t="s">
        <v>309</v>
      </c>
      <c r="G6" s="138"/>
      <c r="H6" s="139"/>
      <c r="I6" s="90"/>
    </row>
    <row r="7" spans="1:10" ht="24" customHeight="1" x14ac:dyDescent="0.3">
      <c r="A7" s="344">
        <v>2</v>
      </c>
      <c r="B7" s="144" t="s">
        <v>304</v>
      </c>
      <c r="C7" s="260">
        <v>3582</v>
      </c>
      <c r="D7" s="260"/>
      <c r="E7" s="286">
        <v>3582</v>
      </c>
      <c r="F7" s="269" t="s">
        <v>308</v>
      </c>
      <c r="G7" s="138"/>
      <c r="H7" s="139"/>
      <c r="I7" s="90"/>
    </row>
    <row r="8" spans="1:10" ht="23.25" customHeight="1" x14ac:dyDescent="0.3">
      <c r="A8" s="344">
        <v>3</v>
      </c>
      <c r="B8" s="145" t="s">
        <v>345</v>
      </c>
      <c r="C8" s="260">
        <v>3014</v>
      </c>
      <c r="D8" s="260"/>
      <c r="E8" s="286">
        <v>3014</v>
      </c>
      <c r="F8" s="269" t="s">
        <v>346</v>
      </c>
      <c r="G8" s="140"/>
      <c r="H8" s="90"/>
      <c r="I8" s="141"/>
      <c r="J8" s="139"/>
    </row>
    <row r="9" spans="1:10" ht="23.25" customHeight="1" thickBot="1" x14ac:dyDescent="0.35">
      <c r="A9" s="419">
        <v>4</v>
      </c>
      <c r="B9" s="420" t="s">
        <v>393</v>
      </c>
      <c r="C9" s="421">
        <v>3095</v>
      </c>
      <c r="D9" s="421"/>
      <c r="E9" s="422">
        <v>3095</v>
      </c>
      <c r="F9" s="423" t="s">
        <v>394</v>
      </c>
      <c r="G9" s="140"/>
      <c r="H9" s="90"/>
      <c r="I9" s="141"/>
      <c r="J9" s="139"/>
    </row>
    <row r="10" spans="1:10" ht="17.25" thickBot="1" x14ac:dyDescent="0.3">
      <c r="A10" s="416"/>
      <c r="B10" s="288" t="s">
        <v>169</v>
      </c>
      <c r="C10" s="417">
        <f>SUM(C6:C9)</f>
        <v>11151</v>
      </c>
      <c r="D10" s="417"/>
      <c r="E10" s="417">
        <f>SUM(E6:E9)</f>
        <v>11151</v>
      </c>
      <c r="F10" s="418"/>
      <c r="G10" s="142"/>
      <c r="H10" s="142"/>
      <c r="I10" s="5"/>
    </row>
    <row r="11" spans="1:10" ht="15.75" x14ac:dyDescent="0.25">
      <c r="A11" s="159"/>
      <c r="B11" s="159"/>
      <c r="C11" s="355"/>
      <c r="D11" s="159"/>
      <c r="E11" s="159"/>
      <c r="F11" s="159"/>
      <c r="G11" s="90"/>
      <c r="H11" s="90"/>
      <c r="I11" s="90"/>
    </row>
    <row r="12" spans="1:10" ht="15.75" x14ac:dyDescent="0.25">
      <c r="A12" s="153"/>
      <c r="B12" s="153"/>
      <c r="C12" s="153"/>
    </row>
    <row r="13" spans="1:10" ht="15.75" x14ac:dyDescent="0.25">
      <c r="A13" s="153"/>
      <c r="B13" s="153"/>
      <c r="C13" s="153"/>
    </row>
    <row r="14" spans="1:10" ht="15.75" x14ac:dyDescent="0.25">
      <c r="A14" s="153"/>
      <c r="B14" s="153"/>
      <c r="C14" s="153"/>
    </row>
    <row r="15" spans="1:10" ht="15.75" x14ac:dyDescent="0.25">
      <c r="A15" s="153"/>
      <c r="B15" s="153"/>
      <c r="C15" s="153"/>
    </row>
    <row r="16" spans="1:10" ht="15.75" x14ac:dyDescent="0.25">
      <c r="A16" s="153"/>
      <c r="B16" s="153"/>
      <c r="C16" s="153"/>
    </row>
    <row r="17" spans="1:3" ht="15.75" x14ac:dyDescent="0.25">
      <c r="A17" s="153"/>
      <c r="B17" s="153"/>
      <c r="C17" s="153"/>
    </row>
    <row r="18" spans="1:3" ht="15.75" x14ac:dyDescent="0.25">
      <c r="A18" s="153"/>
      <c r="B18" s="153"/>
      <c r="C18" s="153"/>
    </row>
    <row r="19" spans="1:3" ht="15.75" x14ac:dyDescent="0.25">
      <c r="A19" s="153"/>
      <c r="B19" s="153"/>
      <c r="C19" s="153"/>
    </row>
    <row r="20" spans="1:3" ht="15.75" x14ac:dyDescent="0.25">
      <c r="A20" s="153"/>
      <c r="B20" s="153"/>
      <c r="C20" s="153"/>
    </row>
    <row r="21" spans="1:3" ht="15.75" x14ac:dyDescent="0.25">
      <c r="A21" s="153"/>
      <c r="B21" s="153"/>
      <c r="C21" s="153"/>
    </row>
    <row r="22" spans="1:3" ht="15.75" x14ac:dyDescent="0.25">
      <c r="A22" s="153"/>
      <c r="B22" s="153"/>
      <c r="C22" s="153"/>
    </row>
    <row r="23" spans="1:3" ht="15.75" x14ac:dyDescent="0.25">
      <c r="A23" s="153"/>
      <c r="B23" s="153"/>
      <c r="C23" s="153"/>
    </row>
    <row r="24" spans="1:3" ht="15.75" x14ac:dyDescent="0.25">
      <c r="A24" s="153"/>
      <c r="B24" s="153"/>
      <c r="C24" s="153"/>
    </row>
    <row r="25" spans="1:3" ht="15.75" x14ac:dyDescent="0.25">
      <c r="A25" s="153"/>
      <c r="B25" s="153"/>
      <c r="C25" s="153"/>
    </row>
    <row r="26" spans="1:3" ht="15.75" x14ac:dyDescent="0.25">
      <c r="A26" s="153"/>
      <c r="B26" s="153"/>
      <c r="C26" s="153"/>
    </row>
    <row r="27" spans="1:3" ht="15.75" x14ac:dyDescent="0.25">
      <c r="A27" s="153"/>
      <c r="B27" s="153"/>
      <c r="C27" s="153"/>
    </row>
    <row r="28" spans="1:3" ht="15.75" x14ac:dyDescent="0.25">
      <c r="A28" s="153"/>
      <c r="B28" s="153"/>
      <c r="C28" s="153"/>
    </row>
    <row r="29" spans="1:3" ht="15.75" x14ac:dyDescent="0.25">
      <c r="A29" s="153"/>
      <c r="B29" s="153"/>
      <c r="C29" s="153"/>
    </row>
    <row r="30" spans="1:3" ht="15.75" x14ac:dyDescent="0.25">
      <c r="A30" s="153"/>
      <c r="B30" s="153"/>
      <c r="C30" s="153"/>
    </row>
    <row r="31" spans="1:3" ht="15.75" x14ac:dyDescent="0.25">
      <c r="A31" s="153"/>
      <c r="B31" s="153"/>
      <c r="C31" s="153"/>
    </row>
    <row r="32" spans="1:3" ht="15.75" x14ac:dyDescent="0.25">
      <c r="A32" s="153"/>
      <c r="B32" s="153"/>
      <c r="C32" s="153"/>
    </row>
    <row r="33" spans="1:3" ht="15.75" x14ac:dyDescent="0.25">
      <c r="A33" s="153"/>
      <c r="B33" s="153"/>
      <c r="C33" s="153"/>
    </row>
    <row r="34" spans="1:3" ht="15.75" x14ac:dyDescent="0.25">
      <c r="A34" s="153"/>
      <c r="B34" s="153"/>
      <c r="C34" s="153"/>
    </row>
    <row r="35" spans="1:3" ht="15.75" x14ac:dyDescent="0.25">
      <c r="A35" s="153"/>
      <c r="B35" s="153"/>
      <c r="C35" s="153"/>
    </row>
    <row r="36" spans="1:3" ht="15.75" x14ac:dyDescent="0.25">
      <c r="A36" s="153"/>
      <c r="B36" s="153"/>
      <c r="C36" s="153"/>
    </row>
    <row r="37" spans="1:3" ht="15.75" x14ac:dyDescent="0.25">
      <c r="A37" s="153"/>
      <c r="B37" s="153"/>
      <c r="C37" s="153"/>
    </row>
  </sheetData>
  <mergeCells count="3">
    <mergeCell ref="A2:F2"/>
    <mergeCell ref="B4:F4"/>
    <mergeCell ref="A1:F1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7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43311-17B0-4764-8825-3CAC5537AD7E}">
  <dimension ref="A2:F36"/>
  <sheetViews>
    <sheetView view="pageBreakPreview" zoomScale="60" zoomScaleNormal="100" workbookViewId="0">
      <selection activeCell="D23" sqref="D23"/>
    </sheetView>
  </sheetViews>
  <sheetFormatPr defaultRowHeight="12.75" x14ac:dyDescent="0.2"/>
  <cols>
    <col min="1" max="1" width="26" style="67" customWidth="1"/>
    <col min="2" max="2" width="16.7109375" style="67" customWidth="1"/>
    <col min="3" max="3" width="23.7109375" style="67" customWidth="1"/>
    <col min="4" max="4" width="20.7109375" style="67" customWidth="1"/>
    <col min="5" max="5" width="31.28515625" style="67" customWidth="1"/>
    <col min="6" max="6" width="14.42578125" style="67" customWidth="1"/>
    <col min="7" max="16384" width="9.140625" style="67"/>
  </cols>
  <sheetData>
    <row r="2" spans="1:6" ht="15.75" x14ac:dyDescent="0.2">
      <c r="A2" s="761"/>
      <c r="B2" s="761"/>
      <c r="C2" s="762" t="s">
        <v>372</v>
      </c>
      <c r="D2" s="762"/>
      <c r="E2" s="761"/>
      <c r="F2" s="761"/>
    </row>
    <row r="3" spans="1:6" ht="15" x14ac:dyDescent="0.2">
      <c r="A3" s="146"/>
      <c r="B3" s="146"/>
      <c r="C3" s="146"/>
    </row>
    <row r="4" spans="1:6" ht="15" x14ac:dyDescent="0.2">
      <c r="A4" s="146"/>
      <c r="B4" s="146"/>
      <c r="C4" s="146"/>
    </row>
    <row r="5" spans="1:6" ht="17.25" customHeight="1" x14ac:dyDescent="0.25">
      <c r="A5" s="763" t="s">
        <v>451</v>
      </c>
      <c r="B5" s="763"/>
      <c r="C5" s="146"/>
      <c r="D5" s="146"/>
      <c r="E5" s="764" t="s">
        <v>452</v>
      </c>
      <c r="F5" s="764"/>
    </row>
    <row r="6" spans="1:6" ht="20.25" customHeight="1" thickBot="1" x14ac:dyDescent="0.3">
      <c r="A6" s="348"/>
      <c r="B6" s="349" t="s">
        <v>355</v>
      </c>
      <c r="C6" s="350"/>
      <c r="D6" s="350"/>
      <c r="E6" s="350"/>
      <c r="F6" s="350"/>
    </row>
    <row r="7" spans="1:6" ht="15.75" customHeight="1" thickBot="1" x14ac:dyDescent="0.3">
      <c r="A7" s="337" t="s">
        <v>356</v>
      </c>
      <c r="B7" s="338" t="s">
        <v>357</v>
      </c>
      <c r="C7" s="350"/>
      <c r="D7" s="350"/>
      <c r="E7" s="350"/>
      <c r="F7" s="349" t="s">
        <v>355</v>
      </c>
    </row>
    <row r="8" spans="1:6" ht="15.75" x14ac:dyDescent="0.25">
      <c r="A8" s="339" t="s">
        <v>358</v>
      </c>
      <c r="B8" s="293">
        <v>290</v>
      </c>
      <c r="C8" s="350"/>
      <c r="D8" s="350"/>
      <c r="E8" s="147" t="s">
        <v>359</v>
      </c>
      <c r="F8" s="148" t="s">
        <v>357</v>
      </c>
    </row>
    <row r="9" spans="1:6" ht="15.75" x14ac:dyDescent="0.25">
      <c r="A9" s="339" t="s">
        <v>360</v>
      </c>
      <c r="B9" s="293">
        <v>257</v>
      </c>
      <c r="C9" s="350"/>
      <c r="D9" s="350"/>
      <c r="E9" s="341"/>
      <c r="F9" s="293"/>
    </row>
    <row r="10" spans="1:6" ht="15.75" x14ac:dyDescent="0.25">
      <c r="A10" s="339" t="s">
        <v>361</v>
      </c>
      <c r="B10" s="293">
        <v>333</v>
      </c>
      <c r="C10" s="350"/>
      <c r="D10" s="350"/>
      <c r="E10" s="149" t="s">
        <v>362</v>
      </c>
      <c r="F10" s="150">
        <v>593</v>
      </c>
    </row>
    <row r="11" spans="1:6" ht="15.75" x14ac:dyDescent="0.25">
      <c r="A11" s="339" t="s">
        <v>363</v>
      </c>
      <c r="B11" s="293">
        <v>307</v>
      </c>
      <c r="C11" s="350"/>
      <c r="D11" s="350"/>
      <c r="E11" s="149" t="s">
        <v>364</v>
      </c>
      <c r="F11" s="150">
        <v>1440</v>
      </c>
    </row>
    <row r="12" spans="1:6" ht="15.75" x14ac:dyDescent="0.25">
      <c r="A12" s="339" t="s">
        <v>365</v>
      </c>
      <c r="B12" s="293">
        <v>311</v>
      </c>
      <c r="C12" s="350"/>
      <c r="D12" s="350"/>
      <c r="E12" s="149" t="s">
        <v>366</v>
      </c>
      <c r="F12" s="150">
        <v>1500</v>
      </c>
    </row>
    <row r="13" spans="1:6" ht="15.75" x14ac:dyDescent="0.25">
      <c r="A13" s="339" t="s">
        <v>367</v>
      </c>
      <c r="B13" s="293">
        <v>208</v>
      </c>
      <c r="C13" s="350"/>
      <c r="D13" s="350"/>
      <c r="E13" s="149" t="s">
        <v>368</v>
      </c>
      <c r="F13" s="150">
        <v>250</v>
      </c>
    </row>
    <row r="14" spans="1:6" ht="15.75" x14ac:dyDescent="0.25">
      <c r="A14" s="339" t="s">
        <v>369</v>
      </c>
      <c r="B14" s="293">
        <v>294</v>
      </c>
      <c r="C14" s="350"/>
      <c r="D14" s="350"/>
      <c r="E14" s="149" t="s">
        <v>370</v>
      </c>
      <c r="F14" s="150">
        <v>1217</v>
      </c>
    </row>
    <row r="15" spans="1:6" ht="16.5" thickBot="1" x14ac:dyDescent="0.3">
      <c r="A15" s="151" t="s">
        <v>371</v>
      </c>
      <c r="B15" s="340">
        <f>SUM(B8:B14)</f>
        <v>2000</v>
      </c>
      <c r="C15" s="350"/>
      <c r="D15" s="350"/>
      <c r="E15" s="151" t="s">
        <v>371</v>
      </c>
      <c r="F15" s="342">
        <f>SUM(F10:F14)</f>
        <v>5000</v>
      </c>
    </row>
    <row r="16" spans="1:6" ht="15" x14ac:dyDescent="0.2">
      <c r="A16" s="146"/>
      <c r="B16" s="146"/>
      <c r="C16" s="146"/>
    </row>
    <row r="17" spans="1:3" ht="15" x14ac:dyDescent="0.2">
      <c r="A17" s="146"/>
      <c r="B17" s="146"/>
      <c r="C17" s="146"/>
    </row>
    <row r="18" spans="1:3" ht="15" x14ac:dyDescent="0.2">
      <c r="A18" s="146"/>
      <c r="B18" s="146"/>
      <c r="C18" s="146"/>
    </row>
    <row r="19" spans="1:3" ht="15" x14ac:dyDescent="0.2">
      <c r="A19" s="146"/>
      <c r="B19" s="146"/>
      <c r="C19" s="146"/>
    </row>
    <row r="20" spans="1:3" ht="15" x14ac:dyDescent="0.2">
      <c r="A20" s="146"/>
      <c r="B20" s="146"/>
      <c r="C20" s="146"/>
    </row>
    <row r="21" spans="1:3" ht="15" x14ac:dyDescent="0.2">
      <c r="A21" s="146"/>
      <c r="B21" s="146"/>
      <c r="C21" s="146"/>
    </row>
    <row r="22" spans="1:3" ht="15" x14ac:dyDescent="0.2">
      <c r="A22" s="146"/>
      <c r="B22" s="146"/>
      <c r="C22" s="146"/>
    </row>
    <row r="23" spans="1:3" ht="15" x14ac:dyDescent="0.2">
      <c r="A23" s="146"/>
      <c r="B23" s="146"/>
      <c r="C23" s="146"/>
    </row>
    <row r="24" spans="1:3" ht="15" x14ac:dyDescent="0.2">
      <c r="A24" s="146"/>
      <c r="B24" s="146"/>
      <c r="C24" s="146"/>
    </row>
    <row r="25" spans="1:3" ht="15" x14ac:dyDescent="0.2">
      <c r="A25" s="146"/>
      <c r="B25" s="146"/>
      <c r="C25" s="146"/>
    </row>
    <row r="26" spans="1:3" ht="15" x14ac:dyDescent="0.2">
      <c r="A26" s="146"/>
      <c r="B26" s="146"/>
      <c r="C26" s="146"/>
    </row>
    <row r="27" spans="1:3" ht="15" x14ac:dyDescent="0.2">
      <c r="A27" s="146"/>
      <c r="B27" s="146"/>
      <c r="C27" s="146"/>
    </row>
    <row r="28" spans="1:3" ht="15" x14ac:dyDescent="0.2">
      <c r="A28" s="146"/>
      <c r="B28" s="146"/>
      <c r="C28" s="146"/>
    </row>
    <row r="29" spans="1:3" ht="15" x14ac:dyDescent="0.2">
      <c r="A29" s="146"/>
      <c r="B29" s="146"/>
      <c r="C29" s="146"/>
    </row>
    <row r="30" spans="1:3" ht="15" x14ac:dyDescent="0.2">
      <c r="A30" s="146"/>
      <c r="B30" s="146"/>
      <c r="C30" s="146"/>
    </row>
    <row r="31" spans="1:3" ht="15" x14ac:dyDescent="0.2">
      <c r="A31" s="146"/>
      <c r="B31" s="146"/>
      <c r="C31" s="146"/>
    </row>
    <row r="32" spans="1:3" ht="15" x14ac:dyDescent="0.2">
      <c r="A32" s="146"/>
      <c r="B32" s="146"/>
      <c r="C32" s="146"/>
    </row>
    <row r="33" spans="1:3" ht="15" x14ac:dyDescent="0.2">
      <c r="A33" s="146"/>
      <c r="B33" s="146"/>
      <c r="C33" s="146"/>
    </row>
    <row r="34" spans="1:3" ht="15" x14ac:dyDescent="0.2">
      <c r="A34" s="146"/>
      <c r="B34" s="146"/>
      <c r="C34" s="146"/>
    </row>
    <row r="35" spans="1:3" ht="15" x14ac:dyDescent="0.2">
      <c r="A35" s="146"/>
      <c r="B35" s="146"/>
      <c r="C35" s="146"/>
    </row>
    <row r="36" spans="1:3" ht="15" x14ac:dyDescent="0.2">
      <c r="A36" s="146"/>
      <c r="B36" s="146"/>
      <c r="C36" s="146"/>
    </row>
  </sheetData>
  <mergeCells count="5">
    <mergeCell ref="A2:B2"/>
    <mergeCell ref="C2:D2"/>
    <mergeCell ref="E2:F2"/>
    <mergeCell ref="A5:B5"/>
    <mergeCell ref="E5:F5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B7757-EC0B-42CE-8A3D-B5CABE2347B1}">
  <dimension ref="A1"/>
  <sheetViews>
    <sheetView view="pageBreakPreview" zoomScale="60" zoomScaleNormal="100" workbookViewId="0">
      <selection activeCell="D23" sqref="D23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0"/>
  </sheetPr>
  <dimension ref="A1:L37"/>
  <sheetViews>
    <sheetView view="pageBreakPreview" zoomScale="60" zoomScaleNormal="100" workbookViewId="0">
      <selection activeCell="D23" sqref="D23"/>
    </sheetView>
  </sheetViews>
  <sheetFormatPr defaultRowHeight="12.75" x14ac:dyDescent="0.2"/>
  <cols>
    <col min="1" max="1" width="26.28515625" style="1" customWidth="1"/>
    <col min="2" max="2" width="11.85546875" style="1" customWidth="1"/>
    <col min="3" max="3" width="15.85546875" style="1" customWidth="1"/>
    <col min="4" max="4" width="11.42578125" style="1" customWidth="1"/>
    <col min="5" max="5" width="11.140625" style="1" hidden="1" customWidth="1"/>
    <col min="6" max="6" width="14.5703125" style="1" customWidth="1"/>
    <col min="7" max="7" width="11.85546875" style="1" customWidth="1"/>
    <col min="8" max="8" width="14" style="1" customWidth="1"/>
    <col min="9" max="9" width="14.42578125" style="1" customWidth="1"/>
    <col min="10" max="10" width="14.5703125" style="1" customWidth="1"/>
    <col min="11" max="16384" width="9.140625" style="1"/>
  </cols>
  <sheetData>
    <row r="1" spans="1:12" ht="12.75" customHeight="1" x14ac:dyDescent="0.2">
      <c r="A1" s="646"/>
      <c r="B1" s="647"/>
      <c r="C1" s="647"/>
      <c r="D1" s="647"/>
      <c r="E1" s="647"/>
      <c r="F1" s="647"/>
      <c r="G1" s="647"/>
      <c r="H1" s="647"/>
      <c r="I1" s="647"/>
      <c r="J1" s="647"/>
      <c r="K1" s="647"/>
    </row>
    <row r="2" spans="1:12" ht="13.5" customHeight="1" x14ac:dyDescent="0.2">
      <c r="A2" s="648" t="s">
        <v>518</v>
      </c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</row>
    <row r="3" spans="1:12" ht="14.25" customHeight="1" thickBot="1" x14ac:dyDescent="0.3">
      <c r="A3" s="649" t="s">
        <v>517</v>
      </c>
      <c r="B3" s="650"/>
      <c r="C3" s="650"/>
      <c r="D3" s="651"/>
      <c r="E3" s="651"/>
      <c r="F3" s="651"/>
      <c r="G3" s="651"/>
      <c r="H3" s="651"/>
      <c r="I3" s="651"/>
      <c r="J3" s="651"/>
      <c r="K3" s="651"/>
      <c r="L3" s="4"/>
    </row>
    <row r="4" spans="1:12" ht="53.25" customHeight="1" thickTop="1" x14ac:dyDescent="0.2">
      <c r="A4" s="251" t="s">
        <v>178</v>
      </c>
      <c r="B4" s="652" t="s">
        <v>179</v>
      </c>
      <c r="C4" s="652"/>
      <c r="D4" s="653" t="s">
        <v>180</v>
      </c>
      <c r="E4" s="654"/>
      <c r="F4" s="654"/>
      <c r="G4" s="653" t="s">
        <v>181</v>
      </c>
      <c r="H4" s="653"/>
      <c r="I4" s="653" t="s">
        <v>175</v>
      </c>
      <c r="J4" s="655"/>
      <c r="K4" s="4"/>
      <c r="L4" s="4"/>
    </row>
    <row r="5" spans="1:12" ht="46.5" customHeight="1" x14ac:dyDescent="0.25">
      <c r="A5" s="252"/>
      <c r="B5" s="491" t="s">
        <v>405</v>
      </c>
      <c r="C5" s="492" t="s">
        <v>512</v>
      </c>
      <c r="D5" s="491" t="s">
        <v>405</v>
      </c>
      <c r="E5" s="16" t="s">
        <v>182</v>
      </c>
      <c r="F5" s="492" t="s">
        <v>512</v>
      </c>
      <c r="G5" s="491" t="s">
        <v>405</v>
      </c>
      <c r="H5" s="492" t="s">
        <v>512</v>
      </c>
      <c r="I5" s="491" t="s">
        <v>405</v>
      </c>
      <c r="J5" s="493" t="s">
        <v>512</v>
      </c>
      <c r="K5" s="4"/>
      <c r="L5" s="4"/>
    </row>
    <row r="6" spans="1:12" ht="20.25" customHeight="1" x14ac:dyDescent="0.2">
      <c r="A6" s="253" t="s">
        <v>506</v>
      </c>
      <c r="B6" s="260">
        <v>4950</v>
      </c>
      <c r="C6" s="260">
        <v>4950</v>
      </c>
      <c r="D6" s="260">
        <v>148204</v>
      </c>
      <c r="E6" s="540"/>
      <c r="F6" s="260">
        <v>148204</v>
      </c>
      <c r="G6" s="260"/>
      <c r="H6" s="260"/>
      <c r="I6" s="260"/>
      <c r="J6" s="261"/>
      <c r="K6" s="4"/>
      <c r="L6" s="4"/>
    </row>
    <row r="7" spans="1:12" ht="15.75" customHeight="1" x14ac:dyDescent="0.25">
      <c r="A7" s="253" t="s">
        <v>406</v>
      </c>
      <c r="B7" s="260">
        <v>15550</v>
      </c>
      <c r="C7" s="260">
        <v>15550</v>
      </c>
      <c r="D7" s="260">
        <v>55091</v>
      </c>
      <c r="E7" s="541"/>
      <c r="F7" s="260">
        <v>55091</v>
      </c>
      <c r="G7" s="260"/>
      <c r="H7" s="260"/>
      <c r="I7" s="542">
        <v>2372</v>
      </c>
      <c r="J7" s="543">
        <v>2372</v>
      </c>
      <c r="K7" s="4"/>
      <c r="L7" s="4"/>
    </row>
    <row r="8" spans="1:12" ht="36.75" customHeight="1" x14ac:dyDescent="0.25">
      <c r="A8" s="253" t="s">
        <v>508</v>
      </c>
      <c r="B8" s="260">
        <v>15339</v>
      </c>
      <c r="C8" s="260">
        <v>15339</v>
      </c>
      <c r="D8" s="260">
        <v>33762</v>
      </c>
      <c r="E8" s="541"/>
      <c r="F8" s="260">
        <v>33762</v>
      </c>
      <c r="G8" s="260"/>
      <c r="H8" s="260"/>
      <c r="I8" s="542">
        <v>207</v>
      </c>
      <c r="J8" s="543">
        <v>207</v>
      </c>
      <c r="K8" s="4"/>
      <c r="L8" s="4"/>
    </row>
    <row r="9" spans="1:12" ht="15" customHeight="1" x14ac:dyDescent="0.25">
      <c r="A9" s="253" t="s">
        <v>504</v>
      </c>
      <c r="B9" s="260">
        <v>1880</v>
      </c>
      <c r="C9" s="260">
        <v>1880</v>
      </c>
      <c r="D9" s="260">
        <v>36625</v>
      </c>
      <c r="E9" s="540"/>
      <c r="F9" s="260">
        <v>36625</v>
      </c>
      <c r="G9" s="260"/>
      <c r="H9" s="260"/>
      <c r="I9" s="542">
        <v>6000</v>
      </c>
      <c r="J9" s="543">
        <v>6000</v>
      </c>
      <c r="K9" s="4"/>
      <c r="L9" s="4"/>
    </row>
    <row r="10" spans="1:12" ht="34.5" customHeight="1" x14ac:dyDescent="0.25">
      <c r="A10" s="253" t="s">
        <v>507</v>
      </c>
      <c r="B10" s="260">
        <v>98232</v>
      </c>
      <c r="C10" s="260">
        <v>98232</v>
      </c>
      <c r="D10" s="260">
        <v>134345</v>
      </c>
      <c r="E10" s="541"/>
      <c r="F10" s="260">
        <v>134345</v>
      </c>
      <c r="G10" s="260"/>
      <c r="H10" s="260"/>
      <c r="I10" s="542">
        <v>94</v>
      </c>
      <c r="J10" s="543">
        <v>94</v>
      </c>
      <c r="K10" s="4"/>
      <c r="L10" s="4"/>
    </row>
    <row r="11" spans="1:12" ht="15" customHeight="1" x14ac:dyDescent="0.2">
      <c r="A11" s="254" t="s">
        <v>169</v>
      </c>
      <c r="B11" s="255">
        <f>SUM(B6:B10)</f>
        <v>135951</v>
      </c>
      <c r="C11" s="255">
        <f>SUM(C6:C10)</f>
        <v>135951</v>
      </c>
      <c r="D11" s="255">
        <f>SUM(D6:D10)</f>
        <v>408027</v>
      </c>
      <c r="E11" s="255">
        <f t="shared" ref="E11:H11" si="0">SUM(E6:E10)</f>
        <v>0</v>
      </c>
      <c r="F11" s="255">
        <f>SUM(F6:F10)</f>
        <v>408027</v>
      </c>
      <c r="G11" s="255">
        <f t="shared" si="0"/>
        <v>0</v>
      </c>
      <c r="H11" s="255">
        <f t="shared" si="0"/>
        <v>0</v>
      </c>
      <c r="I11" s="560">
        <f>I6+I7+I8+I9+I10</f>
        <v>8673</v>
      </c>
      <c r="J11" s="561">
        <f>J6+J7+J8+J9+J10</f>
        <v>8673</v>
      </c>
      <c r="K11" s="4"/>
      <c r="L11" s="4"/>
    </row>
    <row r="12" spans="1:12" ht="33" customHeight="1" x14ac:dyDescent="0.25">
      <c r="A12" s="254" t="s">
        <v>186</v>
      </c>
      <c r="B12" s="494">
        <v>3800</v>
      </c>
      <c r="C12" s="494">
        <v>3800</v>
      </c>
      <c r="D12" s="494">
        <v>377186</v>
      </c>
      <c r="E12" s="494"/>
      <c r="F12" s="494">
        <v>377186</v>
      </c>
      <c r="G12" s="494"/>
      <c r="H12" s="494"/>
      <c r="I12" s="494">
        <v>3014</v>
      </c>
      <c r="J12" s="544">
        <v>3014</v>
      </c>
      <c r="K12" s="4"/>
      <c r="L12" s="4"/>
    </row>
    <row r="13" spans="1:12" ht="16.5" thickBot="1" x14ac:dyDescent="0.3">
      <c r="A13" s="497" t="s">
        <v>187</v>
      </c>
      <c r="B13" s="498">
        <f>B12+B11</f>
        <v>139751</v>
      </c>
      <c r="C13" s="498">
        <f>C12+C11</f>
        <v>139751</v>
      </c>
      <c r="D13" s="498">
        <f>D12+D11</f>
        <v>785213</v>
      </c>
      <c r="E13" s="498">
        <f t="shared" ref="E13:H13" si="1">E12+E11</f>
        <v>0</v>
      </c>
      <c r="F13" s="498">
        <f>F12+F11</f>
        <v>785213</v>
      </c>
      <c r="G13" s="498">
        <f t="shared" si="1"/>
        <v>0</v>
      </c>
      <c r="H13" s="498">
        <f t="shared" si="1"/>
        <v>0</v>
      </c>
      <c r="I13" s="498">
        <f>I12+I11</f>
        <v>11687</v>
      </c>
      <c r="J13" s="545">
        <f>J12+J11</f>
        <v>11687</v>
      </c>
      <c r="K13" s="4"/>
      <c r="L13" s="4"/>
    </row>
    <row r="14" spans="1:12" ht="17.25" thickTop="1" thickBot="1" x14ac:dyDescent="0.3">
      <c r="A14" s="256"/>
      <c r="B14" s="257"/>
      <c r="C14" s="257"/>
      <c r="D14" s="15"/>
      <c r="E14" s="15"/>
      <c r="F14" s="15"/>
      <c r="G14" s="15"/>
      <c r="H14" s="15"/>
      <c r="I14" s="15"/>
      <c r="J14" s="15"/>
      <c r="K14" s="4"/>
      <c r="L14" s="4"/>
    </row>
    <row r="15" spans="1:12" ht="46.5" customHeight="1" thickTop="1" x14ac:dyDescent="0.2">
      <c r="A15" s="251" t="s">
        <v>178</v>
      </c>
      <c r="B15" s="652" t="s">
        <v>176</v>
      </c>
      <c r="C15" s="657"/>
      <c r="D15" s="653" t="s">
        <v>188</v>
      </c>
      <c r="E15" s="653"/>
      <c r="F15" s="653"/>
      <c r="G15" s="653" t="s">
        <v>189</v>
      </c>
      <c r="H15" s="658"/>
      <c r="I15" s="653" t="s">
        <v>190</v>
      </c>
      <c r="J15" s="659"/>
      <c r="K15" s="4"/>
      <c r="L15" s="4"/>
    </row>
    <row r="16" spans="1:12" ht="39.75" customHeight="1" x14ac:dyDescent="0.25">
      <c r="A16" s="252"/>
      <c r="B16" s="491" t="s">
        <v>405</v>
      </c>
      <c r="C16" s="492" t="s">
        <v>512</v>
      </c>
      <c r="D16" s="491" t="s">
        <v>405</v>
      </c>
      <c r="E16" s="16" t="s">
        <v>182</v>
      </c>
      <c r="F16" s="492" t="s">
        <v>512</v>
      </c>
      <c r="G16" s="491" t="s">
        <v>405</v>
      </c>
      <c r="H16" s="492" t="s">
        <v>512</v>
      </c>
      <c r="I16" s="491" t="s">
        <v>405</v>
      </c>
      <c r="J16" s="493" t="s">
        <v>512</v>
      </c>
      <c r="K16" s="4"/>
      <c r="L16" s="4"/>
    </row>
    <row r="17" spans="1:12" ht="13.5" customHeight="1" x14ac:dyDescent="0.2">
      <c r="A17" s="253" t="s">
        <v>505</v>
      </c>
      <c r="B17" s="260"/>
      <c r="C17" s="260"/>
      <c r="D17" s="260"/>
      <c r="E17" s="260"/>
      <c r="F17" s="260"/>
      <c r="G17" s="260"/>
      <c r="H17" s="260"/>
      <c r="I17" s="260"/>
      <c r="J17" s="261"/>
      <c r="K17" s="4"/>
      <c r="L17" s="4"/>
    </row>
    <row r="18" spans="1:12" ht="15" customHeight="1" x14ac:dyDescent="0.25">
      <c r="A18" s="253" t="s">
        <v>406</v>
      </c>
      <c r="B18" s="260">
        <v>6979</v>
      </c>
      <c r="C18" s="260">
        <v>6979</v>
      </c>
      <c r="D18" s="542"/>
      <c r="E18" s="542"/>
      <c r="F18" s="542"/>
      <c r="G18" s="260"/>
      <c r="H18" s="260"/>
      <c r="I18" s="260"/>
      <c r="J18" s="261"/>
      <c r="K18" s="4"/>
      <c r="L18" s="4"/>
    </row>
    <row r="19" spans="1:12" ht="31.5" x14ac:dyDescent="0.25">
      <c r="A19" s="253" t="s">
        <v>508</v>
      </c>
      <c r="B19" s="260">
        <v>14961</v>
      </c>
      <c r="C19" s="260">
        <v>14961</v>
      </c>
      <c r="D19" s="542"/>
      <c r="E19" s="542"/>
      <c r="F19" s="542"/>
      <c r="G19" s="260"/>
      <c r="H19" s="260"/>
      <c r="I19" s="260">
        <v>300</v>
      </c>
      <c r="J19" s="261">
        <v>300</v>
      </c>
      <c r="K19" s="4"/>
      <c r="L19" s="4"/>
    </row>
    <row r="20" spans="1:12" ht="15.75" x14ac:dyDescent="0.25">
      <c r="A20" s="253" t="s">
        <v>504</v>
      </c>
      <c r="B20" s="260"/>
      <c r="C20" s="260"/>
      <c r="D20" s="542"/>
      <c r="E20" s="542"/>
      <c r="F20" s="542"/>
      <c r="G20" s="260"/>
      <c r="H20" s="260"/>
      <c r="I20" s="260"/>
      <c r="J20" s="261"/>
      <c r="K20" s="4"/>
      <c r="L20" s="4"/>
    </row>
    <row r="21" spans="1:12" ht="31.5" x14ac:dyDescent="0.25">
      <c r="A21" s="253" t="s">
        <v>185</v>
      </c>
      <c r="B21" s="260">
        <v>9906</v>
      </c>
      <c r="C21" s="260">
        <v>9906</v>
      </c>
      <c r="D21" s="542"/>
      <c r="E21" s="542"/>
      <c r="F21" s="542"/>
      <c r="G21" s="260"/>
      <c r="H21" s="260"/>
      <c r="I21" s="260">
        <v>3000</v>
      </c>
      <c r="J21" s="261">
        <v>3000</v>
      </c>
      <c r="K21" s="4"/>
      <c r="L21" s="4"/>
    </row>
    <row r="22" spans="1:12" ht="18.75" customHeight="1" x14ac:dyDescent="0.2">
      <c r="A22" s="254" t="s">
        <v>169</v>
      </c>
      <c r="B22" s="560">
        <f>B17+B18+B19+B20+B21</f>
        <v>31846</v>
      </c>
      <c r="C22" s="560">
        <f>C17+C18+C19+C20+C21</f>
        <v>31846</v>
      </c>
      <c r="D22" s="560"/>
      <c r="E22" s="560"/>
      <c r="F22" s="560"/>
      <c r="G22" s="560"/>
      <c r="H22" s="560"/>
      <c r="I22" s="560">
        <f t="shared" ref="I22" si="2">I17+I18+I19+I20+I21</f>
        <v>3300</v>
      </c>
      <c r="J22" s="561">
        <f>J17+J18+J19+J20+J21</f>
        <v>3300</v>
      </c>
      <c r="K22" s="4"/>
      <c r="L22" s="4"/>
    </row>
    <row r="23" spans="1:12" ht="31.5" x14ac:dyDescent="0.25">
      <c r="A23" s="254" t="s">
        <v>4</v>
      </c>
      <c r="B23" s="494"/>
      <c r="C23" s="494"/>
      <c r="D23" s="494"/>
      <c r="E23" s="494"/>
      <c r="F23" s="494"/>
      <c r="G23" s="494"/>
      <c r="H23" s="494"/>
      <c r="I23" s="494">
        <v>416</v>
      </c>
      <c r="J23" s="544">
        <v>416</v>
      </c>
      <c r="K23" s="4"/>
      <c r="L23" s="4"/>
    </row>
    <row r="24" spans="1:12" ht="16.5" thickBot="1" x14ac:dyDescent="0.3">
      <c r="A24" s="497" t="s">
        <v>187</v>
      </c>
      <c r="B24" s="498">
        <f>B22+B23</f>
        <v>31846</v>
      </c>
      <c r="C24" s="498">
        <f>C22+C23</f>
        <v>31846</v>
      </c>
      <c r="D24" s="498">
        <f t="shared" ref="D24:H24" si="3">D22+D23</f>
        <v>0</v>
      </c>
      <c r="E24" s="498">
        <f t="shared" si="3"/>
        <v>0</v>
      </c>
      <c r="F24" s="498">
        <f t="shared" si="3"/>
        <v>0</v>
      </c>
      <c r="G24" s="498">
        <f t="shared" si="3"/>
        <v>0</v>
      </c>
      <c r="H24" s="498">
        <f t="shared" si="3"/>
        <v>0</v>
      </c>
      <c r="I24" s="498">
        <f>I22+I23</f>
        <v>3716</v>
      </c>
      <c r="J24" s="545">
        <f>J22+J23</f>
        <v>3716</v>
      </c>
      <c r="K24" s="4"/>
      <c r="L24" s="4"/>
    </row>
    <row r="25" spans="1:12" ht="16.5" thickTop="1" x14ac:dyDescent="0.25">
      <c r="A25" s="258"/>
      <c r="B25" s="259"/>
      <c r="C25" s="259"/>
      <c r="D25" s="18"/>
      <c r="E25" s="18"/>
      <c r="F25" s="18"/>
      <c r="G25" s="18"/>
      <c r="H25" s="18"/>
      <c r="I25" s="18"/>
      <c r="J25" s="18"/>
      <c r="K25" s="4"/>
      <c r="L25" s="4"/>
    </row>
    <row r="26" spans="1:12" ht="16.5" thickBot="1" x14ac:dyDescent="0.3">
      <c r="A26" s="258"/>
      <c r="B26" s="259"/>
      <c r="C26" s="259"/>
      <c r="D26" s="18"/>
      <c r="E26" s="18"/>
      <c r="F26" s="18"/>
      <c r="G26" s="18"/>
      <c r="H26" s="18"/>
      <c r="I26" s="18"/>
      <c r="J26" s="18"/>
      <c r="K26" s="4"/>
      <c r="L26" s="4"/>
    </row>
    <row r="27" spans="1:12" ht="33" customHeight="1" thickTop="1" x14ac:dyDescent="0.2">
      <c r="A27" s="251" t="s">
        <v>178</v>
      </c>
      <c r="B27" s="652" t="s">
        <v>191</v>
      </c>
      <c r="C27" s="660"/>
      <c r="D27" s="661"/>
      <c r="E27" s="662"/>
      <c r="F27" s="662"/>
      <c r="G27" s="661"/>
      <c r="H27" s="662"/>
      <c r="I27" s="19"/>
      <c r="J27" s="4"/>
      <c r="K27" s="4"/>
      <c r="L27" s="4"/>
    </row>
    <row r="28" spans="1:12" ht="38.25" customHeight="1" x14ac:dyDescent="0.25">
      <c r="A28" s="252"/>
      <c r="B28" s="491" t="s">
        <v>405</v>
      </c>
      <c r="C28" s="493" t="s">
        <v>512</v>
      </c>
      <c r="D28" s="20"/>
      <c r="E28" s="20"/>
      <c r="F28" s="20"/>
      <c r="G28" s="20"/>
      <c r="H28" s="20"/>
      <c r="I28" s="21"/>
      <c r="J28" s="21"/>
      <c r="K28" s="4"/>
      <c r="L28" s="4"/>
    </row>
    <row r="29" spans="1:12" ht="15.75" x14ac:dyDescent="0.2">
      <c r="A29" s="253" t="s">
        <v>505</v>
      </c>
      <c r="B29" s="260">
        <f t="shared" ref="B29:B31" si="4">B6+D6+G6+I6+B17+D17+G17+I17</f>
        <v>153154</v>
      </c>
      <c r="C29" s="261">
        <f t="shared" ref="C29:C31" si="5">C6+F6+H6+J6+C17+F17+H17+J17</f>
        <v>153154</v>
      </c>
      <c r="D29" s="22"/>
      <c r="E29" s="22"/>
      <c r="F29" s="22"/>
      <c r="G29" s="22"/>
      <c r="H29" s="22"/>
      <c r="I29" s="22"/>
      <c r="J29" s="4"/>
      <c r="K29" s="4"/>
      <c r="L29" s="4"/>
    </row>
    <row r="30" spans="1:12" ht="15.75" customHeight="1" x14ac:dyDescent="0.2">
      <c r="A30" s="253" t="s">
        <v>406</v>
      </c>
      <c r="B30" s="260">
        <f t="shared" si="4"/>
        <v>79992</v>
      </c>
      <c r="C30" s="261">
        <f>C7+F7+H7+J7+C18+F18+H18+J18</f>
        <v>79992</v>
      </c>
      <c r="D30" s="22"/>
      <c r="E30" s="23"/>
      <c r="F30" s="22"/>
      <c r="G30" s="22"/>
      <c r="H30" s="22" t="s">
        <v>238</v>
      </c>
      <c r="I30" s="22"/>
      <c r="J30" s="4"/>
      <c r="K30" s="4"/>
      <c r="L30" s="4"/>
    </row>
    <row r="31" spans="1:12" ht="31.5" x14ac:dyDescent="0.2">
      <c r="A31" s="253" t="s">
        <v>508</v>
      </c>
      <c r="B31" s="260">
        <f t="shared" si="4"/>
        <v>64569</v>
      </c>
      <c r="C31" s="261">
        <f t="shared" si="5"/>
        <v>64569</v>
      </c>
      <c r="D31" s="22"/>
      <c r="E31" s="23"/>
      <c r="F31" s="23"/>
      <c r="G31" s="22"/>
      <c r="H31" s="22"/>
      <c r="I31" s="22"/>
      <c r="J31" s="4"/>
      <c r="K31" s="4"/>
      <c r="L31" s="4"/>
    </row>
    <row r="32" spans="1:12" ht="15.75" x14ac:dyDescent="0.25">
      <c r="A32" s="253" t="s">
        <v>504</v>
      </c>
      <c r="B32" s="260">
        <f>B9+D9+G9+I9+B20+D20+G20+I20</f>
        <v>44505</v>
      </c>
      <c r="C32" s="261">
        <f>C9+F9+H9+J9+C20+F20+H20+J20</f>
        <v>44505</v>
      </c>
      <c r="D32" s="22"/>
      <c r="E32" s="24"/>
      <c r="F32" s="24"/>
      <c r="G32" s="22"/>
      <c r="H32" s="22"/>
      <c r="I32" s="22"/>
      <c r="J32" s="4"/>
      <c r="K32" s="4"/>
      <c r="L32" s="4"/>
    </row>
    <row r="33" spans="1:12" ht="31.5" x14ac:dyDescent="0.25">
      <c r="A33" s="253" t="s">
        <v>185</v>
      </c>
      <c r="B33" s="260">
        <f>B10+D10+G10+I10+B21+D21+G21+I21</f>
        <v>245577</v>
      </c>
      <c r="C33" s="261">
        <f>C10+F10+H10+J10+C21+F21+H21+J21</f>
        <v>245577</v>
      </c>
      <c r="D33" s="22"/>
      <c r="E33" s="24"/>
      <c r="F33" s="24"/>
      <c r="G33" s="22"/>
      <c r="H33" s="22"/>
      <c r="I33" s="22"/>
      <c r="J33" s="4"/>
      <c r="K33" s="4"/>
      <c r="L33" s="4"/>
    </row>
    <row r="34" spans="1:12" ht="15.75" x14ac:dyDescent="0.2">
      <c r="A34" s="254" t="s">
        <v>169</v>
      </c>
      <c r="B34" s="560">
        <f>B11+D11+G11+I11+B22+D22+G22+I22</f>
        <v>587797</v>
      </c>
      <c r="C34" s="561">
        <f>C11+F11+H11+J11+C22+F22+H22+J22</f>
        <v>587797</v>
      </c>
      <c r="D34" s="22"/>
      <c r="E34" s="23"/>
      <c r="F34" s="23"/>
      <c r="G34" s="22"/>
      <c r="H34" s="22"/>
      <c r="I34" s="22"/>
      <c r="J34" s="4"/>
      <c r="K34" s="4"/>
      <c r="L34" s="4"/>
    </row>
    <row r="35" spans="1:12" ht="31.5" x14ac:dyDescent="0.2">
      <c r="A35" s="254" t="s">
        <v>4</v>
      </c>
      <c r="B35" s="260">
        <f>B12+D12+G12+I12+B23+D23+G23+I23</f>
        <v>384416</v>
      </c>
      <c r="C35" s="261">
        <f>C12+F12+H12+J12+C23+F23+H23+J23</f>
        <v>384416</v>
      </c>
      <c r="D35" s="18"/>
      <c r="E35" s="18"/>
      <c r="F35" s="18"/>
      <c r="G35" s="18"/>
      <c r="H35" s="18"/>
      <c r="I35" s="18"/>
      <c r="J35" s="18"/>
      <c r="K35" s="4"/>
      <c r="L35" s="4"/>
    </row>
    <row r="36" spans="1:12" ht="16.5" thickBot="1" x14ac:dyDescent="0.25">
      <c r="A36" s="497" t="s">
        <v>187</v>
      </c>
      <c r="B36" s="501">
        <f>B13+D13+G13+I13+B24+D24+G24+I24</f>
        <v>972213</v>
      </c>
      <c r="C36" s="263">
        <f>C13+F13+H13+J13+C24+F24+H24+J24</f>
        <v>972213</v>
      </c>
      <c r="D36" s="18"/>
      <c r="E36" s="18"/>
      <c r="F36" s="18"/>
      <c r="G36" s="18"/>
      <c r="H36" s="18"/>
      <c r="I36" s="18"/>
      <c r="J36" s="18"/>
      <c r="K36" s="4"/>
      <c r="L36" s="4"/>
    </row>
    <row r="37" spans="1:12" ht="15.75" thickTop="1" x14ac:dyDescent="0.25">
      <c r="A37" s="25"/>
      <c r="B37" s="656"/>
      <c r="C37" s="656"/>
      <c r="D37" s="656"/>
      <c r="E37" s="656"/>
      <c r="F37" s="656"/>
      <c r="G37" s="656"/>
      <c r="H37" s="656"/>
      <c r="I37" s="656"/>
      <c r="J37" s="656"/>
      <c r="K37" s="4"/>
      <c r="L37" s="4"/>
    </row>
  </sheetData>
  <dataConsolidate/>
  <mergeCells count="15">
    <mergeCell ref="B37:J37"/>
    <mergeCell ref="B15:C15"/>
    <mergeCell ref="D15:F15"/>
    <mergeCell ref="G15:H15"/>
    <mergeCell ref="I15:J15"/>
    <mergeCell ref="B27:C27"/>
    <mergeCell ref="D27:F27"/>
    <mergeCell ref="G27:H27"/>
    <mergeCell ref="A1:K1"/>
    <mergeCell ref="A2:L2"/>
    <mergeCell ref="A3:K3"/>
    <mergeCell ref="B4:C4"/>
    <mergeCell ref="D4:F4"/>
    <mergeCell ref="G4:H4"/>
    <mergeCell ref="I4:J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5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0"/>
  </sheetPr>
  <dimension ref="A1:L36"/>
  <sheetViews>
    <sheetView view="pageBreakPreview" zoomScale="60" zoomScaleNormal="100" workbookViewId="0">
      <selection activeCell="D23" sqref="D23"/>
    </sheetView>
  </sheetViews>
  <sheetFormatPr defaultRowHeight="12.75" x14ac:dyDescent="0.2"/>
  <cols>
    <col min="1" max="1" width="26.28515625" style="1" customWidth="1"/>
    <col min="2" max="2" width="11.85546875" style="1" customWidth="1"/>
    <col min="3" max="3" width="14.85546875" style="1" customWidth="1"/>
    <col min="4" max="4" width="11.42578125" style="1" customWidth="1"/>
    <col min="5" max="5" width="11.140625" style="1" hidden="1" customWidth="1"/>
    <col min="6" max="6" width="14" style="1" customWidth="1"/>
    <col min="7" max="7" width="11.85546875" style="1" customWidth="1"/>
    <col min="8" max="8" width="14.42578125" style="1" customWidth="1"/>
    <col min="9" max="9" width="11.5703125" style="1" customWidth="1"/>
    <col min="10" max="10" width="14.85546875" style="1" customWidth="1"/>
    <col min="11" max="16384" width="9.140625" style="1"/>
  </cols>
  <sheetData>
    <row r="1" spans="1:12" ht="12.75" customHeight="1" x14ac:dyDescent="0.25">
      <c r="A1" s="656"/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4"/>
    </row>
    <row r="2" spans="1:12" ht="13.5" customHeight="1" x14ac:dyDescent="0.2">
      <c r="A2" s="648" t="s">
        <v>537</v>
      </c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</row>
    <row r="3" spans="1:12" ht="14.25" customHeight="1" thickBot="1" x14ac:dyDescent="0.3">
      <c r="A3" s="649" t="s">
        <v>516</v>
      </c>
      <c r="B3" s="650"/>
      <c r="C3" s="650"/>
      <c r="D3" s="651"/>
      <c r="E3" s="651"/>
      <c r="F3" s="651"/>
      <c r="G3" s="651"/>
      <c r="H3" s="651"/>
      <c r="I3" s="651"/>
      <c r="J3" s="651"/>
      <c r="K3" s="651"/>
      <c r="L3" s="4"/>
    </row>
    <row r="4" spans="1:12" ht="53.25" customHeight="1" thickTop="1" x14ac:dyDescent="0.2">
      <c r="A4" s="251" t="s">
        <v>178</v>
      </c>
      <c r="B4" s="652" t="s">
        <v>192</v>
      </c>
      <c r="C4" s="652"/>
      <c r="D4" s="653" t="s">
        <v>193</v>
      </c>
      <c r="E4" s="654"/>
      <c r="F4" s="654"/>
      <c r="G4" s="653" t="s">
        <v>194</v>
      </c>
      <c r="H4" s="653"/>
      <c r="I4" s="653" t="s">
        <v>144</v>
      </c>
      <c r="J4" s="655"/>
      <c r="K4" s="4"/>
      <c r="L4" s="4"/>
    </row>
    <row r="5" spans="1:12" ht="39.75" customHeight="1" x14ac:dyDescent="0.25">
      <c r="A5" s="252"/>
      <c r="B5" s="491" t="s">
        <v>405</v>
      </c>
      <c r="C5" s="492" t="s">
        <v>512</v>
      </c>
      <c r="D5" s="491" t="s">
        <v>405</v>
      </c>
      <c r="E5" s="16" t="s">
        <v>182</v>
      </c>
      <c r="F5" s="492" t="s">
        <v>512</v>
      </c>
      <c r="G5" s="491" t="s">
        <v>405</v>
      </c>
      <c r="H5" s="492" t="s">
        <v>512</v>
      </c>
      <c r="I5" s="491" t="s">
        <v>405</v>
      </c>
      <c r="J5" s="493" t="s">
        <v>512</v>
      </c>
      <c r="K5" s="4"/>
      <c r="L5" s="4"/>
    </row>
    <row r="6" spans="1:12" ht="20.25" customHeight="1" x14ac:dyDescent="0.2">
      <c r="A6" s="253" t="s">
        <v>183</v>
      </c>
      <c r="B6" s="260">
        <v>63679</v>
      </c>
      <c r="C6" s="260">
        <v>63679</v>
      </c>
      <c r="D6" s="17">
        <v>12032</v>
      </c>
      <c r="E6" s="10"/>
      <c r="F6" s="17">
        <v>12032</v>
      </c>
      <c r="G6" s="17">
        <v>72443</v>
      </c>
      <c r="H6" s="17">
        <v>72443</v>
      </c>
      <c r="I6" s="17"/>
      <c r="J6" s="11"/>
      <c r="K6" s="4"/>
      <c r="L6" s="4"/>
    </row>
    <row r="7" spans="1:12" ht="15.75" customHeight="1" x14ac:dyDescent="0.25">
      <c r="A7" s="253" t="s">
        <v>406</v>
      </c>
      <c r="B7" s="260">
        <v>28568</v>
      </c>
      <c r="C7" s="260">
        <v>28568</v>
      </c>
      <c r="D7" s="17">
        <v>5239</v>
      </c>
      <c r="E7" s="12"/>
      <c r="F7" s="17">
        <v>5239</v>
      </c>
      <c r="G7" s="17">
        <v>39543</v>
      </c>
      <c r="H7" s="17">
        <v>39543</v>
      </c>
      <c r="I7" s="17"/>
      <c r="J7" s="11"/>
      <c r="K7" s="4"/>
      <c r="L7" s="4"/>
    </row>
    <row r="8" spans="1:12" ht="34.5" customHeight="1" x14ac:dyDescent="0.25">
      <c r="A8" s="253" t="s">
        <v>508</v>
      </c>
      <c r="B8" s="260">
        <v>27545</v>
      </c>
      <c r="C8" s="260">
        <v>27545</v>
      </c>
      <c r="D8" s="17">
        <v>5267</v>
      </c>
      <c r="E8" s="12">
        <v>1940344</v>
      </c>
      <c r="F8" s="17">
        <v>5267</v>
      </c>
      <c r="G8" s="17">
        <v>12757</v>
      </c>
      <c r="H8" s="17">
        <v>12757</v>
      </c>
      <c r="I8" s="17"/>
      <c r="J8" s="11"/>
      <c r="K8" s="4"/>
      <c r="L8" s="4"/>
    </row>
    <row r="9" spans="1:12" ht="15" customHeight="1" x14ac:dyDescent="0.2">
      <c r="A9" s="253" t="s">
        <v>184</v>
      </c>
      <c r="B9" s="260">
        <v>25632</v>
      </c>
      <c r="C9" s="260">
        <v>25632</v>
      </c>
      <c r="D9" s="17">
        <v>4593</v>
      </c>
      <c r="E9" s="10"/>
      <c r="F9" s="17">
        <v>4593</v>
      </c>
      <c r="G9" s="17">
        <v>12975</v>
      </c>
      <c r="H9" s="17">
        <v>12975</v>
      </c>
      <c r="I9" s="17"/>
      <c r="J9" s="11"/>
      <c r="K9" s="4"/>
      <c r="L9" s="4"/>
    </row>
    <row r="10" spans="1:12" ht="14.25" customHeight="1" x14ac:dyDescent="0.25">
      <c r="A10" s="253" t="s">
        <v>185</v>
      </c>
      <c r="B10" s="260">
        <v>63433</v>
      </c>
      <c r="C10" s="260">
        <v>63433</v>
      </c>
      <c r="D10" s="17">
        <v>11430</v>
      </c>
      <c r="E10" s="12"/>
      <c r="F10" s="17">
        <v>11430</v>
      </c>
      <c r="G10" s="17">
        <v>158134</v>
      </c>
      <c r="H10" s="17">
        <v>158134</v>
      </c>
      <c r="I10" s="17"/>
      <c r="J10" s="11"/>
      <c r="K10" s="4"/>
      <c r="L10" s="4"/>
    </row>
    <row r="11" spans="1:12" ht="15" customHeight="1" x14ac:dyDescent="0.2">
      <c r="A11" s="254" t="s">
        <v>169</v>
      </c>
      <c r="B11" s="255">
        <f>SUM(B6:B10)</f>
        <v>208857</v>
      </c>
      <c r="C11" s="255">
        <f>SUM(C6:C10)</f>
        <v>208857</v>
      </c>
      <c r="D11" s="13">
        <f>SUM(D6:D10)</f>
        <v>38561</v>
      </c>
      <c r="E11" s="13">
        <f t="shared" ref="E11:J11" si="0">SUM(E6:E10)</f>
        <v>1940344</v>
      </c>
      <c r="F11" s="13">
        <f>SUM(F6:F10)</f>
        <v>38561</v>
      </c>
      <c r="G11" s="13">
        <f t="shared" si="0"/>
        <v>295852</v>
      </c>
      <c r="H11" s="13">
        <f>SUM(H6:H10)</f>
        <v>295852</v>
      </c>
      <c r="I11" s="13">
        <f t="shared" si="0"/>
        <v>0</v>
      </c>
      <c r="J11" s="14">
        <f t="shared" si="0"/>
        <v>0</v>
      </c>
      <c r="K11" s="4"/>
      <c r="L11" s="4"/>
    </row>
    <row r="12" spans="1:12" ht="34.5" customHeight="1" x14ac:dyDescent="0.25">
      <c r="A12" s="254" t="s">
        <v>186</v>
      </c>
      <c r="B12" s="494">
        <v>266454</v>
      </c>
      <c r="C12" s="494">
        <v>266454</v>
      </c>
      <c r="D12" s="495">
        <v>53362</v>
      </c>
      <c r="E12" s="495"/>
      <c r="F12" s="495">
        <v>53362</v>
      </c>
      <c r="G12" s="495">
        <v>64600</v>
      </c>
      <c r="H12" s="495">
        <v>64600</v>
      </c>
      <c r="I12" s="495"/>
      <c r="J12" s="496"/>
      <c r="K12" s="4"/>
      <c r="L12" s="4"/>
    </row>
    <row r="13" spans="1:12" ht="16.5" thickBot="1" x14ac:dyDescent="0.3">
      <c r="A13" s="497" t="s">
        <v>187</v>
      </c>
      <c r="B13" s="498">
        <f>B12+B11</f>
        <v>475311</v>
      </c>
      <c r="C13" s="498">
        <f>C12+C11</f>
        <v>475311</v>
      </c>
      <c r="D13" s="499">
        <f>D12+D11</f>
        <v>91923</v>
      </c>
      <c r="E13" s="499">
        <f t="shared" ref="E13:J13" si="1">E12+E11</f>
        <v>1940344</v>
      </c>
      <c r="F13" s="499">
        <f>F12+F11</f>
        <v>91923</v>
      </c>
      <c r="G13" s="499">
        <f>G12+G11</f>
        <v>360452</v>
      </c>
      <c r="H13" s="499">
        <f>H12+H11</f>
        <v>360452</v>
      </c>
      <c r="I13" s="499">
        <f t="shared" si="1"/>
        <v>0</v>
      </c>
      <c r="J13" s="500">
        <f t="shared" si="1"/>
        <v>0</v>
      </c>
      <c r="K13" s="4"/>
      <c r="L13" s="4"/>
    </row>
    <row r="14" spans="1:12" ht="17.25" thickTop="1" thickBot="1" x14ac:dyDescent="0.3">
      <c r="A14" s="256"/>
      <c r="B14" s="257"/>
      <c r="C14" s="257"/>
      <c r="D14" s="15"/>
      <c r="E14" s="15"/>
      <c r="F14" s="15"/>
      <c r="G14" s="15"/>
      <c r="H14" s="15"/>
      <c r="I14" s="15"/>
      <c r="J14" s="15"/>
      <c r="K14" s="4"/>
      <c r="L14" s="4"/>
    </row>
    <row r="15" spans="1:12" ht="46.5" customHeight="1" thickTop="1" x14ac:dyDescent="0.2">
      <c r="A15" s="251" t="s">
        <v>178</v>
      </c>
      <c r="B15" s="652" t="s">
        <v>142</v>
      </c>
      <c r="C15" s="657"/>
      <c r="D15" s="653" t="s">
        <v>195</v>
      </c>
      <c r="E15" s="653"/>
      <c r="F15" s="653"/>
      <c r="G15" s="653" t="s">
        <v>331</v>
      </c>
      <c r="H15" s="658"/>
      <c r="I15" s="653" t="s">
        <v>196</v>
      </c>
      <c r="J15" s="659"/>
      <c r="K15" s="4"/>
      <c r="L15" s="4"/>
    </row>
    <row r="16" spans="1:12" ht="39.75" customHeight="1" x14ac:dyDescent="0.25">
      <c r="A16" s="252"/>
      <c r="B16" s="491" t="s">
        <v>405</v>
      </c>
      <c r="C16" s="492" t="s">
        <v>512</v>
      </c>
      <c r="D16" s="491" t="s">
        <v>405</v>
      </c>
      <c r="E16" s="16" t="s">
        <v>182</v>
      </c>
      <c r="F16" s="492" t="s">
        <v>512</v>
      </c>
      <c r="G16" s="491" t="s">
        <v>405</v>
      </c>
      <c r="H16" s="492" t="s">
        <v>512</v>
      </c>
      <c r="I16" s="491" t="s">
        <v>405</v>
      </c>
      <c r="J16" s="493" t="s">
        <v>512</v>
      </c>
      <c r="K16" s="4"/>
      <c r="L16" s="4"/>
    </row>
    <row r="17" spans="1:12" ht="13.5" customHeight="1" x14ac:dyDescent="0.2">
      <c r="A17" s="253" t="s">
        <v>183</v>
      </c>
      <c r="B17" s="260"/>
      <c r="C17" s="260"/>
      <c r="D17" s="260">
        <v>5000</v>
      </c>
      <c r="E17" s="260"/>
      <c r="F17" s="260">
        <v>5000</v>
      </c>
      <c r="G17" s="260"/>
      <c r="H17" s="260"/>
      <c r="I17" s="260">
        <f t="shared" ref="I17:I21" si="2">B6+D6+G6+I6+B17+D17+G17</f>
        <v>153154</v>
      </c>
      <c r="J17" s="261">
        <f t="shared" ref="J17" si="3">C6+F6+H6+J6+C17+F17+H17</f>
        <v>153154</v>
      </c>
      <c r="K17" s="4"/>
      <c r="L17" s="4"/>
    </row>
    <row r="18" spans="1:12" ht="16.5" customHeight="1" x14ac:dyDescent="0.25">
      <c r="A18" s="253" t="s">
        <v>406</v>
      </c>
      <c r="B18" s="260">
        <v>6642</v>
      </c>
      <c r="C18" s="260">
        <v>6642</v>
      </c>
      <c r="D18" s="542"/>
      <c r="E18" s="542"/>
      <c r="F18" s="542"/>
      <c r="G18" s="260"/>
      <c r="H18" s="260"/>
      <c r="I18" s="260">
        <f t="shared" si="2"/>
        <v>79992</v>
      </c>
      <c r="J18" s="261">
        <f>C7+F7+H7+J7+C18+F18+H18</f>
        <v>79992</v>
      </c>
      <c r="K18" s="4"/>
      <c r="L18" s="4"/>
    </row>
    <row r="19" spans="1:12" ht="31.5" x14ac:dyDescent="0.25">
      <c r="A19" s="253" t="s">
        <v>508</v>
      </c>
      <c r="B19" s="260">
        <v>19000</v>
      </c>
      <c r="C19" s="260">
        <v>19000</v>
      </c>
      <c r="D19" s="542"/>
      <c r="E19" s="542"/>
      <c r="F19" s="542"/>
      <c r="G19" s="260"/>
      <c r="H19" s="260"/>
      <c r="I19" s="260">
        <f t="shared" si="2"/>
        <v>64569</v>
      </c>
      <c r="J19" s="261">
        <f t="shared" ref="J19" si="4">C8+F8+H8+J8+C19+F19+H19</f>
        <v>64569</v>
      </c>
      <c r="K19" s="4"/>
      <c r="L19" s="4"/>
    </row>
    <row r="20" spans="1:12" ht="15.75" x14ac:dyDescent="0.25">
      <c r="A20" s="253" t="s">
        <v>184</v>
      </c>
      <c r="B20" s="260">
        <v>1305</v>
      </c>
      <c r="C20" s="260">
        <v>1305</v>
      </c>
      <c r="D20" s="542"/>
      <c r="E20" s="542"/>
      <c r="F20" s="542"/>
      <c r="G20" s="260"/>
      <c r="H20" s="260"/>
      <c r="I20" s="260">
        <f t="shared" si="2"/>
        <v>44505</v>
      </c>
      <c r="J20" s="261">
        <f>C9+F9+H9+J9+C20+F20+H20</f>
        <v>44505</v>
      </c>
      <c r="K20" s="4"/>
      <c r="L20" s="4"/>
    </row>
    <row r="21" spans="1:12" ht="31.5" x14ac:dyDescent="0.25">
      <c r="A21" s="253" t="s">
        <v>185</v>
      </c>
      <c r="B21" s="260">
        <v>12580</v>
      </c>
      <c r="C21" s="260">
        <v>12580</v>
      </c>
      <c r="D21" s="542"/>
      <c r="E21" s="542"/>
      <c r="F21" s="542"/>
      <c r="G21" s="260"/>
      <c r="H21" s="260"/>
      <c r="I21" s="260">
        <f t="shared" si="2"/>
        <v>245577</v>
      </c>
      <c r="J21" s="261">
        <f>C10+F10+H10+J10+C21+F21+H21</f>
        <v>245577</v>
      </c>
      <c r="K21" s="4"/>
      <c r="L21" s="4"/>
    </row>
    <row r="22" spans="1:12" ht="15.75" customHeight="1" x14ac:dyDescent="0.2">
      <c r="A22" s="254" t="s">
        <v>169</v>
      </c>
      <c r="B22" s="560">
        <f t="shared" ref="B22:H22" si="5">SUM(B17:B21)</f>
        <v>39527</v>
      </c>
      <c r="C22" s="560">
        <f>SUM(C17:C21)</f>
        <v>39527</v>
      </c>
      <c r="D22" s="560">
        <f t="shared" si="5"/>
        <v>5000</v>
      </c>
      <c r="E22" s="560">
        <f t="shared" si="5"/>
        <v>0</v>
      </c>
      <c r="F22" s="560">
        <f t="shared" si="5"/>
        <v>5000</v>
      </c>
      <c r="G22" s="560">
        <f t="shared" si="5"/>
        <v>0</v>
      </c>
      <c r="H22" s="560">
        <f t="shared" si="5"/>
        <v>0</v>
      </c>
      <c r="I22" s="560">
        <f>B11+D11+G11+I11+B22+D22+G22</f>
        <v>587797</v>
      </c>
      <c r="J22" s="561">
        <f>C11+F11+H11+J11+C22+F22+H22</f>
        <v>587797</v>
      </c>
      <c r="K22" s="4"/>
      <c r="L22" s="4"/>
    </row>
    <row r="23" spans="1:12" ht="31.5" x14ac:dyDescent="0.25">
      <c r="A23" s="254" t="s">
        <v>186</v>
      </c>
      <c r="B23" s="494"/>
      <c r="C23" s="494"/>
      <c r="D23" s="494"/>
      <c r="E23" s="494"/>
      <c r="F23" s="494"/>
      <c r="G23" s="494"/>
      <c r="H23" s="494"/>
      <c r="I23" s="260">
        <f>B12+D12+G12+I12+B23+D23+G23</f>
        <v>384416</v>
      </c>
      <c r="J23" s="261">
        <f>C12+E12+H12+J12+C23+E23+H23+F12</f>
        <v>384416</v>
      </c>
      <c r="K23" s="4"/>
      <c r="L23" s="4"/>
    </row>
    <row r="24" spans="1:12" ht="16.5" thickBot="1" x14ac:dyDescent="0.3">
      <c r="A24" s="497" t="s">
        <v>187</v>
      </c>
      <c r="B24" s="498">
        <f>B22+B23</f>
        <v>39527</v>
      </c>
      <c r="C24" s="498">
        <f>C22+C23</f>
        <v>39527</v>
      </c>
      <c r="D24" s="498">
        <f t="shared" ref="D24:H24" si="6">D22+D23</f>
        <v>5000</v>
      </c>
      <c r="E24" s="498">
        <f t="shared" si="6"/>
        <v>0</v>
      </c>
      <c r="F24" s="498">
        <f t="shared" si="6"/>
        <v>5000</v>
      </c>
      <c r="G24" s="498">
        <f>G22+G23</f>
        <v>0</v>
      </c>
      <c r="H24" s="498">
        <f t="shared" si="6"/>
        <v>0</v>
      </c>
      <c r="I24" s="501">
        <f>B13+D13+G13+I13+B24+D24+G24</f>
        <v>972213</v>
      </c>
      <c r="J24" s="263">
        <f>C13+F13+H13+J13+C24+F24+H24</f>
        <v>972213</v>
      </c>
      <c r="K24" s="4"/>
      <c r="L24" s="4"/>
    </row>
    <row r="25" spans="1:12" ht="16.5" thickTop="1" x14ac:dyDescent="0.25">
      <c r="A25" s="258"/>
      <c r="B25" s="259"/>
      <c r="C25" s="259"/>
      <c r="D25" s="18"/>
      <c r="E25" s="18"/>
      <c r="F25" s="18"/>
      <c r="G25" s="18"/>
      <c r="H25" s="18"/>
      <c r="I25" s="18"/>
      <c r="J25" s="18"/>
      <c r="K25" s="4"/>
      <c r="L25" s="4"/>
    </row>
    <row r="26" spans="1:12" ht="15.75" x14ac:dyDescent="0.25">
      <c r="A26" s="258"/>
      <c r="B26" s="259"/>
      <c r="C26" s="259"/>
      <c r="D26" s="18"/>
      <c r="E26" s="18"/>
      <c r="F26" s="18"/>
      <c r="G26" s="18"/>
      <c r="H26" s="18"/>
      <c r="I26" s="18"/>
      <c r="J26" s="18"/>
      <c r="K26" s="4"/>
      <c r="L26" s="4"/>
    </row>
    <row r="27" spans="1:12" ht="15" x14ac:dyDescent="0.2">
      <c r="A27" s="243"/>
      <c r="B27" s="243"/>
      <c r="C27" s="243"/>
      <c r="D27" s="4"/>
      <c r="E27" s="4"/>
      <c r="F27" s="4"/>
      <c r="G27" s="4"/>
      <c r="H27" s="4"/>
      <c r="I27" s="4"/>
      <c r="J27" s="4"/>
      <c r="K27" s="4"/>
      <c r="L27" s="4"/>
    </row>
    <row r="28" spans="1:12" ht="15" x14ac:dyDescent="0.2">
      <c r="A28" s="243"/>
      <c r="B28" s="243"/>
      <c r="C28" s="243"/>
    </row>
    <row r="29" spans="1:12" ht="15" x14ac:dyDescent="0.2">
      <c r="A29" s="243"/>
      <c r="B29" s="243"/>
      <c r="C29" s="243"/>
    </row>
    <row r="30" spans="1:12" ht="15" x14ac:dyDescent="0.2">
      <c r="A30" s="243"/>
      <c r="B30" s="243"/>
      <c r="C30" s="243"/>
    </row>
    <row r="31" spans="1:12" ht="15" x14ac:dyDescent="0.2">
      <c r="A31" s="243"/>
      <c r="B31" s="243"/>
      <c r="C31" s="243"/>
    </row>
    <row r="32" spans="1:12" ht="15" x14ac:dyDescent="0.2">
      <c r="A32" s="243"/>
      <c r="B32" s="243"/>
      <c r="C32" s="243"/>
    </row>
    <row r="33" spans="1:3" ht="15" x14ac:dyDescent="0.2">
      <c r="A33" s="243"/>
      <c r="B33" s="243"/>
      <c r="C33" s="243"/>
    </row>
    <row r="34" spans="1:3" ht="15" x14ac:dyDescent="0.2">
      <c r="A34" s="243"/>
      <c r="B34" s="243"/>
      <c r="C34" s="243"/>
    </row>
    <row r="35" spans="1:3" ht="15" x14ac:dyDescent="0.2">
      <c r="A35" s="243"/>
      <c r="B35" s="243"/>
      <c r="C35" s="243"/>
    </row>
    <row r="36" spans="1:3" ht="15" x14ac:dyDescent="0.2">
      <c r="A36" s="243"/>
      <c r="B36" s="243"/>
      <c r="C36" s="243"/>
    </row>
  </sheetData>
  <dataConsolidate/>
  <mergeCells count="11">
    <mergeCell ref="B15:C15"/>
    <mergeCell ref="D15:F15"/>
    <mergeCell ref="G15:H15"/>
    <mergeCell ref="I15:J15"/>
    <mergeCell ref="A1:K1"/>
    <mergeCell ref="A2:L2"/>
    <mergeCell ref="A3:K3"/>
    <mergeCell ref="B4:C4"/>
    <mergeCell ref="D4:F4"/>
    <mergeCell ref="G4:H4"/>
    <mergeCell ref="I4:J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0"/>
  <sheetViews>
    <sheetView view="pageBreakPreview" zoomScaleNormal="100" zoomScaleSheetLayoutView="100" workbookViewId="0">
      <selection activeCell="D23" sqref="D23"/>
    </sheetView>
  </sheetViews>
  <sheetFormatPr defaultRowHeight="12.75" x14ac:dyDescent="0.2"/>
  <cols>
    <col min="1" max="1" width="9.5703125" style="84" customWidth="1"/>
    <col min="2" max="2" width="83.85546875" style="84" customWidth="1"/>
    <col min="3" max="3" width="14.140625" style="84" customWidth="1"/>
    <col min="4" max="4" width="17.140625" style="84" customWidth="1"/>
    <col min="5" max="16384" width="9.140625" style="84"/>
  </cols>
  <sheetData>
    <row r="1" spans="1:4" x14ac:dyDescent="0.2">
      <c r="B1" s="85" t="s">
        <v>519</v>
      </c>
    </row>
    <row r="2" spans="1:4" x14ac:dyDescent="0.2">
      <c r="A2" s="663"/>
      <c r="B2" s="663"/>
      <c r="C2" s="85"/>
      <c r="D2" s="85"/>
    </row>
    <row r="3" spans="1:4" ht="19.5" customHeight="1" x14ac:dyDescent="0.2">
      <c r="A3" s="664" t="s">
        <v>404</v>
      </c>
      <c r="B3" s="664"/>
      <c r="C3" s="86"/>
      <c r="D3" s="86"/>
    </row>
    <row r="4" spans="1:4" ht="15.95" customHeight="1" thickBot="1" x14ac:dyDescent="0.25">
      <c r="A4" s="155"/>
      <c r="B4" s="250"/>
      <c r="D4" s="250" t="s">
        <v>146</v>
      </c>
    </row>
    <row r="5" spans="1:4" ht="46.5" customHeight="1" thickTop="1" x14ac:dyDescent="0.2">
      <c r="A5" s="546" t="s">
        <v>0</v>
      </c>
      <c r="B5" s="547" t="s">
        <v>111</v>
      </c>
      <c r="C5" s="559" t="s">
        <v>397</v>
      </c>
      <c r="D5" s="553" t="s">
        <v>512</v>
      </c>
    </row>
    <row r="6" spans="1:4" s="88" customFormat="1" ht="20.25" customHeight="1" x14ac:dyDescent="0.2">
      <c r="A6" s="548">
        <v>1</v>
      </c>
      <c r="B6" s="272" t="s">
        <v>112</v>
      </c>
      <c r="C6" s="273">
        <v>158119</v>
      </c>
      <c r="D6" s="273">
        <v>158119</v>
      </c>
    </row>
    <row r="7" spans="1:4" s="88" customFormat="1" ht="15.75" customHeight="1" x14ac:dyDescent="0.2">
      <c r="A7" s="548">
        <v>2</v>
      </c>
      <c r="B7" s="274" t="s">
        <v>113</v>
      </c>
      <c r="C7" s="275">
        <v>252870</v>
      </c>
      <c r="D7" s="275">
        <v>252870</v>
      </c>
    </row>
    <row r="8" spans="1:4" s="88" customFormat="1" ht="30.75" customHeight="1" x14ac:dyDescent="0.2">
      <c r="A8" s="548">
        <v>3</v>
      </c>
      <c r="B8" s="274" t="s">
        <v>114</v>
      </c>
      <c r="C8" s="273">
        <v>338792</v>
      </c>
      <c r="D8" s="273">
        <v>338792</v>
      </c>
    </row>
    <row r="9" spans="1:4" ht="19.5" customHeight="1" x14ac:dyDescent="0.2">
      <c r="A9" s="548">
        <v>4</v>
      </c>
      <c r="B9" s="274" t="s">
        <v>332</v>
      </c>
      <c r="C9" s="273">
        <v>16915</v>
      </c>
      <c r="D9" s="273">
        <v>16915</v>
      </c>
    </row>
    <row r="10" spans="1:4" ht="19.5" customHeight="1" x14ac:dyDescent="0.2">
      <c r="A10" s="548">
        <v>5</v>
      </c>
      <c r="B10" s="274" t="s">
        <v>115</v>
      </c>
      <c r="C10" s="273">
        <v>199034</v>
      </c>
      <c r="D10" s="273">
        <v>199034</v>
      </c>
    </row>
    <row r="11" spans="1:4" ht="19.5" customHeight="1" x14ac:dyDescent="0.2">
      <c r="A11" s="548"/>
      <c r="B11" s="274" t="s">
        <v>237</v>
      </c>
      <c r="C11" s="273">
        <v>160000</v>
      </c>
      <c r="D11" s="273">
        <v>160000</v>
      </c>
    </row>
    <row r="12" spans="1:4" ht="19.5" customHeight="1" x14ac:dyDescent="0.2">
      <c r="A12" s="548">
        <v>6</v>
      </c>
      <c r="B12" s="276" t="s">
        <v>376</v>
      </c>
      <c r="C12" s="277">
        <f>SUM(C6:C11)-C11</f>
        <v>965730</v>
      </c>
      <c r="D12" s="277">
        <f>SUM(D6:D11)-D11</f>
        <v>965730</v>
      </c>
    </row>
    <row r="13" spans="1:4" ht="25.5" customHeight="1" x14ac:dyDescent="0.2">
      <c r="A13" s="548">
        <v>7</v>
      </c>
      <c r="B13" s="274" t="s">
        <v>116</v>
      </c>
      <c r="C13" s="273">
        <v>59206</v>
      </c>
      <c r="D13" s="273">
        <v>59206</v>
      </c>
    </row>
    <row r="14" spans="1:4" ht="19.5" customHeight="1" x14ac:dyDescent="0.2">
      <c r="A14" s="548">
        <v>8</v>
      </c>
      <c r="B14" s="276" t="s">
        <v>377</v>
      </c>
      <c r="C14" s="278">
        <f>SUM(C13)</f>
        <v>59206</v>
      </c>
      <c r="D14" s="278">
        <f>SUM(D13)</f>
        <v>59206</v>
      </c>
    </row>
    <row r="15" spans="1:4" ht="30.75" customHeight="1" x14ac:dyDescent="0.2">
      <c r="A15" s="548">
        <v>9</v>
      </c>
      <c r="B15" s="274" t="s">
        <v>252</v>
      </c>
      <c r="C15" s="273">
        <v>540000</v>
      </c>
      <c r="D15" s="273">
        <v>540000</v>
      </c>
    </row>
    <row r="16" spans="1:4" ht="19.5" customHeight="1" x14ac:dyDescent="0.2">
      <c r="A16" s="548">
        <v>10</v>
      </c>
      <c r="B16" s="276" t="s">
        <v>378</v>
      </c>
      <c r="C16" s="277">
        <f>C15</f>
        <v>540000</v>
      </c>
      <c r="D16" s="277">
        <f>D15</f>
        <v>540000</v>
      </c>
    </row>
    <row r="17" spans="1:4" ht="19.5" customHeight="1" x14ac:dyDescent="0.2">
      <c r="A17" s="548">
        <v>11</v>
      </c>
      <c r="B17" s="274" t="s">
        <v>267</v>
      </c>
      <c r="C17" s="273">
        <v>189000</v>
      </c>
      <c r="D17" s="273">
        <v>189000</v>
      </c>
    </row>
    <row r="18" spans="1:4" ht="19.5" customHeight="1" x14ac:dyDescent="0.2">
      <c r="A18" s="548">
        <v>12</v>
      </c>
      <c r="B18" s="274" t="s">
        <v>117</v>
      </c>
      <c r="C18" s="273">
        <v>570000</v>
      </c>
      <c r="D18" s="273">
        <v>570000</v>
      </c>
    </row>
    <row r="19" spans="1:4" ht="19.5" customHeight="1" x14ac:dyDescent="0.2">
      <c r="A19" s="548">
        <v>13</v>
      </c>
      <c r="B19" s="274" t="s">
        <v>118</v>
      </c>
      <c r="C19" s="273">
        <v>39000</v>
      </c>
      <c r="D19" s="273">
        <v>39000</v>
      </c>
    </row>
    <row r="20" spans="1:4" ht="19.5" customHeight="1" x14ac:dyDescent="0.2">
      <c r="A20" s="548">
        <v>14</v>
      </c>
      <c r="B20" s="274" t="s">
        <v>119</v>
      </c>
      <c r="C20" s="273">
        <v>250</v>
      </c>
      <c r="D20" s="273">
        <v>250</v>
      </c>
    </row>
    <row r="21" spans="1:4" ht="19.5" customHeight="1" x14ac:dyDescent="0.2">
      <c r="A21" s="548">
        <v>15</v>
      </c>
      <c r="B21" s="276" t="s">
        <v>379</v>
      </c>
      <c r="C21" s="277">
        <f>SUM(C18:C20)</f>
        <v>609250</v>
      </c>
      <c r="D21" s="277">
        <f>SUM(D18:D20)</f>
        <v>609250</v>
      </c>
    </row>
    <row r="22" spans="1:4" ht="19.5" customHeight="1" x14ac:dyDescent="0.2">
      <c r="A22" s="548">
        <v>16</v>
      </c>
      <c r="B22" s="274" t="s">
        <v>120</v>
      </c>
      <c r="C22" s="273">
        <v>1750</v>
      </c>
      <c r="D22" s="273">
        <v>1750</v>
      </c>
    </row>
    <row r="23" spans="1:4" ht="19.5" customHeight="1" x14ac:dyDescent="0.2">
      <c r="A23" s="548">
        <v>17</v>
      </c>
      <c r="B23" s="276" t="s">
        <v>380</v>
      </c>
      <c r="C23" s="277">
        <f>C21+C22+C17</f>
        <v>800000</v>
      </c>
      <c r="D23" s="277">
        <f>D21+D22+D17</f>
        <v>800000</v>
      </c>
    </row>
    <row r="24" spans="1:4" ht="19.5" customHeight="1" x14ac:dyDescent="0.2">
      <c r="A24" s="548">
        <v>18</v>
      </c>
      <c r="B24" s="279" t="s">
        <v>121</v>
      </c>
      <c r="C24" s="273">
        <v>800</v>
      </c>
      <c r="D24" s="273">
        <v>800</v>
      </c>
    </row>
    <row r="25" spans="1:4" ht="19.5" customHeight="1" x14ac:dyDescent="0.2">
      <c r="A25" s="548">
        <v>19</v>
      </c>
      <c r="B25" s="279" t="s">
        <v>122</v>
      </c>
      <c r="C25" s="273">
        <v>58706</v>
      </c>
      <c r="D25" s="273">
        <v>58706</v>
      </c>
    </row>
    <row r="26" spans="1:4" ht="19.5" customHeight="1" x14ac:dyDescent="0.2">
      <c r="A26" s="548">
        <v>20</v>
      </c>
      <c r="B26" s="279" t="s">
        <v>288</v>
      </c>
      <c r="C26" s="273">
        <v>58000</v>
      </c>
      <c r="D26" s="273">
        <v>58000</v>
      </c>
    </row>
    <row r="27" spans="1:4" ht="19.5" customHeight="1" x14ac:dyDescent="0.2">
      <c r="A27" s="548">
        <v>21</v>
      </c>
      <c r="B27" s="279" t="s">
        <v>123</v>
      </c>
      <c r="C27" s="273">
        <v>1300</v>
      </c>
      <c r="D27" s="273">
        <v>1300</v>
      </c>
    </row>
    <row r="28" spans="1:4" ht="19.5" customHeight="1" x14ac:dyDescent="0.2">
      <c r="A28" s="548">
        <v>22</v>
      </c>
      <c r="B28" s="279" t="s">
        <v>249</v>
      </c>
      <c r="C28" s="273">
        <v>20000</v>
      </c>
      <c r="D28" s="273">
        <v>20000</v>
      </c>
    </row>
    <row r="29" spans="1:4" ht="19.5" customHeight="1" x14ac:dyDescent="0.2">
      <c r="A29" s="548">
        <v>23</v>
      </c>
      <c r="B29" s="279" t="s">
        <v>124</v>
      </c>
      <c r="C29" s="273">
        <v>1000</v>
      </c>
      <c r="D29" s="273">
        <v>1000</v>
      </c>
    </row>
    <row r="30" spans="1:4" ht="19.5" customHeight="1" x14ac:dyDescent="0.2">
      <c r="A30" s="548">
        <v>24</v>
      </c>
      <c r="B30" s="279" t="s">
        <v>125</v>
      </c>
      <c r="C30" s="273">
        <v>320643</v>
      </c>
      <c r="D30" s="273">
        <v>320643</v>
      </c>
    </row>
    <row r="31" spans="1:4" ht="19.5" customHeight="1" x14ac:dyDescent="0.2">
      <c r="A31" s="548">
        <v>25</v>
      </c>
      <c r="B31" s="279" t="s">
        <v>250</v>
      </c>
      <c r="C31" s="273">
        <v>23000</v>
      </c>
      <c r="D31" s="273">
        <v>23000</v>
      </c>
    </row>
    <row r="32" spans="1:4" ht="19.5" customHeight="1" x14ac:dyDescent="0.2">
      <c r="A32" s="548">
        <v>26</v>
      </c>
      <c r="B32" s="279" t="s">
        <v>126</v>
      </c>
      <c r="C32" s="273">
        <v>150</v>
      </c>
      <c r="D32" s="273">
        <v>150</v>
      </c>
    </row>
    <row r="33" spans="1:4" ht="19.5" customHeight="1" x14ac:dyDescent="0.2">
      <c r="A33" s="548">
        <v>27</v>
      </c>
      <c r="B33" s="279" t="s">
        <v>127</v>
      </c>
      <c r="C33" s="273">
        <v>800</v>
      </c>
      <c r="D33" s="273">
        <v>800</v>
      </c>
    </row>
    <row r="34" spans="1:4" ht="19.5" customHeight="1" x14ac:dyDescent="0.2">
      <c r="A34" s="548">
        <v>28</v>
      </c>
      <c r="B34" s="280" t="s">
        <v>381</v>
      </c>
      <c r="C34" s="281">
        <f>SUM(C24:C33)</f>
        <v>484399</v>
      </c>
      <c r="D34" s="281">
        <f>SUM(D24:D33)</f>
        <v>484399</v>
      </c>
    </row>
    <row r="35" spans="1:4" ht="19.5" customHeight="1" x14ac:dyDescent="0.2">
      <c r="A35" s="548">
        <v>29</v>
      </c>
      <c r="B35" s="279" t="s">
        <v>128</v>
      </c>
      <c r="C35" s="273">
        <v>168276</v>
      </c>
      <c r="D35" s="273">
        <v>168276</v>
      </c>
    </row>
    <row r="36" spans="1:4" ht="19.5" customHeight="1" x14ac:dyDescent="0.2">
      <c r="A36" s="548">
        <v>30</v>
      </c>
      <c r="B36" s="276" t="s">
        <v>382</v>
      </c>
      <c r="C36" s="277">
        <f>C35</f>
        <v>168276</v>
      </c>
      <c r="D36" s="277">
        <f>D35</f>
        <v>168276</v>
      </c>
    </row>
    <row r="37" spans="1:4" ht="39" customHeight="1" x14ac:dyDescent="0.2">
      <c r="A37" s="548">
        <v>31</v>
      </c>
      <c r="B37" s="274" t="s">
        <v>527</v>
      </c>
      <c r="C37" s="273">
        <v>500</v>
      </c>
      <c r="D37" s="273">
        <v>10500</v>
      </c>
    </row>
    <row r="38" spans="1:4" ht="33" customHeight="1" x14ac:dyDescent="0.2">
      <c r="A38" s="548">
        <v>32</v>
      </c>
      <c r="B38" s="279" t="s">
        <v>535</v>
      </c>
      <c r="C38" s="273">
        <v>1000</v>
      </c>
      <c r="D38" s="620">
        <v>4884</v>
      </c>
    </row>
    <row r="39" spans="1:4" ht="19.5" customHeight="1" x14ac:dyDescent="0.2">
      <c r="A39" s="548">
        <v>33</v>
      </c>
      <c r="B39" s="276" t="s">
        <v>383</v>
      </c>
      <c r="C39" s="277">
        <f>SUM(C37:C38)</f>
        <v>1500</v>
      </c>
      <c r="D39" s="277">
        <f>SUM(D37:D38)</f>
        <v>15384</v>
      </c>
    </row>
    <row r="40" spans="1:4" ht="29.25" customHeight="1" x14ac:dyDescent="0.2">
      <c r="A40" s="548">
        <v>34</v>
      </c>
      <c r="B40" s="274" t="s">
        <v>129</v>
      </c>
      <c r="C40" s="273">
        <v>3000</v>
      </c>
      <c r="D40" s="273">
        <v>3000</v>
      </c>
    </row>
    <row r="41" spans="1:4" ht="19.5" customHeight="1" x14ac:dyDescent="0.2">
      <c r="A41" s="548">
        <v>35</v>
      </c>
      <c r="B41" s="279" t="s">
        <v>251</v>
      </c>
      <c r="C41" s="273">
        <v>1000</v>
      </c>
      <c r="D41" s="273">
        <v>1000</v>
      </c>
    </row>
    <row r="42" spans="1:4" ht="19.5" customHeight="1" x14ac:dyDescent="0.2">
      <c r="A42" s="548">
        <v>36</v>
      </c>
      <c r="B42" s="276" t="s">
        <v>384</v>
      </c>
      <c r="C42" s="277">
        <f>SUM(C40:C41)</f>
        <v>4000</v>
      </c>
      <c r="D42" s="277">
        <f>SUM(D40:D41)</f>
        <v>4000</v>
      </c>
    </row>
    <row r="43" spans="1:4" ht="19.5" customHeight="1" x14ac:dyDescent="0.2">
      <c r="A43" s="548">
        <v>37</v>
      </c>
      <c r="B43" s="280" t="s">
        <v>453</v>
      </c>
      <c r="C43" s="281">
        <f>C12+C16+C23+C34+C36+C39+C42+C14</f>
        <v>3023111</v>
      </c>
      <c r="D43" s="281">
        <f>D12+D16+D23+D34+D36+D39+D42+D14</f>
        <v>3036995</v>
      </c>
    </row>
    <row r="44" spans="1:4" ht="21.75" customHeight="1" x14ac:dyDescent="0.2">
      <c r="A44" s="548">
        <v>38</v>
      </c>
      <c r="B44" s="282" t="s">
        <v>130</v>
      </c>
      <c r="C44" s="273">
        <v>2280000</v>
      </c>
      <c r="D44" s="549">
        <v>2280000</v>
      </c>
    </row>
    <row r="45" spans="1:4" ht="21.75" customHeight="1" x14ac:dyDescent="0.2">
      <c r="A45" s="548">
        <v>39</v>
      </c>
      <c r="B45" s="282" t="s">
        <v>398</v>
      </c>
      <c r="C45" s="273">
        <v>300000</v>
      </c>
      <c r="D45" s="549">
        <v>300000</v>
      </c>
    </row>
    <row r="46" spans="1:4" ht="21.75" customHeight="1" x14ac:dyDescent="0.2">
      <c r="A46" s="548">
        <v>40</v>
      </c>
      <c r="B46" s="282" t="s">
        <v>374</v>
      </c>
      <c r="C46" s="273">
        <v>250000</v>
      </c>
      <c r="D46" s="549">
        <v>250000</v>
      </c>
    </row>
    <row r="47" spans="1:4" ht="21.75" customHeight="1" x14ac:dyDescent="0.2">
      <c r="A47" s="548">
        <v>41</v>
      </c>
      <c r="B47" s="283" t="s">
        <v>454</v>
      </c>
      <c r="C47" s="343">
        <f>C44+C46+C45</f>
        <v>2830000</v>
      </c>
      <c r="D47" s="343">
        <f>D44+D46+D45</f>
        <v>2830000</v>
      </c>
    </row>
    <row r="48" spans="1:4" ht="27" customHeight="1" thickBot="1" x14ac:dyDescent="0.25">
      <c r="A48" s="550">
        <v>42</v>
      </c>
      <c r="B48" s="551" t="s">
        <v>455</v>
      </c>
      <c r="C48" s="552">
        <f>C43+C47</f>
        <v>5853111</v>
      </c>
      <c r="D48" s="552">
        <f>D43+D47</f>
        <v>5866995</v>
      </c>
    </row>
    <row r="49" ht="13.5" thickTop="1" x14ac:dyDescent="0.2"/>
    <row r="50" ht="12" customHeight="1" x14ac:dyDescent="0.2"/>
  </sheetData>
  <mergeCells count="2">
    <mergeCell ref="A2:B2"/>
    <mergeCell ref="A3:B3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94"/>
  <sheetViews>
    <sheetView view="pageBreakPreview" topLeftCell="A50" zoomScaleNormal="100" zoomScaleSheetLayoutView="100" workbookViewId="0">
      <selection activeCell="D23" sqref="D23"/>
    </sheetView>
  </sheetViews>
  <sheetFormatPr defaultRowHeight="12.75" x14ac:dyDescent="0.2"/>
  <cols>
    <col min="1" max="1" width="9.140625" style="84" customWidth="1"/>
    <col min="2" max="2" width="87.5703125" style="84" customWidth="1"/>
    <col min="3" max="3" width="18.5703125" style="84" customWidth="1"/>
    <col min="4" max="4" width="19.28515625" style="84" customWidth="1"/>
    <col min="5" max="21" width="2.7109375" style="84" customWidth="1"/>
    <col min="22" max="22" width="29.5703125" style="84" customWidth="1"/>
    <col min="23" max="25" width="2.7109375" style="84" customWidth="1"/>
    <col min="26" max="26" width="21" style="84" customWidth="1"/>
    <col min="27" max="28" width="2.7109375" style="84" customWidth="1"/>
    <col min="29" max="16384" width="9.140625" style="84"/>
  </cols>
  <sheetData>
    <row r="1" spans="1:33" ht="21" customHeight="1" x14ac:dyDescent="0.2">
      <c r="A1" s="663" t="s">
        <v>520</v>
      </c>
      <c r="B1" s="663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/>
      <c r="AA1"/>
      <c r="AB1"/>
      <c r="AC1"/>
      <c r="AD1"/>
      <c r="AE1"/>
      <c r="AF1"/>
      <c r="AG1"/>
    </row>
    <row r="2" spans="1:33" ht="25.5" customHeight="1" x14ac:dyDescent="0.2">
      <c r="A2" s="664" t="s">
        <v>399</v>
      </c>
      <c r="B2" s="664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/>
      <c r="AA2"/>
      <c r="AB2"/>
      <c r="AC2"/>
      <c r="AD2"/>
      <c r="AE2"/>
      <c r="AF2"/>
      <c r="AG2"/>
    </row>
    <row r="3" spans="1:33" ht="19.5" customHeight="1" thickBot="1" x14ac:dyDescent="0.25">
      <c r="A3" s="554"/>
      <c r="B3" s="555"/>
      <c r="D3" s="555" t="s">
        <v>146</v>
      </c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/>
      <c r="AA3"/>
      <c r="AB3"/>
      <c r="AC3"/>
      <c r="AD3"/>
      <c r="AE3"/>
      <c r="AF3"/>
      <c r="AG3"/>
    </row>
    <row r="4" spans="1:33" ht="52.5" customHeight="1" thickTop="1" x14ac:dyDescent="0.2">
      <c r="A4" s="546"/>
      <c r="B4" s="556" t="s">
        <v>111</v>
      </c>
      <c r="C4" s="559" t="s">
        <v>392</v>
      </c>
      <c r="D4" s="553" t="s">
        <v>512</v>
      </c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/>
      <c r="AA4"/>
      <c r="AB4"/>
      <c r="AC4"/>
      <c r="AD4"/>
      <c r="AE4"/>
      <c r="AF4"/>
      <c r="AG4"/>
    </row>
    <row r="5" spans="1:33" ht="17.25" customHeight="1" x14ac:dyDescent="0.2">
      <c r="A5" s="557">
        <v>1</v>
      </c>
      <c r="B5" s="371" t="s">
        <v>143</v>
      </c>
      <c r="C5" s="278">
        <v>118420</v>
      </c>
      <c r="D5" s="278">
        <v>118420</v>
      </c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  <c r="X5" s="362"/>
      <c r="Y5" s="362"/>
      <c r="Z5"/>
      <c r="AA5"/>
      <c r="AB5"/>
      <c r="AC5"/>
      <c r="AD5"/>
      <c r="AE5"/>
      <c r="AF5"/>
      <c r="AG5"/>
    </row>
    <row r="6" spans="1:33" s="88" customFormat="1" ht="20.25" customHeight="1" x14ac:dyDescent="0.2">
      <c r="A6" s="557">
        <v>2</v>
      </c>
      <c r="B6" s="371" t="s">
        <v>99</v>
      </c>
      <c r="C6" s="278">
        <v>22500</v>
      </c>
      <c r="D6" s="278">
        <v>22500</v>
      </c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2"/>
      <c r="R6" s="362"/>
      <c r="S6" s="362"/>
      <c r="T6" s="362"/>
      <c r="U6" s="362"/>
      <c r="V6" s="362"/>
      <c r="W6" s="362"/>
      <c r="X6" s="362"/>
      <c r="Y6" s="362"/>
    </row>
    <row r="7" spans="1:33" ht="15.75" customHeight="1" x14ac:dyDescent="0.2">
      <c r="A7" s="557">
        <v>3</v>
      </c>
      <c r="B7" s="272" t="s">
        <v>239</v>
      </c>
      <c r="C7" s="273">
        <v>200</v>
      </c>
      <c r="D7" s="273">
        <v>200</v>
      </c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/>
      <c r="AA7"/>
      <c r="AB7"/>
      <c r="AC7" s="665"/>
      <c r="AD7" s="665"/>
      <c r="AE7" s="665"/>
      <c r="AF7" s="665"/>
    </row>
    <row r="8" spans="1:33" ht="19.5" customHeight="1" x14ac:dyDescent="0.2">
      <c r="A8" s="557">
        <v>4</v>
      </c>
      <c r="B8" s="272" t="s">
        <v>240</v>
      </c>
      <c r="C8" s="273">
        <v>2500</v>
      </c>
      <c r="D8" s="273">
        <v>2500</v>
      </c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/>
      <c r="AA8"/>
      <c r="AB8"/>
    </row>
    <row r="9" spans="1:33" ht="19.5" customHeight="1" x14ac:dyDescent="0.2">
      <c r="A9" s="557">
        <v>5</v>
      </c>
      <c r="B9" s="371" t="s">
        <v>5</v>
      </c>
      <c r="C9" s="278">
        <f>C7+C8</f>
        <v>2700</v>
      </c>
      <c r="D9" s="278">
        <f>D7+D8</f>
        <v>2700</v>
      </c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2"/>
      <c r="Q9" s="362"/>
      <c r="R9" s="362"/>
      <c r="S9" s="362"/>
      <c r="T9" s="362"/>
      <c r="U9" s="362"/>
      <c r="V9" s="362"/>
      <c r="W9" s="362"/>
      <c r="X9" s="362"/>
      <c r="Y9" s="362"/>
      <c r="Z9"/>
      <c r="AA9"/>
      <c r="AB9"/>
      <c r="AC9"/>
      <c r="AD9"/>
      <c r="AE9"/>
      <c r="AF9"/>
      <c r="AG9"/>
    </row>
    <row r="10" spans="1:33" ht="19.5" customHeight="1" x14ac:dyDescent="0.2">
      <c r="A10" s="557">
        <v>6</v>
      </c>
      <c r="B10" s="272" t="s">
        <v>241</v>
      </c>
      <c r="C10" s="273">
        <v>1000</v>
      </c>
      <c r="D10" s="273">
        <v>1000</v>
      </c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/>
      <c r="AA10"/>
      <c r="AB10"/>
      <c r="AC10"/>
      <c r="AD10"/>
      <c r="AE10"/>
      <c r="AF10"/>
      <c r="AG10"/>
    </row>
    <row r="11" spans="1:33" ht="19.5" customHeight="1" x14ac:dyDescent="0.2">
      <c r="A11" s="557">
        <v>7</v>
      </c>
      <c r="B11" s="272" t="s">
        <v>336</v>
      </c>
      <c r="C11" s="273">
        <v>600</v>
      </c>
      <c r="D11" s="273">
        <v>600</v>
      </c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/>
      <c r="AA11"/>
      <c r="AB11"/>
      <c r="AC11"/>
      <c r="AD11"/>
      <c r="AE11"/>
      <c r="AF11"/>
      <c r="AG11"/>
    </row>
    <row r="12" spans="1:33" ht="19.5" customHeight="1" x14ac:dyDescent="0.2">
      <c r="A12" s="557">
        <v>8</v>
      </c>
      <c r="B12" s="371" t="s">
        <v>456</v>
      </c>
      <c r="C12" s="278">
        <f>C10+C11</f>
        <v>1600</v>
      </c>
      <c r="D12" s="278">
        <f>D10+D11</f>
        <v>1600</v>
      </c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/>
      <c r="AA12"/>
      <c r="AB12"/>
      <c r="AC12"/>
      <c r="AD12"/>
      <c r="AE12"/>
      <c r="AF12"/>
      <c r="AG12"/>
    </row>
    <row r="13" spans="1:33" ht="19.5" customHeight="1" x14ac:dyDescent="0.2">
      <c r="A13" s="557">
        <v>9</v>
      </c>
      <c r="B13" s="272" t="s">
        <v>242</v>
      </c>
      <c r="C13" s="273">
        <v>37500</v>
      </c>
      <c r="D13" s="273">
        <v>37500</v>
      </c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/>
      <c r="AA13"/>
      <c r="AB13"/>
      <c r="AC13"/>
      <c r="AD13"/>
      <c r="AE13"/>
      <c r="AF13"/>
      <c r="AG13"/>
    </row>
    <row r="14" spans="1:33" ht="19.5" customHeight="1" x14ac:dyDescent="0.2">
      <c r="A14" s="557">
        <v>10</v>
      </c>
      <c r="B14" s="272" t="s">
        <v>100</v>
      </c>
      <c r="C14" s="273">
        <v>1000</v>
      </c>
      <c r="D14" s="273">
        <v>1000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/>
      <c r="AA14"/>
      <c r="AB14"/>
      <c r="AC14"/>
      <c r="AD14"/>
      <c r="AE14"/>
      <c r="AF14"/>
      <c r="AG14"/>
    </row>
    <row r="15" spans="1:33" ht="19.5" customHeight="1" x14ac:dyDescent="0.2">
      <c r="A15" s="557">
        <v>11</v>
      </c>
      <c r="B15" s="272" t="s">
        <v>243</v>
      </c>
      <c r="C15" s="273">
        <v>65000</v>
      </c>
      <c r="D15" s="273">
        <v>65000</v>
      </c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/>
      <c r="AA15"/>
      <c r="AB15"/>
      <c r="AC15"/>
      <c r="AD15"/>
      <c r="AE15"/>
      <c r="AF15"/>
      <c r="AG15"/>
    </row>
    <row r="16" spans="1:33" ht="19.5" customHeight="1" x14ac:dyDescent="0.2">
      <c r="A16" s="557">
        <v>12</v>
      </c>
      <c r="B16" s="272" t="s">
        <v>244</v>
      </c>
      <c r="C16" s="273">
        <v>4000</v>
      </c>
      <c r="D16" s="273">
        <v>4000</v>
      </c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/>
      <c r="AA16"/>
      <c r="AB16"/>
      <c r="AC16"/>
      <c r="AD16"/>
      <c r="AE16"/>
      <c r="AF16"/>
      <c r="AG16"/>
    </row>
    <row r="17" spans="1:26" ht="19.5" customHeight="1" x14ac:dyDescent="0.2">
      <c r="A17" s="557">
        <v>13</v>
      </c>
      <c r="B17" s="372" t="s">
        <v>245</v>
      </c>
      <c r="C17" s="273">
        <v>1300</v>
      </c>
      <c r="D17" s="273">
        <v>1300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/>
    </row>
    <row r="18" spans="1:26" ht="19.5" customHeight="1" x14ac:dyDescent="0.2">
      <c r="A18" s="557">
        <v>14</v>
      </c>
      <c r="B18" s="373" t="s">
        <v>246</v>
      </c>
      <c r="C18" s="374">
        <v>4500</v>
      </c>
      <c r="D18" s="374">
        <v>4500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/>
    </row>
    <row r="19" spans="1:26" ht="19.5" customHeight="1" x14ac:dyDescent="0.2">
      <c r="A19" s="557">
        <v>15</v>
      </c>
      <c r="B19" s="272" t="s">
        <v>247</v>
      </c>
      <c r="C19" s="273">
        <v>43000</v>
      </c>
      <c r="D19" s="273">
        <v>43000</v>
      </c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/>
    </row>
    <row r="20" spans="1:26" ht="19.5" customHeight="1" x14ac:dyDescent="0.2">
      <c r="A20" s="557">
        <v>16</v>
      </c>
      <c r="B20" s="371" t="s">
        <v>232</v>
      </c>
      <c r="C20" s="278">
        <f>C13+C14+C15+C16+C17+C18+C19</f>
        <v>156300</v>
      </c>
      <c r="D20" s="278">
        <f>D13+D14+D15+D16+D17+D18+D19</f>
        <v>156300</v>
      </c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T20" s="362"/>
      <c r="U20" s="362"/>
      <c r="V20" s="362"/>
      <c r="W20" s="362"/>
      <c r="X20" s="362"/>
      <c r="Y20" s="362"/>
      <c r="Z20" s="84">
        <v>0</v>
      </c>
    </row>
    <row r="21" spans="1:26" ht="19.5" customHeight="1" x14ac:dyDescent="0.2">
      <c r="A21" s="557">
        <v>17</v>
      </c>
      <c r="B21" s="272" t="s">
        <v>101</v>
      </c>
      <c r="C21" s="273">
        <v>3000</v>
      </c>
      <c r="D21" s="273">
        <v>3000</v>
      </c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/>
    </row>
    <row r="22" spans="1:26" ht="19.5" customHeight="1" x14ac:dyDescent="0.2">
      <c r="A22" s="557">
        <v>18</v>
      </c>
      <c r="B22" s="272" t="s">
        <v>102</v>
      </c>
      <c r="C22" s="273">
        <v>3500</v>
      </c>
      <c r="D22" s="273">
        <v>3500</v>
      </c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/>
    </row>
    <row r="23" spans="1:26" ht="19.5" customHeight="1" x14ac:dyDescent="0.2">
      <c r="A23" s="557">
        <v>19</v>
      </c>
      <c r="B23" s="371" t="s">
        <v>225</v>
      </c>
      <c r="C23" s="278">
        <f>C21+C22</f>
        <v>6500</v>
      </c>
      <c r="D23" s="278">
        <f>D21+D22</f>
        <v>6500</v>
      </c>
      <c r="E23" s="362"/>
      <c r="F23" s="362"/>
      <c r="G23" s="362"/>
      <c r="H23" s="362"/>
      <c r="I23" s="362"/>
      <c r="J23" s="362"/>
      <c r="K23" s="362"/>
      <c r="L23" s="362"/>
      <c r="M23" s="362"/>
      <c r="N23" s="362"/>
      <c r="O23" s="362"/>
      <c r="P23" s="362"/>
      <c r="Q23" s="362"/>
      <c r="R23" s="362"/>
      <c r="S23" s="362"/>
      <c r="T23" s="362"/>
      <c r="U23" s="362"/>
      <c r="V23" s="362"/>
      <c r="W23" s="362"/>
      <c r="X23" s="362"/>
      <c r="Y23" s="362"/>
      <c r="Z23"/>
    </row>
    <row r="24" spans="1:26" ht="19.5" customHeight="1" x14ac:dyDescent="0.2">
      <c r="A24" s="557">
        <v>20</v>
      </c>
      <c r="B24" s="272" t="s">
        <v>103</v>
      </c>
      <c r="C24" s="273">
        <v>330793</v>
      </c>
      <c r="D24" s="273">
        <v>330793</v>
      </c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/>
    </row>
    <row r="25" spans="1:26" ht="19.5" customHeight="1" x14ac:dyDescent="0.2">
      <c r="A25" s="557">
        <v>21</v>
      </c>
      <c r="B25" s="272" t="s">
        <v>104</v>
      </c>
      <c r="C25" s="273">
        <v>21500</v>
      </c>
      <c r="D25" s="273">
        <v>21500</v>
      </c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/>
    </row>
    <row r="26" spans="1:26" ht="19.5" customHeight="1" x14ac:dyDescent="0.25">
      <c r="A26" s="557">
        <v>22</v>
      </c>
      <c r="B26" s="375" t="s">
        <v>226</v>
      </c>
      <c r="C26" s="273">
        <v>4000</v>
      </c>
      <c r="D26" s="273">
        <v>4000</v>
      </c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/>
    </row>
    <row r="27" spans="1:26" ht="21" customHeight="1" x14ac:dyDescent="0.2">
      <c r="A27" s="557">
        <v>23</v>
      </c>
      <c r="B27" s="272" t="s">
        <v>248</v>
      </c>
      <c r="C27" s="273">
        <v>12400</v>
      </c>
      <c r="D27" s="273">
        <v>12400</v>
      </c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/>
    </row>
    <row r="28" spans="1:26" ht="19.5" customHeight="1" x14ac:dyDescent="0.2">
      <c r="A28" s="557">
        <v>24</v>
      </c>
      <c r="B28" s="371" t="s">
        <v>457</v>
      </c>
      <c r="C28" s="278">
        <f>C24+C25+C26+C27</f>
        <v>368693</v>
      </c>
      <c r="D28" s="278">
        <f>D24+D25+D26+D27</f>
        <v>368693</v>
      </c>
      <c r="E28" s="362"/>
      <c r="F28" s="362"/>
      <c r="G28" s="362"/>
      <c r="H28" s="362"/>
      <c r="I28" s="362"/>
      <c r="J28" s="362"/>
      <c r="K28" s="362"/>
      <c r="L28" s="362"/>
      <c r="M28" s="362"/>
      <c r="N28" s="362"/>
      <c r="O28" s="362"/>
      <c r="P28" s="362"/>
      <c r="Q28" s="362"/>
      <c r="R28" s="362"/>
      <c r="S28" s="362"/>
      <c r="T28" s="362"/>
      <c r="U28" s="362"/>
      <c r="V28" s="362"/>
      <c r="W28" s="362"/>
      <c r="X28" s="362"/>
      <c r="Y28" s="362"/>
      <c r="Z28"/>
    </row>
    <row r="29" spans="1:26" ht="19.5" customHeight="1" x14ac:dyDescent="0.2">
      <c r="A29" s="557">
        <v>25</v>
      </c>
      <c r="B29" s="371" t="s">
        <v>458</v>
      </c>
      <c r="C29" s="278">
        <f>C28+C23+C20+C12+C9</f>
        <v>535793</v>
      </c>
      <c r="D29" s="278">
        <f>D28+D23+D20+D12+D9</f>
        <v>535793</v>
      </c>
      <c r="E29" s="362"/>
      <c r="F29" s="362"/>
      <c r="G29" s="362"/>
      <c r="H29" s="362"/>
      <c r="I29" s="362"/>
      <c r="J29" s="362"/>
      <c r="K29" s="362"/>
      <c r="L29" s="362"/>
      <c r="M29" s="362"/>
      <c r="N29" s="362"/>
      <c r="O29" s="362"/>
      <c r="P29" s="362"/>
      <c r="Q29" s="362"/>
      <c r="R29" s="362"/>
      <c r="S29" s="362"/>
      <c r="T29" s="362"/>
      <c r="U29" s="362"/>
      <c r="V29" s="362"/>
      <c r="W29" s="362"/>
      <c r="X29" s="362"/>
      <c r="Y29" s="362"/>
      <c r="Z29"/>
    </row>
    <row r="30" spans="1:26" ht="19.5" customHeight="1" x14ac:dyDescent="0.2">
      <c r="A30" s="557">
        <v>26</v>
      </c>
      <c r="B30" s="272" t="s">
        <v>289</v>
      </c>
      <c r="C30" s="273">
        <v>3000</v>
      </c>
      <c r="D30" s="273">
        <v>3000</v>
      </c>
      <c r="E30" s="362"/>
      <c r="F30" s="362"/>
      <c r="G30" s="362"/>
      <c r="H30" s="362"/>
      <c r="I30" s="362"/>
      <c r="J30" s="362"/>
      <c r="K30" s="362"/>
      <c r="L30" s="362"/>
      <c r="M30" s="362"/>
      <c r="N30" s="362"/>
      <c r="O30" s="362"/>
      <c r="P30" s="362"/>
      <c r="Q30" s="362"/>
      <c r="R30" s="362"/>
      <c r="S30" s="362"/>
      <c r="T30" s="362"/>
      <c r="U30" s="362"/>
      <c r="V30" s="362"/>
      <c r="W30" s="362"/>
      <c r="X30" s="362"/>
      <c r="Y30" s="362"/>
      <c r="Z30"/>
    </row>
    <row r="31" spans="1:26" ht="19.5" customHeight="1" x14ac:dyDescent="0.2">
      <c r="A31" s="557">
        <v>27</v>
      </c>
      <c r="B31" s="272" t="s">
        <v>161</v>
      </c>
      <c r="C31" s="273">
        <v>200</v>
      </c>
      <c r="D31" s="273">
        <v>200</v>
      </c>
      <c r="E31" s="362"/>
      <c r="F31" s="362"/>
      <c r="G31" s="362"/>
      <c r="H31" s="362"/>
      <c r="I31" s="362"/>
      <c r="J31" s="362"/>
      <c r="K31" s="362"/>
      <c r="L31" s="362"/>
      <c r="M31" s="362"/>
      <c r="N31" s="362"/>
      <c r="O31" s="362"/>
      <c r="P31" s="362"/>
      <c r="Q31" s="362"/>
      <c r="R31" s="362"/>
      <c r="S31" s="362"/>
      <c r="T31" s="362"/>
      <c r="U31" s="362"/>
      <c r="V31" s="362"/>
      <c r="W31" s="362"/>
      <c r="X31" s="362"/>
      <c r="Y31" s="362"/>
      <c r="Z31"/>
    </row>
    <row r="32" spans="1:26" ht="19.5" customHeight="1" x14ac:dyDescent="0.2">
      <c r="A32" s="557">
        <v>28</v>
      </c>
      <c r="B32" s="272" t="s">
        <v>160</v>
      </c>
      <c r="C32" s="273">
        <v>2000</v>
      </c>
      <c r="D32" s="273">
        <v>2000</v>
      </c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362"/>
      <c r="W32" s="362"/>
      <c r="X32" s="362"/>
      <c r="Y32" s="362"/>
      <c r="Z32"/>
    </row>
    <row r="33" spans="1:25" ht="19.5" customHeight="1" x14ac:dyDescent="0.2">
      <c r="A33" s="557">
        <v>29</v>
      </c>
      <c r="B33" s="272" t="s">
        <v>227</v>
      </c>
      <c r="C33" s="273">
        <v>1500</v>
      </c>
      <c r="D33" s="273">
        <v>1500</v>
      </c>
      <c r="E33" s="365"/>
      <c r="F33" s="365"/>
      <c r="G33" s="365"/>
      <c r="H33" s="365"/>
      <c r="I33" s="365"/>
      <c r="J33" s="365"/>
      <c r="K33" s="365"/>
      <c r="L33" s="365"/>
      <c r="M33" s="365"/>
      <c r="N33" s="365"/>
      <c r="O33" s="365"/>
      <c r="P33" s="365"/>
      <c r="Q33" s="365"/>
      <c r="R33" s="365"/>
      <c r="S33" s="365"/>
      <c r="T33" s="365"/>
      <c r="U33" s="365"/>
      <c r="V33" s="365"/>
      <c r="W33" s="365"/>
      <c r="X33" s="365"/>
      <c r="Y33" s="365"/>
    </row>
    <row r="34" spans="1:25" ht="19.5" customHeight="1" x14ac:dyDescent="0.2">
      <c r="A34" s="557"/>
      <c r="B34" s="376" t="s">
        <v>290</v>
      </c>
      <c r="C34" s="273"/>
      <c r="D34" s="273"/>
      <c r="E34" s="365"/>
      <c r="F34" s="365"/>
      <c r="G34" s="365"/>
      <c r="H34" s="365"/>
      <c r="I34" s="365"/>
      <c r="J34" s="365"/>
      <c r="K34" s="365"/>
      <c r="L34" s="365"/>
      <c r="M34" s="365"/>
      <c r="N34" s="365"/>
      <c r="O34" s="365"/>
      <c r="P34" s="365"/>
      <c r="Q34" s="365"/>
      <c r="R34" s="365"/>
      <c r="S34" s="365"/>
      <c r="T34" s="365"/>
      <c r="U34" s="365"/>
      <c r="V34" s="365"/>
      <c r="W34" s="365"/>
      <c r="X34" s="365"/>
      <c r="Y34" s="365"/>
    </row>
    <row r="35" spans="1:25" ht="19.5" customHeight="1" x14ac:dyDescent="0.2">
      <c r="A35" s="557">
        <v>29</v>
      </c>
      <c r="B35" s="377" t="s">
        <v>291</v>
      </c>
      <c r="C35" s="273">
        <v>7500</v>
      </c>
      <c r="D35" s="273">
        <v>7500</v>
      </c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363"/>
    </row>
    <row r="36" spans="1:25" ht="30.75" customHeight="1" x14ac:dyDescent="0.2">
      <c r="A36" s="557">
        <v>30</v>
      </c>
      <c r="B36" s="377" t="s">
        <v>292</v>
      </c>
      <c r="C36" s="273">
        <v>4000</v>
      </c>
      <c r="D36" s="273">
        <v>4000</v>
      </c>
      <c r="E36" s="364"/>
      <c r="F36" s="364"/>
      <c r="G36" s="364"/>
      <c r="H36" s="364"/>
      <c r="I36" s="364"/>
      <c r="J36" s="364"/>
      <c r="K36" s="364"/>
      <c r="L36" s="364"/>
      <c r="M36" s="364"/>
      <c r="N36" s="364"/>
      <c r="O36" s="364"/>
      <c r="P36" s="364"/>
      <c r="Q36" s="364"/>
      <c r="R36" s="364"/>
      <c r="S36" s="364"/>
      <c r="T36" s="364"/>
      <c r="U36" s="364"/>
      <c r="V36" s="364"/>
      <c r="W36" s="364"/>
      <c r="X36" s="364"/>
      <c r="Y36" s="364"/>
    </row>
    <row r="37" spans="1:25" ht="19.5" customHeight="1" x14ac:dyDescent="0.2">
      <c r="A37" s="557">
        <v>31</v>
      </c>
      <c r="B37" s="378" t="s">
        <v>293</v>
      </c>
      <c r="C37" s="379">
        <v>2500</v>
      </c>
      <c r="D37" s="379">
        <v>2500</v>
      </c>
      <c r="E37" s="364"/>
      <c r="F37" s="364"/>
      <c r="G37" s="364"/>
      <c r="H37" s="364"/>
      <c r="I37" s="364"/>
      <c r="J37" s="364"/>
      <c r="K37" s="364"/>
      <c r="L37" s="364"/>
      <c r="M37" s="364"/>
      <c r="N37" s="364"/>
      <c r="O37" s="364"/>
      <c r="P37" s="364"/>
      <c r="Q37" s="364"/>
      <c r="R37" s="364"/>
      <c r="S37" s="364"/>
      <c r="T37" s="364"/>
      <c r="U37" s="364"/>
      <c r="V37" s="364"/>
      <c r="W37" s="364"/>
      <c r="X37" s="364"/>
      <c r="Y37" s="364"/>
    </row>
    <row r="38" spans="1:25" ht="19.5" customHeight="1" x14ac:dyDescent="0.2">
      <c r="A38" s="557"/>
      <c r="B38" s="376" t="s">
        <v>294</v>
      </c>
      <c r="C38" s="379"/>
      <c r="D38" s="379"/>
      <c r="E38" s="364"/>
      <c r="F38" s="364"/>
      <c r="G38" s="364"/>
      <c r="H38" s="364"/>
      <c r="I38" s="364"/>
      <c r="J38" s="364"/>
      <c r="K38" s="364"/>
      <c r="L38" s="364"/>
      <c r="M38" s="364"/>
      <c r="N38" s="364"/>
      <c r="O38" s="364"/>
      <c r="P38" s="364"/>
      <c r="Q38" s="364"/>
      <c r="R38" s="364"/>
      <c r="S38" s="364"/>
      <c r="T38" s="364"/>
      <c r="U38" s="364"/>
      <c r="V38" s="364"/>
      <c r="W38" s="364"/>
      <c r="X38" s="364"/>
      <c r="Y38" s="364"/>
    </row>
    <row r="39" spans="1:25" ht="19.5" customHeight="1" x14ac:dyDescent="0.2">
      <c r="A39" s="557">
        <v>32</v>
      </c>
      <c r="B39" s="377" t="s">
        <v>295</v>
      </c>
      <c r="C39" s="380">
        <v>2400</v>
      </c>
      <c r="D39" s="380">
        <v>2400</v>
      </c>
      <c r="E39" s="364"/>
      <c r="F39" s="364"/>
      <c r="G39" s="364"/>
      <c r="H39" s="364"/>
      <c r="I39" s="364"/>
      <c r="J39" s="364"/>
      <c r="K39" s="364"/>
      <c r="L39" s="364"/>
      <c r="M39" s="364"/>
      <c r="N39" s="364"/>
      <c r="O39" s="364"/>
      <c r="P39" s="364"/>
      <c r="Q39" s="364"/>
      <c r="R39" s="364"/>
      <c r="S39" s="364"/>
      <c r="T39" s="364"/>
      <c r="U39" s="364"/>
      <c r="V39" s="364"/>
      <c r="W39" s="364"/>
      <c r="X39" s="364"/>
      <c r="Y39" s="364"/>
    </row>
    <row r="40" spans="1:25" ht="19.5" customHeight="1" x14ac:dyDescent="0.2">
      <c r="A40" s="557">
        <v>33</v>
      </c>
      <c r="B40" s="377" t="s">
        <v>296</v>
      </c>
      <c r="C40" s="380">
        <v>6500</v>
      </c>
      <c r="D40" s="380">
        <v>6500</v>
      </c>
      <c r="E40" s="364"/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364"/>
    </row>
    <row r="41" spans="1:25" ht="19.5" customHeight="1" x14ac:dyDescent="0.2">
      <c r="A41" s="557">
        <v>34</v>
      </c>
      <c r="B41" s="377" t="s">
        <v>297</v>
      </c>
      <c r="C41" s="380">
        <v>400</v>
      </c>
      <c r="D41" s="380">
        <v>400</v>
      </c>
      <c r="E41" s="364"/>
      <c r="F41" s="364"/>
      <c r="G41" s="364"/>
      <c r="H41" s="364"/>
      <c r="I41" s="364"/>
      <c r="J41" s="364"/>
      <c r="K41" s="364"/>
      <c r="L41" s="364"/>
      <c r="M41" s="364"/>
      <c r="N41" s="364"/>
      <c r="O41" s="364"/>
      <c r="P41" s="364"/>
      <c r="Q41" s="364"/>
      <c r="R41" s="364"/>
      <c r="S41" s="364"/>
      <c r="T41" s="364"/>
      <c r="U41" s="364"/>
      <c r="V41" s="364"/>
      <c r="W41" s="364"/>
      <c r="X41" s="364"/>
      <c r="Y41" s="364"/>
    </row>
    <row r="42" spans="1:25" ht="19.5" customHeight="1" x14ac:dyDescent="0.2">
      <c r="A42" s="557">
        <v>35</v>
      </c>
      <c r="B42" s="381" t="s">
        <v>459</v>
      </c>
      <c r="C42" s="382">
        <v>30000</v>
      </c>
      <c r="D42" s="382">
        <v>30000</v>
      </c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366"/>
    </row>
    <row r="43" spans="1:25" ht="19.5" customHeight="1" x14ac:dyDescent="0.2">
      <c r="A43" s="557">
        <v>36</v>
      </c>
      <c r="B43" s="381" t="s">
        <v>524</v>
      </c>
      <c r="C43" s="382"/>
      <c r="D43" s="618">
        <v>3884</v>
      </c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6"/>
      <c r="P43" s="366"/>
      <c r="Q43" s="366"/>
      <c r="R43" s="366"/>
      <c r="S43" s="366"/>
      <c r="T43" s="366"/>
      <c r="U43" s="366"/>
      <c r="V43" s="366"/>
      <c r="W43" s="366"/>
      <c r="X43" s="366"/>
      <c r="Y43" s="366"/>
    </row>
    <row r="44" spans="1:25" ht="33.75" customHeight="1" x14ac:dyDescent="0.2">
      <c r="A44" s="557">
        <v>37</v>
      </c>
      <c r="B44" s="381" t="s">
        <v>525</v>
      </c>
      <c r="C44" s="382">
        <v>766837</v>
      </c>
      <c r="D44" s="618">
        <v>766837</v>
      </c>
      <c r="E44" s="366"/>
      <c r="F44" s="366"/>
      <c r="G44" s="366"/>
      <c r="H44" s="366"/>
      <c r="I44" s="366"/>
      <c r="J44" s="366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366"/>
      <c r="W44" s="366"/>
      <c r="X44" s="366"/>
      <c r="Y44" s="366"/>
    </row>
    <row r="45" spans="1:25" ht="19.5" customHeight="1" x14ac:dyDescent="0.2">
      <c r="A45" s="557">
        <v>38</v>
      </c>
      <c r="B45" s="381" t="s">
        <v>105</v>
      </c>
      <c r="C45" s="382">
        <f>C46+C47+C48+C49+C50+C51+C53+C54+C55+C56+C57+C58+C60+C61+C63+C64+C65+C66+C67+C68+C69+C70+C71+C72+C73+C74+C75+C59</f>
        <v>53400</v>
      </c>
      <c r="D45" s="382">
        <f>D46+D47+D48+D49+D50+D51+D53+D54+D55+D56+D57+D58+D60+D61+D63+D64+D65+D66+D67+D68+D69+D70+D71+D72+D73+D74+D75</f>
        <v>53400</v>
      </c>
      <c r="E45" s="366"/>
      <c r="F45" s="366"/>
      <c r="G45" s="366"/>
      <c r="H45" s="366"/>
      <c r="I45" s="366"/>
      <c r="J45" s="366"/>
      <c r="K45" s="366"/>
      <c r="L45" s="366"/>
      <c r="M45" s="366"/>
      <c r="N45" s="366"/>
      <c r="O45" s="366"/>
      <c r="P45" s="366"/>
      <c r="Q45" s="366"/>
      <c r="R45" s="366"/>
      <c r="S45" s="366"/>
      <c r="T45" s="366"/>
      <c r="U45" s="366"/>
      <c r="V45" s="366"/>
      <c r="W45" s="366"/>
      <c r="X45" s="366"/>
      <c r="Y45" s="366"/>
    </row>
    <row r="46" spans="1:25" ht="19.5" customHeight="1" x14ac:dyDescent="0.2">
      <c r="A46" s="557"/>
      <c r="B46" s="383" t="s">
        <v>148</v>
      </c>
      <c r="C46" s="380">
        <v>1000</v>
      </c>
      <c r="D46" s="380">
        <v>1000</v>
      </c>
      <c r="E46" s="363"/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363"/>
      <c r="W46" s="363"/>
      <c r="X46" s="363"/>
      <c r="Y46" s="363"/>
    </row>
    <row r="47" spans="1:25" ht="19.5" customHeight="1" x14ac:dyDescent="0.2">
      <c r="A47" s="557"/>
      <c r="B47" s="383" t="s">
        <v>149</v>
      </c>
      <c r="C47" s="380">
        <v>1500</v>
      </c>
      <c r="D47" s="380">
        <v>1500</v>
      </c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/>
      <c r="Y47" s="363"/>
    </row>
    <row r="48" spans="1:25" ht="19.5" customHeight="1" x14ac:dyDescent="0.2">
      <c r="A48" s="557"/>
      <c r="B48" s="383" t="s">
        <v>150</v>
      </c>
      <c r="C48" s="380">
        <v>1500</v>
      </c>
      <c r="D48" s="380">
        <v>1500</v>
      </c>
      <c r="E48" s="363"/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R48" s="363"/>
      <c r="S48" s="363"/>
      <c r="T48" s="363"/>
      <c r="U48" s="363"/>
      <c r="V48" s="363"/>
      <c r="W48" s="363"/>
      <c r="X48" s="363"/>
      <c r="Y48" s="363"/>
    </row>
    <row r="49" spans="1:25" ht="19.5" customHeight="1" x14ac:dyDescent="0.2">
      <c r="A49" s="557"/>
      <c r="B49" s="383" t="s">
        <v>400</v>
      </c>
      <c r="C49" s="380">
        <v>500</v>
      </c>
      <c r="D49" s="380">
        <v>500</v>
      </c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63"/>
      <c r="U49" s="363"/>
      <c r="V49" s="363"/>
      <c r="W49" s="363"/>
      <c r="X49" s="363"/>
      <c r="Y49" s="363"/>
    </row>
    <row r="50" spans="1:25" ht="19.5" customHeight="1" x14ac:dyDescent="0.2">
      <c r="A50" s="557"/>
      <c r="B50" s="383" t="s">
        <v>151</v>
      </c>
      <c r="C50" s="380">
        <v>2500</v>
      </c>
      <c r="D50" s="380">
        <v>2500</v>
      </c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3"/>
      <c r="V50" s="363"/>
      <c r="W50" s="363"/>
      <c r="X50" s="363"/>
      <c r="Y50" s="363"/>
    </row>
    <row r="51" spans="1:25" ht="19.5" customHeight="1" x14ac:dyDescent="0.2">
      <c r="A51" s="557"/>
      <c r="B51" s="383" t="s">
        <v>152</v>
      </c>
      <c r="C51" s="380">
        <v>2000</v>
      </c>
      <c r="D51" s="380">
        <v>2000</v>
      </c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363"/>
      <c r="S51" s="363"/>
      <c r="T51" s="363"/>
      <c r="U51" s="363"/>
      <c r="V51" s="363"/>
      <c r="W51" s="363"/>
      <c r="X51" s="363"/>
      <c r="Y51" s="363"/>
    </row>
    <row r="52" spans="1:25" ht="19.5" hidden="1" customHeight="1" x14ac:dyDescent="0.2">
      <c r="A52" s="557"/>
      <c r="B52" s="383"/>
      <c r="C52" s="380"/>
      <c r="D52" s="380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3"/>
      <c r="P52" s="363"/>
      <c r="Q52" s="363"/>
      <c r="R52" s="363"/>
      <c r="S52" s="363"/>
      <c r="T52" s="363"/>
      <c r="U52" s="363"/>
      <c r="V52" s="363"/>
      <c r="W52" s="363"/>
      <c r="X52" s="363"/>
      <c r="Y52" s="363"/>
    </row>
    <row r="53" spans="1:25" ht="19.5" customHeight="1" x14ac:dyDescent="0.2">
      <c r="A53" s="557"/>
      <c r="B53" s="284" t="s">
        <v>58</v>
      </c>
      <c r="C53" s="380">
        <v>600</v>
      </c>
      <c r="D53" s="380">
        <v>600</v>
      </c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3"/>
      <c r="T53" s="363"/>
      <c r="U53" s="363"/>
      <c r="V53" s="363"/>
      <c r="W53" s="363"/>
      <c r="X53" s="363"/>
      <c r="Y53" s="363"/>
    </row>
    <row r="54" spans="1:25" ht="19.5" customHeight="1" x14ac:dyDescent="0.2">
      <c r="A54" s="557"/>
      <c r="B54" s="284" t="s">
        <v>389</v>
      </c>
      <c r="C54" s="380">
        <v>1000</v>
      </c>
      <c r="D54" s="380">
        <v>1000</v>
      </c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3"/>
      <c r="R54" s="363"/>
      <c r="S54" s="363"/>
      <c r="T54" s="363"/>
      <c r="U54" s="363"/>
      <c r="V54" s="363"/>
      <c r="W54" s="363"/>
      <c r="X54" s="363"/>
      <c r="Y54" s="363"/>
    </row>
    <row r="55" spans="1:25" ht="19.5" customHeight="1" x14ac:dyDescent="0.2">
      <c r="A55" s="557"/>
      <c r="B55" s="383" t="s">
        <v>228</v>
      </c>
      <c r="C55" s="380">
        <v>1000</v>
      </c>
      <c r="D55" s="380">
        <v>1000</v>
      </c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  <c r="X55" s="363"/>
      <c r="Y55" s="363"/>
    </row>
    <row r="56" spans="1:25" ht="19.5" customHeight="1" x14ac:dyDescent="0.2">
      <c r="A56" s="557"/>
      <c r="B56" s="383" t="s">
        <v>509</v>
      </c>
      <c r="C56" s="380">
        <v>6500</v>
      </c>
      <c r="D56" s="380">
        <v>6500</v>
      </c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63"/>
      <c r="R56" s="363"/>
      <c r="S56" s="363"/>
      <c r="T56" s="363"/>
      <c r="U56" s="363"/>
      <c r="V56" s="363"/>
      <c r="W56" s="363"/>
      <c r="X56" s="363"/>
      <c r="Y56" s="363"/>
    </row>
    <row r="57" spans="1:25" ht="19.5" customHeight="1" x14ac:dyDescent="0.2">
      <c r="A57" s="557"/>
      <c r="B57" s="383" t="s">
        <v>526</v>
      </c>
      <c r="C57" s="380">
        <v>360</v>
      </c>
      <c r="D57" s="380">
        <v>360</v>
      </c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63"/>
      <c r="S57" s="363"/>
      <c r="T57" s="363"/>
      <c r="U57" s="363"/>
      <c r="V57" s="363"/>
      <c r="W57" s="363"/>
      <c r="X57" s="363"/>
      <c r="Y57" s="363"/>
    </row>
    <row r="58" spans="1:25" ht="19.5" customHeight="1" x14ac:dyDescent="0.2">
      <c r="A58" s="557"/>
      <c r="B58" s="383" t="s">
        <v>401</v>
      </c>
      <c r="C58" s="380">
        <v>2000</v>
      </c>
      <c r="D58" s="380">
        <v>2000</v>
      </c>
      <c r="E58" s="363"/>
      <c r="F58" s="363"/>
      <c r="G58" s="363"/>
      <c r="H58" s="363"/>
      <c r="I58" s="363"/>
      <c r="J58" s="363"/>
      <c r="K58" s="363"/>
      <c r="L58" s="363"/>
      <c r="M58" s="363"/>
      <c r="N58" s="363"/>
      <c r="O58" s="363"/>
      <c r="P58" s="363"/>
      <c r="Q58" s="363"/>
      <c r="R58" s="363"/>
      <c r="S58" s="363"/>
      <c r="T58" s="363"/>
      <c r="U58" s="363"/>
      <c r="V58" s="363"/>
      <c r="W58" s="363"/>
      <c r="X58" s="363"/>
      <c r="Y58" s="363"/>
    </row>
    <row r="59" spans="1:25" ht="19.5" customHeight="1" x14ac:dyDescent="0.2">
      <c r="A59" s="557"/>
      <c r="B59" s="383" t="s">
        <v>402</v>
      </c>
      <c r="C59" s="380">
        <v>360</v>
      </c>
      <c r="D59" s="380"/>
      <c r="E59" s="363"/>
      <c r="F59" s="363"/>
      <c r="G59" s="363"/>
      <c r="H59" s="363"/>
      <c r="I59" s="363"/>
      <c r="J59" s="363"/>
      <c r="K59" s="363"/>
      <c r="L59" s="363"/>
      <c r="M59" s="363"/>
      <c r="N59" s="363"/>
      <c r="O59" s="363"/>
      <c r="P59" s="363"/>
      <c r="Q59" s="363"/>
      <c r="R59" s="363"/>
      <c r="S59" s="363"/>
      <c r="T59" s="363"/>
      <c r="U59" s="363"/>
      <c r="V59" s="363"/>
      <c r="W59" s="363"/>
      <c r="X59" s="363"/>
      <c r="Y59" s="363"/>
    </row>
    <row r="60" spans="1:25" ht="19.5" customHeight="1" x14ac:dyDescent="0.2">
      <c r="A60" s="557"/>
      <c r="B60" s="384" t="s">
        <v>153</v>
      </c>
      <c r="C60" s="385"/>
      <c r="D60" s="385"/>
      <c r="E60" s="363"/>
      <c r="F60" s="363"/>
      <c r="G60" s="363"/>
      <c r="H60" s="363"/>
      <c r="I60" s="363"/>
      <c r="J60" s="363"/>
      <c r="K60" s="363"/>
      <c r="L60" s="363"/>
      <c r="M60" s="363"/>
      <c r="N60" s="363"/>
      <c r="O60" s="363"/>
      <c r="P60" s="363"/>
      <c r="Q60" s="363"/>
      <c r="R60" s="363"/>
      <c r="S60" s="363"/>
      <c r="T60" s="363"/>
      <c r="U60" s="363"/>
      <c r="V60" s="363"/>
      <c r="W60" s="363"/>
      <c r="X60" s="363"/>
      <c r="Y60" s="363"/>
    </row>
    <row r="61" spans="1:25" ht="19.5" customHeight="1" x14ac:dyDescent="0.2">
      <c r="A61" s="557"/>
      <c r="B61" s="383" t="s">
        <v>154</v>
      </c>
      <c r="C61" s="380">
        <v>8000</v>
      </c>
      <c r="D61" s="380">
        <v>8000</v>
      </c>
      <c r="E61" s="363"/>
      <c r="F61" s="363"/>
      <c r="G61" s="363"/>
      <c r="H61" s="363"/>
      <c r="I61" s="363"/>
      <c r="J61" s="363"/>
      <c r="K61" s="363"/>
      <c r="L61" s="363"/>
      <c r="M61" s="363"/>
      <c r="N61" s="363"/>
      <c r="O61" s="363"/>
      <c r="P61" s="363"/>
      <c r="Q61" s="363"/>
      <c r="R61" s="363"/>
      <c r="S61" s="363"/>
      <c r="T61" s="363"/>
      <c r="U61" s="363"/>
      <c r="V61" s="363"/>
      <c r="W61" s="363"/>
      <c r="X61" s="363"/>
      <c r="Y61" s="363"/>
    </row>
    <row r="62" spans="1:25" ht="19.5" customHeight="1" x14ac:dyDescent="0.2">
      <c r="A62" s="557"/>
      <c r="B62" s="383" t="s">
        <v>89</v>
      </c>
      <c r="C62" s="380"/>
      <c r="D62" s="380"/>
      <c r="E62" s="363"/>
      <c r="F62" s="363"/>
      <c r="G62" s="363"/>
      <c r="H62" s="363"/>
      <c r="I62" s="363"/>
      <c r="J62" s="363"/>
      <c r="K62" s="363"/>
      <c r="L62" s="363"/>
      <c r="M62" s="363"/>
      <c r="N62" s="363"/>
      <c r="O62" s="363"/>
      <c r="P62" s="363"/>
      <c r="Q62" s="363"/>
      <c r="R62" s="363"/>
      <c r="S62" s="363"/>
      <c r="T62" s="363"/>
      <c r="U62" s="363"/>
      <c r="V62" s="363"/>
      <c r="W62" s="363"/>
      <c r="X62" s="363"/>
      <c r="Y62" s="363"/>
    </row>
    <row r="63" spans="1:25" ht="19.5" customHeight="1" x14ac:dyDescent="0.2">
      <c r="A63" s="557"/>
      <c r="B63" s="383" t="s">
        <v>155</v>
      </c>
      <c r="C63" s="380">
        <v>5500</v>
      </c>
      <c r="D63" s="380">
        <v>5500</v>
      </c>
      <c r="E63" s="363"/>
      <c r="F63" s="363"/>
      <c r="G63" s="363"/>
      <c r="H63" s="363"/>
      <c r="I63" s="363"/>
      <c r="J63" s="363"/>
      <c r="K63" s="363"/>
      <c r="L63" s="363"/>
      <c r="M63" s="363"/>
      <c r="N63" s="363"/>
      <c r="O63" s="363"/>
      <c r="P63" s="363"/>
      <c r="Q63" s="363"/>
      <c r="R63" s="363"/>
      <c r="S63" s="363"/>
      <c r="T63" s="363"/>
      <c r="U63" s="363"/>
      <c r="V63" s="363"/>
      <c r="W63" s="363"/>
      <c r="X63" s="363"/>
      <c r="Y63" s="363"/>
    </row>
    <row r="64" spans="1:25" ht="19.5" customHeight="1" x14ac:dyDescent="0.2">
      <c r="A64" s="557"/>
      <c r="B64" s="383" t="s">
        <v>156</v>
      </c>
      <c r="C64" s="380">
        <v>10000</v>
      </c>
      <c r="D64" s="380">
        <v>10000</v>
      </c>
      <c r="E64" s="363"/>
      <c r="F64" s="363"/>
      <c r="G64" s="363"/>
      <c r="H64" s="363"/>
      <c r="I64" s="363"/>
      <c r="J64" s="363"/>
      <c r="K64" s="363"/>
      <c r="L64" s="363"/>
      <c r="M64" s="363"/>
      <c r="N64" s="363"/>
      <c r="O64" s="363"/>
      <c r="P64" s="363"/>
      <c r="Q64" s="363"/>
      <c r="R64" s="363"/>
      <c r="S64" s="363"/>
      <c r="T64" s="363"/>
      <c r="U64" s="363"/>
      <c r="V64" s="363"/>
      <c r="W64" s="363"/>
      <c r="X64" s="363"/>
      <c r="Y64" s="363"/>
    </row>
    <row r="65" spans="1:25" ht="19.5" customHeight="1" x14ac:dyDescent="0.2">
      <c r="A65" s="557"/>
      <c r="B65" s="383" t="s">
        <v>157</v>
      </c>
      <c r="C65" s="380">
        <v>1600</v>
      </c>
      <c r="D65" s="380">
        <v>1600</v>
      </c>
      <c r="E65" s="363"/>
      <c r="F65" s="363"/>
      <c r="G65" s="363"/>
      <c r="H65" s="363"/>
      <c r="I65" s="363"/>
      <c r="J65" s="363"/>
      <c r="K65" s="363"/>
      <c r="L65" s="363"/>
      <c r="M65" s="363"/>
      <c r="N65" s="363"/>
      <c r="O65" s="363"/>
      <c r="P65" s="363"/>
      <c r="Q65" s="363"/>
      <c r="R65" s="363"/>
      <c r="S65" s="363"/>
      <c r="T65" s="363"/>
      <c r="U65" s="363"/>
      <c r="V65" s="363"/>
      <c r="W65" s="363"/>
      <c r="X65" s="363"/>
      <c r="Y65" s="363"/>
    </row>
    <row r="66" spans="1:25" ht="19.5" customHeight="1" x14ac:dyDescent="0.2">
      <c r="A66" s="557"/>
      <c r="B66" s="383" t="s">
        <v>158</v>
      </c>
      <c r="C66" s="380">
        <v>400</v>
      </c>
      <c r="D66" s="380">
        <v>400</v>
      </c>
      <c r="E66" s="363"/>
      <c r="F66" s="363"/>
      <c r="G66" s="363"/>
      <c r="H66" s="363"/>
      <c r="I66" s="363"/>
      <c r="J66" s="363"/>
      <c r="K66" s="363"/>
      <c r="L66" s="363"/>
      <c r="M66" s="363"/>
      <c r="N66" s="363"/>
      <c r="O66" s="363"/>
      <c r="P66" s="363"/>
      <c r="Q66" s="363"/>
      <c r="R66" s="363"/>
      <c r="S66" s="363"/>
      <c r="T66" s="363"/>
      <c r="U66" s="363"/>
      <c r="V66" s="363"/>
      <c r="W66" s="363"/>
      <c r="X66" s="363"/>
      <c r="Y66" s="363"/>
    </row>
    <row r="67" spans="1:25" ht="19.5" customHeight="1" x14ac:dyDescent="0.2">
      <c r="A67" s="557"/>
      <c r="B67" s="383" t="s">
        <v>159</v>
      </c>
      <c r="C67" s="380">
        <v>250</v>
      </c>
      <c r="D67" s="380">
        <v>250</v>
      </c>
      <c r="E67" s="363"/>
      <c r="F67" s="363"/>
      <c r="G67" s="363"/>
      <c r="H67" s="363"/>
      <c r="I67" s="363"/>
      <c r="J67" s="363"/>
      <c r="K67" s="363"/>
      <c r="L67" s="363"/>
      <c r="M67" s="363"/>
      <c r="N67" s="363"/>
      <c r="O67" s="363"/>
      <c r="P67" s="363"/>
      <c r="Q67" s="363"/>
      <c r="R67" s="363"/>
      <c r="S67" s="363"/>
      <c r="T67" s="363"/>
      <c r="U67" s="363"/>
      <c r="V67" s="363"/>
      <c r="W67" s="363"/>
      <c r="X67" s="363"/>
      <c r="Y67" s="363"/>
    </row>
    <row r="68" spans="1:25" ht="19.5" customHeight="1" x14ac:dyDescent="0.2">
      <c r="A68" s="557"/>
      <c r="B68" s="383" t="s">
        <v>286</v>
      </c>
      <c r="C68" s="380">
        <v>430</v>
      </c>
      <c r="D68" s="617">
        <v>790</v>
      </c>
      <c r="E68" s="363"/>
      <c r="F68" s="363"/>
      <c r="G68" s="363"/>
      <c r="H68" s="363"/>
      <c r="I68" s="363"/>
      <c r="J68" s="363"/>
      <c r="K68" s="363"/>
      <c r="L68" s="363"/>
      <c r="M68" s="363"/>
      <c r="N68" s="363"/>
      <c r="O68" s="363"/>
      <c r="P68" s="363"/>
      <c r="Q68" s="363"/>
      <c r="R68" s="363"/>
      <c r="S68" s="363"/>
      <c r="T68" s="363"/>
      <c r="U68" s="363"/>
      <c r="V68" s="363"/>
      <c r="W68" s="363"/>
      <c r="X68" s="363"/>
      <c r="Y68" s="363"/>
    </row>
    <row r="69" spans="1:25" ht="19.5" customHeight="1" x14ac:dyDescent="0.2">
      <c r="A69" s="557"/>
      <c r="B69" s="383" t="s">
        <v>281</v>
      </c>
      <c r="C69" s="380">
        <v>2000</v>
      </c>
      <c r="D69" s="380">
        <v>2000</v>
      </c>
      <c r="E69" s="363"/>
      <c r="F69" s="363"/>
      <c r="G69" s="363"/>
      <c r="H69" s="363"/>
      <c r="I69" s="363"/>
      <c r="J69" s="363"/>
      <c r="K69" s="363"/>
      <c r="L69" s="363"/>
      <c r="M69" s="363"/>
      <c r="N69" s="363"/>
      <c r="O69" s="363"/>
      <c r="P69" s="363"/>
      <c r="Q69" s="363"/>
      <c r="R69" s="363"/>
      <c r="S69" s="363"/>
      <c r="T69" s="363"/>
      <c r="U69" s="363"/>
      <c r="V69" s="363"/>
      <c r="W69" s="363"/>
      <c r="X69" s="363"/>
      <c r="Y69" s="363"/>
    </row>
    <row r="70" spans="1:25" ht="19.5" customHeight="1" x14ac:dyDescent="0.2">
      <c r="A70" s="557"/>
      <c r="B70" s="383" t="s">
        <v>282</v>
      </c>
      <c r="C70" s="380">
        <v>400</v>
      </c>
      <c r="D70" s="380">
        <v>400</v>
      </c>
      <c r="E70" s="367"/>
      <c r="F70" s="367"/>
      <c r="G70" s="367"/>
      <c r="H70" s="367"/>
      <c r="I70" s="367"/>
      <c r="J70" s="367"/>
      <c r="K70" s="367"/>
      <c r="L70" s="367"/>
      <c r="M70" s="367"/>
      <c r="N70" s="367"/>
      <c r="O70" s="367"/>
      <c r="P70" s="367"/>
      <c r="Q70" s="367"/>
      <c r="R70" s="367"/>
      <c r="S70" s="367"/>
      <c r="T70" s="367"/>
      <c r="U70" s="367"/>
      <c r="V70" s="367"/>
      <c r="W70" s="367"/>
      <c r="X70" s="367"/>
      <c r="Y70" s="367"/>
    </row>
    <row r="71" spans="1:25" ht="19.5" customHeight="1" x14ac:dyDescent="0.2">
      <c r="A71" s="557"/>
      <c r="B71" s="383" t="s">
        <v>283</v>
      </c>
      <c r="C71" s="380">
        <v>200</v>
      </c>
      <c r="D71" s="380">
        <v>200</v>
      </c>
      <c r="E71" s="363"/>
      <c r="F71" s="363"/>
      <c r="G71" s="363"/>
      <c r="H71" s="363"/>
      <c r="I71" s="363"/>
      <c r="J71" s="363"/>
      <c r="K71" s="363"/>
      <c r="L71" s="363"/>
      <c r="M71" s="363"/>
      <c r="N71" s="363"/>
      <c r="O71" s="363"/>
      <c r="P71" s="363"/>
      <c r="Q71" s="363"/>
      <c r="R71" s="363"/>
      <c r="S71" s="363"/>
      <c r="T71" s="363"/>
      <c r="U71" s="363"/>
      <c r="V71" s="363"/>
      <c r="W71" s="363"/>
      <c r="X71" s="363"/>
      <c r="Y71" s="363"/>
    </row>
    <row r="72" spans="1:25" ht="19.5" customHeight="1" x14ac:dyDescent="0.2">
      <c r="A72" s="557"/>
      <c r="B72" s="383" t="s">
        <v>388</v>
      </c>
      <c r="C72" s="380">
        <v>1700</v>
      </c>
      <c r="D72" s="380">
        <v>1700</v>
      </c>
      <c r="E72" s="363"/>
      <c r="F72" s="363"/>
      <c r="G72" s="363"/>
      <c r="H72" s="363"/>
      <c r="I72" s="363"/>
      <c r="J72" s="363"/>
      <c r="K72" s="363"/>
      <c r="L72" s="363"/>
      <c r="M72" s="363"/>
      <c r="N72" s="363"/>
      <c r="O72" s="363"/>
      <c r="P72" s="363"/>
      <c r="Q72" s="363"/>
      <c r="R72" s="363"/>
      <c r="S72" s="363"/>
      <c r="T72" s="363"/>
      <c r="U72" s="363"/>
      <c r="V72" s="363"/>
      <c r="W72" s="363"/>
      <c r="X72" s="363"/>
      <c r="Y72" s="363"/>
    </row>
    <row r="73" spans="1:25" ht="19.5" customHeight="1" x14ac:dyDescent="0.2">
      <c r="A73" s="557"/>
      <c r="B73" s="383" t="s">
        <v>285</v>
      </c>
      <c r="C73" s="380">
        <v>700</v>
      </c>
      <c r="D73" s="380">
        <v>700</v>
      </c>
      <c r="E73" s="363"/>
      <c r="F73" s="363"/>
      <c r="G73" s="363"/>
      <c r="H73" s="363"/>
      <c r="I73" s="363"/>
      <c r="J73" s="363"/>
      <c r="K73" s="363"/>
      <c r="L73" s="363"/>
      <c r="M73" s="363"/>
      <c r="N73" s="363"/>
      <c r="O73" s="363"/>
      <c r="P73" s="363"/>
      <c r="Q73" s="363"/>
      <c r="R73" s="363"/>
      <c r="S73" s="363"/>
      <c r="T73" s="363"/>
      <c r="U73" s="363"/>
      <c r="V73" s="363"/>
      <c r="W73" s="363"/>
      <c r="X73" s="363"/>
      <c r="Y73" s="363"/>
    </row>
    <row r="74" spans="1:25" ht="19.5" customHeight="1" x14ac:dyDescent="0.2">
      <c r="A74" s="557"/>
      <c r="B74" s="383" t="s">
        <v>333</v>
      </c>
      <c r="C74" s="380">
        <v>400</v>
      </c>
      <c r="D74" s="380">
        <v>400</v>
      </c>
      <c r="E74" s="363"/>
      <c r="F74" s="363"/>
      <c r="G74" s="363"/>
      <c r="H74" s="363"/>
      <c r="I74" s="363"/>
      <c r="J74" s="363"/>
      <c r="K74" s="363"/>
      <c r="L74" s="363"/>
      <c r="M74" s="363"/>
      <c r="N74" s="363"/>
      <c r="O74" s="363"/>
      <c r="P74" s="363"/>
      <c r="Q74" s="363"/>
      <c r="R74" s="363"/>
      <c r="S74" s="363"/>
      <c r="T74" s="363"/>
      <c r="U74" s="363"/>
      <c r="V74" s="363"/>
      <c r="W74" s="363"/>
      <c r="X74" s="363"/>
      <c r="Y74" s="363"/>
    </row>
    <row r="75" spans="1:25" ht="19.5" customHeight="1" x14ac:dyDescent="0.2">
      <c r="A75" s="557"/>
      <c r="B75" s="383" t="s">
        <v>284</v>
      </c>
      <c r="C75" s="380">
        <v>1000</v>
      </c>
      <c r="D75" s="380">
        <v>1000</v>
      </c>
      <c r="E75" s="363"/>
      <c r="F75" s="363"/>
      <c r="G75" s="363"/>
      <c r="H75" s="363"/>
      <c r="I75" s="363"/>
      <c r="J75" s="363"/>
      <c r="K75" s="363"/>
      <c r="L75" s="363"/>
      <c r="M75" s="363"/>
      <c r="N75" s="363"/>
      <c r="O75" s="363"/>
      <c r="P75" s="363"/>
      <c r="Q75" s="363"/>
      <c r="R75" s="363"/>
      <c r="S75" s="363"/>
      <c r="T75" s="363"/>
      <c r="U75" s="363"/>
      <c r="V75" s="363"/>
      <c r="W75" s="363"/>
      <c r="X75" s="363"/>
      <c r="Y75" s="363"/>
    </row>
    <row r="76" spans="1:25" ht="22.5" customHeight="1" x14ac:dyDescent="0.2">
      <c r="A76" s="557">
        <v>39</v>
      </c>
      <c r="B76" s="383" t="s">
        <v>106</v>
      </c>
      <c r="C76" s="380">
        <v>13500</v>
      </c>
      <c r="D76" s="380">
        <v>13500</v>
      </c>
      <c r="E76" s="363"/>
      <c r="F76" s="363"/>
      <c r="G76" s="363"/>
      <c r="H76" s="363"/>
      <c r="I76" s="363"/>
      <c r="J76" s="363"/>
      <c r="K76" s="363"/>
      <c r="L76" s="363"/>
      <c r="M76" s="363"/>
      <c r="N76" s="363"/>
      <c r="O76" s="363"/>
      <c r="P76" s="363"/>
      <c r="Q76" s="363"/>
      <c r="R76" s="363"/>
      <c r="S76" s="363"/>
      <c r="T76" s="363"/>
      <c r="U76" s="363"/>
      <c r="V76" s="363"/>
      <c r="W76" s="363"/>
      <c r="X76" s="363"/>
      <c r="Y76" s="363"/>
    </row>
    <row r="77" spans="1:25" ht="37.5" customHeight="1" x14ac:dyDescent="0.2">
      <c r="A77" s="557">
        <v>40</v>
      </c>
      <c r="B77" s="383" t="s">
        <v>528</v>
      </c>
      <c r="C77" s="380">
        <v>1500</v>
      </c>
      <c r="D77" s="380">
        <v>11500</v>
      </c>
      <c r="E77" s="363"/>
      <c r="F77" s="363"/>
      <c r="G77" s="363"/>
      <c r="H77" s="363"/>
      <c r="I77" s="363"/>
      <c r="J77" s="363"/>
      <c r="K77" s="363"/>
      <c r="L77" s="363"/>
      <c r="M77" s="363"/>
      <c r="N77" s="363"/>
      <c r="O77" s="363"/>
      <c r="P77" s="363"/>
      <c r="Q77" s="363"/>
      <c r="R77" s="363"/>
      <c r="S77" s="363"/>
      <c r="T77" s="363"/>
      <c r="U77" s="363"/>
      <c r="V77" s="363"/>
      <c r="W77" s="363"/>
      <c r="X77" s="363"/>
      <c r="Y77" s="363"/>
    </row>
    <row r="78" spans="1:25" ht="19.5" customHeight="1" x14ac:dyDescent="0.2">
      <c r="A78" s="557">
        <v>42</v>
      </c>
      <c r="B78" s="381" t="s">
        <v>529</v>
      </c>
      <c r="C78" s="382">
        <f>C77+C76+C44+C45</f>
        <v>835237</v>
      </c>
      <c r="D78" s="382">
        <f>D77+D76+D44+D45+D43</f>
        <v>849121</v>
      </c>
      <c r="E78" s="366"/>
      <c r="F78" s="366"/>
      <c r="G78" s="366"/>
      <c r="H78" s="366"/>
      <c r="I78" s="366"/>
      <c r="J78" s="366"/>
      <c r="K78" s="366"/>
      <c r="L78" s="366"/>
      <c r="M78" s="366"/>
      <c r="N78" s="366"/>
      <c r="O78" s="366"/>
      <c r="P78" s="366"/>
      <c r="Q78" s="366"/>
      <c r="R78" s="366"/>
      <c r="S78" s="366"/>
      <c r="T78" s="366"/>
      <c r="U78" s="366"/>
      <c r="V78" s="366"/>
      <c r="W78" s="366"/>
      <c r="X78" s="366"/>
      <c r="Y78" s="366"/>
    </row>
    <row r="79" spans="1:25" ht="19.5" customHeight="1" x14ac:dyDescent="0.2">
      <c r="A79" s="557">
        <v>43</v>
      </c>
      <c r="B79" s="386" t="s">
        <v>142</v>
      </c>
      <c r="C79" s="374">
        <v>2857507</v>
      </c>
      <c r="D79" s="619">
        <v>2857507</v>
      </c>
      <c r="E79" s="368"/>
      <c r="F79" s="368"/>
      <c r="G79" s="368"/>
      <c r="H79" s="368"/>
      <c r="I79" s="368"/>
      <c r="J79" s="368"/>
      <c r="K79" s="368"/>
      <c r="L79" s="368"/>
      <c r="M79" s="368"/>
      <c r="N79" s="368"/>
      <c r="O79" s="368"/>
      <c r="P79" s="368"/>
      <c r="Q79" s="368"/>
      <c r="R79" s="368"/>
      <c r="S79" s="368"/>
      <c r="T79" s="368"/>
      <c r="U79" s="368"/>
      <c r="V79" s="368"/>
      <c r="W79" s="368"/>
      <c r="X79" s="368"/>
      <c r="Y79" s="368"/>
    </row>
    <row r="80" spans="1:25" s="88" customFormat="1" ht="19.5" customHeight="1" x14ac:dyDescent="0.2">
      <c r="A80" s="557">
        <v>44</v>
      </c>
      <c r="B80" s="387" t="s">
        <v>530</v>
      </c>
      <c r="C80" s="388">
        <f>C79</f>
        <v>2857507</v>
      </c>
      <c r="D80" s="388">
        <f>D79</f>
        <v>2857507</v>
      </c>
      <c r="E80" s="358"/>
      <c r="F80" s="358"/>
      <c r="G80" s="358"/>
      <c r="H80" s="358"/>
      <c r="I80" s="358"/>
      <c r="J80" s="358"/>
      <c r="K80" s="358"/>
      <c r="L80" s="358"/>
      <c r="M80" s="358"/>
      <c r="N80" s="358"/>
      <c r="O80" s="358"/>
      <c r="P80" s="358"/>
      <c r="Q80" s="358"/>
      <c r="R80" s="358"/>
      <c r="S80" s="358"/>
      <c r="T80" s="358"/>
      <c r="U80" s="358"/>
      <c r="V80" s="358"/>
      <c r="W80" s="358"/>
      <c r="X80" s="358"/>
      <c r="Y80" s="358"/>
    </row>
    <row r="81" spans="1:25" ht="29.25" customHeight="1" x14ac:dyDescent="0.2">
      <c r="A81" s="557">
        <v>45</v>
      </c>
      <c r="B81" s="381" t="s">
        <v>145</v>
      </c>
      <c r="C81" s="382">
        <v>252994</v>
      </c>
      <c r="D81" s="382">
        <v>252994</v>
      </c>
      <c r="E81" s="366"/>
      <c r="F81" s="366"/>
      <c r="G81" s="366"/>
      <c r="H81" s="366"/>
      <c r="I81" s="366"/>
      <c r="J81" s="366"/>
      <c r="K81" s="366"/>
      <c r="L81" s="366"/>
      <c r="M81" s="366"/>
      <c r="N81" s="366"/>
      <c r="O81" s="366"/>
      <c r="P81" s="366"/>
      <c r="Q81" s="366"/>
      <c r="R81" s="366"/>
      <c r="S81" s="366"/>
      <c r="T81" s="366"/>
      <c r="U81" s="366"/>
      <c r="V81" s="366"/>
      <c r="W81" s="366"/>
      <c r="X81" s="366"/>
      <c r="Y81" s="366"/>
    </row>
    <row r="82" spans="1:25" ht="27" customHeight="1" x14ac:dyDescent="0.2">
      <c r="A82" s="557">
        <v>46</v>
      </c>
      <c r="B82" s="383" t="s">
        <v>229</v>
      </c>
      <c r="C82" s="380">
        <v>1500</v>
      </c>
      <c r="D82" s="380">
        <v>1500</v>
      </c>
      <c r="E82" s="363"/>
      <c r="F82" s="363"/>
      <c r="G82" s="363"/>
      <c r="H82" s="363"/>
      <c r="I82" s="363"/>
      <c r="J82" s="363"/>
      <c r="K82" s="363"/>
      <c r="L82" s="363"/>
      <c r="M82" s="363"/>
      <c r="N82" s="363"/>
      <c r="O82" s="363"/>
      <c r="P82" s="363"/>
      <c r="Q82" s="363"/>
      <c r="R82" s="363"/>
      <c r="S82" s="363"/>
      <c r="T82" s="363"/>
      <c r="U82" s="363"/>
      <c r="V82" s="363"/>
      <c r="W82" s="363"/>
      <c r="X82" s="363"/>
      <c r="Y82" s="363"/>
    </row>
    <row r="83" spans="1:25" ht="27" customHeight="1" x14ac:dyDescent="0.2">
      <c r="A83" s="557">
        <v>47</v>
      </c>
      <c r="B83" s="383" t="s">
        <v>403</v>
      </c>
      <c r="C83" s="380">
        <v>135082</v>
      </c>
      <c r="D83" s="380">
        <v>135082</v>
      </c>
      <c r="E83" s="363"/>
      <c r="F83" s="363"/>
      <c r="G83" s="363"/>
      <c r="H83" s="363"/>
      <c r="I83" s="363"/>
      <c r="J83" s="363"/>
      <c r="K83" s="363"/>
      <c r="L83" s="363"/>
      <c r="M83" s="363"/>
      <c r="N83" s="363"/>
      <c r="O83" s="363"/>
      <c r="P83" s="363"/>
      <c r="Q83" s="363"/>
      <c r="R83" s="363"/>
      <c r="S83" s="363"/>
      <c r="T83" s="363"/>
      <c r="U83" s="363"/>
      <c r="V83" s="363"/>
      <c r="W83" s="363"/>
      <c r="X83" s="363"/>
      <c r="Y83" s="363"/>
    </row>
    <row r="84" spans="1:25" s="88" customFormat="1" ht="19.5" customHeight="1" x14ac:dyDescent="0.2">
      <c r="A84" s="557">
        <v>48</v>
      </c>
      <c r="B84" s="381" t="s">
        <v>531</v>
      </c>
      <c r="C84" s="281">
        <f>C82+C83</f>
        <v>136582</v>
      </c>
      <c r="D84" s="281">
        <f>D82+D83</f>
        <v>136582</v>
      </c>
      <c r="E84" s="366"/>
      <c r="F84" s="366"/>
      <c r="G84" s="366"/>
      <c r="H84" s="366"/>
      <c r="I84" s="366"/>
      <c r="J84" s="366"/>
      <c r="K84" s="366"/>
      <c r="L84" s="366"/>
      <c r="M84" s="366"/>
      <c r="N84" s="366"/>
      <c r="O84" s="366"/>
      <c r="P84" s="366"/>
      <c r="Q84" s="366"/>
      <c r="R84" s="366"/>
      <c r="S84" s="366"/>
      <c r="T84" s="366"/>
      <c r="U84" s="366"/>
      <c r="V84" s="366"/>
      <c r="W84" s="366"/>
      <c r="X84" s="366"/>
      <c r="Y84" s="366"/>
    </row>
    <row r="85" spans="1:25" ht="24.75" customHeight="1" x14ac:dyDescent="0.2">
      <c r="A85" s="557">
        <v>49</v>
      </c>
      <c r="B85" s="387" t="s">
        <v>532</v>
      </c>
      <c r="C85" s="389">
        <f>C84+C78+C42+C29+C6+C5+C80+C81</f>
        <v>4789033</v>
      </c>
      <c r="D85" s="389">
        <f>D84+D78+D42+D29+D6+D5+D80+D81</f>
        <v>4802917</v>
      </c>
      <c r="E85" s="358"/>
      <c r="F85" s="358"/>
      <c r="G85" s="358"/>
      <c r="H85" s="358"/>
      <c r="I85" s="358"/>
      <c r="J85" s="358"/>
      <c r="K85" s="358"/>
      <c r="L85" s="358"/>
      <c r="M85" s="358"/>
      <c r="N85" s="358"/>
      <c r="O85" s="358"/>
      <c r="P85" s="358"/>
      <c r="Q85" s="358"/>
      <c r="R85" s="358"/>
      <c r="S85" s="358"/>
      <c r="T85" s="358"/>
      <c r="U85" s="358"/>
      <c r="V85" s="358"/>
      <c r="W85" s="358"/>
      <c r="X85" s="358"/>
      <c r="Y85" s="358"/>
    </row>
    <row r="86" spans="1:25" ht="24.75" customHeight="1" x14ac:dyDescent="0.2">
      <c r="A86" s="557">
        <v>50</v>
      </c>
      <c r="B86" s="390" t="s">
        <v>268</v>
      </c>
      <c r="C86" s="391">
        <v>27114</v>
      </c>
      <c r="D86" s="391">
        <v>27114</v>
      </c>
      <c r="E86" s="358"/>
      <c r="F86" s="358"/>
      <c r="G86" s="358"/>
      <c r="H86" s="358"/>
      <c r="I86" s="358"/>
      <c r="J86" s="358"/>
      <c r="K86" s="358"/>
      <c r="L86" s="358"/>
      <c r="M86" s="358"/>
      <c r="N86" s="358"/>
      <c r="O86" s="358"/>
      <c r="P86" s="358"/>
      <c r="Q86" s="358"/>
      <c r="R86" s="358"/>
      <c r="S86" s="358"/>
      <c r="T86" s="358"/>
      <c r="U86" s="358"/>
      <c r="V86" s="358"/>
      <c r="W86" s="358"/>
      <c r="X86" s="358"/>
      <c r="Y86" s="358"/>
    </row>
    <row r="87" spans="1:25" ht="24.75" customHeight="1" x14ac:dyDescent="0.2">
      <c r="A87" s="557">
        <v>51</v>
      </c>
      <c r="B87" s="392" t="s">
        <v>269</v>
      </c>
      <c r="C87" s="391">
        <v>785213</v>
      </c>
      <c r="D87" s="391">
        <v>785213</v>
      </c>
      <c r="E87" s="358"/>
      <c r="F87" s="358"/>
      <c r="G87" s="358"/>
      <c r="H87" s="358"/>
      <c r="I87" s="358"/>
      <c r="J87" s="358"/>
      <c r="K87" s="358"/>
      <c r="L87" s="358"/>
      <c r="M87" s="358"/>
      <c r="N87" s="358"/>
      <c r="O87" s="358"/>
      <c r="P87" s="358"/>
      <c r="Q87" s="358"/>
      <c r="R87" s="358"/>
      <c r="S87" s="358"/>
      <c r="T87" s="358"/>
      <c r="U87" s="358"/>
      <c r="V87" s="358"/>
      <c r="W87" s="358"/>
      <c r="X87" s="358"/>
      <c r="Y87" s="358"/>
    </row>
    <row r="88" spans="1:25" ht="24.75" customHeight="1" x14ac:dyDescent="0.2">
      <c r="A88" s="557">
        <v>52</v>
      </c>
      <c r="B88" s="392" t="s">
        <v>310</v>
      </c>
      <c r="C88" s="391">
        <v>1751</v>
      </c>
      <c r="D88" s="391">
        <v>1751</v>
      </c>
      <c r="E88" s="358"/>
      <c r="F88" s="358"/>
      <c r="G88" s="358"/>
      <c r="H88" s="358"/>
      <c r="I88" s="358"/>
      <c r="J88" s="358"/>
      <c r="K88" s="358"/>
      <c r="L88" s="358"/>
      <c r="M88" s="358"/>
      <c r="N88" s="358"/>
      <c r="O88" s="358"/>
      <c r="P88" s="358"/>
      <c r="Q88" s="358"/>
      <c r="R88" s="358"/>
      <c r="S88" s="358"/>
      <c r="T88" s="358"/>
      <c r="U88" s="358"/>
      <c r="V88" s="358"/>
      <c r="W88" s="358"/>
      <c r="X88" s="358"/>
      <c r="Y88" s="358"/>
    </row>
    <row r="89" spans="1:25" ht="24.75" customHeight="1" x14ac:dyDescent="0.2">
      <c r="A89" s="557">
        <v>53</v>
      </c>
      <c r="B89" s="392" t="s">
        <v>375</v>
      </c>
      <c r="C89" s="391">
        <v>250000</v>
      </c>
      <c r="D89" s="391">
        <v>250000</v>
      </c>
      <c r="E89" s="358"/>
      <c r="F89" s="358"/>
      <c r="G89" s="358"/>
      <c r="H89" s="358"/>
      <c r="I89" s="358"/>
      <c r="J89" s="358"/>
      <c r="K89" s="358"/>
      <c r="L89" s="358"/>
      <c r="M89" s="358"/>
      <c r="N89" s="358"/>
      <c r="O89" s="358"/>
      <c r="P89" s="358"/>
      <c r="Q89" s="358"/>
      <c r="R89" s="358"/>
      <c r="S89" s="358"/>
      <c r="T89" s="358"/>
      <c r="U89" s="358"/>
      <c r="V89" s="358"/>
      <c r="W89" s="358"/>
      <c r="X89" s="358"/>
      <c r="Y89" s="358"/>
    </row>
    <row r="90" spans="1:25" ht="24.75" customHeight="1" x14ac:dyDescent="0.2">
      <c r="A90" s="557">
        <v>54</v>
      </c>
      <c r="B90" s="393" t="s">
        <v>533</v>
      </c>
      <c r="C90" s="277">
        <f>C86+C88+C89+C87</f>
        <v>1064078</v>
      </c>
      <c r="D90" s="277">
        <f>D86+D88+D89+D87</f>
        <v>1064078</v>
      </c>
      <c r="E90" s="358"/>
      <c r="F90" s="358"/>
      <c r="G90" s="358"/>
      <c r="H90" s="358"/>
      <c r="I90" s="358"/>
      <c r="J90" s="358"/>
      <c r="K90" s="358"/>
      <c r="L90" s="358"/>
      <c r="M90" s="358"/>
      <c r="N90" s="358"/>
      <c r="O90" s="358"/>
      <c r="P90" s="358"/>
      <c r="Q90" s="358"/>
      <c r="R90" s="358"/>
      <c r="S90" s="358"/>
      <c r="T90" s="358"/>
      <c r="U90" s="358"/>
      <c r="V90" s="358"/>
      <c r="W90" s="358"/>
      <c r="X90" s="358"/>
      <c r="Y90" s="358"/>
    </row>
    <row r="91" spans="1:25" ht="19.5" customHeight="1" thickBot="1" x14ac:dyDescent="0.25">
      <c r="A91" s="557">
        <v>55</v>
      </c>
      <c r="B91" s="558" t="s">
        <v>534</v>
      </c>
      <c r="C91" s="552">
        <f>C90+C85</f>
        <v>5853111</v>
      </c>
      <c r="D91" s="552">
        <f>D90+D85</f>
        <v>5866995</v>
      </c>
      <c r="E91" s="369"/>
      <c r="F91" s="369"/>
      <c r="G91" s="369"/>
      <c r="H91" s="369"/>
      <c r="I91" s="369"/>
      <c r="J91" s="369"/>
      <c r="K91" s="369"/>
      <c r="L91" s="369"/>
      <c r="M91" s="369"/>
      <c r="N91" s="369"/>
      <c r="O91" s="369"/>
      <c r="P91" s="369"/>
      <c r="Q91" s="369"/>
      <c r="R91" s="369"/>
      <c r="S91" s="369"/>
      <c r="T91" s="369"/>
      <c r="U91" s="369"/>
      <c r="V91" s="369"/>
      <c r="W91" s="369"/>
      <c r="X91" s="369"/>
      <c r="Y91" s="369"/>
    </row>
    <row r="92" spans="1:25" ht="13.5" thickTop="1" x14ac:dyDescent="0.2">
      <c r="A92"/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</row>
    <row r="93" spans="1:25" x14ac:dyDescent="0.2">
      <c r="A93"/>
      <c r="B93" s="89"/>
      <c r="C93" s="370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</row>
    <row r="94" spans="1:25" x14ac:dyDescent="0.2">
      <c r="A94"/>
      <c r="B94" s="89"/>
      <c r="C94" s="368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</row>
  </sheetData>
  <mergeCells count="3">
    <mergeCell ref="A1:B1"/>
    <mergeCell ref="A2:B2"/>
    <mergeCell ref="AC7:AF7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67" fitToHeight="0" orientation="portrait" r:id="rId1"/>
  <headerFooter alignWithMargins="0"/>
  <rowBreaks count="1" manualBreakCount="1">
    <brk id="43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96A8B-D093-40F9-87CA-B78770B30DB6}">
  <dimension ref="A1:I40"/>
  <sheetViews>
    <sheetView view="pageBreakPreview" zoomScale="75" zoomScaleNormal="100" zoomScaleSheetLayoutView="75" workbookViewId="0">
      <selection activeCell="D23" sqref="D23"/>
    </sheetView>
  </sheetViews>
  <sheetFormatPr defaultColWidth="9.140625" defaultRowHeight="15" x14ac:dyDescent="0.25"/>
  <cols>
    <col min="1" max="1" width="9.140625" style="403" customWidth="1"/>
    <col min="2" max="2" width="44" style="403" customWidth="1"/>
    <col min="3" max="4" width="23.7109375" style="403" customWidth="1"/>
    <col min="5" max="5" width="24.42578125" style="403" customWidth="1"/>
    <col min="6" max="6" width="17" style="403" customWidth="1"/>
    <col min="7" max="7" width="27.28515625" style="403" customWidth="1"/>
    <col min="8" max="8" width="9.140625" style="403"/>
    <col min="9" max="9" width="7.42578125" style="403" customWidth="1"/>
    <col min="10" max="12" width="9.140625" style="403"/>
    <col min="13" max="13" width="7.7109375" style="403" customWidth="1"/>
    <col min="14" max="14" width="8" style="403" customWidth="1"/>
    <col min="15" max="15" width="7.85546875" style="403" customWidth="1"/>
    <col min="16" max="16" width="8.140625" style="403" customWidth="1"/>
    <col min="17" max="17" width="7.7109375" style="403" customWidth="1"/>
    <col min="18" max="16384" width="9.140625" style="403"/>
  </cols>
  <sheetData>
    <row r="1" spans="1:9" ht="15.75" x14ac:dyDescent="0.25">
      <c r="A1" s="673" t="s">
        <v>538</v>
      </c>
      <c r="B1" s="674"/>
      <c r="C1" s="674"/>
      <c r="D1" s="674"/>
      <c r="E1" s="674"/>
      <c r="F1" s="674"/>
      <c r="G1" s="674"/>
      <c r="H1"/>
      <c r="I1"/>
    </row>
    <row r="2" spans="1:9" ht="16.5" thickBot="1" x14ac:dyDescent="0.3">
      <c r="A2" s="649" t="s">
        <v>434</v>
      </c>
      <c r="B2" s="649"/>
      <c r="C2" s="649"/>
      <c r="D2" s="649"/>
      <c r="E2" s="649"/>
      <c r="F2" s="649"/>
      <c r="G2" s="649"/>
    </row>
    <row r="3" spans="1:9" ht="31.5" x14ac:dyDescent="0.25">
      <c r="A3" s="596" t="s">
        <v>162</v>
      </c>
      <c r="B3" s="566" t="s">
        <v>163</v>
      </c>
      <c r="C3" s="566" t="s">
        <v>435</v>
      </c>
      <c r="D3" s="565" t="s">
        <v>512</v>
      </c>
      <c r="E3" s="566" t="s">
        <v>254</v>
      </c>
      <c r="F3" s="566" t="s">
        <v>164</v>
      </c>
      <c r="G3" s="567" t="s">
        <v>165</v>
      </c>
    </row>
    <row r="4" spans="1:9" ht="15.75" x14ac:dyDescent="0.25">
      <c r="A4" s="597"/>
      <c r="B4" s="239"/>
      <c r="C4" s="239"/>
      <c r="D4" s="239"/>
      <c r="E4" s="598"/>
      <c r="F4" s="598"/>
      <c r="G4" s="571" t="s">
        <v>166</v>
      </c>
    </row>
    <row r="5" spans="1:9" ht="17.25" customHeight="1" x14ac:dyDescent="0.25">
      <c r="A5" s="572" t="s">
        <v>167</v>
      </c>
      <c r="B5" s="666" t="s">
        <v>168</v>
      </c>
      <c r="C5" s="666"/>
      <c r="D5" s="666"/>
      <c r="E5" s="667"/>
      <c r="F5" s="667"/>
      <c r="G5" s="668"/>
    </row>
    <row r="6" spans="1:9" ht="33.75" customHeight="1" x14ac:dyDescent="0.25">
      <c r="A6" s="268">
        <v>1</v>
      </c>
      <c r="B6" s="239" t="s">
        <v>436</v>
      </c>
      <c r="C6" s="240">
        <v>46400</v>
      </c>
      <c r="D6" s="240">
        <v>46400</v>
      </c>
      <c r="E6" s="240">
        <v>46400</v>
      </c>
      <c r="F6" s="270"/>
      <c r="G6" s="414" t="s">
        <v>437</v>
      </c>
    </row>
    <row r="7" spans="1:9" ht="31.5" customHeight="1" x14ac:dyDescent="0.25">
      <c r="A7" s="268">
        <v>2</v>
      </c>
      <c r="B7" s="239" t="s">
        <v>337</v>
      </c>
      <c r="C7" s="240">
        <v>600</v>
      </c>
      <c r="D7" s="240">
        <v>600</v>
      </c>
      <c r="E7" s="240">
        <v>600</v>
      </c>
      <c r="F7" s="270"/>
      <c r="G7" s="414" t="s">
        <v>437</v>
      </c>
    </row>
    <row r="8" spans="1:9" ht="16.5" thickBot="1" x14ac:dyDescent="0.3">
      <c r="A8" s="599"/>
      <c r="B8" s="600" t="s">
        <v>169</v>
      </c>
      <c r="C8" s="601">
        <f>SUM(C6:C7)</f>
        <v>47000</v>
      </c>
      <c r="D8" s="601">
        <f>SUM(D6:D7)</f>
        <v>47000</v>
      </c>
      <c r="E8" s="601">
        <f>SUM(E6:E7)</f>
        <v>47000</v>
      </c>
      <c r="F8" s="601">
        <f>SUM(F6:F7)</f>
        <v>0</v>
      </c>
      <c r="G8" s="602"/>
    </row>
    <row r="9" spans="1:9" ht="15.75" x14ac:dyDescent="0.25">
      <c r="A9" s="248"/>
      <c r="B9" s="108"/>
      <c r="C9" s="109"/>
      <c r="D9" s="109"/>
      <c r="E9" s="109"/>
      <c r="F9" s="109"/>
      <c r="G9" s="110"/>
    </row>
    <row r="10" spans="1:9" ht="15.75" x14ac:dyDescent="0.25">
      <c r="A10" s="404"/>
      <c r="B10" s="405"/>
      <c r="C10" s="406"/>
      <c r="D10" s="406"/>
      <c r="E10" s="406"/>
      <c r="F10" s="406"/>
      <c r="G10" s="407"/>
    </row>
    <row r="11" spans="1:9" ht="15" customHeight="1" x14ac:dyDescent="0.25">
      <c r="A11" s="404"/>
      <c r="B11" s="405"/>
      <c r="C11" s="406"/>
      <c r="D11" s="406"/>
      <c r="E11" s="406"/>
      <c r="F11" s="406"/>
      <c r="G11" s="407"/>
    </row>
    <row r="12" spans="1:9" ht="15" customHeight="1" x14ac:dyDescent="0.25">
      <c r="A12" s="404"/>
      <c r="B12" s="405"/>
      <c r="C12" s="406"/>
      <c r="D12" s="406"/>
      <c r="E12" s="406"/>
      <c r="F12" s="406"/>
      <c r="G12" s="407"/>
    </row>
    <row r="13" spans="1:9" ht="16.5" thickBot="1" x14ac:dyDescent="0.3">
      <c r="A13" s="249"/>
      <c r="B13" s="111"/>
      <c r="C13" s="112"/>
      <c r="D13" s="112"/>
      <c r="E13" s="112"/>
      <c r="F13" s="112"/>
      <c r="G13" s="113"/>
    </row>
    <row r="14" spans="1:9" ht="15.75" x14ac:dyDescent="0.25">
      <c r="A14" s="603"/>
      <c r="B14" s="604"/>
      <c r="C14" s="604"/>
      <c r="D14" s="604"/>
      <c r="E14" s="605"/>
      <c r="F14" s="605"/>
      <c r="G14" s="606" t="s">
        <v>166</v>
      </c>
    </row>
    <row r="15" spans="1:9" ht="32.25" customHeight="1" x14ac:dyDescent="0.25">
      <c r="A15" s="572" t="s">
        <v>162</v>
      </c>
      <c r="B15" s="607" t="s">
        <v>163</v>
      </c>
      <c r="C15" s="607" t="s">
        <v>435</v>
      </c>
      <c r="D15" s="577" t="s">
        <v>512</v>
      </c>
      <c r="E15" s="607" t="s">
        <v>254</v>
      </c>
      <c r="F15" s="607" t="s">
        <v>164</v>
      </c>
      <c r="G15" s="608" t="s">
        <v>165</v>
      </c>
    </row>
    <row r="16" spans="1:9" ht="15.75" x14ac:dyDescent="0.25">
      <c r="A16" s="609"/>
      <c r="B16" s="610"/>
      <c r="C16" s="610"/>
      <c r="D16" s="610"/>
      <c r="E16" s="611"/>
      <c r="F16" s="611"/>
      <c r="G16" s="612" t="s">
        <v>166</v>
      </c>
    </row>
    <row r="17" spans="1:8" ht="15.75" x14ac:dyDescent="0.25">
      <c r="A17" s="613" t="s">
        <v>170</v>
      </c>
      <c r="B17" s="669" t="s">
        <v>171</v>
      </c>
      <c r="C17" s="670"/>
      <c r="D17" s="670"/>
      <c r="E17" s="671"/>
      <c r="F17" s="671"/>
      <c r="G17" s="672"/>
    </row>
    <row r="18" spans="1:8" ht="31.5" x14ac:dyDescent="0.25">
      <c r="A18" s="238">
        <v>1</v>
      </c>
      <c r="B18" s="397" t="s">
        <v>230</v>
      </c>
      <c r="C18" s="260">
        <v>2000</v>
      </c>
      <c r="D18" s="260">
        <v>2000</v>
      </c>
      <c r="E18" s="260">
        <v>2000</v>
      </c>
      <c r="F18" s="260"/>
      <c r="G18" s="271"/>
    </row>
    <row r="19" spans="1:8" ht="15.75" x14ac:dyDescent="0.25">
      <c r="A19" s="238">
        <v>2</v>
      </c>
      <c r="B19" s="285" t="s">
        <v>173</v>
      </c>
      <c r="C19" s="260">
        <v>120</v>
      </c>
      <c r="D19" s="260">
        <v>120</v>
      </c>
      <c r="E19" s="260">
        <v>120</v>
      </c>
      <c r="F19" s="286"/>
      <c r="G19" s="271"/>
    </row>
    <row r="20" spans="1:8" ht="15.75" x14ac:dyDescent="0.25">
      <c r="A20" s="238">
        <v>3</v>
      </c>
      <c r="B20" s="285" t="s">
        <v>438</v>
      </c>
      <c r="C20" s="260">
        <v>5000</v>
      </c>
      <c r="D20" s="260">
        <v>5000</v>
      </c>
      <c r="E20" s="260">
        <v>5000</v>
      </c>
      <c r="F20" s="286"/>
      <c r="G20" s="271"/>
    </row>
    <row r="21" spans="1:8" ht="47.25" x14ac:dyDescent="0.25">
      <c r="A21" s="238">
        <v>4</v>
      </c>
      <c r="B21" s="144" t="s">
        <v>298</v>
      </c>
      <c r="C21" s="260">
        <v>585630</v>
      </c>
      <c r="D21" s="260">
        <v>585630</v>
      </c>
      <c r="E21" s="260">
        <v>119977</v>
      </c>
      <c r="F21" s="286">
        <v>465653</v>
      </c>
      <c r="G21" s="269" t="s">
        <v>439</v>
      </c>
      <c r="H21" s="408"/>
    </row>
    <row r="22" spans="1:8" ht="31.5" x14ac:dyDescent="0.25">
      <c r="A22" s="238">
        <v>5</v>
      </c>
      <c r="B22" s="144" t="s">
        <v>299</v>
      </c>
      <c r="C22" s="287">
        <v>137920</v>
      </c>
      <c r="D22" s="287">
        <v>137920</v>
      </c>
      <c r="E22" s="260">
        <v>42500</v>
      </c>
      <c r="F22" s="286">
        <v>95420</v>
      </c>
      <c r="G22" s="269" t="s">
        <v>440</v>
      </c>
      <c r="H22" s="408"/>
    </row>
    <row r="23" spans="1:8" ht="31.5" x14ac:dyDescent="0.25">
      <c r="A23" s="238">
        <v>6</v>
      </c>
      <c r="B23" s="144" t="s">
        <v>301</v>
      </c>
      <c r="C23" s="287">
        <v>39219</v>
      </c>
      <c r="D23" s="287">
        <v>39219</v>
      </c>
      <c r="E23" s="260">
        <v>2500</v>
      </c>
      <c r="F23" s="286">
        <v>36719</v>
      </c>
      <c r="G23" s="269" t="s">
        <v>441</v>
      </c>
    </row>
    <row r="24" spans="1:8" ht="31.5" x14ac:dyDescent="0.25">
      <c r="A24" s="238">
        <v>7</v>
      </c>
      <c r="B24" s="144" t="s">
        <v>300</v>
      </c>
      <c r="C24" s="260">
        <v>701153</v>
      </c>
      <c r="D24" s="260">
        <v>701153</v>
      </c>
      <c r="E24" s="260">
        <v>80000</v>
      </c>
      <c r="F24" s="286">
        <v>621153</v>
      </c>
      <c r="G24" s="269" t="s">
        <v>442</v>
      </c>
    </row>
    <row r="25" spans="1:8" ht="31.5" x14ac:dyDescent="0.25">
      <c r="A25" s="238">
        <v>8</v>
      </c>
      <c r="B25" s="144" t="s">
        <v>302</v>
      </c>
      <c r="C25" s="260">
        <v>208968</v>
      </c>
      <c r="D25" s="260">
        <v>208968</v>
      </c>
      <c r="E25" s="260"/>
      <c r="F25" s="286">
        <v>208968</v>
      </c>
      <c r="G25" s="269" t="s">
        <v>309</v>
      </c>
    </row>
    <row r="26" spans="1:8" ht="15.75" x14ac:dyDescent="0.25">
      <c r="A26" s="238">
        <v>9</v>
      </c>
      <c r="B26" s="144" t="s">
        <v>338</v>
      </c>
      <c r="C26" s="260">
        <v>60690</v>
      </c>
      <c r="D26" s="260">
        <v>60690</v>
      </c>
      <c r="E26" s="260"/>
      <c r="F26" s="286">
        <v>60690</v>
      </c>
      <c r="G26" s="269" t="s">
        <v>443</v>
      </c>
    </row>
    <row r="27" spans="1:8" ht="31.5" x14ac:dyDescent="0.25">
      <c r="A27" s="238">
        <v>10</v>
      </c>
      <c r="B27" s="144" t="s">
        <v>444</v>
      </c>
      <c r="C27" s="260">
        <v>384388</v>
      </c>
      <c r="D27" s="260">
        <v>384388</v>
      </c>
      <c r="E27" s="260"/>
      <c r="F27" s="286">
        <v>384388</v>
      </c>
      <c r="G27" s="269" t="s">
        <v>277</v>
      </c>
    </row>
    <row r="28" spans="1:8" ht="15.75" x14ac:dyDescent="0.25">
      <c r="A28" s="238">
        <v>11</v>
      </c>
      <c r="B28" s="144" t="s">
        <v>304</v>
      </c>
      <c r="C28" s="260">
        <v>35611</v>
      </c>
      <c r="D28" s="260">
        <v>35611</v>
      </c>
      <c r="E28" s="260"/>
      <c r="F28" s="286">
        <v>35611</v>
      </c>
      <c r="G28" s="269" t="s">
        <v>308</v>
      </c>
    </row>
    <row r="29" spans="1:8" ht="31.5" x14ac:dyDescent="0.25">
      <c r="A29" s="238">
        <v>12</v>
      </c>
      <c r="B29" s="144" t="s">
        <v>305</v>
      </c>
      <c r="C29" s="260">
        <v>25241</v>
      </c>
      <c r="D29" s="260">
        <v>25241</v>
      </c>
      <c r="E29" s="260"/>
      <c r="F29" s="286">
        <v>25241</v>
      </c>
      <c r="G29" s="269" t="s">
        <v>278</v>
      </c>
    </row>
    <row r="30" spans="1:8" ht="15.75" x14ac:dyDescent="0.25">
      <c r="A30" s="238">
        <v>13</v>
      </c>
      <c r="B30" s="145" t="s">
        <v>306</v>
      </c>
      <c r="C30" s="260">
        <v>6862</v>
      </c>
      <c r="D30" s="260">
        <v>6862</v>
      </c>
      <c r="E30" s="260"/>
      <c r="F30" s="286">
        <v>6862</v>
      </c>
      <c r="G30" s="269" t="s">
        <v>307</v>
      </c>
    </row>
    <row r="31" spans="1:8" ht="15.75" x14ac:dyDescent="0.25">
      <c r="A31" s="238">
        <v>14</v>
      </c>
      <c r="B31" s="145" t="s">
        <v>339</v>
      </c>
      <c r="C31" s="260">
        <v>19558</v>
      </c>
      <c r="D31" s="260">
        <v>19558</v>
      </c>
      <c r="E31" s="260">
        <v>4889</v>
      </c>
      <c r="F31" s="286">
        <v>14669</v>
      </c>
      <c r="G31" s="269" t="s">
        <v>340</v>
      </c>
    </row>
    <row r="32" spans="1:8" ht="15.75" x14ac:dyDescent="0.25">
      <c r="A32" s="238">
        <v>15</v>
      </c>
      <c r="B32" s="145" t="s">
        <v>341</v>
      </c>
      <c r="C32" s="260">
        <v>126445</v>
      </c>
      <c r="D32" s="260">
        <v>126445</v>
      </c>
      <c r="E32" s="260"/>
      <c r="F32" s="286">
        <v>126445</v>
      </c>
      <c r="G32" s="269" t="s">
        <v>342</v>
      </c>
    </row>
    <row r="33" spans="1:8" ht="15.75" x14ac:dyDescent="0.25">
      <c r="A33" s="238">
        <v>16</v>
      </c>
      <c r="B33" s="145" t="s">
        <v>343</v>
      </c>
      <c r="C33" s="260">
        <v>86052</v>
      </c>
      <c r="D33" s="260">
        <v>86052</v>
      </c>
      <c r="E33" s="260"/>
      <c r="F33" s="286">
        <v>86052</v>
      </c>
      <c r="G33" s="269" t="s">
        <v>344</v>
      </c>
    </row>
    <row r="34" spans="1:8" ht="15.75" x14ac:dyDescent="0.25">
      <c r="A34" s="238">
        <v>17</v>
      </c>
      <c r="B34" s="145" t="s">
        <v>345</v>
      </c>
      <c r="C34" s="260">
        <v>90000</v>
      </c>
      <c r="D34" s="260">
        <v>90000</v>
      </c>
      <c r="E34" s="260"/>
      <c r="F34" s="286">
        <v>90000</v>
      </c>
      <c r="G34" s="269" t="s">
        <v>346</v>
      </c>
    </row>
    <row r="35" spans="1:8" ht="51" customHeight="1" x14ac:dyDescent="0.25">
      <c r="A35" s="238">
        <v>18</v>
      </c>
      <c r="B35" s="614" t="s">
        <v>391</v>
      </c>
      <c r="C35" s="260">
        <v>358380</v>
      </c>
      <c r="D35" s="260">
        <v>358380</v>
      </c>
      <c r="E35" s="260">
        <v>145000</v>
      </c>
      <c r="F35" s="286">
        <v>213380</v>
      </c>
      <c r="G35" s="269" t="s">
        <v>445</v>
      </c>
      <c r="H35" s="408"/>
    </row>
    <row r="36" spans="1:8" ht="16.5" thickBot="1" x14ac:dyDescent="0.3">
      <c r="A36" s="615"/>
      <c r="B36" s="574" t="s">
        <v>169</v>
      </c>
      <c r="C36" s="575">
        <f>SUM(C18:C35)</f>
        <v>2873237</v>
      </c>
      <c r="D36" s="575">
        <f>SUM(D18:D35)</f>
        <v>2873237</v>
      </c>
      <c r="E36" s="575">
        <f>SUM(E18:E35)</f>
        <v>401986</v>
      </c>
      <c r="F36" s="575">
        <f>SUM(F18:F35)</f>
        <v>2471251</v>
      </c>
      <c r="G36" s="616"/>
    </row>
    <row r="37" spans="1:8" ht="18.75" x14ac:dyDescent="0.25">
      <c r="A37" s="90"/>
      <c r="B37" s="128"/>
      <c r="C37" s="129"/>
      <c r="D37" s="129"/>
      <c r="E37" s="128"/>
      <c r="F37" s="128"/>
      <c r="G37" s="128"/>
    </row>
    <row r="38" spans="1:8" ht="18.75" x14ac:dyDescent="0.25">
      <c r="A38" s="90"/>
      <c r="B38" s="128"/>
      <c r="C38" s="129"/>
      <c r="D38" s="129"/>
      <c r="E38" s="128"/>
      <c r="F38" s="128"/>
      <c r="G38" s="128"/>
    </row>
    <row r="39" spans="1:8" ht="19.5" x14ac:dyDescent="0.3">
      <c r="B39" s="409"/>
      <c r="C39" s="410"/>
      <c r="D39" s="410"/>
      <c r="E39" s="411"/>
      <c r="F39" s="411"/>
      <c r="G39" s="411"/>
    </row>
    <row r="40" spans="1:8" ht="18.75" x14ac:dyDescent="0.3">
      <c r="B40" s="412"/>
      <c r="C40" s="413"/>
      <c r="D40" s="413"/>
    </row>
  </sheetData>
  <mergeCells count="4">
    <mergeCell ref="A2:G2"/>
    <mergeCell ref="B5:G5"/>
    <mergeCell ref="B17:G17"/>
    <mergeCell ref="A1:G1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3" orientation="landscape" r:id="rId1"/>
  <headerFooter alignWithMargins="0"/>
  <rowBreaks count="1" manualBreakCount="1">
    <brk id="14" max="5" man="1"/>
  </rowBreaks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3E090-C97F-48CE-A483-B7912293D99E}">
  <sheetPr>
    <tabColor rgb="FFC00000"/>
  </sheetPr>
  <dimension ref="A1:G61"/>
  <sheetViews>
    <sheetView tabSelected="1" topLeftCell="A10" zoomScaleNormal="100" workbookViewId="0">
      <selection activeCell="Q44" sqref="Q44"/>
    </sheetView>
  </sheetViews>
  <sheetFormatPr defaultColWidth="9.140625" defaultRowHeight="12.75" x14ac:dyDescent="0.2"/>
  <cols>
    <col min="1" max="1" width="4.7109375" style="1" customWidth="1"/>
    <col min="2" max="2" width="44.7109375" style="1" customWidth="1"/>
    <col min="3" max="3" width="18.28515625" style="1" customWidth="1"/>
    <col min="4" max="4" width="19.140625" style="1" customWidth="1"/>
    <col min="5" max="5" width="16.7109375" style="1" customWidth="1"/>
    <col min="6" max="6" width="15" style="1" customWidth="1"/>
    <col min="7" max="7" width="17.7109375" style="1" customWidth="1"/>
    <col min="8" max="16384" width="9.140625" style="1"/>
  </cols>
  <sheetData>
    <row r="1" spans="1:7" ht="19.5" customHeight="1" x14ac:dyDescent="0.25">
      <c r="A1" s="649" t="s">
        <v>539</v>
      </c>
      <c r="B1" s="649"/>
      <c r="C1" s="649"/>
      <c r="D1" s="649"/>
      <c r="E1" s="649"/>
      <c r="F1" s="649"/>
      <c r="G1" s="649"/>
    </row>
    <row r="2" spans="1:7" ht="21.75" customHeight="1" x14ac:dyDescent="0.25">
      <c r="A2" s="649" t="s">
        <v>446</v>
      </c>
      <c r="B2" s="649"/>
      <c r="C2" s="649"/>
      <c r="D2" s="649"/>
      <c r="E2" s="649"/>
      <c r="F2" s="649"/>
      <c r="G2" s="649"/>
    </row>
    <row r="3" spans="1:7" ht="12" customHeight="1" thickBot="1" x14ac:dyDescent="0.3">
      <c r="A3" s="649"/>
      <c r="B3" s="649"/>
      <c r="C3" s="649"/>
      <c r="D3" s="649"/>
      <c r="E3" s="646"/>
      <c r="F3" s="646"/>
      <c r="G3" s="646"/>
    </row>
    <row r="4" spans="1:7" s="4" customFormat="1" ht="45" customHeight="1" x14ac:dyDescent="0.2">
      <c r="A4" s="562" t="s">
        <v>162</v>
      </c>
      <c r="B4" s="563" t="s">
        <v>163</v>
      </c>
      <c r="C4" s="564" t="s">
        <v>392</v>
      </c>
      <c r="D4" s="565" t="s">
        <v>512</v>
      </c>
      <c r="E4" s="566" t="s">
        <v>254</v>
      </c>
      <c r="F4" s="566" t="s">
        <v>164</v>
      </c>
      <c r="G4" s="567" t="s">
        <v>165</v>
      </c>
    </row>
    <row r="5" spans="1:7" ht="17.25" customHeight="1" x14ac:dyDescent="0.2">
      <c r="A5" s="568"/>
      <c r="B5" s="569"/>
      <c r="C5" s="569"/>
      <c r="D5" s="569"/>
      <c r="E5" s="570"/>
      <c r="F5" s="570"/>
      <c r="G5" s="571" t="s">
        <v>166</v>
      </c>
    </row>
    <row r="6" spans="1:7" ht="20.25" customHeight="1" x14ac:dyDescent="0.2">
      <c r="A6" s="572" t="s">
        <v>253</v>
      </c>
      <c r="B6" s="669" t="s">
        <v>171</v>
      </c>
      <c r="C6" s="670"/>
      <c r="D6" s="670"/>
      <c r="E6" s="671"/>
      <c r="F6" s="671"/>
      <c r="G6" s="672"/>
    </row>
    <row r="7" spans="1:7" ht="71.25" customHeight="1" x14ac:dyDescent="0.2">
      <c r="A7" s="238">
        <v>1</v>
      </c>
      <c r="B7" s="239" t="s">
        <v>275</v>
      </c>
      <c r="C7" s="240">
        <v>79994</v>
      </c>
      <c r="D7" s="240">
        <v>79994</v>
      </c>
      <c r="E7" s="240"/>
      <c r="F7" s="240">
        <v>79994</v>
      </c>
      <c r="G7" s="269" t="s">
        <v>347</v>
      </c>
    </row>
    <row r="8" spans="1:7" ht="57.75" customHeight="1" x14ac:dyDescent="0.25">
      <c r="A8" s="238">
        <v>2</v>
      </c>
      <c r="B8" s="239" t="s">
        <v>502</v>
      </c>
      <c r="C8" s="240">
        <v>40000</v>
      </c>
      <c r="D8" s="240">
        <v>40000</v>
      </c>
      <c r="E8" s="240">
        <v>40000</v>
      </c>
      <c r="F8" s="415"/>
      <c r="G8" s="414" t="s">
        <v>447</v>
      </c>
    </row>
    <row r="9" spans="1:7" ht="40.5" customHeight="1" x14ac:dyDescent="0.2">
      <c r="A9" s="238">
        <v>3</v>
      </c>
      <c r="B9" s="239" t="s">
        <v>348</v>
      </c>
      <c r="C9" s="240">
        <v>10000</v>
      </c>
      <c r="D9" s="240">
        <v>10000</v>
      </c>
      <c r="E9" s="240">
        <v>10000</v>
      </c>
      <c r="F9" s="260"/>
      <c r="G9" s="271"/>
    </row>
    <row r="10" spans="1:7" ht="40.5" customHeight="1" x14ac:dyDescent="0.2">
      <c r="A10" s="238">
        <v>4</v>
      </c>
      <c r="B10" s="239" t="s">
        <v>349</v>
      </c>
      <c r="C10" s="240">
        <v>40000</v>
      </c>
      <c r="D10" s="240">
        <v>40000</v>
      </c>
      <c r="E10" s="240">
        <v>8000</v>
      </c>
      <c r="F10" s="260">
        <v>32000</v>
      </c>
      <c r="G10" s="271"/>
    </row>
    <row r="11" spans="1:7" ht="40.5" customHeight="1" x14ac:dyDescent="0.2">
      <c r="A11" s="238">
        <v>5</v>
      </c>
      <c r="B11" s="239" t="s">
        <v>350</v>
      </c>
      <c r="C11" s="240">
        <v>3000</v>
      </c>
      <c r="D11" s="240">
        <v>3000</v>
      </c>
      <c r="E11" s="240">
        <v>3000</v>
      </c>
      <c r="F11" s="260"/>
      <c r="G11" s="271"/>
    </row>
    <row r="12" spans="1:7" s="3" customFormat="1" ht="20.100000000000001" customHeight="1" thickBot="1" x14ac:dyDescent="0.25">
      <c r="A12" s="573"/>
      <c r="B12" s="574" t="s">
        <v>169</v>
      </c>
      <c r="C12" s="575">
        <f>SUM(C7:C8)+C9+C10+C11</f>
        <v>172994</v>
      </c>
      <c r="D12" s="575">
        <f>SUM(D7:D8)+D9+D10+D11</f>
        <v>172994</v>
      </c>
      <c r="E12" s="575">
        <f>SUM(E7:E11)</f>
        <v>61000</v>
      </c>
      <c r="F12" s="575">
        <f>SUM(F7:F8)+F10</f>
        <v>111994</v>
      </c>
      <c r="G12" s="576"/>
    </row>
    <row r="13" spans="1:7" ht="15.75" x14ac:dyDescent="0.2">
      <c r="A13" s="242"/>
      <c r="B13" s="243"/>
      <c r="C13" s="243"/>
      <c r="D13" s="243"/>
    </row>
    <row r="14" spans="1:7" ht="16.5" thickBot="1" x14ac:dyDescent="0.25">
      <c r="A14" s="242"/>
      <c r="B14" s="243"/>
      <c r="C14" s="244"/>
      <c r="D14" s="244"/>
    </row>
    <row r="15" spans="1:7" ht="18" x14ac:dyDescent="0.2">
      <c r="A15" s="586"/>
      <c r="B15" s="675" t="s">
        <v>408</v>
      </c>
      <c r="C15" s="675"/>
      <c r="D15" s="675"/>
      <c r="E15" s="676"/>
      <c r="F15" s="676"/>
      <c r="G15" s="677"/>
    </row>
    <row r="16" spans="1:7" ht="47.25" x14ac:dyDescent="0.2">
      <c r="A16" s="587" t="s">
        <v>170</v>
      </c>
      <c r="B16" s="588" t="s">
        <v>163</v>
      </c>
      <c r="C16" s="589" t="s">
        <v>392</v>
      </c>
      <c r="D16" s="577" t="s">
        <v>512</v>
      </c>
      <c r="E16" s="590" t="s">
        <v>254</v>
      </c>
      <c r="F16" s="590" t="s">
        <v>164</v>
      </c>
      <c r="G16" s="591" t="s">
        <v>165</v>
      </c>
    </row>
    <row r="17" spans="1:7" ht="69" customHeight="1" x14ac:dyDescent="0.2">
      <c r="A17" s="268">
        <v>1</v>
      </c>
      <c r="B17" s="578" t="s">
        <v>523</v>
      </c>
      <c r="C17" s="560">
        <v>80000</v>
      </c>
      <c r="D17" s="560">
        <v>80000</v>
      </c>
      <c r="E17" s="560">
        <v>80000</v>
      </c>
      <c r="F17" s="579"/>
      <c r="G17" s="580"/>
    </row>
    <row r="18" spans="1:7" ht="31.5" x14ac:dyDescent="0.2">
      <c r="A18" s="581"/>
      <c r="B18" s="397" t="s">
        <v>409</v>
      </c>
      <c r="C18" s="260"/>
      <c r="D18" s="260">
        <v>36594</v>
      </c>
      <c r="E18" s="286">
        <v>36594</v>
      </c>
      <c r="F18" s="101"/>
      <c r="G18" s="398"/>
    </row>
    <row r="19" spans="1:7" ht="31.5" x14ac:dyDescent="0.2">
      <c r="A19" s="268"/>
      <c r="B19" s="397" t="s">
        <v>410</v>
      </c>
      <c r="C19" s="260"/>
      <c r="D19" s="260"/>
      <c r="E19" s="286"/>
      <c r="F19" s="101"/>
      <c r="G19" s="398"/>
    </row>
    <row r="20" spans="1:7" ht="47.25" x14ac:dyDescent="0.2">
      <c r="A20" s="268"/>
      <c r="B20" s="397" t="s">
        <v>411</v>
      </c>
      <c r="C20" s="260"/>
      <c r="D20" s="260"/>
      <c r="E20" s="286"/>
      <c r="F20" s="101"/>
      <c r="G20" s="398"/>
    </row>
    <row r="21" spans="1:7" ht="15.75" x14ac:dyDescent="0.2">
      <c r="A21" s="268"/>
      <c r="B21" s="397" t="s">
        <v>412</v>
      </c>
      <c r="C21" s="260"/>
      <c r="D21" s="260"/>
      <c r="E21" s="286"/>
      <c r="F21" s="101"/>
      <c r="G21" s="398"/>
    </row>
    <row r="22" spans="1:7" ht="15.75" x14ac:dyDescent="0.2">
      <c r="A22" s="268"/>
      <c r="B22" s="397" t="s">
        <v>413</v>
      </c>
      <c r="C22" s="260"/>
      <c r="D22" s="260"/>
      <c r="E22" s="286"/>
      <c r="F22" s="101"/>
      <c r="G22" s="398"/>
    </row>
    <row r="23" spans="1:7" ht="15.75" x14ac:dyDescent="0.2">
      <c r="A23" s="268"/>
      <c r="B23" s="397" t="s">
        <v>414</v>
      </c>
      <c r="C23" s="260"/>
      <c r="D23" s="260"/>
      <c r="E23" s="286"/>
      <c r="F23" s="101"/>
      <c r="G23" s="398"/>
    </row>
    <row r="24" spans="1:7" ht="15.75" x14ac:dyDescent="0.2">
      <c r="A24" s="268"/>
      <c r="B24" s="397" t="s">
        <v>415</v>
      </c>
      <c r="C24" s="260"/>
      <c r="D24" s="260"/>
      <c r="E24" s="286"/>
      <c r="F24" s="101"/>
      <c r="G24" s="398"/>
    </row>
    <row r="25" spans="1:7" ht="31.5" x14ac:dyDescent="0.2">
      <c r="A25" s="268"/>
      <c r="B25" s="397" t="s">
        <v>416</v>
      </c>
      <c r="C25" s="260"/>
      <c r="D25" s="260"/>
      <c r="E25" s="286"/>
      <c r="F25" s="101"/>
      <c r="G25" s="398"/>
    </row>
    <row r="26" spans="1:7" ht="31.5" x14ac:dyDescent="0.2">
      <c r="A26" s="268"/>
      <c r="B26" s="397" t="s">
        <v>417</v>
      </c>
      <c r="C26" s="260"/>
      <c r="D26" s="260"/>
      <c r="E26" s="286"/>
      <c r="F26" s="101"/>
      <c r="G26" s="398"/>
    </row>
    <row r="27" spans="1:7" ht="31.5" x14ac:dyDescent="0.2">
      <c r="A27" s="268"/>
      <c r="B27" s="397" t="s">
        <v>418</v>
      </c>
      <c r="C27" s="260"/>
      <c r="D27" s="260"/>
      <c r="E27" s="286"/>
      <c r="F27" s="101"/>
      <c r="G27" s="398"/>
    </row>
    <row r="28" spans="1:7" ht="15.75" x14ac:dyDescent="0.2">
      <c r="A28" s="268"/>
      <c r="B28" s="397" t="s">
        <v>419</v>
      </c>
      <c r="C28" s="260"/>
      <c r="D28" s="260"/>
      <c r="E28" s="286"/>
      <c r="F28" s="101"/>
      <c r="G28" s="398"/>
    </row>
    <row r="29" spans="1:7" ht="15.75" x14ac:dyDescent="0.2">
      <c r="A29" s="268"/>
      <c r="B29" s="397" t="s">
        <v>420</v>
      </c>
      <c r="C29" s="260"/>
      <c r="D29" s="260"/>
      <c r="E29" s="286"/>
      <c r="F29" s="101"/>
      <c r="G29" s="398"/>
    </row>
    <row r="30" spans="1:7" ht="15.75" x14ac:dyDescent="0.2">
      <c r="A30" s="268"/>
      <c r="B30" s="397" t="s">
        <v>421</v>
      </c>
      <c r="C30" s="260"/>
      <c r="D30" s="260"/>
      <c r="E30" s="286"/>
      <c r="F30" s="101"/>
      <c r="G30" s="398"/>
    </row>
    <row r="31" spans="1:7" ht="15.75" x14ac:dyDescent="0.2">
      <c r="A31" s="268"/>
      <c r="B31" s="397" t="s">
        <v>422</v>
      </c>
      <c r="C31" s="260"/>
      <c r="D31" s="260"/>
      <c r="E31" s="286"/>
      <c r="F31" s="101"/>
      <c r="G31" s="398"/>
    </row>
    <row r="32" spans="1:7" ht="15.75" x14ac:dyDescent="0.2">
      <c r="A32" s="268"/>
      <c r="B32" s="397" t="s">
        <v>423</v>
      </c>
      <c r="C32" s="260"/>
      <c r="D32" s="260"/>
      <c r="E32" s="286"/>
      <c r="F32" s="101"/>
      <c r="G32" s="398"/>
    </row>
    <row r="33" spans="1:7" ht="15.75" x14ac:dyDescent="0.2">
      <c r="A33" s="268"/>
      <c r="B33" s="397" t="s">
        <v>424</v>
      </c>
      <c r="C33" s="260"/>
      <c r="D33" s="260"/>
      <c r="E33" s="286"/>
      <c r="F33" s="101"/>
      <c r="G33" s="398"/>
    </row>
    <row r="34" spans="1:7" ht="31.5" x14ac:dyDescent="0.2">
      <c r="A34" s="268"/>
      <c r="B34" s="397" t="s">
        <v>425</v>
      </c>
      <c r="C34" s="260"/>
      <c r="D34" s="260"/>
      <c r="E34" s="286"/>
      <c r="F34" s="101"/>
      <c r="G34" s="398"/>
    </row>
    <row r="35" spans="1:7" ht="15.75" x14ac:dyDescent="0.2">
      <c r="A35" s="268"/>
      <c r="B35" s="397" t="s">
        <v>426</v>
      </c>
      <c r="C35" s="260"/>
      <c r="D35" s="260"/>
      <c r="E35" s="286"/>
      <c r="F35" s="101"/>
      <c r="G35" s="398"/>
    </row>
    <row r="36" spans="1:7" ht="15.75" x14ac:dyDescent="0.2">
      <c r="A36" s="268"/>
      <c r="B36" s="397" t="s">
        <v>427</v>
      </c>
      <c r="C36" s="260"/>
      <c r="D36" s="260"/>
      <c r="E36" s="286"/>
      <c r="F36" s="101"/>
      <c r="G36" s="398"/>
    </row>
    <row r="37" spans="1:7" ht="31.5" x14ac:dyDescent="0.2">
      <c r="A37" s="268"/>
      <c r="B37" s="397" t="s">
        <v>428</v>
      </c>
      <c r="C37" s="260"/>
      <c r="D37" s="260"/>
      <c r="E37" s="286"/>
      <c r="F37" s="101"/>
      <c r="G37" s="398"/>
    </row>
    <row r="38" spans="1:7" ht="15.75" x14ac:dyDescent="0.2">
      <c r="A38" s="268"/>
      <c r="B38" s="397" t="s">
        <v>429</v>
      </c>
      <c r="C38" s="260"/>
      <c r="D38" s="260"/>
      <c r="E38" s="286"/>
      <c r="F38" s="101"/>
      <c r="G38" s="398"/>
    </row>
    <row r="39" spans="1:7" ht="15.75" x14ac:dyDescent="0.2">
      <c r="A39" s="268"/>
      <c r="B39" s="397" t="s">
        <v>430</v>
      </c>
      <c r="C39" s="260"/>
      <c r="D39" s="260"/>
      <c r="E39" s="286"/>
      <c r="F39" s="101"/>
      <c r="G39" s="398"/>
    </row>
    <row r="40" spans="1:7" ht="15.75" x14ac:dyDescent="0.2">
      <c r="A40" s="268"/>
      <c r="B40" s="397" t="s">
        <v>431</v>
      </c>
      <c r="C40" s="260"/>
      <c r="D40" s="260"/>
      <c r="E40" s="286"/>
      <c r="F40" s="101"/>
      <c r="G40" s="398"/>
    </row>
    <row r="41" spans="1:7" ht="15.75" x14ac:dyDescent="0.2">
      <c r="A41" s="268"/>
      <c r="B41" s="397" t="s">
        <v>432</v>
      </c>
      <c r="C41" s="260"/>
      <c r="D41" s="260"/>
      <c r="E41" s="286"/>
      <c r="F41" s="101"/>
      <c r="G41" s="398"/>
    </row>
    <row r="42" spans="1:7" ht="31.5" x14ac:dyDescent="0.2">
      <c r="A42" s="594"/>
      <c r="B42" s="595" t="s">
        <v>522</v>
      </c>
      <c r="C42" s="262"/>
      <c r="D42" s="635">
        <v>1000</v>
      </c>
      <c r="E42" s="636">
        <v>1000</v>
      </c>
      <c r="F42" s="592"/>
      <c r="G42" s="593"/>
    </row>
    <row r="43" spans="1:7" ht="31.5" x14ac:dyDescent="0.2">
      <c r="A43" s="594"/>
      <c r="B43" s="765" t="s">
        <v>549</v>
      </c>
      <c r="C43" s="262"/>
      <c r="D43" s="635">
        <v>5000</v>
      </c>
      <c r="E43" s="636">
        <v>5000</v>
      </c>
      <c r="F43" s="592"/>
      <c r="G43" s="593"/>
    </row>
    <row r="44" spans="1:7" ht="31.5" x14ac:dyDescent="0.2">
      <c r="A44" s="594"/>
      <c r="B44" s="595" t="s">
        <v>550</v>
      </c>
      <c r="C44" s="262"/>
      <c r="D44" s="635">
        <v>10000</v>
      </c>
      <c r="E44" s="636">
        <v>10000</v>
      </c>
      <c r="F44" s="592"/>
      <c r="G44" s="593"/>
    </row>
    <row r="45" spans="1:7" ht="79.5" thickBot="1" x14ac:dyDescent="0.25">
      <c r="A45" s="582"/>
      <c r="B45" s="583" t="s">
        <v>433</v>
      </c>
      <c r="C45" s="241"/>
      <c r="D45" s="241"/>
      <c r="E45" s="584"/>
      <c r="F45" s="584"/>
      <c r="G45" s="585"/>
    </row>
    <row r="46" spans="1:7" ht="0.75" customHeight="1" x14ac:dyDescent="0.2">
      <c r="A46" s="399"/>
      <c r="B46" s="400"/>
      <c r="C46" s="400"/>
      <c r="D46" s="400"/>
      <c r="E46" s="401"/>
      <c r="F46" s="401"/>
      <c r="G46" s="402"/>
    </row>
    <row r="47" spans="1:7" ht="15.75" x14ac:dyDescent="0.2">
      <c r="A47" s="242"/>
      <c r="B47" s="243"/>
      <c r="C47" s="243"/>
      <c r="D47" s="243"/>
      <c r="F47" s="99"/>
    </row>
    <row r="48" spans="1:7" ht="15.75" x14ac:dyDescent="0.2">
      <c r="A48" s="242"/>
      <c r="B48" s="243"/>
      <c r="C48" s="243"/>
      <c r="D48" s="243"/>
      <c r="F48" s="100"/>
    </row>
    <row r="49" spans="1:7" s="2" customFormat="1" ht="16.5" x14ac:dyDescent="0.3">
      <c r="A49" s="242"/>
      <c r="B49" s="245"/>
      <c r="C49" s="246"/>
      <c r="D49" s="246"/>
      <c r="E49" s="98"/>
      <c r="F49" s="98"/>
      <c r="G49" s="98"/>
    </row>
    <row r="50" spans="1:7" s="2" customFormat="1" ht="16.5" x14ac:dyDescent="0.3">
      <c r="A50" s="242"/>
      <c r="B50" s="243"/>
      <c r="C50" s="243"/>
      <c r="D50" s="243"/>
      <c r="E50" s="1"/>
      <c r="F50" s="1"/>
      <c r="G50" s="1"/>
    </row>
    <row r="51" spans="1:7" s="2" customFormat="1" ht="16.5" x14ac:dyDescent="0.3">
      <c r="A51" s="242"/>
      <c r="B51" s="245"/>
      <c r="C51" s="246"/>
      <c r="D51" s="246"/>
      <c r="E51" s="98"/>
      <c r="F51" s="98"/>
      <c r="G51" s="97"/>
    </row>
    <row r="52" spans="1:7" s="2" customFormat="1" ht="16.5" x14ac:dyDescent="0.3">
      <c r="A52" s="242"/>
      <c r="B52" s="245"/>
      <c r="C52" s="246"/>
      <c r="D52" s="246"/>
      <c r="E52" s="98"/>
      <c r="F52" s="98"/>
      <c r="G52" s="97"/>
    </row>
    <row r="53" spans="1:7" s="2" customFormat="1" ht="16.5" x14ac:dyDescent="0.3">
      <c r="A53" s="242"/>
      <c r="B53" s="243"/>
      <c r="C53" s="244"/>
      <c r="D53" s="244"/>
      <c r="E53" s="96"/>
      <c r="F53" s="96"/>
      <c r="G53" s="1"/>
    </row>
    <row r="54" spans="1:7" s="2" customFormat="1" ht="16.5" x14ac:dyDescent="0.3">
      <c r="A54" s="247"/>
      <c r="B54" s="243"/>
      <c r="C54" s="244"/>
      <c r="D54" s="244"/>
      <c r="E54" s="96"/>
      <c r="F54" s="96"/>
      <c r="G54" s="1"/>
    </row>
    <row r="55" spans="1:7" s="2" customFormat="1" ht="15" customHeight="1" x14ac:dyDescent="0.3">
      <c r="A55" s="243"/>
      <c r="B55" s="243"/>
      <c r="C55" s="243"/>
      <c r="D55" s="243"/>
      <c r="E55" s="96"/>
      <c r="F55" s="1"/>
      <c r="G55" s="1"/>
    </row>
    <row r="56" spans="1:7" s="2" customFormat="1" ht="12" customHeight="1" x14ac:dyDescent="0.3">
      <c r="A56" s="243"/>
      <c r="B56" s="243"/>
      <c r="C56" s="243"/>
      <c r="D56" s="243"/>
      <c r="E56" s="1"/>
      <c r="F56" s="1"/>
      <c r="G56" s="1"/>
    </row>
    <row r="57" spans="1:7" s="2" customFormat="1" ht="16.5" x14ac:dyDescent="0.3">
      <c r="A57" s="243"/>
      <c r="B57" s="243"/>
      <c r="C57" s="243"/>
      <c r="D57" s="243"/>
      <c r="E57" s="96"/>
      <c r="F57" s="1"/>
      <c r="G57" s="96"/>
    </row>
    <row r="58" spans="1:7" ht="15" x14ac:dyDescent="0.2">
      <c r="A58" s="243"/>
      <c r="B58" s="243"/>
      <c r="C58" s="243"/>
      <c r="D58" s="243"/>
    </row>
    <row r="59" spans="1:7" ht="15" x14ac:dyDescent="0.2">
      <c r="A59" s="243"/>
      <c r="B59" s="243"/>
      <c r="C59" s="243"/>
      <c r="D59" s="243"/>
    </row>
    <row r="60" spans="1:7" ht="15" x14ac:dyDescent="0.2">
      <c r="A60" s="243"/>
      <c r="B60" s="243"/>
      <c r="C60" s="243"/>
      <c r="D60" s="243"/>
    </row>
    <row r="61" spans="1:7" ht="15" x14ac:dyDescent="0.2">
      <c r="A61" s="243"/>
      <c r="B61" s="243"/>
      <c r="C61" s="243"/>
      <c r="D61" s="243"/>
    </row>
  </sheetData>
  <mergeCells count="5">
    <mergeCell ref="A1:G1"/>
    <mergeCell ref="A2:G2"/>
    <mergeCell ref="A3:G3"/>
    <mergeCell ref="B6:G6"/>
    <mergeCell ref="B15:G15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64" orientation="portrait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0"/>
  </sheetPr>
  <dimension ref="A1:E36"/>
  <sheetViews>
    <sheetView view="pageBreakPreview" zoomScale="60" zoomScaleNormal="100" workbookViewId="0">
      <selection activeCell="D23" sqref="D23"/>
    </sheetView>
  </sheetViews>
  <sheetFormatPr defaultRowHeight="12.75" x14ac:dyDescent="0.2"/>
  <cols>
    <col min="1" max="1" width="4.42578125" style="67" customWidth="1"/>
    <col min="2" max="2" width="30.7109375" style="67" customWidth="1"/>
    <col min="3" max="3" width="23.7109375" style="67" customWidth="1"/>
    <col min="4" max="4" width="14.42578125" style="67" customWidth="1"/>
    <col min="5" max="5" width="15" style="67" customWidth="1"/>
    <col min="6" max="16384" width="9.140625" style="67"/>
  </cols>
  <sheetData>
    <row r="1" spans="1:5" ht="12.75" customHeight="1" x14ac:dyDescent="0.2">
      <c r="A1" s="682" t="s">
        <v>540</v>
      </c>
      <c r="B1" s="682"/>
      <c r="C1" s="682"/>
      <c r="D1" s="682"/>
      <c r="E1" s="682"/>
    </row>
    <row r="2" spans="1:5" ht="27.75" customHeight="1" x14ac:dyDescent="0.2">
      <c r="A2" s="682" t="s">
        <v>503</v>
      </c>
      <c r="B2" s="682"/>
      <c r="C2" s="682"/>
      <c r="D2" s="682"/>
      <c r="E2" s="682"/>
    </row>
    <row r="3" spans="1:5" ht="16.5" thickBot="1" x14ac:dyDescent="0.3">
      <c r="A3" s="683"/>
      <c r="B3" s="683"/>
      <c r="C3" s="684"/>
      <c r="D3" s="685"/>
      <c r="E3" s="685"/>
    </row>
    <row r="4" spans="1:5" ht="30" customHeight="1" x14ac:dyDescent="0.2">
      <c r="A4" s="686" t="s">
        <v>6</v>
      </c>
      <c r="B4" s="688" t="s">
        <v>33</v>
      </c>
      <c r="C4" s="690" t="s">
        <v>448</v>
      </c>
      <c r="D4" s="678" t="s">
        <v>34</v>
      </c>
      <c r="E4" s="680" t="s">
        <v>35</v>
      </c>
    </row>
    <row r="5" spans="1:5" ht="17.25" customHeight="1" x14ac:dyDescent="0.2">
      <c r="A5" s="687"/>
      <c r="B5" s="689"/>
      <c r="C5" s="691"/>
      <c r="D5" s="679"/>
      <c r="E5" s="681"/>
    </row>
    <row r="6" spans="1:5" ht="20.25" customHeight="1" x14ac:dyDescent="0.25">
      <c r="A6" s="231">
        <v>1</v>
      </c>
      <c r="B6" s="232" t="s">
        <v>36</v>
      </c>
      <c r="C6" s="289">
        <v>24</v>
      </c>
      <c r="D6" s="289">
        <v>24</v>
      </c>
      <c r="E6" s="293"/>
    </row>
    <row r="7" spans="1:5" ht="15.75" customHeight="1" x14ac:dyDescent="0.25">
      <c r="A7" s="231">
        <v>2</v>
      </c>
      <c r="B7" s="232" t="s">
        <v>406</v>
      </c>
      <c r="C7" s="289">
        <v>11</v>
      </c>
      <c r="D7" s="289">
        <v>9</v>
      </c>
      <c r="E7" s="293">
        <v>2</v>
      </c>
    </row>
    <row r="8" spans="1:5" ht="15.75" x14ac:dyDescent="0.25">
      <c r="A8" s="231">
        <v>3</v>
      </c>
      <c r="B8" s="233" t="s">
        <v>88</v>
      </c>
      <c r="C8" s="289">
        <v>9</v>
      </c>
      <c r="D8" s="289">
        <v>9</v>
      </c>
      <c r="E8" s="293"/>
    </row>
    <row r="9" spans="1:5" ht="15.75" x14ac:dyDescent="0.25">
      <c r="A9" s="231">
        <v>4</v>
      </c>
      <c r="B9" s="232" t="s">
        <v>81</v>
      </c>
      <c r="C9" s="289">
        <v>7</v>
      </c>
      <c r="D9" s="289">
        <v>7</v>
      </c>
      <c r="E9" s="293"/>
    </row>
    <row r="10" spans="1:5" ht="31.5" x14ac:dyDescent="0.25">
      <c r="A10" s="231">
        <v>5</v>
      </c>
      <c r="B10" s="232" t="s">
        <v>37</v>
      </c>
      <c r="C10" s="289">
        <v>29</v>
      </c>
      <c r="D10" s="289">
        <v>29</v>
      </c>
      <c r="E10" s="293"/>
    </row>
    <row r="11" spans="1:5" ht="31.5" x14ac:dyDescent="0.25">
      <c r="A11" s="231">
        <v>6</v>
      </c>
      <c r="B11" s="232" t="s">
        <v>186</v>
      </c>
      <c r="C11" s="289">
        <v>80</v>
      </c>
      <c r="D11" s="289">
        <v>78</v>
      </c>
      <c r="E11" s="293">
        <v>2</v>
      </c>
    </row>
    <row r="12" spans="1:5" ht="24.75" customHeight="1" x14ac:dyDescent="0.2">
      <c r="A12" s="231">
        <v>7</v>
      </c>
      <c r="B12" s="232" t="s">
        <v>8</v>
      </c>
      <c r="C12" s="290">
        <v>18</v>
      </c>
      <c r="D12" s="290">
        <v>18</v>
      </c>
      <c r="E12" s="294"/>
    </row>
    <row r="13" spans="1:5" ht="17.25" customHeight="1" x14ac:dyDescent="0.2">
      <c r="A13" s="234"/>
      <c r="B13" s="235" t="s">
        <v>38</v>
      </c>
      <c r="C13" s="236">
        <f>SUM(C6:C12)</f>
        <v>178</v>
      </c>
      <c r="D13" s="236">
        <f>SUM(D6:D12)</f>
        <v>174</v>
      </c>
      <c r="E13" s="295">
        <f>SUM(E6:E12)</f>
        <v>4</v>
      </c>
    </row>
    <row r="14" spans="1:5" ht="26.25" customHeight="1" thickBot="1" x14ac:dyDescent="0.3">
      <c r="A14" s="291"/>
      <c r="B14" s="292" t="s">
        <v>39</v>
      </c>
      <c r="C14" s="292">
        <v>2</v>
      </c>
      <c r="D14" s="292">
        <v>2</v>
      </c>
      <c r="E14" s="296"/>
    </row>
    <row r="15" spans="1:5" ht="15" x14ac:dyDescent="0.2">
      <c r="A15" s="146"/>
      <c r="B15" s="146"/>
      <c r="C15" s="237"/>
    </row>
    <row r="16" spans="1:5" ht="15" x14ac:dyDescent="0.2">
      <c r="A16" s="146"/>
      <c r="B16" s="146"/>
      <c r="C16" s="146"/>
    </row>
    <row r="17" spans="1:3" ht="15" x14ac:dyDescent="0.2">
      <c r="A17" s="146"/>
      <c r="B17" s="146"/>
      <c r="C17" s="146"/>
    </row>
    <row r="18" spans="1:3" ht="15" x14ac:dyDescent="0.2">
      <c r="A18" s="146"/>
      <c r="B18" s="146"/>
      <c r="C18" s="146"/>
    </row>
    <row r="19" spans="1:3" ht="15" x14ac:dyDescent="0.2">
      <c r="A19" s="146"/>
      <c r="B19" s="146"/>
      <c r="C19" s="146"/>
    </row>
    <row r="20" spans="1:3" ht="15" x14ac:dyDescent="0.2">
      <c r="A20" s="146"/>
      <c r="B20" s="146"/>
      <c r="C20" s="146"/>
    </row>
    <row r="21" spans="1:3" ht="15" x14ac:dyDescent="0.2">
      <c r="A21" s="146"/>
      <c r="B21" s="146"/>
      <c r="C21" s="146"/>
    </row>
    <row r="22" spans="1:3" ht="15" x14ac:dyDescent="0.2">
      <c r="A22" s="146"/>
      <c r="B22" s="146"/>
      <c r="C22" s="146"/>
    </row>
    <row r="23" spans="1:3" ht="15" x14ac:dyDescent="0.2">
      <c r="A23" s="146"/>
      <c r="B23" s="146"/>
      <c r="C23" s="146"/>
    </row>
    <row r="24" spans="1:3" ht="15" x14ac:dyDescent="0.2">
      <c r="A24" s="146"/>
      <c r="B24" s="146"/>
      <c r="C24" s="146"/>
    </row>
    <row r="25" spans="1:3" ht="15" x14ac:dyDescent="0.2">
      <c r="A25" s="146"/>
      <c r="B25" s="146"/>
      <c r="C25" s="146"/>
    </row>
    <row r="26" spans="1:3" ht="15" x14ac:dyDescent="0.2">
      <c r="A26" s="146"/>
      <c r="B26" s="146"/>
      <c r="C26" s="146"/>
    </row>
    <row r="27" spans="1:3" ht="15" x14ac:dyDescent="0.2">
      <c r="A27" s="146"/>
      <c r="B27" s="146"/>
      <c r="C27" s="146"/>
    </row>
    <row r="28" spans="1:3" ht="15" x14ac:dyDescent="0.2">
      <c r="A28" s="146"/>
      <c r="B28" s="146"/>
      <c r="C28" s="146"/>
    </row>
    <row r="29" spans="1:3" ht="15" x14ac:dyDescent="0.2">
      <c r="A29" s="146"/>
      <c r="B29" s="146"/>
      <c r="C29" s="146"/>
    </row>
    <row r="30" spans="1:3" ht="15" x14ac:dyDescent="0.2">
      <c r="A30" s="146"/>
      <c r="B30" s="146"/>
      <c r="C30" s="146"/>
    </row>
    <row r="31" spans="1:3" ht="15" x14ac:dyDescent="0.2">
      <c r="A31" s="146"/>
      <c r="B31" s="146"/>
      <c r="C31" s="146"/>
    </row>
    <row r="32" spans="1:3" ht="15" x14ac:dyDescent="0.2">
      <c r="A32" s="146"/>
      <c r="B32" s="146"/>
      <c r="C32" s="146"/>
    </row>
    <row r="33" spans="1:3" ht="15" x14ac:dyDescent="0.2">
      <c r="A33" s="146"/>
      <c r="B33" s="146"/>
      <c r="C33" s="146"/>
    </row>
    <row r="34" spans="1:3" ht="15" x14ac:dyDescent="0.2">
      <c r="A34" s="146"/>
      <c r="B34" s="146"/>
      <c r="C34" s="146"/>
    </row>
    <row r="35" spans="1:3" ht="15" x14ac:dyDescent="0.2">
      <c r="A35" s="146"/>
      <c r="B35" s="146"/>
      <c r="C35" s="146"/>
    </row>
    <row r="36" spans="1:3" ht="15" x14ac:dyDescent="0.2">
      <c r="A36" s="146"/>
      <c r="B36" s="146"/>
      <c r="C36" s="146"/>
    </row>
  </sheetData>
  <mergeCells count="9">
    <mergeCell ref="D4:D5"/>
    <mergeCell ref="E4:E5"/>
    <mergeCell ref="A1:E1"/>
    <mergeCell ref="A2:E2"/>
    <mergeCell ref="A3:B3"/>
    <mergeCell ref="C3:E3"/>
    <mergeCell ref="A4:A5"/>
    <mergeCell ref="B4:B5"/>
    <mergeCell ref="C4:C5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25</vt:i4>
      </vt:variant>
      <vt:variant>
        <vt:lpstr>Névvel ellátott tartományok</vt:lpstr>
      </vt:variant>
      <vt:variant>
        <vt:i4>14</vt:i4>
      </vt:variant>
    </vt:vector>
  </HeadingPairs>
  <TitlesOfParts>
    <vt:vector size="39" baseType="lpstr">
      <vt:lpstr>1. ÖSSZES bevétel (2)</vt:lpstr>
      <vt:lpstr>2. ÖSSZES kiadások</vt:lpstr>
      <vt:lpstr>3.Intézményi bevételek (2)</vt:lpstr>
      <vt:lpstr>4.Intézményi kiadások (2)</vt:lpstr>
      <vt:lpstr>5.1 Önkormányzat bevétele (2)</vt:lpstr>
      <vt:lpstr>5.2 Önkormányzat kiadása (3)</vt:lpstr>
      <vt:lpstr>6. beruházás (2)</vt:lpstr>
      <vt:lpstr>7.  felújítás (2)</vt:lpstr>
      <vt:lpstr>8.  melléklet létszám (2 (4)</vt:lpstr>
      <vt:lpstr>9.1.mell működés mérleg</vt:lpstr>
      <vt:lpstr>9.2.mell felhalm mérleg</vt:lpstr>
      <vt:lpstr>9.3. összevont kv-i mérleg</vt:lpstr>
      <vt:lpstr>10. melléklet EU tám. projektek</vt:lpstr>
      <vt:lpstr>11. melléklet ált. és cé (2)</vt:lpstr>
      <vt:lpstr>12. melléklet többéves (2)</vt:lpstr>
      <vt:lpstr>13. sz.melléklet ütemterv (2)</vt:lpstr>
      <vt:lpstr>14. közvetett támogatások</vt:lpstr>
      <vt:lpstr>15. támogatások </vt:lpstr>
      <vt:lpstr>16.melléklet</vt:lpstr>
      <vt:lpstr>17. melléklet</vt:lpstr>
      <vt:lpstr>1.tájékoztató kimutatás (3)</vt:lpstr>
      <vt:lpstr>2.Tájékoztató kimutatás (2)</vt:lpstr>
      <vt:lpstr>3. Tájékoztató kimutatás</vt:lpstr>
      <vt:lpstr>4.Tájékoztató kimutatás</vt:lpstr>
      <vt:lpstr>Munka2</vt:lpstr>
      <vt:lpstr>'2.Tájékoztató kimutatás (2)'!Nyomtatási_cím</vt:lpstr>
      <vt:lpstr>'5.1 Önkormányzat bevétele (2)'!Nyomtatási_cím</vt:lpstr>
      <vt:lpstr>'5.2 Önkormányzat kiadása (3)'!Nyomtatási_cím</vt:lpstr>
      <vt:lpstr>'12. melléklet többéves (2)'!Nyomtatási_terület</vt:lpstr>
      <vt:lpstr>'13. sz.melléklet ütemterv (2)'!Nyomtatási_terület</vt:lpstr>
      <vt:lpstr>'2.Tájékoztató kimutatás (2)'!Nyomtatási_terület</vt:lpstr>
      <vt:lpstr>'3. Tájékoztató kimutatás'!Nyomtatási_terület</vt:lpstr>
      <vt:lpstr>'3.Intézményi bevételek (2)'!Nyomtatási_terület</vt:lpstr>
      <vt:lpstr>'4.Intézményi kiadások (2)'!Nyomtatási_terület</vt:lpstr>
      <vt:lpstr>'5.1 Önkormányzat bevétele (2)'!Nyomtatási_terület</vt:lpstr>
      <vt:lpstr>'5.2 Önkormányzat kiadása (3)'!Nyomtatási_terület</vt:lpstr>
      <vt:lpstr>'6. beruházás (2)'!Nyomtatási_terület</vt:lpstr>
      <vt:lpstr>'9.1.mell működés mérleg'!Nyomtatási_terület</vt:lpstr>
      <vt:lpstr>'9.2.mell felhalm mérleg'!Nyomtatási_terület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Pappné Boros Magdolna</dc:creator>
  <cp:lastModifiedBy>Pappné Boros Magdolna</cp:lastModifiedBy>
  <cp:lastPrinted>2019-04-16T12:43:14Z</cp:lastPrinted>
  <dcterms:created xsi:type="dcterms:W3CDTF">1998-12-06T10:54:59Z</dcterms:created>
  <dcterms:modified xsi:type="dcterms:W3CDTF">2019-04-17T14:34:12Z</dcterms:modified>
</cp:coreProperties>
</file>