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marc-ad\felhasznalok$\borosm\Dokumentumok\KoltsegvetesekBeszamolok\Költségvetés 2018\RM 201807\"/>
    </mc:Choice>
  </mc:AlternateContent>
  <xr:revisionPtr revIDLastSave="0" documentId="8_{74ACE4EF-0727-46D7-81BD-BAB5D0ABB9DC}" xr6:coauthVersionLast="34" xr6:coauthVersionMax="34" xr10:uidLastSave="{00000000-0000-0000-0000-000000000000}"/>
  <bookViews>
    <workbookView xWindow="0" yWindow="0" windowWidth="14370" windowHeight="7365" activeTab="1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79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" sheetId="63" r:id="rId16"/>
    <sheet name="14. közvetett támogatások" sheetId="49" r:id="rId17"/>
    <sheet name="15. támogatások " sheetId="47" r:id="rId18"/>
    <sheet name="16. melléklet" sheetId="50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4.Tájékoztató kimutatás" sheetId="84" r:id="rId24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többéves'!$A$1:$Q$16</definedName>
    <definedName name="_xlnm.Print_Area" localSheetId="15">'13. sz.melléklet ütemterv'!$A$1:$O$26</definedName>
    <definedName name="_xlnm.Print_Area" localSheetId="21">'2.Tájékoztató kimutatás (2)'!$A$1:$AC$31</definedName>
    <definedName name="_xlnm.Print_Area" localSheetId="22">'3. Tájékoztató kimutatás'!$A$1:$N$13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(2)'!$A$1:$D$49</definedName>
    <definedName name="_xlnm.Print_Area" localSheetId="5">'5.2 Önkormányzat kiadása (3)'!$A$1:$D$92</definedName>
    <definedName name="_xlnm.Print_Area" localSheetId="6">'6. beruházás'!$A$1:$H$49</definedName>
    <definedName name="_xlnm.Print_Area" localSheetId="9">'9.1.mell működés mérleg'!$A$1:$G$21</definedName>
    <definedName name="_xlnm.Print_Area" localSheetId="10">'9.2.mell felhalm mérleg'!$A$1:$F$20</definedName>
  </definedNames>
  <calcPr calcId="179017"/>
</workbook>
</file>

<file path=xl/calcChain.xml><?xml version="1.0" encoding="utf-8"?>
<calcChain xmlns="http://schemas.openxmlformats.org/spreadsheetml/2006/main">
  <c r="O8" i="63" l="1"/>
  <c r="O6" i="63"/>
  <c r="G10" i="76"/>
  <c r="H10" i="76"/>
  <c r="I10" i="76"/>
  <c r="J10" i="76"/>
  <c r="K10" i="76"/>
  <c r="L10" i="76"/>
  <c r="M10" i="76"/>
  <c r="N10" i="76"/>
  <c r="O10" i="76"/>
  <c r="P10" i="76"/>
  <c r="Q10" i="76"/>
  <c r="F10" i="76"/>
  <c r="C15" i="40" l="1"/>
  <c r="D15" i="39"/>
  <c r="D12" i="83"/>
  <c r="F12" i="83"/>
  <c r="AB27" i="72"/>
  <c r="AB23" i="72"/>
  <c r="AB20" i="72"/>
  <c r="AB12" i="72"/>
  <c r="AB9" i="72"/>
  <c r="C12" i="81"/>
  <c r="C13" i="81" s="1"/>
  <c r="C9" i="81"/>
  <c r="AC20" i="72"/>
  <c r="AC27" i="72"/>
  <c r="D9" i="81"/>
  <c r="H11" i="67"/>
  <c r="D24" i="39" s="1"/>
  <c r="G11" i="67"/>
  <c r="J22" i="66"/>
  <c r="J24" i="66"/>
  <c r="C11" i="42" s="1"/>
  <c r="G8" i="44" s="1"/>
  <c r="E20" i="42"/>
  <c r="E19" i="43"/>
  <c r="C21" i="39"/>
  <c r="C29" i="39"/>
  <c r="C15" i="39"/>
  <c r="C14" i="39"/>
  <c r="C36" i="39" s="1"/>
  <c r="C13" i="39"/>
  <c r="C35" i="39" s="1"/>
  <c r="C12" i="39"/>
  <c r="C34" i="39" s="1"/>
  <c r="C11" i="39"/>
  <c r="C33" i="39" s="1"/>
  <c r="C10" i="39"/>
  <c r="C32" i="39" s="1"/>
  <c r="C9" i="39"/>
  <c r="C31" i="39" s="1"/>
  <c r="C8" i="39"/>
  <c r="C30" i="39" s="1"/>
  <c r="C7" i="39"/>
  <c r="C6" i="39"/>
  <c r="C5" i="39" s="1"/>
  <c r="C27" i="39" s="1"/>
  <c r="C21" i="40"/>
  <c r="D13" i="62"/>
  <c r="D48" i="64"/>
  <c r="D20" i="65"/>
  <c r="D77" i="65"/>
  <c r="D28" i="65"/>
  <c r="D23" i="65"/>
  <c r="C28" i="39" l="1"/>
  <c r="AB28" i="72"/>
  <c r="AB31" i="72" s="1"/>
  <c r="C35" i="66"/>
  <c r="D12" i="65" l="1"/>
  <c r="D29" i="65" s="1"/>
  <c r="D82" i="65" s="1"/>
  <c r="D88" i="65" s="1"/>
  <c r="C48" i="64"/>
  <c r="C14" i="40" s="1"/>
  <c r="C33" i="40" s="1"/>
  <c r="C43" i="64"/>
  <c r="C13" i="40" s="1"/>
  <c r="C32" i="40" s="1"/>
  <c r="B8" i="43" s="1"/>
  <c r="C40" i="64"/>
  <c r="C12" i="40" s="1"/>
  <c r="C31" i="40" s="1"/>
  <c r="B10" i="42" s="1"/>
  <c r="C37" i="64"/>
  <c r="C11" i="40" s="1"/>
  <c r="C30" i="40" s="1"/>
  <c r="B7" i="43" s="1"/>
  <c r="C35" i="64"/>
  <c r="C10" i="40" s="1"/>
  <c r="C29" i="40" s="1"/>
  <c r="B9" i="42" s="1"/>
  <c r="C22" i="64"/>
  <c r="C24" i="64" s="1"/>
  <c r="C9" i="40" s="1"/>
  <c r="C28" i="40" s="1"/>
  <c r="B8" i="42" s="1"/>
  <c r="C17" i="64"/>
  <c r="C8" i="40" s="1"/>
  <c r="C27" i="40" s="1"/>
  <c r="B6" i="43" s="1"/>
  <c r="C14" i="64"/>
  <c r="C7" i="40" s="1"/>
  <c r="C12" i="64"/>
  <c r="C6" i="40" s="1"/>
  <c r="D17" i="64"/>
  <c r="F14" i="80"/>
  <c r="D14" i="80"/>
  <c r="D45" i="79"/>
  <c r="E45" i="79"/>
  <c r="F45" i="79"/>
  <c r="D16" i="79"/>
  <c r="D8" i="79"/>
  <c r="C5" i="40" l="1"/>
  <c r="C24" i="40" s="1"/>
  <c r="C26" i="40"/>
  <c r="B7" i="42" s="1"/>
  <c r="C25" i="40"/>
  <c r="B6" i="42"/>
  <c r="B19" i="43"/>
  <c r="B20" i="43" s="1"/>
  <c r="C44" i="64"/>
  <c r="C49" i="64" s="1"/>
  <c r="C45" i="79"/>
  <c r="B35" i="66" l="1"/>
  <c r="N26" i="63" l="1"/>
  <c r="M26" i="63"/>
  <c r="L26" i="63"/>
  <c r="K26" i="63"/>
  <c r="J26" i="63"/>
  <c r="I26" i="63"/>
  <c r="H26" i="63"/>
  <c r="G26" i="63"/>
  <c r="F26" i="63"/>
  <c r="E26" i="63"/>
  <c r="D26" i="63"/>
  <c r="C26" i="63"/>
  <c r="O25" i="63"/>
  <c r="O23" i="63"/>
  <c r="O24" i="63"/>
  <c r="O22" i="63"/>
  <c r="O21" i="63"/>
  <c r="O20" i="63"/>
  <c r="O19" i="63"/>
  <c r="O18" i="63"/>
  <c r="O17" i="63"/>
  <c r="N15" i="63"/>
  <c r="M15" i="63"/>
  <c r="L15" i="63"/>
  <c r="K15" i="63"/>
  <c r="J15" i="63"/>
  <c r="I15" i="63"/>
  <c r="H15" i="63"/>
  <c r="G15" i="63"/>
  <c r="O15" i="63" s="1"/>
  <c r="F15" i="63"/>
  <c r="E15" i="63"/>
  <c r="D15" i="63"/>
  <c r="C15" i="63"/>
  <c r="O14" i="63"/>
  <c r="O11" i="63"/>
  <c r="O10" i="63"/>
  <c r="D14" i="39"/>
  <c r="D36" i="39" s="1"/>
  <c r="D14" i="40"/>
  <c r="D33" i="40" s="1"/>
  <c r="O9" i="63"/>
  <c r="O7" i="63"/>
  <c r="O26" i="63" l="1"/>
  <c r="D16" i="40"/>
  <c r="D17" i="40"/>
  <c r="B15" i="84"/>
  <c r="F15" i="84"/>
  <c r="D15" i="40" l="1"/>
  <c r="AC9" i="72"/>
  <c r="AC12" i="72"/>
  <c r="AC23" i="72"/>
  <c r="F13" i="51"/>
  <c r="C12" i="83"/>
  <c r="D12" i="81"/>
  <c r="D13" i="81" s="1"/>
  <c r="AC28" i="72" l="1"/>
  <c r="AC31" i="72" s="1"/>
  <c r="E9" i="49"/>
  <c r="D9" i="49"/>
  <c r="E9" i="50"/>
  <c r="E7" i="50"/>
  <c r="E9" i="73"/>
  <c r="D13" i="73" s="1"/>
  <c r="E14" i="80" l="1"/>
  <c r="C14" i="80"/>
  <c r="F16" i="79"/>
  <c r="E16" i="79"/>
  <c r="C16" i="79"/>
  <c r="F8" i="79"/>
  <c r="E8" i="79"/>
  <c r="C8" i="79"/>
  <c r="D6" i="39" l="1"/>
  <c r="D37" i="64"/>
  <c r="D13" i="39"/>
  <c r="D7" i="39"/>
  <c r="D11" i="40" l="1"/>
  <c r="D30" i="40" s="1"/>
  <c r="C7" i="43" s="1"/>
  <c r="D35" i="64" l="1"/>
  <c r="D22" i="64"/>
  <c r="D14" i="64"/>
  <c r="D12" i="64"/>
  <c r="D6" i="40" s="1"/>
  <c r="C6" i="42" s="1"/>
  <c r="C33" i="66"/>
  <c r="F11" i="66"/>
  <c r="F13" i="66" s="1"/>
  <c r="C11" i="66"/>
  <c r="J23" i="67"/>
  <c r="J21" i="67"/>
  <c r="J20" i="67"/>
  <c r="J19" i="67"/>
  <c r="J18" i="67"/>
  <c r="I23" i="67"/>
  <c r="I21" i="67"/>
  <c r="I20" i="67"/>
  <c r="I19" i="67"/>
  <c r="I18" i="67"/>
  <c r="I17" i="67"/>
  <c r="C11" i="67"/>
  <c r="D22" i="39" s="1"/>
  <c r="F11" i="67"/>
  <c r="D13" i="67"/>
  <c r="D11" i="67"/>
  <c r="C13" i="67"/>
  <c r="B11" i="67"/>
  <c r="C32" i="66"/>
  <c r="C30" i="66"/>
  <c r="B33" i="66"/>
  <c r="B32" i="66"/>
  <c r="B31" i="66"/>
  <c r="B30" i="66"/>
  <c r="B29" i="66"/>
  <c r="D11" i="66"/>
  <c r="D13" i="66" s="1"/>
  <c r="F13" i="67" l="1"/>
  <c r="D23" i="39"/>
  <c r="D24" i="64"/>
  <c r="E6" i="50"/>
  <c r="E10" i="50" s="1"/>
  <c r="E14" i="50" s="1"/>
  <c r="D25" i="40"/>
  <c r="D8" i="39"/>
  <c r="D9" i="40"/>
  <c r="D28" i="40" s="1"/>
  <c r="C8" i="42" s="1"/>
  <c r="D28" i="39"/>
  <c r="D9" i="39"/>
  <c r="D31" i="39" s="1"/>
  <c r="D12" i="39"/>
  <c r="D8" i="40"/>
  <c r="D27" i="40" s="1"/>
  <c r="D10" i="40"/>
  <c r="B13" i="67"/>
  <c r="D29" i="39"/>
  <c r="D10" i="39"/>
  <c r="D32" i="39" s="1"/>
  <c r="D7" i="40"/>
  <c r="D26" i="40" s="1"/>
  <c r="C7" i="42" l="1"/>
  <c r="C6" i="43"/>
  <c r="C25" i="78"/>
  <c r="G19" i="78"/>
  <c r="B19" i="78"/>
  <c r="I22" i="66" l="1"/>
  <c r="I24" i="66" s="1"/>
  <c r="E13" i="62"/>
  <c r="C13" i="62"/>
  <c r="C22" i="67"/>
  <c r="C24" i="67" s="1"/>
  <c r="D22" i="67"/>
  <c r="D26" i="39" s="1"/>
  <c r="D35" i="39" s="1"/>
  <c r="E22" i="67"/>
  <c r="E11" i="67"/>
  <c r="E13" i="67" s="1"/>
  <c r="C13" i="66"/>
  <c r="E10" i="76"/>
  <c r="B22" i="67"/>
  <c r="B11" i="66"/>
  <c r="O13" i="63"/>
  <c r="H22" i="67"/>
  <c r="H24" i="67" s="1"/>
  <c r="G22" i="67"/>
  <c r="G24" i="67" s="1"/>
  <c r="F22" i="67"/>
  <c r="F24" i="67" s="1"/>
  <c r="E24" i="67"/>
  <c r="J17" i="67"/>
  <c r="J11" i="67"/>
  <c r="J13" i="67"/>
  <c r="I11" i="67"/>
  <c r="I13" i="67"/>
  <c r="C31" i="66"/>
  <c r="C29" i="66"/>
  <c r="H22" i="66"/>
  <c r="H24" i="66" s="1"/>
  <c r="G22" i="66"/>
  <c r="G24" i="66" s="1"/>
  <c r="F22" i="66"/>
  <c r="F24" i="66" s="1"/>
  <c r="E22" i="66"/>
  <c r="E24" i="66" s="1"/>
  <c r="D22" i="66"/>
  <c r="D24" i="66" s="1"/>
  <c r="C22" i="66"/>
  <c r="C24" i="66" s="1"/>
  <c r="B22" i="66"/>
  <c r="B24" i="66" s="1"/>
  <c r="J11" i="66"/>
  <c r="J13" i="66" s="1"/>
  <c r="I11" i="66"/>
  <c r="H11" i="66"/>
  <c r="H13" i="66" s="1"/>
  <c r="G11" i="66"/>
  <c r="G13" i="66" s="1"/>
  <c r="E11" i="66"/>
  <c r="E13" i="66"/>
  <c r="D43" i="64"/>
  <c r="D13" i="40" s="1"/>
  <c r="D32" i="40" s="1"/>
  <c r="D40" i="64"/>
  <c r="O12" i="63"/>
  <c r="O5" i="63"/>
  <c r="F13" i="62"/>
  <c r="I9" i="44"/>
  <c r="I10" i="44"/>
  <c r="I11" i="44"/>
  <c r="D13" i="51"/>
  <c r="C9" i="49"/>
  <c r="B29" i="42"/>
  <c r="F29" i="42"/>
  <c r="D24" i="67"/>
  <c r="I8" i="44" l="1"/>
  <c r="B11" i="42"/>
  <c r="B20" i="42" s="1"/>
  <c r="F21" i="42" s="1"/>
  <c r="C8" i="43"/>
  <c r="C19" i="43" s="1"/>
  <c r="D25" i="39"/>
  <c r="D34" i="39" s="1"/>
  <c r="B24" i="67"/>
  <c r="I22" i="67"/>
  <c r="G13" i="67"/>
  <c r="I24" i="67" s="1"/>
  <c r="C34" i="66"/>
  <c r="D22" i="40"/>
  <c r="D21" i="40" s="1"/>
  <c r="B34" i="66"/>
  <c r="B13" i="66"/>
  <c r="B36" i="66" s="1"/>
  <c r="C36" i="66"/>
  <c r="H13" i="67"/>
  <c r="J24" i="67" s="1"/>
  <c r="J22" i="67"/>
  <c r="D12" i="40"/>
  <c r="D44" i="64"/>
  <c r="D49" i="64" s="1"/>
  <c r="D11" i="39"/>
  <c r="D5" i="39" s="1"/>
  <c r="D5" i="40" l="1"/>
  <c r="D31" i="40"/>
  <c r="C20" i="43"/>
  <c r="H5" i="44"/>
  <c r="D24" i="40"/>
  <c r="H13" i="44"/>
  <c r="D29" i="40"/>
  <c r="C9" i="42" s="1"/>
  <c r="D21" i="39"/>
  <c r="D27" i="39" s="1"/>
  <c r="D30" i="39"/>
  <c r="C10" i="42"/>
  <c r="D33" i="39"/>
  <c r="F19" i="43" s="1"/>
  <c r="H6" i="44" s="1"/>
  <c r="C20" i="42" l="1"/>
  <c r="G5" i="44" s="1"/>
  <c r="G13" i="44" s="1"/>
  <c r="I13" i="44" s="1"/>
  <c r="F20" i="42"/>
  <c r="H7" i="44"/>
  <c r="H12" i="44" s="1"/>
  <c r="F20" i="43"/>
  <c r="B21" i="42" l="1"/>
  <c r="G6" i="44"/>
  <c r="I6" i="44" s="1"/>
  <c r="I5" i="44"/>
  <c r="G7" i="44"/>
  <c r="G12" i="44" s="1"/>
  <c r="I12" i="44" s="1"/>
  <c r="I7" i="44" l="1"/>
</calcChain>
</file>

<file path=xl/sharedStrings.xml><?xml version="1.0" encoding="utf-8"?>
<sst xmlns="http://schemas.openxmlformats.org/spreadsheetml/2006/main" count="854" uniqueCount="532">
  <si>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</si>
  <si>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</si>
  <si>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</si>
  <si>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</si>
  <si>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</si>
  <si>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</si>
  <si>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</si>
  <si>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</si>
  <si>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</si>
  <si>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</si>
  <si>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</si>
  <si>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</si>
  <si>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</si>
  <si>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</si>
  <si>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</si>
  <si>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</si>
  <si>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</si>
  <si>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</si>
  <si>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</si>
  <si>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</si>
  <si>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</si>
  <si>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</si>
  <si>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</si>
  <si>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</si>
  <si>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</si>
  <si>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</si>
  <si>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Felhalmozási célú támogatások államháztartáson belülről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</si>
  <si>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</si>
  <si>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</si>
  <si>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</si>
  <si>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</si>
  <si>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</si>
  <si>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</si>
  <si>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</si>
  <si>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</si>
  <si>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</si>
  <si>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</si>
  <si>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</si>
  <si>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</si>
  <si>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</si>
  <si>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</si>
  <si>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</si>
  <si>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</si>
  <si>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</si>
  <si>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</si>
  <si>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</si>
  <si>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</si>
  <si>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</si>
  <si>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</si>
  <si>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</si>
  <si>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</si>
  <si>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</si>
  <si>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</si>
  <si>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</si>
  <si>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</si>
  <si>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</si>
  <si>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</si>
  <si>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</si>
  <si>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</si>
  <si>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</si>
  <si>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</si>
  <si>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</si>
  <si>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</si>
  <si>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</si>
  <si>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</si>
  <si>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</si>
  <si>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</si>
  <si>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</si>
  <si>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</si>
  <si>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</si>
  <si>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</si>
  <si>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</si>
  <si>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</si>
  <si>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</si>
  <si>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</si>
  <si>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</si>
  <si>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Díjak, pótlékok, bírságok</t>
  </si>
  <si>
    <t>Tárgyi eszközök, immateriális javak, vagyoni érétkű jog értékesítése, vagyonhasznosításból származó bevétel</t>
  </si>
  <si>
    <t>Saját bevételek összesen (1+….+4)</t>
  </si>
  <si>
    <t>Előző években keletkezett tárgyévet terhelő fizetési kötelezettség  ( 8+9)</t>
  </si>
  <si>
    <t>Hitelviszonyt megtestesítő értékpapír, kötvény</t>
  </si>
  <si>
    <t>Bevételek és kötelezettségek aránya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</si>
  <si>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</si>
  <si>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</si>
  <si>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</si>
  <si>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</si>
  <si>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</si>
  <si>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</si>
  <si>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</si>
  <si>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</si>
  <si>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</si>
  <si>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</si>
  <si>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</si>
  <si>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</si>
  <si>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</si>
  <si>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</si>
  <si>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</si>
  <si>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</si>
  <si>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</si>
  <si>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</si>
  <si>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</si>
  <si>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</si>
  <si>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</si>
  <si>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</si>
  <si>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</si>
  <si>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</si>
  <si>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</si>
  <si>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</si>
  <si>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</si>
  <si>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</si>
  <si>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</si>
  <si>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</si>
  <si>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</si>
  <si>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</si>
  <si>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</si>
  <si>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</si>
  <si>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</si>
  <si>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</si>
  <si>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</si>
  <si>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</si>
  <si>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</si>
  <si>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</si>
  <si>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</si>
  <si>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</si>
  <si>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</si>
  <si>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</si>
  <si>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</si>
  <si>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</si>
  <si>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</si>
  <si>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</si>
  <si>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</si>
  <si>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</si>
  <si>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</si>
  <si>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</si>
  <si>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</si>
  <si>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</si>
  <si>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</si>
  <si>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</si>
  <si>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</si>
  <si>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</si>
  <si>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</si>
  <si>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</si>
  <si>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</si>
  <si>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</si>
  <si>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</si>
  <si>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</si>
  <si>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</si>
  <si>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</si>
  <si>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</si>
  <si>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</si>
  <si>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</si>
  <si>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</si>
  <si>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</si>
  <si>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</si>
  <si>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</si>
  <si>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</si>
  <si>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</si>
  <si>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</si>
  <si>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</si>
  <si>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</si>
  <si>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</si>
  <si>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</si>
  <si>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</si>
  <si>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</si>
  <si>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</si>
  <si>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</si>
  <si>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</si>
  <si>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</si>
  <si>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</si>
  <si>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</si>
  <si>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</si>
  <si>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</si>
  <si>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</si>
  <si>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</si>
  <si>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</si>
  <si>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</si>
  <si>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</si>
  <si>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</si>
  <si>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</si>
  <si>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</si>
  <si>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</si>
  <si>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</si>
  <si>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</si>
  <si>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</si>
  <si>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</si>
  <si>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</si>
  <si>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FELÚJÍTÁS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</si>
  <si>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</si>
  <si>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</si>
  <si>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</si>
  <si>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</si>
  <si>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</si>
  <si>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</si>
  <si>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</si>
  <si>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</si>
  <si>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</si>
  <si>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</si>
  <si>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</si>
  <si>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</si>
  <si>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</si>
  <si>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</si>
  <si>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</si>
  <si>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</si>
  <si>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</si>
  <si>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</si>
  <si>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</si>
  <si>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</si>
  <si>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</si>
  <si>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</si>
  <si>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</si>
  <si>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</si>
  <si>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</si>
  <si>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</si>
  <si>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</si>
  <si>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</si>
  <si>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</si>
  <si>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</si>
  <si>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</si>
  <si>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</si>
  <si>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</si>
  <si>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</si>
  <si>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</si>
  <si>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</si>
  <si>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</si>
  <si>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</si>
  <si>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</si>
  <si>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</si>
  <si>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</si>
  <si>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</si>
  <si>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</si>
  <si>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</si>
  <si>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</si>
  <si>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</si>
  <si>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</si>
  <si>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</si>
  <si>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</si>
  <si>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</si>
  <si>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</si>
  <si>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</si>
  <si>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</si>
  <si>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</si>
  <si>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</si>
  <si>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</si>
  <si>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</si>
  <si>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</si>
  <si>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</si>
  <si>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</si>
  <si>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</si>
  <si>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</si>
  <si>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</si>
  <si>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</si>
  <si>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</si>
  <si>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</si>
  <si>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</si>
  <si>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</si>
  <si>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</si>
  <si>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</si>
  <si>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</si>
  <si>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</si>
  <si>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</si>
  <si>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</si>
  <si>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</si>
  <si>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</si>
  <si>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</si>
  <si>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</si>
  <si>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</si>
  <si>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</si>
  <si>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</si>
  <si>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</si>
  <si>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</si>
  <si>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</si>
  <si>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</si>
  <si>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</si>
  <si>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</si>
  <si>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</si>
  <si>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</si>
  <si>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</si>
  <si>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</si>
  <si>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</si>
  <si>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</si>
  <si>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</si>
  <si>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</si>
  <si>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</si>
  <si>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</si>
  <si>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</si>
  <si>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</si>
  <si>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Választókörzetek fejlesztési feladatai</t>
  </si>
  <si>
    <t>Bizei temető parkoló</t>
  </si>
  <si>
    <t>Államháztartáson belüli megelőlegezés visszafizetése</t>
  </si>
  <si>
    <t>Központi, irányító szervi támogatások folyósítása</t>
  </si>
  <si>
    <t>Kiküldetések, reklám- és propagandakiadások ( 16+17 )</t>
  </si>
  <si>
    <t>Különféle befizetések és egyéb dologi kiadások (19+.. +22)</t>
  </si>
  <si>
    <t xml:space="preserve">             Finanszírozási kiadás</t>
  </si>
  <si>
    <t xml:space="preserve">            Finanszírozási bevétel</t>
  </si>
  <si>
    <t>Marcali Város Önkormányzata EU támogatással megvalósuló programairól, projektjeiről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</si>
  <si>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</si>
  <si>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</si>
  <si>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</si>
  <si>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</si>
  <si>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</si>
  <si>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</si>
  <si>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</si>
  <si>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</si>
  <si>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</si>
  <si>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</si>
  <si>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</si>
  <si>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</si>
  <si>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</si>
  <si>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</si>
  <si>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</si>
  <si>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</si>
  <si>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</si>
  <si>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</si>
  <si>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</si>
  <si>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</si>
  <si>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</si>
  <si>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</si>
  <si>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</si>
  <si>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</si>
  <si>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</si>
  <si>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</si>
  <si>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</si>
  <si>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</si>
  <si>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</si>
  <si>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</si>
  <si>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</si>
  <si>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</si>
  <si>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</si>
  <si>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</si>
  <si>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</si>
  <si>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</si>
  <si>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</si>
  <si>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</si>
  <si>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</si>
  <si>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</si>
  <si>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</si>
  <si>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</si>
  <si>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</si>
  <si>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</si>
  <si>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</si>
  <si>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</si>
  <si>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Eddig kifizetett összeg (tervezés, értékbecslés, stb.)</t>
  </si>
  <si>
    <t>Pályázatot készítette</t>
  </si>
  <si>
    <t>Önerő</t>
  </si>
  <si>
    <t>TOP-1.1.1-15-SO1</t>
  </si>
  <si>
    <t>---</t>
  </si>
  <si>
    <t>Balogh és Társa Kft. 114.300 HUF</t>
  </si>
  <si>
    <t>TOP-1.1.3-15-SO1</t>
  </si>
  <si>
    <t>TOP-1.2.1-15-SO1</t>
  </si>
  <si>
    <t>Marcali Közös Önkormányzati Hivatal (1.550.000)</t>
  </si>
  <si>
    <t>TOP-1.4.1-15-SO1</t>
  </si>
  <si>
    <t>TOP-2.1.2-15-SO1</t>
  </si>
  <si>
    <t>Somogy Megyei Önkormányzat (3.175.000), Marcali Közös Önkormányzati Hivatal (12.293.600)</t>
  </si>
  <si>
    <t>Gáspár Mérnöki Iroda Kft. 2.658.110 HUF</t>
  </si>
  <si>
    <t>Buckahát Kft.</t>
  </si>
  <si>
    <t>TOP-3.2.1-15-SO1</t>
  </si>
  <si>
    <t>Marcali Közös Önkormányzati Hivatal (6.223.000)</t>
  </si>
  <si>
    <t>HLK Systeme Kft. 822.808 HUF, Gáts András 190.500 HUF</t>
  </si>
  <si>
    <t>TOP-4-1-1-15-SO1</t>
  </si>
  <si>
    <t>Széchenyi utcai házi- és gyermekorvosi körzeti rendelők, és védőnői szolgálat épületének korszerűsítése</t>
  </si>
  <si>
    <t>TOP-4.2.1-15-SO1</t>
  </si>
  <si>
    <t>Marcali Közös Önkormányzati Hivatal (1.016.500)</t>
  </si>
  <si>
    <t>TOP-4.3.1-15-SO1</t>
  </si>
  <si>
    <t>Somogy Megyei Önkormányzat (10.249.916)</t>
  </si>
  <si>
    <t>Gáspár Mérnöki Iroda Kft. 4.452.874 HUF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</si>
  <si>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</si>
  <si>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</si>
  <si>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</si>
  <si>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</si>
  <si>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</si>
  <si>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</si>
  <si>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>TERC költségvetéskészítő program éves díja</t>
  </si>
  <si>
    <t>Dózs és Tavasz u. orvosi rendelők felújítása áthúzódó tétel</t>
  </si>
  <si>
    <t>Horvátkúti szannyvíz szagtalanítás felülvizsgálata tervezés (konc.terhére)</t>
  </si>
  <si>
    <t>Egyéb tételek összesen:</t>
  </si>
  <si>
    <t xml:space="preserve">1. </t>
  </si>
  <si>
    <t>Osztalékok,üzemeltetési díjak</t>
  </si>
  <si>
    <t>Ellátottak pénzbeli juttatásai  ( 25+..34 )</t>
  </si>
  <si>
    <t>Egyéb működési célú kiadások ( 36+..   +39)</t>
  </si>
  <si>
    <t>Beruházások ( 41 )</t>
  </si>
  <si>
    <t>Egyéb felhalmozási célú kiadások (44+45 )</t>
  </si>
  <si>
    <t>Költségvetési kiadások összesen (1+2+24+35+40+42+43+46)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</si>
  <si>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</si>
  <si>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</si>
  <si>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</si>
  <si>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</si>
  <si>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 xml:space="preserve">               -  Kölökparádé</t>
  </si>
  <si>
    <t xml:space="preserve">Buckahát Kft. </t>
  </si>
  <si>
    <t>Marcali Keleti Iparterület Kft.</t>
  </si>
  <si>
    <t>Marcali Város Önkormányzatának 2018. évi bevételi előirányzatai</t>
  </si>
  <si>
    <t>Marcali Város Önkormányzatának 2018. évi kiadási előirányzatai</t>
  </si>
  <si>
    <t>2018. évi előirányzat</t>
  </si>
  <si>
    <t>Marcali Város Önkormányzata, és irányítása alá tartozó költségvetési szervek 2018.évi  bevételi előirányzatai                                                    e Ft</t>
  </si>
  <si>
    <t>Marcali Város Önkormányzata, és irányítása alá tartozó költségvetési szervek 2018.évi  kiadási előirányzatai                                             e Ft</t>
  </si>
  <si>
    <t>Marcali Város Önkormányzata   irányítása alá tartozó költségvetési szervek 2018. évi kiadási előirányzatai                                          ezer Ft</t>
  </si>
  <si>
    <t>Marcali Város Önkormányzata   irányítása alá tartozó költségvetési szervek 2018. évi bevételi előirányzatai                                          ezer Ft</t>
  </si>
  <si>
    <t>Egyéb kommunikációs szolgáltatás</t>
  </si>
  <si>
    <t>Beruházás</t>
  </si>
  <si>
    <t>Marcali Város Önkormányzata 2018. évi beruházási kiadások előirányzatai</t>
  </si>
  <si>
    <t>Ivóvíz és szenyvíz közművek rekonstrukciója / Móra utca /</t>
  </si>
  <si>
    <t xml:space="preserve">2018. évi eszközhasználati díj </t>
  </si>
  <si>
    <t>Utólagos szennyvíz bekötések</t>
  </si>
  <si>
    <t>Móra utca parkoló II.ütem</t>
  </si>
  <si>
    <t>Mesztegnyő kerékpárút</t>
  </si>
  <si>
    <t>Dózsa György utcai szegregátum rehabilitációja (ERFA-Infra) /Saját forrásból megelőlegezve 2017. évi kifizetés 15.248e Ft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</si>
  <si>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</si>
  <si>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</si>
  <si>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</si>
  <si>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</si>
  <si>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</si>
  <si>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</si>
  <si>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</si>
  <si>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</si>
  <si>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Elektromos elosztó</t>
  </si>
  <si>
    <t xml:space="preserve">Horvátkúti szobor </t>
  </si>
  <si>
    <t>Boronkai temető térkövezés</t>
  </si>
  <si>
    <t>Kültéri fittnes eszközök</t>
  </si>
  <si>
    <t>Marcali Város Önkormányzata 2018. évi felújítási kiadások előirányzatai</t>
  </si>
  <si>
    <t>TOP-4.1.1-16</t>
  </si>
  <si>
    <t>Ivóvíz és szenyvíz közművek felújítása       / Lehel utca /</t>
  </si>
  <si>
    <t>Szakképző iskola nyílászáró csere</t>
  </si>
  <si>
    <t>Hivatal épület fűtéskorszerűsítése</t>
  </si>
  <si>
    <t>Noszlopy Ált. Iskola konyha kialakítása</t>
  </si>
  <si>
    <t>Hivatal épület / Nagyterem, Kisterem komplett felújítása /</t>
  </si>
  <si>
    <t xml:space="preserve">2018. évi kv. engedélyezett létszámkeret </t>
  </si>
  <si>
    <t>Marcali Város Önkormányzata, és irányítása alá tartozó költségvetési szervek 2018. évi engedélyezett létszám előirányzatai</t>
  </si>
  <si>
    <t>Megelőlegezés visszafizetése</t>
  </si>
  <si>
    <t>Marcali Város Önkormányzata, és irányítása alá tartozó költségvetési szervek 2018. évi összevont költségvetési mérlege</t>
  </si>
  <si>
    <t>Marcali Város Önkormányzata, és irányítása alá tartozó költségvetési szervek 2018. évi felhalmozási célú bevételei és  kiadásai</t>
  </si>
  <si>
    <t xml:space="preserve">Marcali Város Önkormányzata 2018. évi általános és céltartalék előirányzata                      </t>
  </si>
  <si>
    <t xml:space="preserve">Marcali Város Önkormányzata, és irányítása alá tartozó költségvetési szervek  előirányzati ütemterve 2018.évre                         </t>
  </si>
  <si>
    <t>Marcali Város Önkormányzata által 2018. évben ellátandó, önként vállalt feladatai, és államigazgatási feladatai       e Ft</t>
  </si>
  <si>
    <t>Marcali Közös Önkormányzati Hivatal 2018.évi bevételei</t>
  </si>
  <si>
    <t>Marcali Közös Önkormányzati Hivatal 2018. évi kiadási előirányzatai</t>
  </si>
  <si>
    <t>Költségvetési maradvány</t>
  </si>
  <si>
    <t>Marcali Közös Önkormányzati Hivatal 2018. évi beruházási kiadások előirányzatai</t>
  </si>
  <si>
    <t>Feladat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</si>
  <si>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</si>
  <si>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</si>
  <si>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</si>
  <si>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</si>
  <si>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</si>
  <si>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</si>
  <si>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</si>
  <si>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</si>
  <si>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</si>
  <si>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</si>
  <si>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</si>
  <si>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</si>
  <si>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</si>
  <si>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</si>
  <si>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</si>
  <si>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</si>
  <si>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</si>
  <si>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</si>
  <si>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4. Tájékoztató kimutatás</t>
  </si>
  <si>
    <t>Egyéni választó körzeti alap 2018</t>
  </si>
  <si>
    <t>Településrészi  keret 2018</t>
  </si>
  <si>
    <t>Egyéb felhalmozási célú kiadás</t>
  </si>
  <si>
    <t>Likvid hitel felvétele</t>
  </si>
  <si>
    <t>Likvid hitel törlesztése</t>
  </si>
  <si>
    <t>Finanszírozási kiadások  ( 48+.. + 51 )</t>
  </si>
  <si>
    <t>Kiadások mindösszesen( 47+52)</t>
  </si>
  <si>
    <t>Önkormányzatok működési támogatásai (1+…5)</t>
  </si>
  <si>
    <t>Működési célú támogatások államháztartáson belülről (7)</t>
  </si>
  <si>
    <t>Likvid hitel felvétel</t>
  </si>
  <si>
    <t>Likvid hitel törlesztés</t>
  </si>
  <si>
    <t xml:space="preserve">Felhalmozási célú támogatás </t>
  </si>
  <si>
    <t xml:space="preserve">            Felhalmozási célú támogatások áht. belülről</t>
  </si>
  <si>
    <t xml:space="preserve">               - Nivomed Úszó Egyesület</t>
  </si>
  <si>
    <t>Egyesületi támogaás  (TAO)</t>
  </si>
  <si>
    <t>Társasházi karbantartás támogatása</t>
  </si>
  <si>
    <t>Egészségügyi és Szociális Bizottság támogatási kerete</t>
  </si>
  <si>
    <t>Népességnyilvántartás, egyéb</t>
  </si>
  <si>
    <t>Felvett hitel,/ lizing /és annak tőketartozása</t>
  </si>
  <si>
    <t>Marcali Város Önkormányzata, és irányítása alá tartozó költségvetési szervek 2018. évi működési célú bevételei és  kiadásai</t>
  </si>
  <si>
    <t>Munkaerőpiaci mobilitást elősegítő munkásszállás építése / Marcali, Posta köz 2./</t>
  </si>
  <si>
    <t>2018. évi módosított előirányzat</t>
  </si>
  <si>
    <t>TOP-1.1.1-15: 504.851 e Ft,     BM önerő : 89977</t>
  </si>
  <si>
    <t>NAVAL ingatlanvásárlás II. részlet</t>
  </si>
  <si>
    <t>Gombai városrész lámpatestek felszerelése</t>
  </si>
  <si>
    <t>TOP-1.1.3-15: 165.821, önerő:45.000 /hitel /</t>
  </si>
  <si>
    <t xml:space="preserve">TOP-2.1.2-16 : 618.545 önerő: 80.000 /hitel / </t>
  </si>
  <si>
    <t>TOP-3.1.1-15: 60.690 önerő: 15.000 /hitel/</t>
  </si>
  <si>
    <t>TOP-4.3.1-15: 399.750, önerő: 45.000 /hitel/</t>
  </si>
  <si>
    <t>NGM támogatás: 135.082, önerő: 115.000 /hitel/ + 100.853 egyéb forrás</t>
  </si>
  <si>
    <t>7. melléklet  a  /2018.(.) önkormányzati rendelethez</t>
  </si>
  <si>
    <t>TOP-1.1.3-15:</t>
  </si>
  <si>
    <t>6. melléklet a  /2018.(.) önkormányzati rendelethez</t>
  </si>
  <si>
    <t>5.1. melléklet a  /2018.(.) önkormányzati rendelethez</t>
  </si>
  <si>
    <t>Felhalmozási célú egyéb támogatás</t>
  </si>
  <si>
    <t>Hosszú lejáratú hitel felvétel</t>
  </si>
  <si>
    <t>2018.évi eredeti előirányzat</t>
  </si>
  <si>
    <t>2018.évi módosított előirányzat</t>
  </si>
  <si>
    <t>5.2. melléklet a /2018.(.) önkormányzati rendelethez</t>
  </si>
  <si>
    <t xml:space="preserve">1. melléklet a  /2018.(.) önkormányzati rendelethez </t>
  </si>
  <si>
    <t xml:space="preserve">2. melléklet a /2018.(.) önkormányzati rendelethez </t>
  </si>
  <si>
    <t xml:space="preserve">                                                                                3. melléklet a  /2018.(.) önkormányzati rendelethez</t>
  </si>
  <si>
    <t xml:space="preserve">                                                                                 4. melléklet a  /2018.(.) önkormányzati rendelethez</t>
  </si>
  <si>
    <t>8.melléklet a   /2018.(.) önkormányzati rendelethez</t>
  </si>
  <si>
    <t>9/1. melléklet a  /2018.(.) önkormányzati rendelethez</t>
  </si>
  <si>
    <t>9/2. melléklet a  /2018.(.) önkormányzati rendelethez</t>
  </si>
  <si>
    <t>9/3. melléklet a  /2018.(.) önkormányzati rendelethez</t>
  </si>
  <si>
    <t>Működési célú támogatás</t>
  </si>
  <si>
    <t>Működési célú tám áh.kívülre</t>
  </si>
  <si>
    <t>/CLLD/ TOP 7.1.1.</t>
  </si>
  <si>
    <t xml:space="preserve">             Működési célú támogatás</t>
  </si>
  <si>
    <t>10. melléklet a   /2018.(.) önkormányztai rendelethez</t>
  </si>
  <si>
    <t>11. melléklet  a  /2018.(.) önkormányzati rendelethez</t>
  </si>
  <si>
    <t xml:space="preserve">                                                    12. melléklet a  /2018.(.) önkormányzati  rendelethez</t>
  </si>
  <si>
    <t>Felhalmozási célú támogatások államháztartáson belülről (9+10)</t>
  </si>
  <si>
    <t>Termékek és szolgáltatások adói (12+..15)</t>
  </si>
  <si>
    <t>Közhatalmi bevételek (11+16+17)</t>
  </si>
  <si>
    <t>Működési bevételek (19+..28)</t>
  </si>
  <si>
    <t>Felhalmozási bevételek (30)</t>
  </si>
  <si>
    <t>Működési célú átvett pénzeszközök ( 32+33)</t>
  </si>
  <si>
    <t>Felhalmozási célú átvett pénzeszközök ( 35 + 36 )</t>
  </si>
  <si>
    <t>Költségvetési bevételek (6+8+11+18+29+31+34+36)</t>
  </si>
  <si>
    <t xml:space="preserve">Finanszírozási bevétel (39+41) </t>
  </si>
  <si>
    <t>Bevételek mindösszesen(38+42)</t>
  </si>
  <si>
    <t>Kommunikációs szolgáltatások ( 6+7 )</t>
  </si>
  <si>
    <t>Szolgáltatási kiadások ( 9+…+ 14 )</t>
  </si>
  <si>
    <t>Dologi kiadások összesen ( 5+8+15+18+23 )</t>
  </si>
  <si>
    <t>Költségvetési kiadások összesen (1+2+24+25+26 )</t>
  </si>
  <si>
    <t>17. melléklet a /2018.(.) önkormányzati rendelethez</t>
  </si>
  <si>
    <t>16. melléklet a  /2018.(.) önkormányzati rendelethez</t>
  </si>
  <si>
    <t>15. melléklet a  /2018.(.) önkormányzati rendelethez</t>
  </si>
  <si>
    <t>14. melléklet a  /2018.(.) önkormányzati rendelethez</t>
  </si>
  <si>
    <t>13. melléklet a  /2018.(.) önkormányzati rendelethez</t>
  </si>
  <si>
    <t>Marcali Város Önkormányzata többéves kihatással járó döntésekből származó kötelezettségei évenkénti bontásban</t>
  </si>
  <si>
    <t xml:space="preserve">Hosszú lejáratú hitel </t>
  </si>
  <si>
    <t>2018. évi eredeti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</si>
</sst>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52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2" fillId="0" borderId="0"/>
    <xf numFmtId="0" fontId="45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44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7">
    <xf numFmtId="0" fontId="0" fillId="0" borderId="0" xfId="0"/>
    <xf numFmtId="0" fontId="9" fillId="0" borderId="0" xfId="9"/>
    <xf numFmtId="0" fontId="9" fillId="0" borderId="0" xfId="9" applyBorder="1"/>
    <xf numFmtId="0" fontId="21" fillId="0" borderId="0" xfId="9" applyFont="1"/>
    <xf numFmtId="0" fontId="22" fillId="2" borderId="1" xfId="9" applyFont="1" applyFill="1" applyBorder="1" applyAlignment="1">
      <alignment horizontal="center" vertical="center" wrapText="1"/>
    </xf>
    <xf numFmtId="0" fontId="18" fillId="0" borderId="3" xfId="9" applyFont="1" applyBorder="1" applyAlignment="1">
      <alignment vertical="top" wrapText="1"/>
    </xf>
    <xf numFmtId="0" fontId="18" fillId="0" borderId="4" xfId="9" applyFont="1" applyBorder="1" applyAlignment="1">
      <alignment horizontal="center" vertical="center" wrapText="1"/>
    </xf>
    <xf numFmtId="0" fontId="9" fillId="0" borderId="0" xfId="9" applyAlignment="1">
      <alignment vertical="center"/>
    </xf>
    <xf numFmtId="0" fontId="26" fillId="0" borderId="0" xfId="9" applyFont="1"/>
    <xf numFmtId="3" fontId="16" fillId="2" borderId="1" xfId="9" applyNumberFormat="1" applyFont="1" applyFill="1" applyBorder="1" applyAlignment="1">
      <alignment horizontal="right" vertical="center"/>
    </xf>
    <xf numFmtId="0" fontId="14" fillId="0" borderId="0" xfId="9" applyFont="1" applyAlignment="1">
      <alignment vertical="center"/>
    </xf>
    <xf numFmtId="0" fontId="9" fillId="0" borderId="0" xfId="9" applyAlignment="1"/>
    <xf numFmtId="0" fontId="18" fillId="0" borderId="0" xfId="5" applyFont="1" applyFill="1" applyProtection="1"/>
    <xf numFmtId="0" fontId="18" fillId="0" borderId="0" xfId="5" applyFont="1" applyFill="1" applyAlignment="1" applyProtection="1">
      <alignment wrapText="1"/>
    </xf>
    <xf numFmtId="0" fontId="17" fillId="0" borderId="0" xfId="5" applyFont="1" applyFill="1" applyAlignment="1" applyProtection="1">
      <alignment horizontal="left" vertical="center"/>
    </xf>
    <xf numFmtId="0" fontId="17" fillId="0" borderId="0" xfId="5" applyFont="1" applyFill="1" applyProtection="1"/>
    <xf numFmtId="0" fontId="26" fillId="0" borderId="0" xfId="9" applyFont="1" applyAlignment="1"/>
    <xf numFmtId="3" fontId="29" fillId="0" borderId="9" xfId="9" applyNumberFormat="1" applyFont="1" applyBorder="1" applyAlignment="1">
      <alignment horizontal="right" vertical="center" wrapText="1"/>
    </xf>
    <xf numFmtId="3" fontId="29" fillId="0" borderId="10" xfId="9" applyNumberFormat="1" applyFont="1" applyBorder="1" applyAlignment="1">
      <alignment horizontal="right" vertical="top" wrapText="1"/>
    </xf>
    <xf numFmtId="3" fontId="29" fillId="0" borderId="11" xfId="9" applyNumberFormat="1" applyFont="1" applyBorder="1" applyAlignment="1">
      <alignment horizontal="right" vertical="center" wrapText="1"/>
    </xf>
    <xf numFmtId="3" fontId="29" fillId="0" borderId="12" xfId="9" applyNumberFormat="1" applyFont="1" applyBorder="1" applyAlignment="1">
      <alignment horizontal="right" vertical="center" wrapText="1"/>
    </xf>
    <xf numFmtId="3" fontId="29" fillId="0" borderId="10" xfId="9" applyNumberFormat="1" applyFont="1" applyBorder="1" applyAlignment="1">
      <alignment horizontal="right" wrapText="1"/>
    </xf>
    <xf numFmtId="3" fontId="22" fillId="0" borderId="10" xfId="9" applyNumberFormat="1" applyFont="1" applyBorder="1" applyAlignment="1">
      <alignment horizontal="right" vertical="top" wrapText="1"/>
    </xf>
    <xf numFmtId="3" fontId="22" fillId="0" borderId="12" xfId="9" applyNumberFormat="1" applyFont="1" applyBorder="1" applyAlignment="1">
      <alignment horizontal="right" vertical="top" wrapText="1"/>
    </xf>
    <xf numFmtId="3" fontId="22" fillId="0" borderId="14" xfId="9" applyNumberFormat="1" applyFont="1" applyBorder="1" applyAlignment="1">
      <alignment horizontal="right" wrapText="1"/>
    </xf>
    <xf numFmtId="3" fontId="22" fillId="0" borderId="15" xfId="9" applyNumberFormat="1" applyFont="1" applyBorder="1" applyAlignment="1">
      <alignment horizontal="right" wrapText="1"/>
    </xf>
    <xf numFmtId="3" fontId="22" fillId="0" borderId="16" xfId="9" applyNumberFormat="1" applyFont="1" applyBorder="1" applyAlignment="1">
      <alignment horizontal="right" wrapText="1"/>
    </xf>
    <xf numFmtId="3" fontId="22" fillId="0" borderId="18" xfId="9" applyNumberFormat="1" applyFont="1" applyBorder="1" applyAlignment="1">
      <alignment horizontal="right" wrapText="1"/>
    </xf>
    <xf numFmtId="3" fontId="22" fillId="0" borderId="20" xfId="9" applyNumberFormat="1" applyFont="1" applyBorder="1" applyAlignment="1">
      <alignment horizontal="right" wrapText="1"/>
    </xf>
    <xf numFmtId="0" fontId="26" fillId="0" borderId="0" xfId="9" applyFont="1" applyBorder="1"/>
    <xf numFmtId="3" fontId="29" fillId="0" borderId="10" xfId="9" applyNumberFormat="1" applyFont="1" applyBorder="1" applyAlignment="1">
      <alignment horizontal="right" vertical="center" wrapText="1"/>
    </xf>
    <xf numFmtId="0" fontId="26" fillId="0" borderId="9" xfId="9" applyFont="1" applyBorder="1"/>
    <xf numFmtId="0" fontId="26" fillId="0" borderId="10" xfId="9" applyFont="1" applyBorder="1"/>
    <xf numFmtId="3" fontId="22" fillId="0" borderId="0" xfId="9" applyNumberFormat="1" applyFont="1" applyBorder="1" applyAlignment="1">
      <alignment horizontal="right" wrapText="1"/>
    </xf>
    <xf numFmtId="0" fontId="26" fillId="0" borderId="0" xfId="9" applyFont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top" wrapText="1"/>
    </xf>
    <xf numFmtId="0" fontId="22" fillId="0" borderId="0" xfId="9" applyFont="1" applyFill="1" applyBorder="1" applyAlignment="1">
      <alignment horizontal="center" wrapText="1"/>
    </xf>
    <xf numFmtId="3" fontId="29" fillId="0" borderId="0" xfId="9" applyNumberFormat="1" applyFont="1" applyBorder="1" applyAlignment="1">
      <alignment horizontal="right" vertical="center" wrapText="1"/>
    </xf>
    <xf numFmtId="3" fontId="29" fillId="0" borderId="0" xfId="9" applyNumberFormat="1" applyFont="1" applyBorder="1" applyAlignment="1">
      <alignment horizontal="right" vertical="top" wrapText="1"/>
    </xf>
    <xf numFmtId="3" fontId="29" fillId="0" borderId="0" xfId="9" applyNumberFormat="1" applyFont="1" applyBorder="1" applyAlignment="1">
      <alignment horizontal="right" wrapText="1"/>
    </xf>
    <xf numFmtId="3" fontId="29" fillId="0" borderId="23" xfId="9" applyNumberFormat="1" applyFont="1" applyBorder="1" applyAlignment="1">
      <alignment horizontal="right" vertical="center" wrapText="1"/>
    </xf>
    <xf numFmtId="3" fontId="29" fillId="0" borderId="15" xfId="9" applyNumberFormat="1" applyFont="1" applyBorder="1" applyAlignment="1">
      <alignment horizontal="right" vertical="center" wrapText="1"/>
    </xf>
    <xf numFmtId="3" fontId="29" fillId="0" borderId="18" xfId="9" applyNumberFormat="1" applyFont="1" applyBorder="1" applyAlignment="1">
      <alignment horizontal="right" vertical="center" wrapText="1"/>
    </xf>
    <xf numFmtId="0" fontId="29" fillId="0" borderId="0" xfId="9" applyFont="1" applyBorder="1"/>
    <xf numFmtId="0" fontId="29" fillId="0" borderId="0" xfId="5" applyFont="1" applyFill="1" applyProtection="1"/>
    <xf numFmtId="0" fontId="26" fillId="0" borderId="0" xfId="9" applyFont="1" applyAlignment="1">
      <alignment horizontal="center" vertical="center" wrapText="1"/>
    </xf>
    <xf numFmtId="0" fontId="30" fillId="0" borderId="0" xfId="22" applyFont="1"/>
    <xf numFmtId="0" fontId="13" fillId="0" borderId="0" xfId="22"/>
    <xf numFmtId="0" fontId="9" fillId="0" borderId="0" xfId="22" applyFont="1"/>
    <xf numFmtId="3" fontId="13" fillId="0" borderId="0" xfId="22" applyNumberFormat="1"/>
    <xf numFmtId="3" fontId="18" fillId="0" borderId="0" xfId="22" applyNumberFormat="1" applyFont="1"/>
    <xf numFmtId="0" fontId="9" fillId="0" borderId="0" xfId="22" applyFont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167" fontId="32" fillId="0" borderId="0" xfId="17" applyNumberFormat="1" applyFont="1" applyAlignment="1">
      <alignment vertical="center" wrapText="1"/>
    </xf>
    <xf numFmtId="167" fontId="27" fillId="0" borderId="0" xfId="17" applyNumberFormat="1" applyFont="1" applyAlignment="1">
      <alignment vertical="center" wrapText="1"/>
    </xf>
    <xf numFmtId="167" fontId="27" fillId="0" borderId="0" xfId="17" applyNumberFormat="1" applyAlignment="1">
      <alignment vertical="center" wrapText="1"/>
    </xf>
    <xf numFmtId="167" fontId="33" fillId="0" borderId="0" xfId="17" applyNumberFormat="1" applyFont="1" applyAlignment="1">
      <alignment horizontal="right" vertical="center"/>
    </xf>
    <xf numFmtId="167" fontId="34" fillId="0" borderId="0" xfId="17" applyNumberFormat="1" applyFont="1" applyAlignment="1">
      <alignment horizontal="center" vertical="center" wrapText="1"/>
    </xf>
    <xf numFmtId="167" fontId="35" fillId="0" borderId="0" xfId="17" applyNumberFormat="1" applyFont="1" applyAlignment="1">
      <alignment horizontal="centerContinuous" vertical="center" wrapText="1"/>
    </xf>
    <xf numFmtId="167" fontId="27" fillId="0" borderId="0" xfId="17" applyNumberFormat="1" applyFont="1" applyAlignment="1">
      <alignment horizontal="center" vertical="center" wrapText="1"/>
    </xf>
    <xf numFmtId="167" fontId="27" fillId="0" borderId="0" xfId="17" applyNumberFormat="1" applyAlignment="1">
      <alignment horizontal="center" vertical="center" wrapText="1"/>
    </xf>
    <xf numFmtId="167" fontId="27" fillId="0" borderId="0" xfId="18" applyNumberFormat="1" applyAlignment="1">
      <alignment vertical="center" wrapText="1"/>
    </xf>
    <xf numFmtId="167" fontId="33" fillId="0" borderId="0" xfId="18" applyNumberFormat="1" applyFont="1" applyAlignment="1">
      <alignment horizontal="right" vertical="center"/>
    </xf>
    <xf numFmtId="167" fontId="16" fillId="2" borderId="26" xfId="18" applyNumberFormat="1" applyFont="1" applyFill="1" applyBorder="1" applyAlignment="1">
      <alignment horizontal="center" vertical="center" wrapText="1"/>
    </xf>
    <xf numFmtId="167" fontId="34" fillId="0" borderId="0" xfId="18" applyNumberFormat="1" applyFont="1" applyAlignment="1">
      <alignment horizontal="center" vertical="center" wrapText="1"/>
    </xf>
    <xf numFmtId="167" fontId="35" fillId="0" borderId="0" xfId="18" applyNumberFormat="1" applyFont="1" applyAlignment="1">
      <alignment horizontal="centerContinuous" vertical="center" wrapText="1"/>
    </xf>
    <xf numFmtId="167" fontId="27" fillId="0" borderId="0" xfId="18" applyNumberFormat="1" applyFont="1" applyAlignment="1">
      <alignment vertical="center" wrapText="1"/>
    </xf>
    <xf numFmtId="167" fontId="27" fillId="0" borderId="0" xfId="18" applyNumberFormat="1" applyFont="1" applyAlignment="1">
      <alignment horizontal="center" vertical="center" wrapText="1"/>
    </xf>
    <xf numFmtId="167" fontId="27" fillId="0" borderId="0" xfId="18" applyNumberFormat="1" applyAlignment="1">
      <alignment horizontal="center" vertical="center" wrapText="1"/>
    </xf>
    <xf numFmtId="0" fontId="37" fillId="0" borderId="0" xfId="2" applyFont="1"/>
    <xf numFmtId="0" fontId="37" fillId="0" borderId="0" xfId="2" applyFont="1" applyAlignment="1">
      <alignment horizontal="right"/>
    </xf>
    <xf numFmtId="49" fontId="37" fillId="0" borderId="0" xfId="2" applyNumberFormat="1" applyFont="1"/>
    <xf numFmtId="3" fontId="37" fillId="0" borderId="10" xfId="2" applyNumberFormat="1" applyFont="1" applyBorder="1"/>
    <xf numFmtId="3" fontId="37" fillId="0" borderId="6" xfId="2" applyNumberFormat="1" applyFont="1" applyBorder="1"/>
    <xf numFmtId="0" fontId="37" fillId="0" borderId="0" xfId="2" applyFont="1" applyAlignment="1">
      <alignment vertical="center"/>
    </xf>
    <xf numFmtId="3" fontId="37" fillId="0" borderId="30" xfId="2" applyNumberFormat="1" applyFont="1" applyBorder="1"/>
    <xf numFmtId="3" fontId="37" fillId="0" borderId="28" xfId="2" applyNumberFormat="1" applyFont="1" applyBorder="1"/>
    <xf numFmtId="0" fontId="37" fillId="0" borderId="0" xfId="2" applyFont="1" applyBorder="1" applyAlignment="1">
      <alignment horizontal="left"/>
    </xf>
    <xf numFmtId="0" fontId="37" fillId="0" borderId="0" xfId="2" applyFont="1" applyBorder="1"/>
    <xf numFmtId="0" fontId="27" fillId="0" borderId="0" xfId="21" applyAlignment="1">
      <alignment horizontal="center" vertical="center" wrapText="1"/>
    </xf>
    <xf numFmtId="0" fontId="27" fillId="0" borderId="0" xfId="21" applyFont="1" applyAlignment="1">
      <alignment horizontal="right" vertical="center" wrapText="1"/>
    </xf>
    <xf numFmtId="0" fontId="27" fillId="0" borderId="0" xfId="21" applyFont="1" applyAlignment="1">
      <alignment vertical="center" wrapText="1"/>
    </xf>
    <xf numFmtId="0" fontId="13" fillId="0" borderId="0" xfId="22" applyBorder="1"/>
    <xf numFmtId="0" fontId="13" fillId="0" borderId="0" xfId="22" applyAlignment="1"/>
    <xf numFmtId="167" fontId="38" fillId="0" borderId="0" xfId="19" applyNumberFormat="1" applyFont="1" applyAlignment="1">
      <alignment vertical="center" wrapText="1"/>
    </xf>
    <xf numFmtId="0" fontId="27" fillId="0" borderId="0" xfId="21" applyAlignment="1">
      <alignment vertical="center" wrapText="1"/>
    </xf>
    <xf numFmtId="0" fontId="18" fillId="0" borderId="0" xfId="22" applyFont="1" applyAlignment="1"/>
    <xf numFmtId="167" fontId="41" fillId="0" borderId="0" xfId="21" applyNumberFormat="1" applyFont="1" applyAlignment="1">
      <alignment vertical="center" wrapText="1"/>
    </xf>
    <xf numFmtId="0" fontId="40" fillId="0" borderId="1" xfId="21" applyFont="1" applyBorder="1" applyAlignment="1">
      <alignment horizontal="center" vertical="center" wrapText="1"/>
    </xf>
    <xf numFmtId="0" fontId="40" fillId="0" borderId="31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167" fontId="42" fillId="0" borderId="28" xfId="21" applyNumberFormat="1" applyFont="1" applyBorder="1" applyAlignment="1">
      <alignment vertical="center" wrapText="1"/>
    </xf>
    <xf numFmtId="167" fontId="27" fillId="0" borderId="0" xfId="21" applyNumberFormat="1" applyAlignment="1">
      <alignment vertical="center" wrapText="1"/>
    </xf>
    <xf numFmtId="167" fontId="27" fillId="0" borderId="10" xfId="21" applyNumberFormat="1" applyBorder="1" applyAlignment="1" applyProtection="1">
      <alignment vertical="center" wrapText="1"/>
      <protection locked="0"/>
    </xf>
    <xf numFmtId="167" fontId="27" fillId="0" borderId="6" xfId="21" applyNumberFormat="1" applyBorder="1" applyAlignment="1" applyProtection="1">
      <alignment vertical="center" wrapText="1"/>
      <protection locked="0"/>
    </xf>
    <xf numFmtId="167" fontId="42" fillId="0" borderId="30" xfId="21" applyNumberFormat="1" applyFont="1" applyBorder="1" applyAlignment="1">
      <alignment vertical="center" wrapText="1"/>
    </xf>
    <xf numFmtId="0" fontId="13" fillId="0" borderId="0" xfId="22" applyAlignment="1">
      <alignment horizontal="right" vertical="center"/>
    </xf>
    <xf numFmtId="0" fontId="10" fillId="0" borderId="25" xfId="22" applyFont="1" applyBorder="1" applyAlignment="1">
      <alignment horizontal="center" vertical="center" wrapText="1"/>
    </xf>
    <xf numFmtId="0" fontId="13" fillId="0" borderId="10" xfId="22" applyBorder="1" applyAlignment="1"/>
    <xf numFmtId="0" fontId="13" fillId="0" borderId="10" xfId="22" applyNumberFormat="1" applyBorder="1" applyAlignment="1"/>
    <xf numFmtId="0" fontId="13" fillId="0" borderId="10" xfId="22" applyBorder="1" applyAlignment="1">
      <alignment wrapText="1"/>
    </xf>
    <xf numFmtId="0" fontId="13" fillId="0" borderId="30" xfId="22" applyBorder="1" applyAlignment="1">
      <alignment wrapText="1"/>
    </xf>
    <xf numFmtId="0" fontId="13" fillId="0" borderId="0" xfId="22" applyAlignment="1">
      <alignment wrapText="1"/>
    </xf>
    <xf numFmtId="10" fontId="13" fillId="0" borderId="0" xfId="22" applyNumberFormat="1"/>
    <xf numFmtId="0" fontId="9" fillId="0" borderId="0" xfId="8"/>
    <xf numFmtId="167" fontId="43" fillId="0" borderId="0" xfId="21" applyNumberFormat="1" applyFont="1" applyAlignment="1">
      <alignment horizontal="right" vertical="center"/>
    </xf>
    <xf numFmtId="0" fontId="27" fillId="0" borderId="0" xfId="21" applyBorder="1" applyAlignment="1">
      <alignment vertical="center" wrapText="1"/>
    </xf>
    <xf numFmtId="167" fontId="27" fillId="0" borderId="0" xfId="18" applyNumberFormat="1" applyFont="1" applyBorder="1" applyAlignment="1">
      <alignment vertical="center" wrapText="1"/>
    </xf>
    <xf numFmtId="167" fontId="27" fillId="0" borderId="0" xfId="17" applyNumberFormat="1" applyFont="1" applyBorder="1" applyAlignment="1">
      <alignment vertical="center" wrapText="1"/>
    </xf>
    <xf numFmtId="0" fontId="9" fillId="0" borderId="0" xfId="8" applyBorder="1"/>
    <xf numFmtId="0" fontId="37" fillId="4" borderId="25" xfId="2" applyFont="1" applyFill="1" applyBorder="1" applyAlignment="1">
      <alignment horizontal="center"/>
    </xf>
    <xf numFmtId="0" fontId="37" fillId="4" borderId="27" xfId="2" applyFont="1" applyFill="1" applyBorder="1" applyAlignment="1">
      <alignment horizontal="center"/>
    </xf>
    <xf numFmtId="3" fontId="37" fillId="0" borderId="10" xfId="2" applyNumberFormat="1" applyFont="1" applyBorder="1" applyAlignment="1">
      <alignment vertical="center"/>
    </xf>
    <xf numFmtId="0" fontId="10" fillId="0" borderId="27" xfId="22" applyFont="1" applyBorder="1"/>
    <xf numFmtId="2" fontId="10" fillId="0" borderId="6" xfId="22" applyNumberFormat="1" applyFont="1" applyBorder="1" applyAlignment="1">
      <alignment horizontal="center" vertical="center"/>
    </xf>
    <xf numFmtId="0" fontId="13" fillId="0" borderId="6" xfId="22" applyBorder="1"/>
    <xf numFmtId="0" fontId="10" fillId="0" borderId="6" xfId="22" applyFont="1" applyBorder="1"/>
    <xf numFmtId="0" fontId="44" fillId="0" borderId="0" xfId="26" applyProtection="1">
      <protection locked="0"/>
    </xf>
    <xf numFmtId="0" fontId="27" fillId="0" borderId="35" xfId="26" applyFont="1" applyBorder="1" applyAlignment="1" applyProtection="1">
      <alignment horizontal="center" vertical="center" wrapText="1"/>
    </xf>
    <xf numFmtId="0" fontId="42" fillId="4" borderId="37" xfId="26" applyFont="1" applyFill="1" applyBorder="1" applyAlignment="1" applyProtection="1">
      <alignment horizontal="center" vertical="center"/>
    </xf>
    <xf numFmtId="0" fontId="42" fillId="4" borderId="38" xfId="26" applyFont="1" applyFill="1" applyBorder="1" applyAlignment="1" applyProtection="1">
      <alignment horizontal="center" vertical="center"/>
    </xf>
    <xf numFmtId="0" fontId="44" fillId="0" borderId="0" xfId="26" applyProtection="1"/>
    <xf numFmtId="0" fontId="44" fillId="0" borderId="0" xfId="26" applyAlignment="1" applyProtection="1">
      <alignment vertical="center"/>
    </xf>
    <xf numFmtId="3" fontId="44" fillId="0" borderId="0" xfId="26" applyNumberFormat="1" applyAlignment="1" applyProtection="1">
      <alignment vertical="center"/>
      <protection locked="0"/>
    </xf>
    <xf numFmtId="0" fontId="44" fillId="0" borderId="0" xfId="26" applyAlignment="1" applyProtection="1">
      <alignment vertical="center"/>
      <protection locked="0"/>
    </xf>
    <xf numFmtId="3" fontId="44" fillId="0" borderId="0" xfId="26" applyNumberFormat="1" applyAlignment="1" applyProtection="1">
      <alignment vertical="center"/>
    </xf>
    <xf numFmtId="167" fontId="44" fillId="0" borderId="0" xfId="26" applyNumberFormat="1" applyAlignment="1" applyProtection="1">
      <alignment vertical="center"/>
    </xf>
    <xf numFmtId="0" fontId="20" fillId="0" borderId="0" xfId="26" applyFont="1" applyProtection="1"/>
    <xf numFmtId="0" fontId="20" fillId="0" borderId="0" xfId="26" applyFont="1" applyProtection="1">
      <protection locked="0"/>
    </xf>
    <xf numFmtId="0" fontId="7" fillId="0" borderId="0" xfId="5" applyFont="1" applyFill="1"/>
    <xf numFmtId="0" fontId="7" fillId="0" borderId="0" xfId="5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9" fillId="0" borderId="0" xfId="5" applyFont="1" applyBorder="1" applyAlignment="1">
      <alignment horizontal="right"/>
    </xf>
    <xf numFmtId="0" fontId="10" fillId="0" borderId="0" xfId="5" applyFont="1" applyBorder="1" applyAlignment="1">
      <alignment horizontal="center" vertical="center"/>
    </xf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 applyAlignment="1">
      <alignment horizontal="left" vertical="center" wrapText="1"/>
    </xf>
    <xf numFmtId="0" fontId="7" fillId="0" borderId="0" xfId="5" applyFont="1" applyFill="1" applyBorder="1"/>
    <xf numFmtId="0" fontId="15" fillId="0" borderId="0" xfId="5" applyFont="1" applyBorder="1" applyAlignment="1">
      <alignment horizontal="left" vertical="center"/>
    </xf>
    <xf numFmtId="0" fontId="8" fillId="0" borderId="0" xfId="5" applyFont="1" applyFill="1" applyBorder="1"/>
    <xf numFmtId="0" fontId="7" fillId="0" borderId="0" xfId="5" applyFont="1" applyFill="1" applyAlignment="1">
      <alignment vertical="center"/>
    </xf>
    <xf numFmtId="0" fontId="6" fillId="0" borderId="0" xfId="5"/>
    <xf numFmtId="0" fontId="9" fillId="0" borderId="0" xfId="23"/>
    <xf numFmtId="3" fontId="9" fillId="0" borderId="0" xfId="23" applyNumberFormat="1"/>
    <xf numFmtId="0" fontId="39" fillId="0" borderId="0" xfId="23" applyFont="1"/>
    <xf numFmtId="0" fontId="9" fillId="0" borderId="0" xfId="23" applyBorder="1"/>
    <xf numFmtId="3" fontId="18" fillId="0" borderId="0" xfId="23" applyNumberFormat="1" applyFont="1" applyBorder="1" applyAlignment="1">
      <alignment horizontal="right" vertical="top" wrapText="1"/>
    </xf>
    <xf numFmtId="3" fontId="18" fillId="0" borderId="0" xfId="23" applyNumberFormat="1" applyFont="1" applyFill="1" applyBorder="1" applyAlignment="1">
      <alignment horizontal="right" vertical="top" wrapText="1"/>
    </xf>
    <xf numFmtId="0" fontId="27" fillId="0" borderId="0" xfId="26" applyFont="1" applyBorder="1" applyAlignment="1" applyProtection="1">
      <alignment horizontal="center" vertical="center" wrapText="1"/>
    </xf>
    <xf numFmtId="0" fontId="22" fillId="2" borderId="31" xfId="9" applyFont="1" applyFill="1" applyBorder="1" applyAlignment="1">
      <alignment horizontal="center" vertical="center" wrapText="1"/>
    </xf>
    <xf numFmtId="166" fontId="9" fillId="0" borderId="0" xfId="9" applyNumberFormat="1"/>
    <xf numFmtId="166" fontId="9" fillId="0" borderId="0" xfId="9" applyNumberFormat="1" applyAlignment="1">
      <alignment horizontal="right"/>
    </xf>
    <xf numFmtId="166" fontId="25" fillId="0" borderId="0" xfId="9" applyNumberFormat="1" applyFont="1" applyBorder="1" applyAlignment="1">
      <alignment horizontal="right" vertical="center" wrapText="1"/>
    </xf>
    <xf numFmtId="0" fontId="18" fillId="0" borderId="0" xfId="9" applyFont="1" applyBorder="1" applyAlignment="1">
      <alignment horizontal="right" vertical="center" wrapText="1"/>
    </xf>
    <xf numFmtId="166" fontId="18" fillId="0" borderId="0" xfId="9" applyNumberFormat="1" applyFont="1" applyBorder="1" applyAlignment="1">
      <alignment horizontal="right" vertical="center" wrapText="1"/>
    </xf>
    <xf numFmtId="3" fontId="9" fillId="0" borderId="0" xfId="9" applyNumberFormat="1" applyAlignment="1">
      <alignment horizontal="right"/>
    </xf>
    <xf numFmtId="166" fontId="9" fillId="0" borderId="0" xfId="9" applyNumberFormat="1" applyBorder="1"/>
    <xf numFmtId="3" fontId="9" fillId="0" borderId="0" xfId="9" applyNumberFormat="1" applyBorder="1"/>
    <xf numFmtId="166" fontId="9" fillId="0" borderId="0" xfId="9" applyNumberFormat="1" applyBorder="1" applyAlignment="1">
      <alignment horizontal="right" vertical="center"/>
    </xf>
    <xf numFmtId="3" fontId="46" fillId="0" borderId="10" xfId="9" applyNumberFormat="1" applyFont="1" applyFill="1" applyBorder="1" applyAlignment="1">
      <alignment horizontal="right" vertical="center"/>
    </xf>
    <xf numFmtId="10" fontId="46" fillId="0" borderId="45" xfId="9" applyNumberFormat="1" applyFont="1" applyFill="1" applyBorder="1" applyAlignment="1">
      <alignment horizontal="center" vertical="center" wrapText="1"/>
    </xf>
    <xf numFmtId="0" fontId="46" fillId="0" borderId="3" xfId="9" applyFont="1" applyBorder="1" applyAlignment="1">
      <alignment vertical="top" wrapText="1"/>
    </xf>
    <xf numFmtId="0" fontId="46" fillId="0" borderId="4" xfId="9" applyFont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9" fillId="2" borderId="1" xfId="9" applyFont="1" applyFill="1" applyBorder="1" applyAlignment="1">
      <alignment horizontal="left" vertical="center" wrapText="1"/>
    </xf>
    <xf numFmtId="3" fontId="49" fillId="2" borderId="1" xfId="9" applyNumberFormat="1" applyFont="1" applyFill="1" applyBorder="1" applyAlignment="1">
      <alignment horizontal="right" vertical="center" wrapText="1"/>
    </xf>
    <xf numFmtId="10" fontId="48" fillId="2" borderId="31" xfId="9" applyNumberFormat="1" applyFont="1" applyFill="1" applyBorder="1" applyAlignment="1">
      <alignment horizontal="center" vertical="center" wrapText="1"/>
    </xf>
    <xf numFmtId="0" fontId="50" fillId="2" borderId="5" xfId="9" applyFont="1" applyFill="1" applyBorder="1" applyAlignment="1">
      <alignment horizontal="center" vertical="center" wrapText="1"/>
    </xf>
    <xf numFmtId="167" fontId="27" fillId="0" borderId="49" xfId="20" applyNumberFormat="1" applyBorder="1" applyAlignment="1">
      <alignment horizontal="center" vertical="center" wrapText="1"/>
    </xf>
    <xf numFmtId="167" fontId="40" fillId="0" borderId="25" xfId="20" applyNumberFormat="1" applyFont="1" applyBorder="1" applyAlignment="1">
      <alignment horizontal="center"/>
    </xf>
    <xf numFmtId="167" fontId="40" fillId="0" borderId="25" xfId="20" applyNumberFormat="1" applyFont="1" applyBorder="1" applyAlignment="1">
      <alignment horizontal="centerContinuous" vertical="center"/>
    </xf>
    <xf numFmtId="168" fontId="20" fillId="0" borderId="10" xfId="19" applyNumberFormat="1" applyFont="1" applyBorder="1" applyAlignment="1" applyProtection="1">
      <alignment vertical="center" wrapText="1"/>
      <protection locked="0"/>
    </xf>
    <xf numFmtId="167" fontId="20" fillId="6" borderId="30" xfId="20" applyNumberFormat="1" applyFont="1" applyFill="1" applyBorder="1" applyAlignment="1" applyProtection="1">
      <alignment vertical="center" wrapText="1"/>
    </xf>
    <xf numFmtId="167" fontId="20" fillId="0" borderId="30" xfId="20" applyNumberFormat="1" applyFont="1" applyBorder="1" applyAlignment="1" applyProtection="1">
      <alignment vertical="center" wrapText="1"/>
    </xf>
    <xf numFmtId="167" fontId="27" fillId="0" borderId="0" xfId="20" applyNumberFormat="1" applyBorder="1" applyAlignment="1">
      <alignment horizontal="center" vertical="center" wrapText="1"/>
    </xf>
    <xf numFmtId="0" fontId="49" fillId="0" borderId="33" xfId="9" applyFont="1" applyFill="1" applyBorder="1" applyAlignment="1">
      <alignment horizontal="left" vertical="center" wrapText="1"/>
    </xf>
    <xf numFmtId="3" fontId="49" fillId="0" borderId="33" xfId="9" applyNumberFormat="1" applyFont="1" applyFill="1" applyBorder="1" applyAlignment="1">
      <alignment horizontal="right" vertical="center" wrapText="1"/>
    </xf>
    <xf numFmtId="10" fontId="48" fillId="0" borderId="33" xfId="9" applyNumberFormat="1" applyFont="1" applyFill="1" applyBorder="1" applyAlignment="1">
      <alignment horizontal="center" vertical="center" wrapText="1"/>
    </xf>
    <xf numFmtId="0" fontId="49" fillId="0" borderId="49" xfId="9" applyFont="1" applyFill="1" applyBorder="1" applyAlignment="1">
      <alignment horizontal="left" vertical="center" wrapText="1"/>
    </xf>
    <xf numFmtId="3" fontId="49" fillId="0" borderId="49" xfId="9" applyNumberFormat="1" applyFont="1" applyFill="1" applyBorder="1" applyAlignment="1">
      <alignment horizontal="right" vertical="center" wrapText="1"/>
    </xf>
    <xf numFmtId="10" fontId="48" fillId="0" borderId="49" xfId="9" applyNumberFormat="1" applyFont="1" applyFill="1" applyBorder="1" applyAlignment="1">
      <alignment horizontal="center" vertical="center" wrapText="1"/>
    </xf>
    <xf numFmtId="167" fontId="27" fillId="0" borderId="45" xfId="21" applyNumberFormat="1" applyBorder="1" applyAlignment="1" applyProtection="1">
      <alignment vertical="center" wrapText="1"/>
      <protection locked="0"/>
    </xf>
    <xf numFmtId="167" fontId="27" fillId="0" borderId="46" xfId="21" applyNumberFormat="1" applyBorder="1" applyAlignment="1" applyProtection="1">
      <alignment vertical="center" wrapText="1"/>
      <protection locked="0"/>
    </xf>
    <xf numFmtId="3" fontId="46" fillId="0" borderId="3" xfId="9" applyNumberFormat="1" applyFont="1" applyFill="1" applyBorder="1" applyAlignment="1">
      <alignment horizontal="right" vertical="center"/>
    </xf>
    <xf numFmtId="0" fontId="54" fillId="0" borderId="0" xfId="27" applyFont="1"/>
    <xf numFmtId="0" fontId="57" fillId="0" borderId="10" xfId="27" applyFont="1" applyFill="1" applyBorder="1" applyAlignment="1">
      <alignment horizontal="center" vertical="center" wrapText="1"/>
    </xf>
    <xf numFmtId="0" fontId="55" fillId="0" borderId="10" xfId="27" applyFont="1" applyBorder="1" applyAlignment="1">
      <alignment horizontal="center" wrapText="1"/>
    </xf>
    <xf numFmtId="0" fontId="55" fillId="0" borderId="10" xfId="27" applyFont="1" applyBorder="1" applyAlignment="1">
      <alignment horizontal="center" vertical="center" wrapText="1"/>
    </xf>
    <xf numFmtId="0" fontId="55" fillId="0" borderId="10" xfId="27" applyFont="1" applyBorder="1" applyAlignment="1">
      <alignment horizontal="center" vertical="center"/>
    </xf>
    <xf numFmtId="0" fontId="54" fillId="0" borderId="10" xfId="27" quotePrefix="1" applyFont="1" applyBorder="1" applyAlignment="1">
      <alignment horizontal="center"/>
    </xf>
    <xf numFmtId="0" fontId="54" fillId="0" borderId="10" xfId="27" applyFont="1" applyBorder="1" applyAlignment="1">
      <alignment horizontal="left" vertical="center" wrapText="1"/>
    </xf>
    <xf numFmtId="0" fontId="54" fillId="0" borderId="10" xfId="27" applyFont="1" applyBorder="1" applyAlignment="1">
      <alignment vertical="center" wrapText="1"/>
    </xf>
    <xf numFmtId="6" fontId="54" fillId="0" borderId="10" xfId="27" applyNumberFormat="1" applyFont="1" applyBorder="1"/>
    <xf numFmtId="0" fontId="54" fillId="0" borderId="10" xfId="27" applyFont="1" applyBorder="1" applyAlignment="1">
      <alignment vertical="center"/>
    </xf>
    <xf numFmtId="0" fontId="54" fillId="0" borderId="10" xfId="27" applyFont="1" applyBorder="1"/>
    <xf numFmtId="0" fontId="54" fillId="0" borderId="10" xfId="27" applyFont="1" applyBorder="1" applyAlignment="1">
      <alignment wrapText="1"/>
    </xf>
    <xf numFmtId="0" fontId="54" fillId="0" borderId="10" xfId="27" applyFont="1" applyFill="1" applyBorder="1" applyAlignment="1">
      <alignment vertical="center"/>
    </xf>
    <xf numFmtId="169" fontId="54" fillId="0" borderId="10" xfId="27" applyNumberFormat="1" applyFont="1" applyBorder="1"/>
    <xf numFmtId="0" fontId="54" fillId="0" borderId="10" xfId="27" quotePrefix="1" applyFont="1" applyBorder="1" applyAlignment="1">
      <alignment horizontal="center" vertical="center"/>
    </xf>
    <xf numFmtId="0" fontId="53" fillId="0" borderId="10" xfId="27" applyFont="1" applyBorder="1" applyAlignment="1">
      <alignment horizontal="left" vertical="center" wrapText="1"/>
    </xf>
    <xf numFmtId="0" fontId="54" fillId="0" borderId="10" xfId="27" applyFont="1" applyBorder="1" applyAlignment="1">
      <alignment horizontal="center"/>
    </xf>
    <xf numFmtId="0" fontId="54" fillId="8" borderId="10" xfId="27" applyFont="1" applyFill="1" applyBorder="1"/>
    <xf numFmtId="6" fontId="55" fillId="8" borderId="10" xfId="27" applyNumberFormat="1" applyFont="1" applyFill="1" applyBorder="1"/>
    <xf numFmtId="167" fontId="28" fillId="0" borderId="0" xfId="17" applyNumberFormat="1" applyFont="1" applyAlignment="1">
      <alignment horizontal="center" vertical="center" wrapText="1"/>
    </xf>
    <xf numFmtId="0" fontId="4" fillId="0" borderId="0" xfId="28"/>
    <xf numFmtId="0" fontId="4" fillId="0" borderId="0" xfId="28" applyFill="1"/>
    <xf numFmtId="10" fontId="46" fillId="0" borderId="4" xfId="9" applyNumberFormat="1" applyFont="1" applyFill="1" applyBorder="1" applyAlignment="1">
      <alignment horizontal="center" vertical="center" wrapText="1"/>
    </xf>
    <xf numFmtId="0" fontId="58" fillId="0" borderId="0" xfId="5" applyFont="1"/>
    <xf numFmtId="3" fontId="58" fillId="0" borderId="0" xfId="5" applyNumberFormat="1" applyFont="1"/>
    <xf numFmtId="0" fontId="59" fillId="0" borderId="0" xfId="28" applyFont="1"/>
    <xf numFmtId="0" fontId="60" fillId="0" borderId="0" xfId="28" applyFont="1"/>
    <xf numFmtId="0" fontId="61" fillId="0" borderId="0" xfId="28" applyFont="1"/>
    <xf numFmtId="0" fontId="28" fillId="0" borderId="10" xfId="5" applyFont="1" applyFill="1" applyBorder="1" applyProtection="1"/>
    <xf numFmtId="0" fontId="16" fillId="0" borderId="10" xfId="5" applyFont="1" applyFill="1" applyBorder="1" applyAlignment="1" applyProtection="1"/>
    <xf numFmtId="0" fontId="16" fillId="0" borderId="10" xfId="5" applyFont="1" applyFill="1" applyBorder="1" applyProtection="1"/>
    <xf numFmtId="3" fontId="16" fillId="0" borderId="10" xfId="5" applyNumberFormat="1" applyFont="1" applyFill="1" applyBorder="1" applyAlignment="1" applyProtection="1">
      <alignment horizontal="right" vertical="center"/>
    </xf>
    <xf numFmtId="0" fontId="16" fillId="0" borderId="11" xfId="5" applyFont="1" applyFill="1" applyBorder="1" applyAlignment="1" applyProtection="1">
      <alignment horizontal="left" vertical="center"/>
    </xf>
    <xf numFmtId="3" fontId="16" fillId="0" borderId="10" xfId="5" applyNumberFormat="1" applyFont="1" applyFill="1" applyBorder="1" applyAlignment="1" applyProtection="1">
      <alignment vertical="center"/>
    </xf>
    <xf numFmtId="0" fontId="11" fillId="0" borderId="10" xfId="5" applyFont="1" applyFill="1" applyBorder="1"/>
    <xf numFmtId="0" fontId="51" fillId="0" borderId="10" xfId="5" applyFont="1" applyFill="1" applyBorder="1"/>
    <xf numFmtId="3" fontId="11" fillId="0" borderId="10" xfId="5" applyNumberFormat="1" applyFont="1" applyFill="1" applyBorder="1"/>
    <xf numFmtId="3" fontId="51" fillId="0" borderId="10" xfId="5" applyNumberFormat="1" applyFont="1" applyFill="1" applyBorder="1"/>
    <xf numFmtId="0" fontId="11" fillId="0" borderId="10" xfId="5" applyFont="1" applyFill="1" applyBorder="1" applyAlignment="1">
      <alignment horizontal="left" vertical="center" wrapText="1"/>
    </xf>
    <xf numFmtId="0" fontId="6" fillId="0" borderId="0" xfId="5" applyNumberFormat="1"/>
    <xf numFmtId="0" fontId="64" fillId="0" borderId="0" xfId="9" applyNumberFormat="1" applyFont="1"/>
    <xf numFmtId="0" fontId="65" fillId="0" borderId="0" xfId="5" applyFont="1"/>
    <xf numFmtId="0" fontId="6" fillId="0" borderId="0" xfId="5" applyFont="1"/>
    <xf numFmtId="0" fontId="66" fillId="0" borderId="0" xfId="9" applyNumberFormat="1" applyFont="1"/>
    <xf numFmtId="0" fontId="67" fillId="0" borderId="0" xfId="5" applyFont="1"/>
    <xf numFmtId="0" fontId="21" fillId="0" borderId="0" xfId="9" applyNumberFormat="1" applyFont="1" applyAlignment="1">
      <alignment vertical="center"/>
    </xf>
    <xf numFmtId="0" fontId="4" fillId="0" borderId="0" xfId="28" applyNumberFormat="1"/>
    <xf numFmtId="0" fontId="68" fillId="0" borderId="46" xfId="5" applyFont="1" applyBorder="1" applyAlignment="1">
      <alignment vertical="center" wrapText="1"/>
    </xf>
    <xf numFmtId="0" fontId="68" fillId="0" borderId="10" xfId="5" applyFont="1" applyBorder="1" applyAlignment="1">
      <alignment vertical="center" wrapText="1"/>
    </xf>
    <xf numFmtId="0" fontId="69" fillId="0" borderId="10" xfId="5" applyFont="1" applyBorder="1"/>
    <xf numFmtId="3" fontId="29" fillId="0" borderId="43" xfId="9" applyNumberFormat="1" applyFont="1" applyBorder="1" applyAlignment="1">
      <alignment horizontal="right" vertical="center" wrapText="1"/>
    </xf>
    <xf numFmtId="0" fontId="14" fillId="0" borderId="0" xfId="8" applyFont="1"/>
    <xf numFmtId="0" fontId="16" fillId="0" borderId="24" xfId="8" applyFont="1" applyFill="1" applyBorder="1" applyAlignment="1">
      <alignment horizontal="center" wrapText="1"/>
    </xf>
    <xf numFmtId="0" fontId="16" fillId="0" borderId="27" xfId="8" applyFont="1" applyFill="1" applyBorder="1" applyAlignment="1">
      <alignment horizontal="center" wrapText="1"/>
    </xf>
    <xf numFmtId="0" fontId="28" fillId="0" borderId="26" xfId="8" applyFont="1" applyFill="1" applyBorder="1" applyAlignment="1">
      <alignment wrapText="1"/>
    </xf>
    <xf numFmtId="0" fontId="28" fillId="0" borderId="6" xfId="8" applyFont="1" applyFill="1" applyBorder="1" applyAlignment="1">
      <alignment horizontal="right" wrapText="1"/>
    </xf>
    <xf numFmtId="0" fontId="16" fillId="0" borderId="29" xfId="8" applyFont="1" applyFill="1" applyBorder="1" applyAlignment="1">
      <alignment wrapText="1"/>
    </xf>
    <xf numFmtId="0" fontId="28" fillId="0" borderId="24" xfId="22" applyFont="1" applyBorder="1" applyAlignment="1">
      <alignment horizontal="center" vertical="top" wrapText="1"/>
    </xf>
    <xf numFmtId="0" fontId="72" fillId="0" borderId="25" xfId="22" applyFont="1" applyBorder="1" applyAlignment="1">
      <alignment horizontal="center" vertical="top" wrapText="1"/>
    </xf>
    <xf numFmtId="3" fontId="72" fillId="0" borderId="27" xfId="22" applyNumberFormat="1" applyFont="1" applyBorder="1" applyAlignment="1">
      <alignment horizontal="center" vertical="top" wrapText="1"/>
    </xf>
    <xf numFmtId="0" fontId="16" fillId="0" borderId="26" xfId="22" applyFont="1" applyBorder="1" applyAlignment="1">
      <alignment horizontal="center" vertical="top" wrapText="1"/>
    </xf>
    <xf numFmtId="0" fontId="72" fillId="0" borderId="10" xfId="22" applyFont="1" applyBorder="1" applyAlignment="1">
      <alignment vertical="top" wrapText="1"/>
    </xf>
    <xf numFmtId="3" fontId="16" fillId="0" borderId="6" xfId="22" applyNumberFormat="1" applyFont="1" applyBorder="1" applyAlignment="1">
      <alignment horizontal="right" vertical="top" wrapText="1"/>
    </xf>
    <xf numFmtId="0" fontId="28" fillId="0" borderId="10" xfId="22" applyFont="1" applyBorder="1" applyAlignment="1">
      <alignment vertical="top" wrapText="1"/>
    </xf>
    <xf numFmtId="3" fontId="28" fillId="0" borderId="6" xfId="22" applyNumberFormat="1" applyFont="1" applyBorder="1"/>
    <xf numFmtId="3" fontId="28" fillId="0" borderId="6" xfId="22" applyNumberFormat="1" applyFont="1" applyBorder="1" applyAlignment="1">
      <alignment horizontal="right" vertical="top" wrapText="1"/>
    </xf>
    <xf numFmtId="0" fontId="28" fillId="0" borderId="26" xfId="22" applyFont="1" applyBorder="1" applyAlignment="1">
      <alignment horizontal="center" vertical="top" wrapText="1"/>
    </xf>
    <xf numFmtId="0" fontId="28" fillId="3" borderId="10" xfId="22" applyFont="1" applyFill="1" applyBorder="1" applyAlignment="1">
      <alignment vertical="top" wrapText="1"/>
    </xf>
    <xf numFmtId="3" fontId="16" fillId="0" borderId="6" xfId="22" applyNumberFormat="1" applyFont="1" applyBorder="1" applyAlignment="1">
      <alignment horizontal="right" wrapText="1"/>
    </xf>
    <xf numFmtId="3" fontId="16" fillId="0" borderId="6" xfId="22" applyNumberFormat="1" applyFont="1" applyBorder="1"/>
    <xf numFmtId="0" fontId="16" fillId="2" borderId="26" xfId="22" applyFont="1" applyFill="1" applyBorder="1" applyAlignment="1">
      <alignment horizontal="center" vertical="top" wrapText="1"/>
    </xf>
    <xf numFmtId="0" fontId="16" fillId="2" borderId="10" xfId="22" applyFont="1" applyFill="1" applyBorder="1" applyAlignment="1">
      <alignment vertical="top" wrapText="1"/>
    </xf>
    <xf numFmtId="3" fontId="16" fillId="2" borderId="6" xfId="22" applyNumberFormat="1" applyFont="1" applyFill="1" applyBorder="1" applyAlignment="1">
      <alignment horizontal="right" wrapText="1"/>
    </xf>
    <xf numFmtId="0" fontId="28" fillId="3" borderId="30" xfId="22" applyFont="1" applyFill="1" applyBorder="1" applyAlignment="1">
      <alignment vertical="top" wrapText="1"/>
    </xf>
    <xf numFmtId="3" fontId="28" fillId="0" borderId="28" xfId="22" applyNumberFormat="1" applyFont="1" applyBorder="1"/>
    <xf numFmtId="0" fontId="49" fillId="5" borderId="5" xfId="9" applyFont="1" applyFill="1" applyBorder="1" applyAlignment="1">
      <alignment horizontal="center" vertical="center" wrapText="1"/>
    </xf>
    <xf numFmtId="0" fontId="63" fillId="0" borderId="0" xfId="28" applyFont="1"/>
    <xf numFmtId="0" fontId="74" fillId="2" borderId="5" xfId="24" applyFont="1" applyFill="1" applyBorder="1" applyAlignment="1">
      <alignment horizontal="center" vertical="center" wrapText="1"/>
    </xf>
    <xf numFmtId="0" fontId="51" fillId="0" borderId="10" xfId="5" applyFont="1" applyFill="1" applyBorder="1" applyAlignment="1">
      <alignment horizontal="center" vertical="center"/>
    </xf>
    <xf numFmtId="0" fontId="51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51" fillId="0" borderId="0" xfId="5" applyFont="1" applyFill="1"/>
    <xf numFmtId="0" fontId="16" fillId="2" borderId="10" xfId="5" applyFont="1" applyFill="1" applyBorder="1" applyAlignment="1" applyProtection="1">
      <alignment horizontal="center" vertical="center" wrapText="1"/>
    </xf>
    <xf numFmtId="0" fontId="16" fillId="2" borderId="10" xfId="5" applyFont="1" applyFill="1" applyBorder="1" applyAlignment="1" applyProtection="1">
      <alignment vertical="center" wrapText="1"/>
    </xf>
    <xf numFmtId="0" fontId="28" fillId="0" borderId="0" xfId="5" applyFont="1" applyFill="1" applyBorder="1" applyProtection="1"/>
    <xf numFmtId="0" fontId="28" fillId="0" borderId="0" xfId="5" applyFont="1" applyFill="1" applyProtection="1"/>
    <xf numFmtId="0" fontId="14" fillId="0" borderId="0" xfId="22" applyFont="1"/>
    <xf numFmtId="0" fontId="14" fillId="0" borderId="0" xfId="22" applyFont="1" applyBorder="1"/>
    <xf numFmtId="0" fontId="71" fillId="0" borderId="26" xfId="22" applyFont="1" applyBorder="1" applyAlignment="1">
      <alignment wrapText="1"/>
    </xf>
    <xf numFmtId="0" fontId="14" fillId="0" borderId="10" xfId="22" applyFont="1" applyBorder="1"/>
    <xf numFmtId="0" fontId="14" fillId="0" borderId="26" xfId="22" applyFont="1" applyBorder="1"/>
    <xf numFmtId="0" fontId="14" fillId="0" borderId="26" xfId="22" applyFont="1" applyBorder="1" applyAlignment="1">
      <alignment wrapText="1"/>
    </xf>
    <xf numFmtId="0" fontId="71" fillId="0" borderId="29" xfId="22" applyFont="1" applyBorder="1" applyAlignment="1">
      <alignment wrapText="1"/>
    </xf>
    <xf numFmtId="0" fontId="14" fillId="0" borderId="30" xfId="22" applyFont="1" applyBorder="1"/>
    <xf numFmtId="167" fontId="75" fillId="0" borderId="0" xfId="21" applyNumberFormat="1" applyFont="1" applyAlignment="1">
      <alignment horizontal="center" vertical="center" wrapText="1"/>
    </xf>
    <xf numFmtId="167" fontId="75" fillId="0" borderId="0" xfId="21" applyNumberFormat="1" applyFont="1" applyAlignment="1">
      <alignment vertical="center" wrapText="1"/>
    </xf>
    <xf numFmtId="0" fontId="35" fillId="0" borderId="5" xfId="21" applyFont="1" applyBorder="1" applyAlignment="1">
      <alignment horizontal="center" vertical="center" wrapText="1"/>
    </xf>
    <xf numFmtId="0" fontId="35" fillId="0" borderId="1" xfId="21" applyFont="1" applyBorder="1" applyAlignment="1">
      <alignment horizontal="center" vertical="center" wrapText="1"/>
    </xf>
    <xf numFmtId="0" fontId="44" fillId="0" borderId="26" xfId="21" applyFont="1" applyBorder="1" applyAlignment="1">
      <alignment horizontal="center" vertical="center" wrapText="1"/>
    </xf>
    <xf numFmtId="0" fontId="44" fillId="0" borderId="10" xfId="21" applyFont="1" applyBorder="1" applyAlignment="1" applyProtection="1">
      <alignment vertical="center" wrapText="1"/>
      <protection locked="0"/>
    </xf>
    <xf numFmtId="0" fontId="76" fillId="0" borderId="29" xfId="21" applyFont="1" applyBorder="1" applyAlignment="1">
      <alignment horizontal="center" vertical="center" wrapText="1"/>
    </xf>
    <xf numFmtId="0" fontId="35" fillId="0" borderId="30" xfId="21" applyFont="1" applyBorder="1" applyAlignment="1">
      <alignment vertical="center" wrapText="1"/>
    </xf>
    <xf numFmtId="0" fontId="44" fillId="0" borderId="0" xfId="21" applyFont="1" applyAlignment="1">
      <alignment horizontal="center" vertical="center" wrapText="1"/>
    </xf>
    <xf numFmtId="0" fontId="44" fillId="0" borderId="0" xfId="21" applyFont="1" applyAlignment="1">
      <alignment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0" xfId="21" applyFont="1" applyBorder="1" applyAlignment="1">
      <alignment vertical="center" wrapText="1"/>
    </xf>
    <xf numFmtId="0" fontId="44" fillId="0" borderId="47" xfId="21" applyFont="1" applyBorder="1" applyAlignment="1">
      <alignment horizontal="center" vertical="center" wrapText="1"/>
    </xf>
    <xf numFmtId="0" fontId="44" fillId="0" borderId="46" xfId="21" applyFont="1" applyBorder="1" applyAlignment="1" applyProtection="1">
      <alignment vertical="center" wrapText="1"/>
      <protection locked="0"/>
    </xf>
    <xf numFmtId="0" fontId="76" fillId="4" borderId="36" xfId="26" applyFont="1" applyFill="1" applyBorder="1" applyAlignment="1" applyProtection="1">
      <alignment horizontal="center" vertical="center" wrapText="1"/>
    </xf>
    <xf numFmtId="0" fontId="76" fillId="4" borderId="37" xfId="26" applyFont="1" applyFill="1" applyBorder="1" applyAlignment="1" applyProtection="1">
      <alignment horizontal="center" vertical="center"/>
    </xf>
    <xf numFmtId="0" fontId="44" fillId="0" borderId="39" xfId="26" applyFont="1" applyBorder="1" applyAlignment="1" applyProtection="1">
      <alignment horizontal="left" vertical="center"/>
    </xf>
    <xf numFmtId="0" fontId="28" fillId="0" borderId="11" xfId="22" applyFont="1" applyBorder="1" applyAlignment="1">
      <alignment vertical="top" wrapText="1"/>
    </xf>
    <xf numFmtId="0" fontId="28" fillId="0" borderId="11" xfId="22" applyFont="1" applyBorder="1" applyAlignment="1">
      <alignment horizontal="left" vertical="top" wrapText="1"/>
    </xf>
    <xf numFmtId="0" fontId="28" fillId="0" borderId="23" xfId="22" applyFont="1" applyBorder="1" applyAlignment="1">
      <alignment vertical="top" wrapText="1"/>
    </xf>
    <xf numFmtId="0" fontId="28" fillId="0" borderId="10" xfId="22" applyFont="1" applyBorder="1" applyAlignment="1">
      <alignment horizontal="left" vertical="top" wrapText="1"/>
    </xf>
    <xf numFmtId="0" fontId="44" fillId="0" borderId="56" xfId="26" applyFont="1" applyBorder="1" applyAlignment="1" applyProtection="1">
      <alignment horizontal="left" vertical="center"/>
    </xf>
    <xf numFmtId="0" fontId="28" fillId="0" borderId="57" xfId="22" applyFont="1" applyBorder="1" applyAlignment="1">
      <alignment horizontal="left" vertical="top" wrapText="1"/>
    </xf>
    <xf numFmtId="0" fontId="44" fillId="0" borderId="53" xfId="26" applyFont="1" applyBorder="1" applyAlignment="1" applyProtection="1">
      <alignment horizontal="left" vertical="center"/>
    </xf>
    <xf numFmtId="0" fontId="77" fillId="0" borderId="0" xfId="26" applyFont="1" applyProtection="1"/>
    <xf numFmtId="0" fontId="77" fillId="0" borderId="0" xfId="26" applyFont="1" applyProtection="1">
      <protection locked="0"/>
    </xf>
    <xf numFmtId="0" fontId="44" fillId="0" borderId="0" xfId="26" applyFont="1" applyProtection="1">
      <protection locked="0"/>
    </xf>
    <xf numFmtId="0" fontId="44" fillId="0" borderId="0" xfId="26" applyFont="1" applyProtection="1"/>
    <xf numFmtId="0" fontId="62" fillId="0" borderId="0" xfId="0" applyFont="1"/>
    <xf numFmtId="167" fontId="44" fillId="0" borderId="49" xfId="20" applyNumberFormat="1" applyFont="1" applyBorder="1" applyAlignment="1">
      <alignment horizontal="center" vertical="center" wrapText="1"/>
    </xf>
    <xf numFmtId="167" fontId="35" fillId="0" borderId="25" xfId="20" applyNumberFormat="1" applyFont="1" applyBorder="1" applyAlignment="1">
      <alignment horizontal="center"/>
    </xf>
    <xf numFmtId="167" fontId="35" fillId="0" borderId="29" xfId="20" applyNumberFormat="1" applyFont="1" applyBorder="1" applyAlignment="1">
      <alignment horizontal="center" vertical="center" wrapText="1"/>
    </xf>
    <xf numFmtId="0" fontId="14" fillId="0" borderId="0" xfId="23" applyFont="1"/>
    <xf numFmtId="0" fontId="14" fillId="0" borderId="0" xfId="23" applyFont="1" applyBorder="1"/>
    <xf numFmtId="0" fontId="28" fillId="0" borderId="44" xfId="23" applyFont="1" applyBorder="1" applyAlignment="1">
      <alignment horizontal="left" vertical="top" wrapText="1"/>
    </xf>
    <xf numFmtId="0" fontId="14" fillId="0" borderId="0" xfId="23" applyFont="1" applyAlignment="1"/>
    <xf numFmtId="0" fontId="28" fillId="0" borderId="0" xfId="23" applyFont="1" applyBorder="1" applyAlignment="1">
      <alignment horizontal="left" vertical="top" wrapText="1"/>
    </xf>
    <xf numFmtId="0" fontId="28" fillId="0" borderId="0" xfId="23" applyFont="1" applyFill="1" applyBorder="1" applyAlignment="1">
      <alignment horizontal="left" vertical="top" wrapText="1"/>
    </xf>
    <xf numFmtId="0" fontId="69" fillId="0" borderId="0" xfId="27" applyFont="1"/>
    <xf numFmtId="0" fontId="78" fillId="0" borderId="10" xfId="27" applyFont="1" applyBorder="1" applyAlignment="1">
      <alignment horizontal="center" vertical="center" wrapText="1"/>
    </xf>
    <xf numFmtId="0" fontId="68" fillId="0" borderId="10" xfId="27" applyFont="1" applyBorder="1" applyAlignment="1">
      <alignment vertical="center"/>
    </xf>
    <xf numFmtId="169" fontId="68" fillId="0" borderId="10" xfId="27" applyNumberFormat="1" applyFont="1" applyBorder="1" applyAlignment="1">
      <alignment horizontal="right" vertical="center" wrapText="1"/>
    </xf>
    <xf numFmtId="0" fontId="68" fillId="0" borderId="10" xfId="27" applyFont="1" applyBorder="1" applyAlignment="1">
      <alignment vertical="center" wrapText="1"/>
    </xf>
    <xf numFmtId="0" fontId="69" fillId="0" borderId="10" xfId="27" applyFont="1" applyBorder="1"/>
    <xf numFmtId="169" fontId="69" fillId="0" borderId="10" xfId="27" applyNumberFormat="1" applyFont="1" applyBorder="1" applyAlignment="1">
      <alignment horizontal="right"/>
    </xf>
    <xf numFmtId="0" fontId="78" fillId="7" borderId="10" xfId="27" applyFont="1" applyFill="1" applyBorder="1" applyAlignment="1">
      <alignment vertical="center"/>
    </xf>
    <xf numFmtId="169" fontId="78" fillId="8" borderId="10" xfId="27" applyNumberFormat="1" applyFont="1" applyFill="1" applyBorder="1" applyAlignment="1">
      <alignment horizontal="right" vertical="center" wrapText="1"/>
    </xf>
    <xf numFmtId="0" fontId="78" fillId="8" borderId="10" xfId="27" applyFont="1" applyFill="1" applyBorder="1" applyAlignment="1">
      <alignment vertical="center"/>
    </xf>
    <xf numFmtId="0" fontId="69" fillId="0" borderId="0" xfId="27" applyFont="1" applyBorder="1"/>
    <xf numFmtId="0" fontId="69" fillId="0" borderId="11" xfId="27" applyFont="1" applyBorder="1"/>
    <xf numFmtId="0" fontId="69" fillId="0" borderId="9" xfId="27" applyFont="1" applyBorder="1"/>
    <xf numFmtId="169" fontId="69" fillId="0" borderId="10" xfId="27" applyNumberFormat="1" applyFont="1" applyBorder="1"/>
    <xf numFmtId="0" fontId="79" fillId="8" borderId="0" xfId="27" applyFont="1" applyFill="1" applyBorder="1" applyAlignment="1"/>
    <xf numFmtId="169" fontId="79" fillId="8" borderId="0" xfId="27" applyNumberFormat="1" applyFont="1" applyFill="1"/>
    <xf numFmtId="0" fontId="28" fillId="0" borderId="26" xfId="22" applyFont="1" applyBorder="1" applyAlignment="1">
      <alignment horizontal="left" vertical="top" wrapText="1"/>
    </xf>
    <xf numFmtId="3" fontId="28" fillId="0" borderId="10" xfId="22" applyNumberFormat="1" applyFont="1" applyBorder="1" applyAlignment="1">
      <alignment horizontal="right" vertical="top" wrapText="1"/>
    </xf>
    <xf numFmtId="0" fontId="28" fillId="0" borderId="26" xfId="22" applyFont="1" applyBorder="1" applyAlignment="1">
      <alignment vertical="top" wrapText="1"/>
    </xf>
    <xf numFmtId="0" fontId="28" fillId="3" borderId="26" xfId="22" applyFont="1" applyFill="1" applyBorder="1" applyAlignment="1">
      <alignment vertical="top" wrapText="1" shrinkToFit="1"/>
    </xf>
    <xf numFmtId="0" fontId="28" fillId="3" borderId="10" xfId="22" applyFont="1" applyFill="1" applyBorder="1" applyAlignment="1">
      <alignment vertical="top" wrapText="1" shrinkToFit="1"/>
    </xf>
    <xf numFmtId="167" fontId="28" fillId="0" borderId="26" xfId="18" applyNumberFormat="1" applyFont="1" applyBorder="1" applyAlignment="1">
      <alignment horizontal="left" vertical="center" wrapText="1"/>
    </xf>
    <xf numFmtId="167" fontId="28" fillId="0" borderId="10" xfId="18" applyNumberFormat="1" applyFont="1" applyBorder="1" applyAlignment="1" applyProtection="1">
      <alignment horizontal="right" vertical="center" wrapText="1"/>
      <protection locked="0"/>
    </xf>
    <xf numFmtId="167" fontId="28" fillId="0" borderId="10" xfId="18" applyNumberFormat="1" applyFont="1" applyBorder="1" applyAlignment="1">
      <alignment vertical="center" wrapText="1"/>
    </xf>
    <xf numFmtId="167" fontId="28" fillId="0" borderId="10" xfId="18" applyNumberFormat="1" applyFont="1" applyBorder="1" applyAlignment="1" applyProtection="1">
      <alignment vertical="center" wrapText="1"/>
      <protection locked="0"/>
    </xf>
    <xf numFmtId="167" fontId="28" fillId="0" borderId="26" xfId="18" applyNumberFormat="1" applyFont="1" applyBorder="1" applyAlignment="1" applyProtection="1">
      <alignment horizontal="left" vertical="center" wrapText="1"/>
      <protection locked="0"/>
    </xf>
    <xf numFmtId="167" fontId="28" fillId="0" borderId="10" xfId="18" applyNumberFormat="1" applyFont="1" applyBorder="1" applyAlignment="1" applyProtection="1">
      <alignment horizontal="center" vertical="center" wrapText="1"/>
      <protection locked="0"/>
    </xf>
    <xf numFmtId="167" fontId="16" fillId="0" borderId="26" xfId="18" applyNumberFormat="1" applyFont="1" applyBorder="1" applyAlignment="1">
      <alignment horizontal="left" vertical="center" wrapText="1"/>
    </xf>
    <xf numFmtId="1" fontId="16" fillId="0" borderId="10" xfId="18" applyNumberFormat="1" applyFont="1" applyBorder="1" applyAlignment="1">
      <alignment horizontal="right" vertical="center" wrapText="1"/>
    </xf>
    <xf numFmtId="167" fontId="16" fillId="0" borderId="10" xfId="18" applyNumberFormat="1" applyFont="1" applyBorder="1" applyAlignment="1">
      <alignment vertical="center" wrapText="1"/>
    </xf>
    <xf numFmtId="167" fontId="16" fillId="0" borderId="29" xfId="18" applyNumberFormat="1" applyFont="1" applyBorder="1" applyAlignment="1">
      <alignment horizontal="left" vertical="center" wrapText="1"/>
    </xf>
    <xf numFmtId="167" fontId="28" fillId="0" borderId="30" xfId="18" applyNumberFormat="1" applyFont="1" applyBorder="1" applyAlignment="1" applyProtection="1">
      <alignment horizontal="center" vertical="center" wrapText="1"/>
    </xf>
    <xf numFmtId="167" fontId="16" fillId="0" borderId="30" xfId="18" applyNumberFormat="1" applyFont="1" applyBorder="1" applyAlignment="1">
      <alignment vertical="center" wrapText="1"/>
    </xf>
    <xf numFmtId="167" fontId="44" fillId="0" borderId="0" xfId="18" applyNumberFormat="1" applyFont="1" applyAlignment="1">
      <alignment horizontal="center" vertical="center" wrapText="1"/>
    </xf>
    <xf numFmtId="167" fontId="44" fillId="0" borderId="0" xfId="18" applyNumberFormat="1" applyFont="1" applyAlignment="1">
      <alignment vertical="center" wrapText="1"/>
    </xf>
    <xf numFmtId="167" fontId="44" fillId="0" borderId="0" xfId="18" applyNumberFormat="1" applyFont="1" applyBorder="1" applyAlignment="1">
      <alignment horizontal="center" vertical="center" wrapText="1"/>
    </xf>
    <xf numFmtId="167" fontId="44" fillId="0" borderId="0" xfId="18" applyNumberFormat="1" applyFont="1" applyBorder="1" applyAlignment="1">
      <alignment vertical="center" wrapText="1"/>
    </xf>
    <xf numFmtId="3" fontId="28" fillId="0" borderId="10" xfId="22" applyNumberFormat="1" applyFont="1" applyBorder="1" applyAlignment="1">
      <alignment horizontal="right" vertical="center" wrapText="1"/>
    </xf>
    <xf numFmtId="167" fontId="28" fillId="0" borderId="10" xfId="17" applyNumberFormat="1" applyFont="1" applyBorder="1" applyAlignment="1" applyProtection="1">
      <alignment horizontal="right" vertical="center" wrapText="1"/>
      <protection locked="0"/>
    </xf>
    <xf numFmtId="167" fontId="28" fillId="0" borderId="10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vertical="center" wrapText="1"/>
    </xf>
    <xf numFmtId="167" fontId="28" fillId="0" borderId="26" xfId="17" applyNumberFormat="1" applyFont="1" applyBorder="1" applyAlignment="1" applyProtection="1">
      <alignment horizontal="left" vertical="center" wrapText="1"/>
      <protection locked="0"/>
    </xf>
    <xf numFmtId="167" fontId="28" fillId="0" borderId="10" xfId="17" applyNumberFormat="1" applyFont="1" applyBorder="1" applyAlignment="1" applyProtection="1">
      <alignment horizontal="center" vertical="center" wrapText="1"/>
      <protection locked="0"/>
    </xf>
    <xf numFmtId="167" fontId="28" fillId="0" borderId="10" xfId="17" applyNumberFormat="1" applyFont="1" applyBorder="1" applyAlignment="1" applyProtection="1">
      <alignment vertical="center" wrapText="1"/>
      <protection locked="0"/>
    </xf>
    <xf numFmtId="167" fontId="16" fillId="0" borderId="26" xfId="17" applyNumberFormat="1" applyFont="1" applyBorder="1" applyAlignment="1">
      <alignment horizontal="left" vertical="center" wrapText="1"/>
    </xf>
    <xf numFmtId="167" fontId="16" fillId="0" borderId="10" xfId="17" applyNumberFormat="1" applyFont="1" applyBorder="1" applyAlignment="1">
      <alignment horizontal="right" vertical="center" wrapText="1"/>
    </xf>
    <xf numFmtId="167" fontId="16" fillId="0" borderId="10" xfId="17" applyNumberFormat="1" applyFont="1" applyBorder="1" applyAlignment="1">
      <alignment vertical="center" wrapText="1"/>
    </xf>
    <xf numFmtId="167" fontId="16" fillId="0" borderId="29" xfId="17" applyNumberFormat="1" applyFont="1" applyBorder="1" applyAlignment="1">
      <alignment horizontal="left" vertical="center" wrapText="1"/>
    </xf>
    <xf numFmtId="167" fontId="28" fillId="0" borderId="30" xfId="17" applyNumberFormat="1" applyFont="1" applyBorder="1" applyAlignment="1" applyProtection="1">
      <alignment horizontal="right" vertical="center" wrapText="1"/>
    </xf>
    <xf numFmtId="167" fontId="16" fillId="0" borderId="30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horizontal="center" vertical="center" wrapText="1"/>
    </xf>
    <xf numFmtId="167" fontId="44" fillId="0" borderId="0" xfId="17" applyNumberFormat="1" applyFont="1" applyBorder="1" applyAlignment="1">
      <alignment horizontal="center" vertical="center" wrapText="1"/>
    </xf>
    <xf numFmtId="167" fontId="44" fillId="0" borderId="0" xfId="17" applyNumberFormat="1" applyFont="1" applyBorder="1" applyAlignment="1">
      <alignment vertical="center" wrapText="1"/>
    </xf>
    <xf numFmtId="0" fontId="28" fillId="0" borderId="26" xfId="8" applyFont="1" applyBorder="1" applyAlignment="1">
      <alignment horizontal="center" vertical="center" wrapText="1"/>
    </xf>
    <xf numFmtId="0" fontId="28" fillId="0" borderId="10" xfId="8" applyFont="1" applyBorder="1" applyAlignment="1">
      <alignment vertical="top" wrapText="1"/>
    </xf>
    <xf numFmtId="49" fontId="28" fillId="0" borderId="10" xfId="8" applyNumberFormat="1" applyFont="1" applyBorder="1" applyAlignment="1">
      <alignment vertical="top" wrapText="1"/>
    </xf>
    <xf numFmtId="0" fontId="28" fillId="0" borderId="26" xfId="8" applyFont="1" applyBorder="1" applyAlignment="1">
      <alignment vertical="top" wrapText="1"/>
    </xf>
    <xf numFmtId="0" fontId="16" fillId="0" borderId="10" xfId="8" applyFont="1" applyBorder="1" applyAlignment="1">
      <alignment vertical="top" wrapText="1"/>
    </xf>
    <xf numFmtId="3" fontId="16" fillId="0" borderId="10" xfId="8" applyNumberFormat="1" applyFont="1" applyBorder="1" applyAlignment="1">
      <alignment vertical="top" wrapText="1"/>
    </xf>
    <xf numFmtId="0" fontId="14" fillId="0" borderId="33" xfId="8" applyFont="1" applyFill="1" applyBorder="1"/>
    <xf numFmtId="0" fontId="14" fillId="0" borderId="0" xfId="8" applyFont="1" applyBorder="1"/>
    <xf numFmtId="0" fontId="16" fillId="2" borderId="5" xfId="9" applyFont="1" applyFill="1" applyBorder="1" applyAlignment="1">
      <alignment horizontal="center" vertical="center" wrapText="1"/>
    </xf>
    <xf numFmtId="0" fontId="28" fillId="0" borderId="26" xfId="9" applyFont="1" applyBorder="1" applyAlignment="1">
      <alignment horizontal="center" vertical="center" wrapText="1"/>
    </xf>
    <xf numFmtId="0" fontId="28" fillId="0" borderId="10" xfId="9" applyFont="1" applyFill="1" applyBorder="1" applyAlignment="1">
      <alignment vertical="top" wrapText="1"/>
    </xf>
    <xf numFmtId="166" fontId="28" fillId="0" borderId="10" xfId="9" applyNumberFormat="1" applyFont="1" applyFill="1" applyBorder="1" applyAlignment="1">
      <alignment horizontal="right" vertical="center" wrapText="1"/>
    </xf>
    <xf numFmtId="0" fontId="80" fillId="0" borderId="0" xfId="9" applyFont="1" applyBorder="1" applyAlignment="1">
      <alignment horizontal="center" vertical="center" wrapText="1"/>
    </xf>
    <xf numFmtId="0" fontId="14" fillId="0" borderId="0" xfId="9" applyFont="1"/>
    <xf numFmtId="166" fontId="14" fillId="0" borderId="0" xfId="9" applyNumberFormat="1" applyFont="1"/>
    <xf numFmtId="0" fontId="80" fillId="0" borderId="0" xfId="9" applyFont="1" applyBorder="1" applyAlignment="1">
      <alignment vertical="top" wrapText="1"/>
    </xf>
    <xf numFmtId="166" fontId="80" fillId="0" borderId="0" xfId="9" applyNumberFormat="1" applyFont="1" applyBorder="1" applyAlignment="1">
      <alignment horizontal="right" vertical="center" wrapText="1"/>
    </xf>
    <xf numFmtId="0" fontId="28" fillId="0" borderId="0" xfId="9" applyFont="1" applyBorder="1" applyAlignment="1">
      <alignment vertical="center" wrapText="1"/>
    </xf>
    <xf numFmtId="166" fontId="28" fillId="0" borderId="0" xfId="9" applyNumberFormat="1" applyFont="1" applyBorder="1" applyAlignment="1">
      <alignment horizontal="right" vertical="center" wrapText="1"/>
    </xf>
    <xf numFmtId="0" fontId="14" fillId="0" borderId="0" xfId="9" applyFont="1" applyBorder="1"/>
    <xf numFmtId="166" fontId="28" fillId="0" borderId="0" xfId="9" applyNumberFormat="1" applyFont="1" applyFill="1" applyBorder="1" applyAlignment="1">
      <alignment horizontal="right" vertical="center" wrapText="1"/>
    </xf>
    <xf numFmtId="166" fontId="14" fillId="0" borderId="0" xfId="9" applyNumberFormat="1" applyFont="1" applyBorder="1"/>
    <xf numFmtId="0" fontId="28" fillId="0" borderId="0" xfId="9" applyFont="1" applyBorder="1" applyAlignment="1">
      <alignment horizontal="center" vertical="center" wrapText="1"/>
    </xf>
    <xf numFmtId="0" fontId="28" fillId="0" borderId="2" xfId="9" applyFont="1" applyBorder="1" applyAlignment="1">
      <alignment vertical="top" wrapText="1"/>
    </xf>
    <xf numFmtId="0" fontId="28" fillId="0" borderId="3" xfId="9" applyFont="1" applyBorder="1" applyAlignment="1">
      <alignment vertical="top" wrapText="1"/>
    </xf>
    <xf numFmtId="0" fontId="50" fillId="2" borderId="5" xfId="9" applyFont="1" applyFill="1" applyBorder="1" applyAlignment="1">
      <alignment vertical="top" wrapText="1"/>
    </xf>
    <xf numFmtId="0" fontId="50" fillId="0" borderId="33" xfId="9" applyFont="1" applyFill="1" applyBorder="1" applyAlignment="1">
      <alignment vertical="top" wrapText="1"/>
    </xf>
    <xf numFmtId="0" fontId="50" fillId="0" borderId="49" xfId="9" applyFont="1" applyFill="1" applyBorder="1" applyAlignment="1">
      <alignment vertical="top" wrapText="1"/>
    </xf>
    <xf numFmtId="0" fontId="50" fillId="0" borderId="2" xfId="9" applyFont="1" applyBorder="1" applyAlignment="1">
      <alignment vertical="top" wrapText="1"/>
    </xf>
    <xf numFmtId="0" fontId="50" fillId="0" borderId="3" xfId="9" applyFont="1" applyBorder="1" applyAlignment="1">
      <alignment vertical="top" wrapText="1"/>
    </xf>
    <xf numFmtId="0" fontId="50" fillId="0" borderId="2" xfId="9" applyFont="1" applyBorder="1" applyAlignment="1">
      <alignment horizontal="center" vertical="center" wrapText="1"/>
    </xf>
    <xf numFmtId="0" fontId="49" fillId="2" borderId="5" xfId="9" applyFont="1" applyFill="1" applyBorder="1" applyAlignment="1">
      <alignment horizontal="right" vertical="center" wrapText="1"/>
    </xf>
    <xf numFmtId="0" fontId="49" fillId="0" borderId="2" xfId="9" applyFont="1" applyFill="1" applyBorder="1" applyAlignment="1">
      <alignment horizontal="center" vertical="center" wrapText="1"/>
    </xf>
    <xf numFmtId="0" fontId="49" fillId="0" borderId="3" xfId="9" applyFont="1" applyFill="1" applyBorder="1" applyAlignment="1">
      <alignment horizontal="center" vertical="center" wrapText="1"/>
    </xf>
    <xf numFmtId="0" fontId="14" fillId="0" borderId="0" xfId="5" applyFont="1" applyBorder="1" applyAlignment="1">
      <alignment horizontal="right"/>
    </xf>
    <xf numFmtId="0" fontId="16" fillId="2" borderId="8" xfId="9" applyFont="1" applyFill="1" applyBorder="1" applyAlignment="1">
      <alignment horizontal="center" wrapText="1"/>
    </xf>
    <xf numFmtId="49" fontId="28" fillId="0" borderId="8" xfId="9" applyNumberFormat="1" applyFont="1" applyBorder="1" applyAlignment="1">
      <alignment vertical="top" wrapText="1"/>
    </xf>
    <xf numFmtId="3" fontId="28" fillId="0" borderId="9" xfId="9" applyNumberFormat="1" applyFont="1" applyBorder="1" applyAlignment="1">
      <alignment horizontal="right" vertical="center" wrapText="1"/>
    </xf>
    <xf numFmtId="0" fontId="16" fillId="0" borderId="8" xfId="9" applyFont="1" applyBorder="1" applyAlignment="1">
      <alignment vertical="top" wrapText="1"/>
    </xf>
    <xf numFmtId="3" fontId="16" fillId="0" borderId="10" xfId="9" applyNumberFormat="1" applyFont="1" applyBorder="1" applyAlignment="1">
      <alignment horizontal="right" vertical="top" wrapText="1"/>
    </xf>
    <xf numFmtId="0" fontId="16" fillId="0" borderId="13" xfId="9" applyFont="1" applyBorder="1" applyAlignment="1">
      <alignment vertical="top" wrapText="1"/>
    </xf>
    <xf numFmtId="3" fontId="16" fillId="0" borderId="14" xfId="9" applyNumberFormat="1" applyFont="1" applyBorder="1" applyAlignment="1">
      <alignment horizontal="right" wrapText="1"/>
    </xf>
    <xf numFmtId="0" fontId="16" fillId="0" borderId="17" xfId="9" applyFont="1" applyBorder="1" applyAlignment="1">
      <alignment vertical="top" wrapText="1"/>
    </xf>
    <xf numFmtId="3" fontId="16" fillId="0" borderId="15" xfId="9" applyNumberFormat="1" applyFont="1" applyBorder="1" applyAlignment="1">
      <alignment horizontal="right" wrapText="1"/>
    </xf>
    <xf numFmtId="0" fontId="16" fillId="0" borderId="19" xfId="9" applyFont="1" applyBorder="1" applyAlignment="1">
      <alignment vertical="top" wrapText="1"/>
    </xf>
    <xf numFmtId="3" fontId="16" fillId="0" borderId="20" xfId="9" applyNumberFormat="1" applyFont="1" applyBorder="1" applyAlignment="1">
      <alignment horizontal="right" wrapText="1"/>
    </xf>
    <xf numFmtId="0" fontId="16" fillId="0" borderId="0" xfId="9" applyFont="1" applyBorder="1" applyAlignment="1">
      <alignment vertical="top" wrapText="1"/>
    </xf>
    <xf numFmtId="3" fontId="16" fillId="0" borderId="0" xfId="9" applyNumberFormat="1" applyFont="1" applyBorder="1" applyAlignment="1">
      <alignment horizontal="right" wrapText="1"/>
    </xf>
    <xf numFmtId="3" fontId="28" fillId="0" borderId="10" xfId="9" applyNumberFormat="1" applyFont="1" applyBorder="1" applyAlignment="1">
      <alignment horizontal="right" vertical="center" wrapText="1"/>
    </xf>
    <xf numFmtId="3" fontId="28" fillId="0" borderId="12" xfId="9" applyNumberFormat="1" applyFont="1" applyBorder="1" applyAlignment="1">
      <alignment horizontal="right" vertical="center" wrapText="1"/>
    </xf>
    <xf numFmtId="3" fontId="28" fillId="0" borderId="23" xfId="9" applyNumberFormat="1" applyFont="1" applyBorder="1" applyAlignment="1">
      <alignment horizontal="right" vertical="center" wrapText="1"/>
    </xf>
    <xf numFmtId="3" fontId="28" fillId="0" borderId="21" xfId="9" applyNumberFormat="1" applyFont="1" applyBorder="1" applyAlignment="1">
      <alignment horizontal="right" vertical="center" wrapText="1"/>
    </xf>
    <xf numFmtId="0" fontId="16" fillId="0" borderId="22" xfId="9" applyFont="1" applyBorder="1" applyAlignment="1">
      <alignment vertical="top" wrapText="1"/>
    </xf>
    <xf numFmtId="0" fontId="72" fillId="0" borderId="10" xfId="22" applyFont="1" applyBorder="1" applyAlignment="1">
      <alignment horizontal="center" vertical="top" wrapText="1"/>
    </xf>
    <xf numFmtId="3" fontId="72" fillId="0" borderId="6" xfId="22" applyNumberFormat="1" applyFont="1" applyBorder="1" applyAlignment="1">
      <alignment horizontal="center" vertical="top" wrapText="1"/>
    </xf>
    <xf numFmtId="3" fontId="28" fillId="0" borderId="34" xfId="22" applyNumberFormat="1" applyFont="1" applyBorder="1"/>
    <xf numFmtId="0" fontId="62" fillId="0" borderId="47" xfId="0" applyFont="1" applyBorder="1" applyAlignment="1">
      <alignment horizontal="center" vertical="top" wrapText="1"/>
    </xf>
    <xf numFmtId="0" fontId="16" fillId="2" borderId="23" xfId="22" applyFont="1" applyFill="1" applyBorder="1" applyAlignment="1">
      <alignment vertical="top" wrapText="1"/>
    </xf>
    <xf numFmtId="3" fontId="16" fillId="2" borderId="50" xfId="22" applyNumberFormat="1" applyFont="1" applyFill="1" applyBorder="1" applyAlignment="1">
      <alignment horizontal="right" wrapText="1"/>
    </xf>
    <xf numFmtId="0" fontId="28" fillId="3" borderId="30" xfId="22" applyFont="1" applyFill="1" applyBorder="1" applyAlignment="1">
      <alignment vertical="top" wrapText="1" shrinkToFit="1"/>
    </xf>
    <xf numFmtId="3" fontId="28" fillId="0" borderId="28" xfId="22" applyNumberFormat="1" applyFont="1" applyBorder="1" applyAlignment="1">
      <alignment horizontal="right" vertical="top" wrapText="1"/>
    </xf>
    <xf numFmtId="3" fontId="28" fillId="0" borderId="0" xfId="22" applyNumberFormat="1" applyFont="1" applyBorder="1"/>
    <xf numFmtId="3" fontId="28" fillId="0" borderId="0" xfId="22" applyNumberFormat="1" applyFont="1"/>
    <xf numFmtId="0" fontId="16" fillId="2" borderId="51" xfId="22" applyFont="1" applyFill="1" applyBorder="1" applyAlignment="1">
      <alignment horizontal="center" vertical="top" wrapText="1"/>
    </xf>
    <xf numFmtId="0" fontId="16" fillId="2" borderId="52" xfId="22" applyFont="1" applyFill="1" applyBorder="1" applyAlignment="1">
      <alignment horizontal="center" vertical="top" wrapText="1"/>
    </xf>
    <xf numFmtId="0" fontId="14" fillId="0" borderId="0" xfId="9" applyFont="1" applyBorder="1" applyAlignment="1">
      <alignment horizontal="center" vertical="center" wrapText="1"/>
    </xf>
    <xf numFmtId="0" fontId="44" fillId="0" borderId="35" xfId="26" applyFont="1" applyBorder="1" applyAlignment="1" applyProtection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22" fillId="2" borderId="24" xfId="22" applyFont="1" applyFill="1" applyBorder="1" applyAlignment="1">
      <alignment horizontal="center" vertical="top" wrapText="1"/>
    </xf>
    <xf numFmtId="0" fontId="22" fillId="2" borderId="25" xfId="22" applyFont="1" applyFill="1" applyBorder="1" applyAlignment="1">
      <alignment horizontal="center" vertical="top" wrapText="1"/>
    </xf>
    <xf numFmtId="0" fontId="14" fillId="0" borderId="25" xfId="9" applyFont="1" applyFill="1" applyBorder="1" applyAlignment="1">
      <alignment horizontal="center" vertical="center" wrapText="1"/>
    </xf>
    <xf numFmtId="0" fontId="14" fillId="0" borderId="10" xfId="9" applyFont="1" applyFill="1" applyBorder="1" applyAlignment="1">
      <alignment horizontal="center" vertical="center" wrapText="1"/>
    </xf>
    <xf numFmtId="0" fontId="14" fillId="0" borderId="26" xfId="9" applyFont="1" applyBorder="1" applyAlignment="1">
      <alignment horizontal="center" vertical="center" wrapText="1"/>
    </xf>
    <xf numFmtId="0" fontId="28" fillId="0" borderId="6" xfId="9" applyFont="1" applyBorder="1" applyAlignment="1">
      <alignment horizontal="center" vertical="center" wrapText="1"/>
    </xf>
    <xf numFmtId="3" fontId="28" fillId="0" borderId="10" xfId="9" applyNumberFormat="1" applyFont="1" applyFill="1" applyBorder="1" applyAlignment="1">
      <alignment horizontal="center" vertical="center" wrapText="1"/>
    </xf>
    <xf numFmtId="10" fontId="28" fillId="0" borderId="6" xfId="9" applyNumberFormat="1" applyFont="1" applyFill="1" applyBorder="1" applyAlignment="1">
      <alignment horizontal="center" vertical="center" wrapText="1"/>
    </xf>
    <xf numFmtId="0" fontId="81" fillId="0" borderId="10" xfId="5" applyFont="1" applyFill="1" applyBorder="1" applyAlignment="1">
      <alignment horizontal="center" vertical="center"/>
    </xf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0" fontId="37" fillId="0" borderId="10" xfId="5" applyFont="1" applyFill="1" applyBorder="1" applyAlignment="1">
      <alignment horizontal="left" vertical="center" wrapText="1"/>
    </xf>
    <xf numFmtId="3" fontId="37" fillId="0" borderId="10" xfId="5" applyNumberFormat="1" applyFont="1" applyFill="1" applyBorder="1" applyAlignment="1">
      <alignment horizontal="right" vertical="center" wrapText="1"/>
    </xf>
    <xf numFmtId="0" fontId="81" fillId="0" borderId="10" xfId="5" applyFont="1" applyFill="1" applyBorder="1" applyAlignment="1">
      <alignment horizontal="left" vertical="center" wrapText="1"/>
    </xf>
    <xf numFmtId="3" fontId="81" fillId="0" borderId="10" xfId="5" applyNumberFormat="1" applyFont="1" applyFill="1" applyBorder="1" applyAlignment="1">
      <alignment horizontal="right" vertical="center" wrapText="1"/>
    </xf>
    <xf numFmtId="3" fontId="81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81" fillId="0" borderId="10" xfId="0" applyFont="1" applyFill="1" applyBorder="1" applyAlignment="1">
      <alignment horizontal="left" vertical="center" wrapText="1"/>
    </xf>
    <xf numFmtId="0" fontId="82" fillId="0" borderId="10" xfId="5" applyFont="1" applyFill="1" applyBorder="1" applyAlignment="1">
      <alignment horizontal="left" vertical="center"/>
    </xf>
    <xf numFmtId="3" fontId="16" fillId="0" borderId="10" xfId="5" applyNumberFormat="1" applyFont="1" applyBorder="1" applyAlignment="1">
      <alignment horizontal="right" vertical="center"/>
    </xf>
    <xf numFmtId="0" fontId="28" fillId="0" borderId="10" xfId="23" applyFont="1" applyBorder="1" applyAlignment="1">
      <alignment vertical="center" wrapText="1"/>
    </xf>
    <xf numFmtId="0" fontId="28" fillId="0" borderId="23" xfId="9" applyFont="1" applyBorder="1" applyAlignment="1">
      <alignment horizontal="left" vertical="center" wrapText="1"/>
    </xf>
    <xf numFmtId="10" fontId="28" fillId="0" borderId="45" xfId="9" applyNumberFormat="1" applyFont="1" applyFill="1" applyBorder="1" applyAlignment="1">
      <alignment horizontal="center" vertical="center" wrapText="1"/>
    </xf>
    <xf numFmtId="0" fontId="28" fillId="0" borderId="10" xfId="9" applyFont="1" applyFill="1" applyBorder="1" applyAlignment="1">
      <alignment vertical="center" wrapText="1"/>
    </xf>
    <xf numFmtId="3" fontId="28" fillId="0" borderId="10" xfId="9" applyNumberFormat="1" applyFont="1" applyFill="1" applyBorder="1" applyAlignment="1">
      <alignment horizontal="right" vertical="center" wrapText="1"/>
    </xf>
    <xf numFmtId="3" fontId="28" fillId="0" borderId="10" xfId="9" applyNumberFormat="1" applyFont="1" applyFill="1" applyBorder="1" applyAlignment="1">
      <alignment horizontal="right" vertical="center"/>
    </xf>
    <xf numFmtId="3" fontId="28" fillId="0" borderId="10" xfId="9" applyNumberFormat="1" applyFont="1" applyFill="1" applyBorder="1" applyAlignment="1">
      <alignment horizontal="right" vertical="distributed" wrapText="1"/>
    </xf>
    <xf numFmtId="0" fontId="28" fillId="0" borderId="10" xfId="24" applyFont="1" applyFill="1" applyBorder="1" applyAlignment="1">
      <alignment vertical="center" wrapText="1"/>
    </xf>
    <xf numFmtId="0" fontId="28" fillId="0" borderId="23" xfId="24" applyFont="1" applyFill="1" applyBorder="1" applyAlignment="1">
      <alignment vertical="center" wrapText="1"/>
    </xf>
    <xf numFmtId="49" fontId="28" fillId="0" borderId="30" xfId="24" applyNumberFormat="1" applyFont="1" applyFill="1" applyBorder="1" applyAlignment="1">
      <alignment horizontal="left" vertical="center" wrapText="1"/>
    </xf>
    <xf numFmtId="3" fontId="28" fillId="0" borderId="30" xfId="9" applyNumberFormat="1" applyFont="1" applyFill="1" applyBorder="1" applyAlignment="1">
      <alignment horizontal="right" vertical="center" wrapText="1"/>
    </xf>
    <xf numFmtId="3" fontId="28" fillId="0" borderId="30" xfId="9" applyNumberFormat="1" applyFont="1" applyFill="1" applyBorder="1" applyAlignment="1">
      <alignment horizontal="right" vertical="center"/>
    </xf>
    <xf numFmtId="0" fontId="28" fillId="0" borderId="28" xfId="9" applyFont="1" applyBorder="1" applyAlignment="1">
      <alignment horizontal="center" vertical="center" wrapText="1"/>
    </xf>
    <xf numFmtId="0" fontId="16" fillId="2" borderId="58" xfId="9" applyFont="1" applyFill="1" applyBorder="1" applyAlignment="1">
      <alignment vertical="center" wrapText="1"/>
    </xf>
    <xf numFmtId="10" fontId="16" fillId="2" borderId="31" xfId="9" applyNumberFormat="1" applyFont="1" applyFill="1" applyBorder="1" applyAlignment="1">
      <alignment horizontal="center" vertical="center" wrapText="1"/>
    </xf>
    <xf numFmtId="0" fontId="28" fillId="0" borderId="10" xfId="8" applyFont="1" applyBorder="1"/>
    <xf numFmtId="0" fontId="28" fillId="0" borderId="10" xfId="8" applyFont="1" applyBorder="1" applyAlignment="1">
      <alignment vertical="top"/>
    </xf>
    <xf numFmtId="0" fontId="28" fillId="0" borderId="29" xfId="8" applyFont="1" applyBorder="1"/>
    <xf numFmtId="0" fontId="28" fillId="0" borderId="30" xfId="8" applyFont="1" applyBorder="1"/>
    <xf numFmtId="0" fontId="28" fillId="0" borderId="6" xfId="8" applyFont="1" applyBorder="1"/>
    <xf numFmtId="0" fontId="28" fillId="0" borderId="6" xfId="8" applyFont="1" applyBorder="1" applyAlignment="1">
      <alignment vertical="top"/>
    </xf>
    <xf numFmtId="3" fontId="16" fillId="0" borderId="6" xfId="8" applyNumberFormat="1" applyFont="1" applyBorder="1" applyAlignment="1">
      <alignment vertical="top" wrapText="1"/>
    </xf>
    <xf numFmtId="0" fontId="28" fillId="0" borderId="28" xfId="8" applyFont="1" applyBorder="1"/>
    <xf numFmtId="167" fontId="28" fillId="0" borderId="0" xfId="17" applyNumberFormat="1" applyFont="1" applyAlignment="1">
      <alignment vertical="center" wrapText="1"/>
    </xf>
    <xf numFmtId="167" fontId="28" fillId="0" borderId="26" xfId="17" applyNumberFormat="1" applyFont="1" applyBorder="1" applyAlignment="1">
      <alignment horizontal="left" vertical="center" wrapText="1"/>
    </xf>
    <xf numFmtId="167" fontId="28" fillId="0" borderId="6" xfId="17" applyNumberFormat="1" applyFont="1" applyBorder="1" applyAlignment="1" applyProtection="1">
      <alignment horizontal="right" vertical="center" wrapText="1"/>
      <protection locked="0"/>
    </xf>
    <xf numFmtId="167" fontId="28" fillId="0" borderId="6" xfId="17" applyNumberFormat="1" applyFont="1" applyBorder="1" applyAlignment="1" applyProtection="1">
      <alignment horizontal="center" vertical="center" wrapText="1"/>
      <protection locked="0"/>
    </xf>
    <xf numFmtId="167" fontId="16" fillId="0" borderId="6" xfId="17" applyNumberFormat="1" applyFont="1" applyBorder="1" applyAlignment="1">
      <alignment vertical="center" wrapText="1"/>
    </xf>
    <xf numFmtId="167" fontId="28" fillId="0" borderId="28" xfId="17" applyNumberFormat="1" applyFont="1" applyBorder="1" applyAlignment="1" applyProtection="1">
      <alignment horizontal="center" vertical="center" wrapText="1"/>
    </xf>
    <xf numFmtId="0" fontId="28" fillId="0" borderId="10" xfId="22" applyFont="1" applyBorder="1" applyAlignment="1">
      <alignment horizontal="left" vertical="center" wrapText="1"/>
    </xf>
    <xf numFmtId="167" fontId="28" fillId="0" borderId="6" xfId="18" applyNumberFormat="1" applyFont="1" applyBorder="1" applyAlignment="1" applyProtection="1">
      <alignment horizontal="right" vertical="center" wrapText="1"/>
      <protection locked="0"/>
    </xf>
    <xf numFmtId="167" fontId="28" fillId="0" borderId="6" xfId="18" applyNumberFormat="1" applyFont="1" applyBorder="1" applyAlignment="1" applyProtection="1">
      <alignment horizontal="center" vertical="center" wrapText="1"/>
      <protection locked="0"/>
    </xf>
    <xf numFmtId="1" fontId="16" fillId="0" borderId="6" xfId="18" applyNumberFormat="1" applyFont="1" applyBorder="1" applyAlignment="1">
      <alignment vertical="center" wrapText="1"/>
    </xf>
    <xf numFmtId="167" fontId="28" fillId="0" borderId="28" xfId="18" applyNumberFormat="1" applyFont="1" applyBorder="1" applyAlignment="1" applyProtection="1">
      <alignment horizontal="right" vertical="center" wrapText="1"/>
    </xf>
    <xf numFmtId="0" fontId="16" fillId="0" borderId="8" xfId="23" applyFont="1" applyBorder="1" applyAlignment="1">
      <alignment vertical="center"/>
    </xf>
    <xf numFmtId="0" fontId="16" fillId="0" borderId="10" xfId="23" applyFont="1" applyBorder="1" applyAlignment="1">
      <alignment vertical="center"/>
    </xf>
    <xf numFmtId="0" fontId="16" fillId="0" borderId="10" xfId="23" applyFont="1" applyBorder="1" applyAlignment="1">
      <alignment vertical="center" wrapText="1"/>
    </xf>
    <xf numFmtId="0" fontId="16" fillId="0" borderId="17" xfId="23" applyFont="1" applyBorder="1"/>
    <xf numFmtId="0" fontId="16" fillId="0" borderId="15" xfId="23" applyFont="1" applyBorder="1"/>
    <xf numFmtId="3" fontId="16" fillId="0" borderId="11" xfId="23" applyNumberFormat="1" applyFont="1" applyBorder="1" applyAlignment="1"/>
    <xf numFmtId="3" fontId="16" fillId="0" borderId="43" xfId="23" applyNumberFormat="1" applyFont="1" applyBorder="1" applyAlignment="1"/>
    <xf numFmtId="3" fontId="28" fillId="0" borderId="11" xfId="23" applyNumberFormat="1" applyFont="1" applyBorder="1" applyAlignment="1">
      <alignment horizontal="right"/>
    </xf>
    <xf numFmtId="3" fontId="28" fillId="0" borderId="43" xfId="23" applyNumberFormat="1" applyFont="1" applyBorder="1" applyAlignment="1">
      <alignment horizontal="right"/>
    </xf>
    <xf numFmtId="0" fontId="16" fillId="0" borderId="5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 wrapText="1"/>
    </xf>
    <xf numFmtId="0" fontId="28" fillId="0" borderId="32" xfId="22" applyFont="1" applyBorder="1" applyAlignment="1">
      <alignment horizontal="center" vertical="center"/>
    </xf>
    <xf numFmtId="0" fontId="28" fillId="0" borderId="32" xfId="22" applyFont="1" applyBorder="1" applyAlignment="1">
      <alignment horizontal="center" vertical="center" wrapText="1"/>
    </xf>
    <xf numFmtId="0" fontId="16" fillId="0" borderId="32" xfId="22" applyFont="1" applyFill="1" applyBorder="1" applyAlignment="1">
      <alignment horizontal="center" vertical="center" wrapText="1"/>
    </xf>
    <xf numFmtId="0" fontId="16" fillId="0" borderId="31" xfId="22" applyFont="1" applyBorder="1" applyAlignment="1">
      <alignment horizontal="center" vertical="center" wrapText="1"/>
    </xf>
    <xf numFmtId="3" fontId="28" fillId="0" borderId="32" xfId="22" applyNumberFormat="1" applyFont="1" applyBorder="1" applyAlignment="1">
      <alignment horizontal="center" vertical="center"/>
    </xf>
    <xf numFmtId="0" fontId="16" fillId="0" borderId="32" xfId="22" applyFont="1" applyBorder="1" applyAlignment="1">
      <alignment horizontal="center" vertical="center" wrapText="1"/>
    </xf>
    <xf numFmtId="3" fontId="16" fillId="0" borderId="32" xfId="22" applyNumberFormat="1" applyFont="1" applyBorder="1" applyAlignment="1">
      <alignment horizontal="center" vertical="center"/>
    </xf>
    <xf numFmtId="0" fontId="81" fillId="0" borderId="10" xfId="5" applyFont="1" applyFill="1" applyBorder="1" applyAlignment="1" applyProtection="1">
      <alignment horizontal="left" vertical="center"/>
    </xf>
    <xf numFmtId="0" fontId="84" fillId="0" borderId="10" xfId="26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  <protection locked="0"/>
    </xf>
    <xf numFmtId="0" fontId="28" fillId="0" borderId="10" xfId="26" applyFont="1" applyBorder="1" applyAlignment="1" applyProtection="1">
      <alignment vertical="center"/>
      <protection locked="0"/>
    </xf>
    <xf numFmtId="0" fontId="16" fillId="0" borderId="41" xfId="26" applyFont="1" applyBorder="1" applyAlignment="1" applyProtection="1">
      <alignment vertical="center"/>
    </xf>
    <xf numFmtId="167" fontId="16" fillId="0" borderId="41" xfId="26" applyNumberFormat="1" applyFont="1" applyBorder="1" applyAlignment="1" applyProtection="1">
      <alignment vertical="center"/>
    </xf>
    <xf numFmtId="167" fontId="28" fillId="0" borderId="57" xfId="26" applyNumberFormat="1" applyFont="1" applyBorder="1" applyAlignment="1" applyProtection="1">
      <alignment vertical="center"/>
      <protection locked="0"/>
    </xf>
    <xf numFmtId="0" fontId="16" fillId="0" borderId="54" xfId="26" applyFont="1" applyBorder="1" applyAlignment="1" applyProtection="1">
      <alignment vertical="center"/>
    </xf>
    <xf numFmtId="167" fontId="16" fillId="0" borderId="54" xfId="26" applyNumberFormat="1" applyFont="1" applyBorder="1" applyAlignment="1" applyProtection="1">
      <alignment vertical="center"/>
    </xf>
    <xf numFmtId="167" fontId="28" fillId="0" borderId="40" xfId="26" applyNumberFormat="1" applyFont="1" applyBorder="1" applyAlignment="1" applyProtection="1">
      <alignment vertical="center"/>
    </xf>
    <xf numFmtId="167" fontId="16" fillId="0" borderId="42" xfId="26" applyNumberFormat="1" applyFont="1" applyBorder="1" applyAlignment="1" applyProtection="1">
      <alignment vertical="center"/>
    </xf>
    <xf numFmtId="167" fontId="16" fillId="0" borderId="55" xfId="26" applyNumberFormat="1" applyFont="1" applyBorder="1" applyAlignment="1" applyProtection="1">
      <alignment vertical="center"/>
    </xf>
    <xf numFmtId="0" fontId="16" fillId="0" borderId="24" xfId="8" applyFont="1" applyFill="1" applyBorder="1" applyAlignment="1">
      <alignment horizontal="center" vertical="center"/>
    </xf>
    <xf numFmtId="0" fontId="16" fillId="0" borderId="27" xfId="8" applyFont="1" applyFill="1" applyBorder="1" applyAlignment="1">
      <alignment horizontal="center" vertical="center"/>
    </xf>
    <xf numFmtId="0" fontId="28" fillId="0" borderId="26" xfId="8" applyFont="1" applyFill="1" applyBorder="1" applyAlignment="1">
      <alignment horizontal="left" vertical="center"/>
    </xf>
    <xf numFmtId="0" fontId="28" fillId="0" borderId="6" xfId="8" applyFont="1" applyFill="1" applyBorder="1"/>
    <xf numFmtId="0" fontId="16" fillId="0" borderId="28" xfId="8" applyFont="1" applyFill="1" applyBorder="1"/>
    <xf numFmtId="0" fontId="28" fillId="0" borderId="26" xfId="8" applyFont="1" applyBorder="1"/>
    <xf numFmtId="0" fontId="16" fillId="0" borderId="28" xfId="8" applyFont="1" applyFill="1" applyBorder="1" applyAlignment="1">
      <alignment horizontal="right"/>
    </xf>
    <xf numFmtId="3" fontId="81" fillId="0" borderId="10" xfId="0" applyNumberFormat="1" applyFont="1" applyFill="1" applyBorder="1" applyAlignment="1">
      <alignment horizontal="right" vertical="center"/>
    </xf>
    <xf numFmtId="166" fontId="28" fillId="0" borderId="25" xfId="9" applyNumberFormat="1" applyFont="1" applyFill="1" applyBorder="1" applyAlignment="1">
      <alignment horizontal="right" vertical="center" wrapText="1"/>
    </xf>
    <xf numFmtId="0" fontId="28" fillId="0" borderId="46" xfId="9" applyFont="1" applyFill="1" applyBorder="1" applyAlignment="1">
      <alignment horizontal="left" vertical="center" wrapText="1"/>
    </xf>
    <xf numFmtId="0" fontId="28" fillId="0" borderId="3" xfId="9" applyFont="1" applyFill="1" applyBorder="1" applyAlignment="1">
      <alignment horizontal="left" vertical="center" wrapText="1"/>
    </xf>
    <xf numFmtId="3" fontId="28" fillId="0" borderId="3" xfId="9" applyNumberFormat="1" applyFont="1" applyFill="1" applyBorder="1" applyAlignment="1">
      <alignment horizontal="right" vertical="center" wrapText="1"/>
    </xf>
    <xf numFmtId="3" fontId="28" fillId="0" borderId="3" xfId="9" applyNumberFormat="1" applyFont="1" applyFill="1" applyBorder="1" applyAlignment="1">
      <alignment horizontal="right" vertical="center"/>
    </xf>
    <xf numFmtId="0" fontId="28" fillId="0" borderId="47" xfId="9" applyFont="1" applyBorder="1" applyAlignment="1">
      <alignment horizontal="center" vertical="center" wrapText="1"/>
    </xf>
    <xf numFmtId="0" fontId="28" fillId="0" borderId="2" xfId="9" applyFont="1" applyBorder="1" applyAlignment="1">
      <alignment horizontal="center" vertical="center" wrapText="1"/>
    </xf>
    <xf numFmtId="3" fontId="28" fillId="0" borderId="46" xfId="9" applyNumberFormat="1" applyFont="1" applyFill="1" applyBorder="1" applyAlignment="1">
      <alignment horizontal="right" vertical="center" wrapText="1"/>
    </xf>
    <xf numFmtId="3" fontId="28" fillId="0" borderId="46" xfId="9" applyNumberFormat="1" applyFont="1" applyFill="1" applyBorder="1" applyAlignment="1">
      <alignment horizontal="right" vertical="center"/>
    </xf>
    <xf numFmtId="0" fontId="28" fillId="0" borderId="45" xfId="9" applyFont="1" applyBorder="1" applyAlignment="1">
      <alignment horizontal="center" vertical="center" wrapText="1"/>
    </xf>
    <xf numFmtId="0" fontId="28" fillId="0" borderId="0" xfId="8" applyFont="1" applyFill="1" applyAlignment="1">
      <alignment horizontal="center"/>
    </xf>
    <xf numFmtId="0" fontId="28" fillId="0" borderId="0" xfId="8" applyFont="1" applyFill="1" applyAlignment="1">
      <alignment horizontal="right"/>
    </xf>
    <xf numFmtId="0" fontId="28" fillId="0" borderId="0" xfId="8" applyFont="1"/>
    <xf numFmtId="0" fontId="28" fillId="0" borderId="0" xfId="8" applyFont="1" applyAlignment="1">
      <alignment horizontal="right"/>
    </xf>
    <xf numFmtId="10" fontId="10" fillId="0" borderId="28" xfId="22" applyNumberFormat="1" applyFont="1" applyBorder="1"/>
    <xf numFmtId="0" fontId="69" fillId="0" borderId="10" xfId="5" applyFont="1" applyBorder="1" applyAlignment="1">
      <alignment wrapText="1"/>
    </xf>
    <xf numFmtId="0" fontId="16" fillId="0" borderId="49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28" fillId="0" borderId="0" xfId="5" applyFont="1"/>
    <xf numFmtId="3" fontId="28" fillId="0" borderId="0" xfId="5" applyNumberFormat="1" applyFont="1"/>
    <xf numFmtId="0" fontId="28" fillId="0" borderId="49" xfId="9" applyFont="1" applyBorder="1" applyAlignment="1">
      <alignment horizontal="center" vertical="center" wrapText="1"/>
    </xf>
    <xf numFmtId="0" fontId="3" fillId="0" borderId="0" xfId="28" applyFont="1"/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right"/>
    </xf>
    <xf numFmtId="0" fontId="0" fillId="0" borderId="0" xfId="0"/>
    <xf numFmtId="0" fontId="7" fillId="0" borderId="0" xfId="5" applyFont="1" applyFill="1"/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/>
    <xf numFmtId="0" fontId="8" fillId="0" borderId="0" xfId="5" applyFont="1" applyFill="1" applyBorder="1" applyAlignment="1">
      <alignment vertical="center"/>
    </xf>
    <xf numFmtId="165" fontId="11" fillId="0" borderId="0" xfId="5" applyNumberFormat="1" applyFont="1" applyFill="1" applyBorder="1" applyAlignment="1">
      <alignment vertical="center"/>
    </xf>
    <xf numFmtId="0" fontId="9" fillId="0" borderId="0" xfId="5" applyFont="1" applyBorder="1" applyAlignment="1"/>
    <xf numFmtId="0" fontId="10" fillId="0" borderId="0" xfId="5" applyFon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Border="1"/>
    <xf numFmtId="0" fontId="7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0" fontId="19" fillId="3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6" fillId="0" borderId="0" xfId="5" applyBorder="1" applyAlignment="1">
      <alignment vertical="center" wrapText="1"/>
    </xf>
    <xf numFmtId="164" fontId="7" fillId="0" borderId="0" xfId="5" applyNumberFormat="1" applyFont="1" applyFill="1" applyBorder="1" applyAlignment="1">
      <alignment vertical="center"/>
    </xf>
    <xf numFmtId="0" fontId="6" fillId="0" borderId="0" xfId="5" applyBorder="1" applyAlignment="1">
      <alignment vertical="center"/>
    </xf>
    <xf numFmtId="0" fontId="7" fillId="0" borderId="0" xfId="5" applyFont="1" applyFill="1" applyAlignment="1">
      <alignment vertical="center"/>
    </xf>
    <xf numFmtId="3" fontId="7" fillId="0" borderId="0" xfId="5" applyNumberFormat="1" applyFont="1" applyFill="1" applyAlignment="1">
      <alignment vertical="center"/>
    </xf>
    <xf numFmtId="164" fontId="7" fillId="0" borderId="0" xfId="5" applyNumberFormat="1" applyFont="1" applyFill="1" applyAlignment="1">
      <alignment vertical="center"/>
    </xf>
    <xf numFmtId="0" fontId="51" fillId="0" borderId="10" xfId="5" applyFont="1" applyFill="1" applyBorder="1" applyAlignment="1">
      <alignment horizontal="center" vertical="center"/>
    </xf>
    <xf numFmtId="0" fontId="51" fillId="0" borderId="48" xfId="5" applyFont="1" applyFill="1" applyBorder="1"/>
    <xf numFmtId="0" fontId="14" fillId="0" borderId="48" xfId="5" applyFont="1" applyBorder="1" applyAlignment="1"/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3" fontId="81" fillId="0" borderId="10" xfId="5" applyNumberFormat="1" applyFont="1" applyFill="1" applyBorder="1" applyAlignment="1">
      <alignment horizontal="right" vertical="center" wrapText="1"/>
    </xf>
    <xf numFmtId="3" fontId="81" fillId="0" borderId="10" xfId="5" applyNumberFormat="1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3" fontId="16" fillId="0" borderId="10" xfId="5" applyNumberFormat="1" applyFont="1" applyBorder="1" applyAlignment="1">
      <alignment horizontal="right" vertical="center"/>
    </xf>
    <xf numFmtId="0" fontId="81" fillId="0" borderId="10" xfId="5" applyFont="1" applyFill="1" applyBorder="1" applyAlignment="1">
      <alignment vertical="center" wrapText="1"/>
    </xf>
    <xf numFmtId="0" fontId="37" fillId="3" borderId="10" xfId="5" applyFont="1" applyFill="1" applyBorder="1" applyAlignment="1">
      <alignment vertical="center" wrapText="1"/>
    </xf>
    <xf numFmtId="0" fontId="37" fillId="0" borderId="10" xfId="5" applyFont="1" applyFill="1" applyBorder="1" applyAlignment="1">
      <alignment vertical="center"/>
    </xf>
    <xf numFmtId="3" fontId="37" fillId="0" borderId="10" xfId="5" applyNumberFormat="1" applyFont="1" applyFill="1" applyBorder="1" applyAlignment="1">
      <alignment vertical="center"/>
    </xf>
    <xf numFmtId="0" fontId="37" fillId="0" borderId="10" xfId="5" applyFont="1" applyFill="1" applyBorder="1"/>
    <xf numFmtId="0" fontId="83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vertical="center" wrapText="1"/>
    </xf>
    <xf numFmtId="3" fontId="28" fillId="3" borderId="10" xfId="5" applyNumberFormat="1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3" fontId="28" fillId="0" borderId="10" xfId="5" applyNumberFormat="1" applyFont="1" applyFill="1" applyBorder="1" applyAlignment="1">
      <alignment vertical="center" wrapText="1"/>
    </xf>
    <xf numFmtId="0" fontId="16" fillId="0" borderId="10" xfId="5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vertical="center" wrapText="1"/>
    </xf>
    <xf numFmtId="0" fontId="28" fillId="0" borderId="10" xfId="23" applyFont="1" applyBorder="1" applyAlignment="1">
      <alignment vertical="center" wrapText="1"/>
    </xf>
    <xf numFmtId="0" fontId="32" fillId="0" borderId="10" xfId="5" applyFont="1" applyFill="1" applyBorder="1" applyAlignment="1">
      <alignment vertical="center" wrapText="1"/>
    </xf>
    <xf numFmtId="3" fontId="32" fillId="0" borderId="10" xfId="5" applyNumberFormat="1" applyFont="1" applyFill="1" applyBorder="1" applyAlignment="1">
      <alignment vertical="center" wrapText="1"/>
    </xf>
    <xf numFmtId="3" fontId="28" fillId="0" borderId="10" xfId="5" applyNumberFormat="1" applyFont="1" applyBorder="1" applyAlignment="1">
      <alignment vertical="center" wrapText="1"/>
    </xf>
    <xf numFmtId="164" fontId="37" fillId="0" borderId="10" xfId="5" applyNumberFormat="1" applyFont="1" applyFill="1" applyBorder="1" applyAlignment="1">
      <alignment vertical="center"/>
    </xf>
    <xf numFmtId="0" fontId="81" fillId="0" borderId="10" xfId="5" applyFont="1" applyFill="1" applyBorder="1" applyAlignment="1">
      <alignment vertical="center"/>
    </xf>
    <xf numFmtId="3" fontId="81" fillId="0" borderId="10" xfId="5" applyNumberFormat="1" applyFont="1" applyFill="1" applyBorder="1" applyAlignment="1">
      <alignment vertical="center"/>
    </xf>
    <xf numFmtId="3" fontId="81" fillId="0" borderId="10" xfId="5" applyNumberFormat="1" applyFont="1" applyFill="1" applyBorder="1" applyAlignment="1">
      <alignment horizontal="right" vertical="center"/>
    </xf>
    <xf numFmtId="0" fontId="37" fillId="0" borderId="10" xfId="0" applyFont="1" applyFill="1" applyBorder="1" applyAlignment="1">
      <alignment vertical="center"/>
    </xf>
    <xf numFmtId="3" fontId="81" fillId="0" borderId="10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81" fillId="0" borderId="10" xfId="0" applyFont="1" applyFill="1" applyBorder="1" applyAlignment="1">
      <alignment vertical="center"/>
    </xf>
    <xf numFmtId="0" fontId="82" fillId="0" borderId="10" xfId="5" applyFont="1" applyFill="1" applyBorder="1" applyAlignment="1">
      <alignment vertical="center"/>
    </xf>
    <xf numFmtId="0" fontId="28" fillId="0" borderId="26" xfId="22" applyFont="1" applyBorder="1" applyAlignment="1">
      <alignment horizontal="center" vertical="top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167" fontId="16" fillId="0" borderId="25" xfId="18" applyNumberFormat="1" applyFont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9" fillId="0" borderId="0" xfId="5" applyFont="1" applyBorder="1" applyAlignment="1">
      <alignment horizontal="right"/>
    </xf>
    <xf numFmtId="0" fontId="11" fillId="0" borderId="10" xfId="5" applyFont="1" applyFill="1" applyBorder="1" applyAlignment="1">
      <alignment vertical="center" wrapText="1"/>
    </xf>
    <xf numFmtId="3" fontId="28" fillId="0" borderId="23" xfId="9" applyNumberFormat="1" applyFont="1" applyFill="1" applyBorder="1" applyAlignment="1">
      <alignment horizontal="right" vertical="center" wrapText="1"/>
    </xf>
    <xf numFmtId="3" fontId="28" fillId="0" borderId="23" xfId="9" applyNumberFormat="1" applyFont="1" applyFill="1" applyBorder="1" applyAlignment="1">
      <alignment horizontal="right" vertical="center"/>
    </xf>
    <xf numFmtId="0" fontId="28" fillId="0" borderId="50" xfId="9" applyFont="1" applyBorder="1" applyAlignment="1">
      <alignment horizontal="center" vertical="center" wrapText="1"/>
    </xf>
    <xf numFmtId="3" fontId="60" fillId="0" borderId="0" xfId="28" applyNumberFormat="1" applyFont="1"/>
    <xf numFmtId="0" fontId="1" fillId="0" borderId="0" xfId="28" applyFont="1"/>
    <xf numFmtId="0" fontId="14" fillId="0" borderId="48" xfId="5" applyFont="1" applyBorder="1" applyAlignment="1">
      <alignment horizontal="right"/>
    </xf>
    <xf numFmtId="0" fontId="72" fillId="0" borderId="11" xfId="22" applyFont="1" applyBorder="1" applyAlignment="1">
      <alignment horizontal="center" vertical="top" wrapText="1"/>
    </xf>
    <xf numFmtId="0" fontId="28" fillId="3" borderId="11" xfId="22" applyFont="1" applyFill="1" applyBorder="1" applyAlignment="1">
      <alignment vertical="top" wrapText="1" shrinkToFit="1"/>
    </xf>
    <xf numFmtId="0" fontId="72" fillId="0" borderId="72" xfId="22" applyFont="1" applyBorder="1" applyAlignment="1">
      <alignment horizontal="center" vertical="top" wrapText="1"/>
    </xf>
    <xf numFmtId="0" fontId="85" fillId="9" borderId="10" xfId="5" applyFont="1" applyFill="1" applyBorder="1" applyAlignment="1">
      <alignment horizontal="center" vertical="center" wrapText="1"/>
    </xf>
    <xf numFmtId="0" fontId="85" fillId="9" borderId="12" xfId="5" applyFont="1" applyFill="1" applyBorder="1" applyAlignment="1">
      <alignment horizontal="center" vertical="center" wrapText="1"/>
    </xf>
    <xf numFmtId="3" fontId="16" fillId="0" borderId="23" xfId="9" applyNumberFormat="1" applyFont="1" applyBorder="1" applyAlignment="1">
      <alignment horizontal="right" vertical="top" wrapText="1"/>
    </xf>
    <xf numFmtId="3" fontId="22" fillId="0" borderId="23" xfId="9" applyNumberFormat="1" applyFont="1" applyBorder="1" applyAlignment="1">
      <alignment horizontal="right" vertical="top" wrapText="1"/>
    </xf>
    <xf numFmtId="3" fontId="22" fillId="0" borderId="21" xfId="9" applyNumberFormat="1" applyFont="1" applyBorder="1" applyAlignment="1">
      <alignment horizontal="right" vertical="top" wrapText="1"/>
    </xf>
    <xf numFmtId="0" fontId="16" fillId="0" borderId="74" xfId="9" applyFont="1" applyBorder="1" applyAlignment="1">
      <alignment vertical="top" wrapText="1"/>
    </xf>
    <xf numFmtId="3" fontId="16" fillId="0" borderId="75" xfId="9" applyNumberFormat="1" applyFont="1" applyBorder="1" applyAlignment="1">
      <alignment horizontal="right" wrapText="1"/>
    </xf>
    <xf numFmtId="3" fontId="22" fillId="0" borderId="75" xfId="9" applyNumberFormat="1" applyFont="1" applyBorder="1" applyAlignment="1">
      <alignment horizontal="right" wrapText="1"/>
    </xf>
    <xf numFmtId="3" fontId="22" fillId="0" borderId="76" xfId="9" applyNumberFormat="1" applyFont="1" applyBorder="1" applyAlignment="1">
      <alignment horizontal="right" wrapText="1"/>
    </xf>
    <xf numFmtId="0" fontId="16" fillId="9" borderId="8" xfId="9" applyFont="1" applyFill="1" applyBorder="1" applyAlignment="1">
      <alignment horizontal="center" wrapText="1"/>
    </xf>
    <xf numFmtId="0" fontId="10" fillId="9" borderId="10" xfId="5" applyFont="1" applyFill="1" applyBorder="1" applyAlignment="1">
      <alignment horizontal="center" vertical="center" wrapText="1"/>
    </xf>
    <xf numFmtId="0" fontId="17" fillId="2" borderId="7" xfId="9" applyFont="1" applyFill="1" applyBorder="1" applyAlignment="1">
      <alignment horizontal="center" vertical="center" wrapText="1"/>
    </xf>
    <xf numFmtId="0" fontId="51" fillId="9" borderId="10" xfId="5" applyFont="1" applyFill="1" applyBorder="1"/>
    <xf numFmtId="0" fontId="11" fillId="9" borderId="10" xfId="5" applyFont="1" applyFill="1" applyBorder="1" applyAlignment="1">
      <alignment horizontal="center" vertical="center"/>
    </xf>
    <xf numFmtId="0" fontId="22" fillId="2" borderId="5" xfId="9" applyFont="1" applyFill="1" applyBorder="1" applyAlignment="1">
      <alignment horizontal="center" vertical="center" wrapText="1"/>
    </xf>
    <xf numFmtId="0" fontId="86" fillId="2" borderId="5" xfId="9" applyFont="1" applyFill="1" applyBorder="1" applyAlignment="1">
      <alignment horizontal="center" vertical="center" wrapText="1"/>
    </xf>
    <xf numFmtId="0" fontId="86" fillId="2" borderId="1" xfId="9" applyFont="1" applyFill="1" applyBorder="1" applyAlignment="1">
      <alignment horizontal="center" vertical="center" wrapText="1"/>
    </xf>
    <xf numFmtId="0" fontId="86" fillId="2" borderId="31" xfId="9" applyFont="1" applyFill="1" applyBorder="1" applyAlignment="1">
      <alignment horizontal="center" vertical="center" wrapText="1"/>
    </xf>
    <xf numFmtId="0" fontId="87" fillId="2" borderId="1" xfId="9" applyFont="1" applyFill="1" applyBorder="1" applyAlignment="1">
      <alignment horizontal="center" vertical="center" wrapText="1"/>
    </xf>
    <xf numFmtId="0" fontId="14" fillId="0" borderId="0" xfId="8" applyFont="1" applyFill="1" applyBorder="1"/>
    <xf numFmtId="167" fontId="28" fillId="0" borderId="11" xfId="17" applyNumberFormat="1" applyFont="1" applyBorder="1" applyAlignment="1">
      <alignment vertical="center" wrapText="1"/>
    </xf>
    <xf numFmtId="167" fontId="28" fillId="0" borderId="11" xfId="17" applyNumberFormat="1" applyFont="1" applyBorder="1" applyAlignment="1" applyProtection="1">
      <alignment vertical="center" wrapText="1"/>
      <protection locked="0"/>
    </xf>
    <xf numFmtId="167" fontId="16" fillId="0" borderId="11" xfId="17" applyNumberFormat="1" applyFont="1" applyBorder="1" applyAlignment="1">
      <alignment vertical="center" wrapText="1"/>
    </xf>
    <xf numFmtId="167" fontId="16" fillId="0" borderId="52" xfId="17" applyNumberFormat="1" applyFont="1" applyBorder="1" applyAlignment="1">
      <alignment horizontal="center" vertical="center" wrapText="1"/>
    </xf>
    <xf numFmtId="0" fontId="28" fillId="0" borderId="47" xfId="22" applyFont="1" applyBorder="1" applyAlignment="1">
      <alignment vertical="top" wrapText="1"/>
    </xf>
    <xf numFmtId="3" fontId="28" fillId="0" borderId="46" xfId="22" applyNumberFormat="1" applyFont="1" applyBorder="1" applyAlignment="1">
      <alignment horizontal="right" vertical="center"/>
    </xf>
    <xf numFmtId="0" fontId="28" fillId="0" borderId="46" xfId="22" applyFont="1" applyBorder="1" applyAlignment="1">
      <alignment vertical="top" wrapText="1"/>
    </xf>
    <xf numFmtId="3" fontId="28" fillId="0" borderId="45" xfId="22" applyNumberFormat="1" applyFont="1" applyBorder="1" applyAlignment="1">
      <alignment horizontal="right" vertical="center" wrapText="1"/>
    </xf>
    <xf numFmtId="167" fontId="16" fillId="2" borderId="5" xfId="17" applyNumberFormat="1" applyFont="1" applyFill="1" applyBorder="1" applyAlignment="1">
      <alignment horizontal="center" vertical="center" wrapText="1"/>
    </xf>
    <xf numFmtId="167" fontId="28" fillId="0" borderId="11" xfId="18" applyNumberFormat="1" applyFont="1" applyBorder="1" applyAlignment="1">
      <alignment vertical="center" wrapText="1"/>
    </xf>
    <xf numFmtId="167" fontId="28" fillId="0" borderId="11" xfId="18" applyNumberFormat="1" applyFont="1" applyBorder="1" applyAlignment="1" applyProtection="1">
      <alignment vertical="center" wrapText="1"/>
      <protection locked="0"/>
    </xf>
    <xf numFmtId="167" fontId="16" fillId="0" borderId="11" xfId="18" applyNumberFormat="1" applyFont="1" applyBorder="1" applyAlignment="1">
      <alignment vertical="center" wrapText="1"/>
    </xf>
    <xf numFmtId="167" fontId="16" fillId="0" borderId="73" xfId="18" applyNumberFormat="1" applyFont="1" applyBorder="1" applyAlignment="1">
      <alignment vertical="center" wrapText="1"/>
    </xf>
    <xf numFmtId="0" fontId="28" fillId="0" borderId="11" xfId="22" applyFont="1" applyBorder="1" applyAlignment="1">
      <alignment horizontal="right" vertical="top" wrapText="1"/>
    </xf>
    <xf numFmtId="0" fontId="28" fillId="0" borderId="11" xfId="22" applyFont="1" applyBorder="1" applyAlignment="1">
      <alignment horizontal="right" vertical="center" wrapText="1"/>
    </xf>
    <xf numFmtId="0" fontId="28" fillId="3" borderId="11" xfId="22" applyFont="1" applyFill="1" applyBorder="1" applyAlignment="1">
      <alignment horizontal="right" vertical="top" wrapText="1" shrinkToFit="1"/>
    </xf>
    <xf numFmtId="3" fontId="14" fillId="0" borderId="0" xfId="22" applyNumberFormat="1" applyFont="1"/>
    <xf numFmtId="0" fontId="37" fillId="0" borderId="10" xfId="5" applyFont="1" applyFill="1" applyBorder="1" applyAlignment="1" applyProtection="1">
      <alignment horizontal="right" vertical="center"/>
    </xf>
    <xf numFmtId="0" fontId="81" fillId="0" borderId="10" xfId="5" applyFont="1" applyFill="1" applyBorder="1" applyAlignment="1" applyProtection="1">
      <alignment horizontal="right" vertical="center"/>
    </xf>
    <xf numFmtId="0" fontId="28" fillId="0" borderId="10" xfId="5" applyFont="1" applyFill="1" applyBorder="1" applyAlignment="1" applyProtection="1">
      <alignment horizontal="right"/>
    </xf>
    <xf numFmtId="0" fontId="16" fillId="0" borderId="9" xfId="3" applyFont="1" applyBorder="1" applyAlignment="1">
      <alignment horizontal="right" vertical="center"/>
    </xf>
    <xf numFmtId="0" fontId="28" fillId="2" borderId="62" xfId="9" applyFont="1" applyFill="1" applyBorder="1" applyAlignment="1">
      <alignment horizontal="center" vertical="center" wrapText="1"/>
    </xf>
    <xf numFmtId="3" fontId="16" fillId="2" borderId="58" xfId="9" applyNumberFormat="1" applyFont="1" applyFill="1" applyBorder="1" applyAlignment="1">
      <alignment horizontal="right" vertical="center"/>
    </xf>
    <xf numFmtId="10" fontId="16" fillId="2" borderId="71" xfId="9" applyNumberFormat="1" applyFont="1" applyFill="1" applyBorder="1" applyAlignment="1">
      <alignment horizontal="center" vertical="center" wrapText="1"/>
    </xf>
    <xf numFmtId="0" fontId="16" fillId="9" borderId="5" xfId="9" applyFont="1" applyFill="1" applyBorder="1" applyAlignment="1">
      <alignment horizontal="center" vertical="center" wrapText="1"/>
    </xf>
    <xf numFmtId="0" fontId="16" fillId="9" borderId="1" xfId="9" applyFont="1" applyFill="1" applyBorder="1" applyAlignment="1">
      <alignment horizontal="center" vertical="center" wrapText="1"/>
    </xf>
    <xf numFmtId="0" fontId="16" fillId="9" borderId="31" xfId="9" applyFont="1" applyFill="1" applyBorder="1" applyAlignment="1">
      <alignment horizontal="center" vertical="center" wrapText="1"/>
    </xf>
    <xf numFmtId="167" fontId="28" fillId="0" borderId="73" xfId="17" applyNumberFormat="1" applyFont="1" applyBorder="1" applyAlignment="1">
      <alignment vertical="center" wrapText="1"/>
    </xf>
    <xf numFmtId="0" fontId="0" fillId="0" borderId="25" xfId="0" applyBorder="1"/>
    <xf numFmtId="0" fontId="0" fillId="0" borderId="27" xfId="0" applyBorder="1"/>
    <xf numFmtId="167" fontId="40" fillId="0" borderId="10" xfId="20" applyNumberFormat="1" applyFont="1" applyBorder="1" applyAlignment="1">
      <alignment horizontal="center" vertical="center"/>
    </xf>
    <xf numFmtId="167" fontId="40" fillId="0" borderId="10" xfId="2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6" xfId="0" applyBorder="1"/>
    <xf numFmtId="167" fontId="20" fillId="0" borderId="10" xfId="20" applyNumberFormat="1" applyFont="1" applyBorder="1" applyAlignment="1" applyProtection="1">
      <alignment vertical="center" wrapText="1"/>
      <protection locked="0"/>
    </xf>
    <xf numFmtId="167" fontId="0" fillId="0" borderId="0" xfId="0" applyNumberFormat="1"/>
    <xf numFmtId="0" fontId="11" fillId="0" borderId="10" xfId="5" applyFont="1" applyFill="1" applyBorder="1" applyAlignment="1">
      <alignment horizontal="right" vertical="center" wrapText="1"/>
    </xf>
    <xf numFmtId="167" fontId="35" fillId="0" borderId="10" xfId="20" applyNumberFormat="1" applyFont="1" applyBorder="1" applyAlignment="1">
      <alignment horizontal="center" vertical="center"/>
    </xf>
    <xf numFmtId="167" fontId="35" fillId="0" borderId="26" xfId="20" applyNumberFormat="1" applyFont="1" applyBorder="1" applyAlignment="1">
      <alignment horizontal="center" vertical="center" wrapText="1"/>
    </xf>
    <xf numFmtId="167" fontId="77" fillId="0" borderId="10" xfId="19" applyNumberFormat="1" applyFont="1" applyBorder="1" applyAlignment="1" applyProtection="1">
      <alignment vertical="center" wrapText="1"/>
      <protection locked="0"/>
    </xf>
    <xf numFmtId="167" fontId="35" fillId="0" borderId="30" xfId="20" applyNumberFormat="1" applyFont="1" applyBorder="1" applyAlignment="1">
      <alignment vertical="center" wrapText="1"/>
    </xf>
    <xf numFmtId="167" fontId="20" fillId="0" borderId="28" xfId="20" applyNumberFormat="1" applyFont="1" applyBorder="1" applyAlignment="1" applyProtection="1">
      <alignment vertical="center" wrapText="1"/>
    </xf>
    <xf numFmtId="3" fontId="88" fillId="0" borderId="10" xfId="0" applyNumberFormat="1" applyFont="1" applyBorder="1"/>
    <xf numFmtId="3" fontId="88" fillId="0" borderId="6" xfId="0" applyNumberFormat="1" applyFont="1" applyBorder="1"/>
    <xf numFmtId="3" fontId="28" fillId="0" borderId="6" xfId="9" applyNumberFormat="1" applyFont="1" applyFill="1" applyBorder="1" applyAlignment="1">
      <alignment horizontal="center" vertical="center" wrapText="1"/>
    </xf>
    <xf numFmtId="0" fontId="87" fillId="2" borderId="24" xfId="9" applyFont="1" applyFill="1" applyBorder="1" applyAlignment="1">
      <alignment horizontal="center" vertical="center" wrapText="1"/>
    </xf>
    <xf numFmtId="0" fontId="87" fillId="2" borderId="25" xfId="9" applyFont="1" applyFill="1" applyBorder="1" applyAlignment="1">
      <alignment horizontal="center" vertical="center" wrapText="1"/>
    </xf>
    <xf numFmtId="0" fontId="87" fillId="2" borderId="27" xfId="9" applyFont="1" applyFill="1" applyBorder="1" applyAlignment="1">
      <alignment horizontal="center" vertical="center" wrapText="1"/>
    </xf>
    <xf numFmtId="0" fontId="16" fillId="0" borderId="26" xfId="9" applyFont="1" applyFill="1" applyBorder="1" applyAlignment="1">
      <alignment vertical="top" wrapText="1"/>
    </xf>
    <xf numFmtId="0" fontId="72" fillId="0" borderId="10" xfId="9" applyFont="1" applyFill="1" applyBorder="1" applyAlignment="1">
      <alignment horizontal="center" vertical="top" wrapText="1"/>
    </xf>
    <xf numFmtId="0" fontId="24" fillId="0" borderId="10" xfId="9" applyFont="1" applyFill="1" applyBorder="1" applyAlignment="1">
      <alignment horizontal="center" vertical="top" wrapText="1"/>
    </xf>
    <xf numFmtId="0" fontId="18" fillId="0" borderId="6" xfId="9" applyFont="1" applyBorder="1" applyAlignment="1">
      <alignment horizontal="center" vertical="center" wrapText="1"/>
    </xf>
    <xf numFmtId="0" fontId="16" fillId="2" borderId="26" xfId="9" applyFont="1" applyFill="1" applyBorder="1" applyAlignment="1">
      <alignment horizontal="center" vertical="center" wrapText="1"/>
    </xf>
    <xf numFmtId="0" fontId="28" fillId="0" borderId="10" xfId="9" applyFont="1" applyBorder="1"/>
    <xf numFmtId="0" fontId="16" fillId="2" borderId="29" xfId="9" applyFont="1" applyFill="1" applyBorder="1" applyAlignment="1">
      <alignment vertical="center" wrapText="1"/>
    </xf>
    <xf numFmtId="0" fontId="16" fillId="2" borderId="30" xfId="9" applyFont="1" applyFill="1" applyBorder="1" applyAlignment="1">
      <alignment vertical="center" wrapText="1"/>
    </xf>
    <xf numFmtId="3" fontId="16" fillId="2" borderId="30" xfId="9" applyNumberFormat="1" applyFont="1" applyFill="1" applyBorder="1" applyAlignment="1">
      <alignment horizontal="right" vertical="center"/>
    </xf>
    <xf numFmtId="10" fontId="16" fillId="2" borderId="28" xfId="9" applyNumberFormat="1" applyFont="1" applyFill="1" applyBorder="1" applyAlignment="1">
      <alignment vertical="center" wrapText="1"/>
    </xf>
    <xf numFmtId="0" fontId="22" fillId="2" borderId="7" xfId="9" applyFont="1" applyFill="1" applyBorder="1" applyAlignment="1">
      <alignment horizontal="center" vertical="center" wrapText="1"/>
    </xf>
    <xf numFmtId="3" fontId="28" fillId="0" borderId="75" xfId="9" applyNumberFormat="1" applyFont="1" applyBorder="1" applyAlignment="1">
      <alignment horizontal="right" vertical="center" wrapText="1"/>
    </xf>
    <xf numFmtId="3" fontId="28" fillId="0" borderId="76" xfId="9" applyNumberFormat="1" applyFont="1" applyBorder="1" applyAlignment="1">
      <alignment horizontal="right" vertical="center" wrapText="1"/>
    </xf>
    <xf numFmtId="0" fontId="16" fillId="0" borderId="79" xfId="9" applyFont="1" applyBorder="1" applyAlignment="1">
      <alignment vertical="top" wrapText="1"/>
    </xf>
    <xf numFmtId="3" fontId="28" fillId="0" borderId="1" xfId="9" applyNumberFormat="1" applyFont="1" applyBorder="1" applyAlignment="1">
      <alignment horizontal="right" vertical="center" wrapText="1"/>
    </xf>
    <xf numFmtId="3" fontId="28" fillId="0" borderId="80" xfId="9" applyNumberFormat="1" applyFont="1" applyBorder="1" applyAlignment="1">
      <alignment horizontal="right" vertical="center" wrapText="1"/>
    </xf>
    <xf numFmtId="0" fontId="28" fillId="0" borderId="60" xfId="22" applyFont="1" applyBorder="1" applyAlignment="1">
      <alignment horizontal="center" vertical="top" wrapText="1"/>
    </xf>
    <xf numFmtId="0" fontId="62" fillId="0" borderId="44" xfId="0" applyFont="1" applyBorder="1" applyAlignment="1">
      <alignment horizontal="center" vertical="top" wrapText="1"/>
    </xf>
    <xf numFmtId="0" fontId="62" fillId="0" borderId="61" xfId="0" applyFont="1" applyBorder="1" applyAlignment="1">
      <alignment horizontal="center" vertical="top" wrapText="1"/>
    </xf>
    <xf numFmtId="0" fontId="30" fillId="0" borderId="0" xfId="22" applyFont="1" applyAlignment="1">
      <alignment horizontal="center" vertical="center" wrapText="1"/>
    </xf>
    <xf numFmtId="0" fontId="30" fillId="0" borderId="0" xfId="22" applyFont="1" applyBorder="1" applyAlignment="1">
      <alignment horizontal="center" vertical="center" wrapText="1"/>
    </xf>
    <xf numFmtId="0" fontId="28" fillId="0" borderId="26" xfId="22" applyFont="1" applyBorder="1" applyAlignment="1">
      <alignment horizontal="center" vertical="top" wrapText="1"/>
    </xf>
    <xf numFmtId="0" fontId="28" fillId="0" borderId="59" xfId="22" applyFont="1" applyBorder="1" applyAlignment="1">
      <alignment horizontal="center" vertical="top" wrapText="1"/>
    </xf>
    <xf numFmtId="0" fontId="28" fillId="0" borderId="2" xfId="22" applyFont="1" applyBorder="1" applyAlignment="1">
      <alignment horizontal="center" vertical="top" wrapText="1"/>
    </xf>
    <xf numFmtId="0" fontId="62" fillId="0" borderId="2" xfId="0" applyFont="1" applyBorder="1" applyAlignment="1">
      <alignment horizontal="center" vertical="top" wrapText="1"/>
    </xf>
    <xf numFmtId="0" fontId="62" fillId="0" borderId="47" xfId="0" applyFont="1" applyBorder="1" applyAlignment="1">
      <alignment horizontal="center" vertical="top" wrapText="1"/>
    </xf>
    <xf numFmtId="0" fontId="62" fillId="0" borderId="2" xfId="0" applyFont="1" applyBorder="1" applyAlignment="1"/>
    <xf numFmtId="0" fontId="62" fillId="0" borderId="62" xfId="0" applyFont="1" applyBorder="1" applyAlignment="1"/>
    <xf numFmtId="0" fontId="18" fillId="0" borderId="0" xfId="9" applyFont="1" applyBorder="1" applyAlignment="1">
      <alignment horizontal="center"/>
    </xf>
    <xf numFmtId="0" fontId="9" fillId="0" borderId="0" xfId="9" applyBorder="1" applyAlignment="1">
      <alignment horizontal="center"/>
    </xf>
    <xf numFmtId="0" fontId="29" fillId="0" borderId="0" xfId="9" applyFont="1" applyBorder="1" applyAlignment="1">
      <alignment vertical="center" wrapText="1"/>
    </xf>
    <xf numFmtId="0" fontId="28" fillId="0" borderId="0" xfId="9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26" fillId="0" borderId="0" xfId="9" applyFont="1" applyBorder="1" applyAlignment="1">
      <alignment horizontal="center"/>
    </xf>
    <xf numFmtId="0" fontId="17" fillId="2" borderId="67" xfId="9" applyFont="1" applyFill="1" applyBorder="1" applyAlignment="1">
      <alignment horizontal="center" vertical="center" wrapText="1"/>
    </xf>
    <xf numFmtId="0" fontId="9" fillId="2" borderId="67" xfId="9" applyFont="1" applyFill="1" applyBorder="1" applyAlignment="1">
      <alignment horizontal="center" vertical="center" wrapText="1"/>
    </xf>
    <xf numFmtId="0" fontId="9" fillId="2" borderId="68" xfId="9" applyFont="1" applyFill="1" applyBorder="1" applyAlignment="1">
      <alignment horizontal="center" vertical="center" wrapText="1"/>
    </xf>
    <xf numFmtId="0" fontId="29" fillId="0" borderId="0" xfId="9" applyFont="1" applyBorder="1" applyAlignment="1">
      <alignment horizontal="center"/>
    </xf>
    <xf numFmtId="0" fontId="9" fillId="0" borderId="67" xfId="9" applyFont="1" applyBorder="1" applyAlignment="1">
      <alignment horizontal="center" vertical="center" wrapText="1"/>
    </xf>
    <xf numFmtId="0" fontId="9" fillId="0" borderId="68" xfId="9" applyFont="1" applyBorder="1" applyAlignment="1">
      <alignment horizontal="center" vertical="center" wrapText="1"/>
    </xf>
    <xf numFmtId="0" fontId="17" fillId="2" borderId="68" xfId="9" applyFont="1" applyFill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17" fillId="2" borderId="63" xfId="9" applyFont="1" applyFill="1" applyBorder="1" applyAlignment="1">
      <alignment horizontal="center" vertical="center" wrapText="1"/>
    </xf>
    <xf numFmtId="0" fontId="17" fillId="2" borderId="64" xfId="9" applyFont="1" applyFill="1" applyBorder="1" applyAlignment="1">
      <alignment horizontal="center" vertical="center" wrapText="1"/>
    </xf>
    <xf numFmtId="0" fontId="9" fillId="2" borderId="65" xfId="9" applyFont="1" applyFill="1" applyBorder="1" applyAlignment="1">
      <alignment horizontal="center" vertical="center" wrapText="1"/>
    </xf>
    <xf numFmtId="0" fontId="9" fillId="2" borderId="64" xfId="9" applyFont="1" applyFill="1" applyBorder="1" applyAlignment="1">
      <alignment horizontal="center" vertical="center" wrapText="1"/>
    </xf>
    <xf numFmtId="0" fontId="9" fillId="2" borderId="66" xfId="9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72" fillId="2" borderId="1" xfId="9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0" fontId="24" fillId="2" borderId="31" xfId="9" applyFont="1" applyFill="1" applyBorder="1" applyAlignment="1">
      <alignment horizontal="center" vertical="center" wrapText="1"/>
    </xf>
    <xf numFmtId="0" fontId="73" fillId="5" borderId="1" xfId="9" applyFont="1" applyFill="1" applyBorder="1" applyAlignment="1">
      <alignment horizontal="center" vertical="center" wrapText="1"/>
    </xf>
    <xf numFmtId="0" fontId="47" fillId="5" borderId="1" xfId="9" applyFont="1" applyFill="1" applyBorder="1" applyAlignment="1">
      <alignment horizontal="center" vertical="center" wrapText="1"/>
    </xf>
    <xf numFmtId="0" fontId="47" fillId="5" borderId="31" xfId="9" applyFont="1" applyFill="1" applyBorder="1" applyAlignment="1">
      <alignment horizontal="center" vertical="center" wrapText="1"/>
    </xf>
    <xf numFmtId="0" fontId="50" fillId="0" borderId="1" xfId="9" applyFont="1" applyBorder="1" applyAlignment="1">
      <alignment horizontal="center" vertical="center" wrapText="1"/>
    </xf>
    <xf numFmtId="0" fontId="46" fillId="0" borderId="1" xfId="9" applyFont="1" applyBorder="1" applyAlignment="1">
      <alignment horizontal="center" vertical="center" wrapText="1"/>
    </xf>
    <xf numFmtId="0" fontId="46" fillId="0" borderId="31" xfId="9" applyFont="1" applyBorder="1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6" fillId="2" borderId="10" xfId="9" applyFont="1" applyFill="1" applyBorder="1" applyAlignment="1">
      <alignment horizontal="center" vertical="center" wrapText="1"/>
    </xf>
    <xf numFmtId="0" fontId="23" fillId="2" borderId="10" xfId="9" applyFont="1" applyFill="1" applyBorder="1" applyAlignment="1">
      <alignment horizontal="center" vertical="center" wrapText="1"/>
    </xf>
    <xf numFmtId="0" fontId="23" fillId="2" borderId="6" xfId="9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9" fillId="0" borderId="6" xfId="8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Alignment="1">
      <alignment horizontal="center" vertical="center" wrapText="1"/>
    </xf>
    <xf numFmtId="0" fontId="28" fillId="0" borderId="49" xfId="8" applyFont="1" applyBorder="1" applyAlignment="1">
      <alignment horizontal="right"/>
    </xf>
    <xf numFmtId="0" fontId="14" fillId="0" borderId="49" xfId="8" applyFont="1" applyBorder="1" applyAlignment="1">
      <alignment horizontal="right"/>
    </xf>
    <xf numFmtId="0" fontId="9" fillId="0" borderId="49" xfId="8" applyFont="1" applyBorder="1" applyAlignment="1">
      <alignment horizontal="right"/>
    </xf>
    <xf numFmtId="0" fontId="16" fillId="2" borderId="24" xfId="8" applyFont="1" applyFill="1" applyBorder="1" applyAlignment="1">
      <alignment horizontal="center" vertical="center" wrapText="1"/>
    </xf>
    <xf numFmtId="0" fontId="14" fillId="0" borderId="26" xfId="8" applyFont="1" applyBorder="1" applyAlignment="1">
      <alignment horizontal="center" vertical="center" wrapText="1"/>
    </xf>
    <xf numFmtId="0" fontId="16" fillId="2" borderId="25" xfId="8" applyFont="1" applyFill="1" applyBorder="1" applyAlignment="1">
      <alignment horizontal="center" vertical="top" wrapText="1"/>
    </xf>
    <xf numFmtId="0" fontId="16" fillId="2" borderId="10" xfId="8" applyFont="1" applyFill="1" applyBorder="1" applyAlignment="1">
      <alignment horizontal="center" vertical="top" wrapText="1"/>
    </xf>
    <xf numFmtId="0" fontId="16" fillId="2" borderId="25" xfId="8" applyFont="1" applyFill="1" applyBorder="1" applyAlignment="1">
      <alignment horizontal="center" vertical="center" wrapText="1"/>
    </xf>
    <xf numFmtId="0" fontId="14" fillId="0" borderId="10" xfId="8" applyFont="1" applyBorder="1" applyAlignment="1">
      <alignment horizontal="center" vertical="center" wrapText="1"/>
    </xf>
    <xf numFmtId="0" fontId="16" fillId="2" borderId="52" xfId="8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67" fontId="28" fillId="0" borderId="0" xfId="17" applyNumberFormat="1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7" fontId="16" fillId="0" borderId="51" xfId="17" applyNumberFormat="1" applyFont="1" applyBorder="1" applyAlignment="1">
      <alignment horizontal="center" vertical="center" wrapText="1"/>
    </xf>
    <xf numFmtId="167" fontId="16" fillId="0" borderId="52" xfId="17" applyNumberFormat="1" applyFont="1" applyBorder="1" applyAlignment="1">
      <alignment horizontal="center" vertical="center" wrapText="1"/>
    </xf>
    <xf numFmtId="167" fontId="16" fillId="0" borderId="77" xfId="17" applyNumberFormat="1" applyFont="1" applyBorder="1" applyAlignment="1">
      <alignment horizontal="center" vertical="center" wrapText="1"/>
    </xf>
    <xf numFmtId="167" fontId="16" fillId="0" borderId="78" xfId="17" applyNumberFormat="1" applyFont="1" applyBorder="1" applyAlignment="1">
      <alignment horizontal="center" vertical="center" wrapText="1"/>
    </xf>
    <xf numFmtId="167" fontId="16" fillId="0" borderId="24" xfId="18" applyNumberFormat="1" applyFont="1" applyBorder="1" applyAlignment="1">
      <alignment horizontal="center" vertical="center" wrapText="1"/>
    </xf>
    <xf numFmtId="167" fontId="16" fillId="0" borderId="25" xfId="18" applyNumberFormat="1" applyFont="1" applyBorder="1" applyAlignment="1">
      <alignment horizontal="center" vertical="center" wrapText="1"/>
    </xf>
    <xf numFmtId="167" fontId="16" fillId="0" borderId="72" xfId="18" applyNumberFormat="1" applyFont="1" applyBorder="1" applyAlignment="1">
      <alignment horizontal="center" vertical="center" wrapText="1"/>
    </xf>
    <xf numFmtId="167" fontId="16" fillId="0" borderId="27" xfId="18" applyNumberFormat="1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26" xfId="2" applyFont="1" applyBorder="1" applyAlignment="1">
      <alignment horizontal="left"/>
    </xf>
    <xf numFmtId="0" fontId="37" fillId="0" borderId="10" xfId="2" applyFont="1" applyBorder="1" applyAlignment="1">
      <alignment horizontal="left"/>
    </xf>
    <xf numFmtId="0" fontId="37" fillId="0" borderId="29" xfId="2" applyFont="1" applyBorder="1" applyAlignment="1">
      <alignment horizontal="left"/>
    </xf>
    <xf numFmtId="0" fontId="37" fillId="0" borderId="30" xfId="2" applyFont="1" applyBorder="1" applyAlignment="1">
      <alignment horizontal="left"/>
    </xf>
    <xf numFmtId="0" fontId="37" fillId="4" borderId="24" xfId="2" applyFont="1" applyFill="1" applyBorder="1" applyAlignment="1">
      <alignment horizontal="center"/>
    </xf>
    <xf numFmtId="0" fontId="37" fillId="4" borderId="25" xfId="2" applyFont="1" applyFill="1" applyBorder="1" applyAlignment="1">
      <alignment horizontal="center"/>
    </xf>
    <xf numFmtId="0" fontId="37" fillId="0" borderId="26" xfId="2" applyFont="1" applyBorder="1" applyAlignment="1">
      <alignment horizontal="left" vertical="center"/>
    </xf>
    <xf numFmtId="0" fontId="37" fillId="0" borderId="10" xfId="2" applyFont="1" applyBorder="1" applyAlignment="1">
      <alignment horizontal="left" vertical="center"/>
    </xf>
    <xf numFmtId="0" fontId="78" fillId="7" borderId="10" xfId="27" applyFont="1" applyFill="1" applyBorder="1" applyAlignment="1">
      <alignment horizontal="center" vertical="center"/>
    </xf>
    <xf numFmtId="0" fontId="56" fillId="7" borderId="10" xfId="27" applyFont="1" applyFill="1" applyBorder="1" applyAlignment="1">
      <alignment horizontal="center" vertical="center"/>
    </xf>
    <xf numFmtId="0" fontId="69" fillId="0" borderId="11" xfId="27" applyFont="1" applyBorder="1" applyAlignment="1">
      <alignment horizontal="left" vertical="top" wrapText="1"/>
    </xf>
    <xf numFmtId="0" fontId="69" fillId="0" borderId="9" xfId="27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54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3" fontId="16" fillId="0" borderId="69" xfId="23" applyNumberFormat="1" applyFont="1" applyBorder="1" applyAlignment="1">
      <alignment horizontal="right"/>
    </xf>
    <xf numFmtId="3" fontId="16" fillId="0" borderId="16" xfId="23" applyNumberFormat="1" applyFont="1" applyBorder="1" applyAlignment="1">
      <alignment horizontal="right"/>
    </xf>
    <xf numFmtId="167" fontId="38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44" fillId="0" borderId="0" xfId="21" applyFon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71" fillId="2" borderId="7" xfId="23" applyFont="1" applyFill="1" applyBorder="1" applyAlignment="1">
      <alignment horizontal="center" vertical="center"/>
    </xf>
    <xf numFmtId="0" fontId="71" fillId="2" borderId="8" xfId="23" applyFont="1" applyFill="1" applyBorder="1" applyAlignment="1">
      <alignment horizontal="center" vertical="center"/>
    </xf>
    <xf numFmtId="0" fontId="71" fillId="2" borderId="67" xfId="23" applyFont="1" applyFill="1" applyBorder="1" applyAlignment="1">
      <alignment horizontal="center" vertical="center"/>
    </xf>
    <xf numFmtId="0" fontId="71" fillId="2" borderId="10" xfId="23" applyFont="1" applyFill="1" applyBorder="1" applyAlignment="1">
      <alignment horizontal="center" vertical="center"/>
    </xf>
    <xf numFmtId="0" fontId="10" fillId="2" borderId="67" xfId="23" applyFont="1" applyFill="1" applyBorder="1" applyAlignment="1">
      <alignment horizontal="center" vertical="center"/>
    </xf>
    <xf numFmtId="0" fontId="10" fillId="2" borderId="68" xfId="23" applyFont="1" applyFill="1" applyBorder="1" applyAlignment="1">
      <alignment horizontal="center" vertical="center"/>
    </xf>
    <xf numFmtId="0" fontId="10" fillId="2" borderId="10" xfId="23" applyFont="1" applyFill="1" applyBorder="1" applyAlignment="1">
      <alignment horizontal="center" vertical="center"/>
    </xf>
    <xf numFmtId="0" fontId="10" fillId="2" borderId="12" xfId="23" applyFont="1" applyFill="1" applyBorder="1" applyAlignment="1">
      <alignment horizontal="center" vertical="center"/>
    </xf>
    <xf numFmtId="0" fontId="44" fillId="0" borderId="0" xfId="26" applyFont="1" applyBorder="1" applyAlignment="1" applyProtection="1">
      <alignment horizontal="center" vertical="center" wrapText="1"/>
    </xf>
    <xf numFmtId="167" fontId="35" fillId="0" borderId="24" xfId="20" applyNumberFormat="1" applyFont="1" applyBorder="1" applyAlignment="1">
      <alignment horizontal="center" vertical="center" wrapText="1"/>
    </xf>
    <xf numFmtId="0" fontId="62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7" fontId="44" fillId="0" borderId="0" xfId="20" applyNumberFormat="1" applyFont="1" applyAlignment="1">
      <alignment horizontal="left" vertical="center" wrapText="1"/>
    </xf>
    <xf numFmtId="167" fontId="27" fillId="0" borderId="0" xfId="20" applyNumberFormat="1" applyAlignment="1">
      <alignment horizontal="left" vertical="center" wrapText="1"/>
    </xf>
    <xf numFmtId="167" fontId="44" fillId="0" borderId="0" xfId="20" applyNumberFormat="1" applyFont="1" applyBorder="1" applyAlignment="1">
      <alignment horizontal="left" vertical="center" wrapText="1"/>
    </xf>
    <xf numFmtId="167" fontId="27" fillId="0" borderId="0" xfId="20" applyNumberFormat="1" applyBorder="1" applyAlignment="1">
      <alignment horizontal="left" vertical="center" wrapText="1"/>
    </xf>
    <xf numFmtId="0" fontId="18" fillId="0" borderId="0" xfId="8" applyFont="1" applyAlignment="1">
      <alignment horizontal="center" vertical="center" wrapText="1"/>
    </xf>
    <xf numFmtId="0" fontId="27" fillId="0" borderId="0" xfId="26" applyFont="1" applyBorder="1" applyAlignment="1" applyProtection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13" fillId="0" borderId="0" xfId="22" applyAlignment="1">
      <alignment horizontal="center" vertical="center" wrapText="1"/>
    </xf>
    <xf numFmtId="0" fontId="71" fillId="0" borderId="26" xfId="22" applyFont="1" applyBorder="1" applyAlignment="1">
      <alignment wrapText="1"/>
    </xf>
    <xf numFmtId="0" fontId="71" fillId="0" borderId="10" xfId="22" applyFont="1" applyBorder="1" applyAlignment="1">
      <alignment wrapText="1"/>
    </xf>
    <xf numFmtId="0" fontId="14" fillId="0" borderId="26" xfId="22" applyFont="1" applyBorder="1" applyAlignment="1"/>
    <xf numFmtId="0" fontId="14" fillId="0" borderId="10" xfId="22" applyFont="1" applyBorder="1" applyAlignment="1"/>
    <xf numFmtId="0" fontId="71" fillId="0" borderId="26" xfId="22" applyFont="1" applyBorder="1" applyAlignment="1"/>
    <xf numFmtId="0" fontId="71" fillId="0" borderId="10" xfId="22" applyFont="1" applyBorder="1" applyAlignment="1"/>
    <xf numFmtId="0" fontId="71" fillId="0" borderId="24" xfId="22" applyFont="1" applyBorder="1" applyAlignment="1">
      <alignment horizontal="center" vertical="center" wrapText="1"/>
    </xf>
    <xf numFmtId="0" fontId="71" fillId="0" borderId="25" xfId="22" applyFont="1" applyBorder="1" applyAlignment="1">
      <alignment horizontal="center" vertical="center" wrapText="1"/>
    </xf>
    <xf numFmtId="0" fontId="14" fillId="0" borderId="26" xfId="22" applyFont="1" applyBorder="1" applyAlignment="1">
      <alignment wrapText="1"/>
    </xf>
    <xf numFmtId="0" fontId="14" fillId="0" borderId="10" xfId="22" applyFont="1" applyBorder="1" applyAlignment="1">
      <alignment wrapText="1"/>
    </xf>
    <xf numFmtId="0" fontId="16" fillId="0" borderId="10" xfId="5" applyFont="1" applyFill="1" applyBorder="1" applyAlignment="1" applyProtection="1">
      <alignment horizontal="left" vertical="center"/>
    </xf>
    <xf numFmtId="0" fontId="37" fillId="0" borderId="10" xfId="5" applyFont="1" applyFill="1" applyBorder="1" applyAlignment="1" applyProtection="1">
      <alignment horizontal="left" vertical="center"/>
    </xf>
    <xf numFmtId="0" fontId="16" fillId="0" borderId="11" xfId="5" applyFont="1" applyFill="1" applyBorder="1" applyAlignment="1" applyProtection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51" fillId="3" borderId="10" xfId="5" applyFont="1" applyFill="1" applyBorder="1" applyAlignment="1">
      <alignment horizontal="left" vertical="center" wrapText="1"/>
    </xf>
    <xf numFmtId="0" fontId="51" fillId="0" borderId="11" xfId="5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4" fillId="0" borderId="0" xfId="5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0" fontId="11" fillId="2" borderId="10" xfId="5" applyFont="1" applyFill="1" applyBorder="1" applyAlignment="1">
      <alignment horizontal="center" vertical="center"/>
    </xf>
    <xf numFmtId="0" fontId="71" fillId="2" borderId="10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vertical="center" wrapText="1"/>
    </xf>
    <xf numFmtId="0" fontId="11" fillId="0" borderId="10" xfId="5" applyFont="1" applyFill="1" applyBorder="1" applyAlignment="1">
      <alignment horizontal="left" vertical="center"/>
    </xf>
    <xf numFmtId="0" fontId="11" fillId="0" borderId="11" xfId="5" applyFont="1" applyFill="1" applyBorder="1" applyAlignment="1">
      <alignment horizontal="left" vertical="center" wrapText="1"/>
    </xf>
    <xf numFmtId="0" fontId="11" fillId="0" borderId="70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72" fillId="5" borderId="1" xfId="9" applyFont="1" applyFill="1" applyBorder="1" applyAlignment="1">
      <alignment horizontal="center" vertical="center" wrapText="1"/>
    </xf>
    <xf numFmtId="0" fontId="28" fillId="0" borderId="1" xfId="9" applyFont="1" applyBorder="1" applyAlignment="1">
      <alignment horizontal="center" vertical="center" wrapText="1"/>
    </xf>
    <xf numFmtId="0" fontId="28" fillId="0" borderId="31" xfId="9" applyFont="1" applyBorder="1" applyAlignment="1">
      <alignment horizontal="center" vertical="center" wrapText="1"/>
    </xf>
    <xf numFmtId="0" fontId="69" fillId="0" borderId="0" xfId="28" applyFont="1" applyAlignment="1">
      <alignment horizontal="center"/>
    </xf>
    <xf numFmtId="0" fontId="28" fillId="0" borderId="0" xfId="0" applyFont="1" applyAlignment="1">
      <alignment horizontal="center"/>
    </xf>
    <xf numFmtId="0" fontId="70" fillId="0" borderId="0" xfId="9" applyFont="1" applyAlignment="1">
      <alignment horizontal="center" vertical="center" wrapText="1"/>
    </xf>
    <xf numFmtId="0" fontId="71" fillId="0" borderId="0" xfId="9" applyFont="1" applyAlignment="1">
      <alignment horizontal="center" vertical="center" wrapText="1"/>
    </xf>
    <xf numFmtId="0" fontId="71" fillId="0" borderId="0" xfId="8" applyFont="1" applyFill="1" applyAlignment="1">
      <alignment horizontal="center" vertical="center" wrapText="1"/>
    </xf>
    <xf numFmtId="0" fontId="71" fillId="0" borderId="0" xfId="8" applyFont="1" applyAlignment="1">
      <alignment wrapText="1"/>
    </xf>
  </cellXfs>
  <cellStyles count="36">
    <cellStyle name="Normál" xfId="0" builtinId="0"/>
    <cellStyle name="Normál 10" xfId="1" xr:uid="{00000000-0005-0000-0000-000001000000}"/>
    <cellStyle name="Normál 10 2" xfId="29" xr:uid="{00000000-0005-0000-0000-000002000000}"/>
    <cellStyle name="Normál 11" xfId="27" xr:uid="{00000000-0005-0000-0000-000003000000}"/>
    <cellStyle name="Normál 11 2" xfId="34" xr:uid="{00000000-0005-0000-0000-000004000000}"/>
    <cellStyle name="Normál 15" xfId="2" xr:uid="{00000000-0005-0000-0000-000005000000}"/>
    <cellStyle name="Normál 16" xfId="3" xr:uid="{00000000-0005-0000-0000-000006000000}"/>
    <cellStyle name="Normál 2" xfId="4" xr:uid="{00000000-0005-0000-0000-000007000000}"/>
    <cellStyle name="Normál 2 2" xfId="5" xr:uid="{00000000-0005-0000-0000-000008000000}"/>
    <cellStyle name="Normál 2 2 2" xfId="6" xr:uid="{00000000-0005-0000-0000-000009000000}"/>
    <cellStyle name="Normál 2 3" xfId="7" xr:uid="{00000000-0005-0000-0000-00000A000000}"/>
    <cellStyle name="Normál 2_2013. mellékletek-1" xfId="8" xr:uid="{00000000-0005-0000-0000-00000B000000}"/>
    <cellStyle name="Normál 3" xfId="9" xr:uid="{00000000-0005-0000-0000-00000C000000}"/>
    <cellStyle name="Normál 4" xfId="10" xr:uid="{00000000-0005-0000-0000-00000D000000}"/>
    <cellStyle name="Normál 5" xfId="11" xr:uid="{00000000-0005-0000-0000-00000E000000}"/>
    <cellStyle name="Normál 5 2" xfId="28" xr:uid="{00000000-0005-0000-0000-00000F000000}"/>
    <cellStyle name="Normál 5 2 2" xfId="35" xr:uid="{00000000-0005-0000-0000-000010000000}"/>
    <cellStyle name="Normál 5 3" xfId="30" xr:uid="{00000000-0005-0000-0000-000011000000}"/>
    <cellStyle name="Normál 6" xfId="12" xr:uid="{00000000-0005-0000-0000-000012000000}"/>
    <cellStyle name="Normál 6 2" xfId="13" xr:uid="{00000000-0005-0000-0000-000013000000}"/>
    <cellStyle name="Normál 7" xfId="14" xr:uid="{00000000-0005-0000-0000-000014000000}"/>
    <cellStyle name="Normál 7 2" xfId="31" xr:uid="{00000000-0005-0000-0000-000015000000}"/>
    <cellStyle name="Normál 8" xfId="15" xr:uid="{00000000-0005-0000-0000-000016000000}"/>
    <cellStyle name="Normál 8 2" xfId="32" xr:uid="{00000000-0005-0000-0000-000017000000}"/>
    <cellStyle name="Normál 9" xfId="16" xr:uid="{00000000-0005-0000-0000-000018000000}"/>
    <cellStyle name="Normál 9 2" xfId="33" xr:uid="{00000000-0005-0000-0000-000019000000}"/>
    <cellStyle name="Normál_1.a melléklet 7-2005 (II.18) rendelet" xfId="17" xr:uid="{00000000-0005-0000-0000-00001A000000}"/>
    <cellStyle name="Normál_1.b melléklet 7-2005 (II.18) rendelet" xfId="18" xr:uid="{00000000-0005-0000-0000-00001B000000}"/>
    <cellStyle name="Normál_11. sz. melléklet Hitelek 7-2005 (II.18) rendelet" xfId="19" xr:uid="{00000000-0005-0000-0000-00001C000000}"/>
    <cellStyle name="Normál_12. sz. melléklet Többéves kihatás 7-2005 (II.18) rendelet" xfId="20" xr:uid="{00000000-0005-0000-0000-00001D000000}"/>
    <cellStyle name="Normál_13. sz. melléklet Adott támogatás 7-2005 (II.18.) rendelet" xfId="21" xr:uid="{00000000-0005-0000-0000-00001E000000}"/>
    <cellStyle name="Normál_2013. mellékletek-1" xfId="22" xr:uid="{00000000-0005-0000-0000-00001F000000}"/>
    <cellStyle name="Normál_2013. mellékletek-1 2" xfId="23" xr:uid="{00000000-0005-0000-0000-000020000000}"/>
    <cellStyle name="Normál_2014_ ktv  terv beruházás 2013 01 24 2" xfId="24" xr:uid="{00000000-0005-0000-0000-000021000000}"/>
    <cellStyle name="Normal_KARSZJ3" xfId="25" xr:uid="{00000000-0005-0000-0000-000022000000}"/>
    <cellStyle name="Normál_SEGEDLETEK" xfId="26" xr:uid="{00000000-0005-0000-0000-00002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F39"/>
  <sheetViews>
    <sheetView view="pageBreakPreview" topLeftCell="B1" zoomScale="75" zoomScaleNormal="100" zoomScaleSheetLayoutView="75" workbookViewId="0">
      <selection activeCell="Q10" sqref="Q10"/>
    </sheetView>
  </sheetViews>
  <sheetFormatPr defaultRowHeight="12.75" x14ac:dyDescent="0.2"/>
  <cols>
    <col min="1" max="1" width="6.28515625" style="47" customWidth="1"/>
    <col min="2" max="2" width="53.42578125" style="47" customWidth="1"/>
    <col min="3" max="3" width="17.85546875" style="47" customWidth="1"/>
    <col min="4" max="4" width="18.85546875" style="47" customWidth="1"/>
    <col min="5" max="5" width="11" style="47" customWidth="1"/>
    <col min="6" max="8" width="9.140625" style="47"/>
    <col min="9" max="9" width="7.42578125" style="47" customWidth="1"/>
    <col min="10" max="12" width="9.140625" style="47"/>
    <col min="13" max="13" width="7.7109375" style="47" customWidth="1"/>
    <col min="14" max="14" width="8" style="47" customWidth="1"/>
    <col min="15" max="15" width="7.85546875" style="47" customWidth="1"/>
    <col min="16" max="16" width="8.140625" style="47" customWidth="1"/>
    <col min="17" max="17" width="7.7109375" style="47" customWidth="1"/>
    <col min="18" max="16384" width="9.140625" style="47"/>
  </cols>
  <sheetData>
    <row r="1" spans="1:4" x14ac:dyDescent="0.2">
      <c r="A1" s="46"/>
      <c r="B1" s="721" t="s">
        <v>495</v>
      </c>
      <c r="C1" s="721"/>
      <c r="D1" s="721"/>
    </row>
    <row r="2" spans="1:4" ht="25.5" customHeight="1" thickBot="1" x14ac:dyDescent="0.25">
      <c r="A2" s="46"/>
      <c r="B2" s="722" t="s">
        <v>392</v>
      </c>
      <c r="C2" s="722"/>
      <c r="D2" s="722"/>
    </row>
    <row r="3" spans="1:4" ht="31.5" customHeight="1" x14ac:dyDescent="0.2">
      <c r="A3" s="437" t="s">
        <v>6</v>
      </c>
      <c r="B3" s="438" t="s">
        <v>157</v>
      </c>
      <c r="C3" s="644" t="s">
        <v>492</v>
      </c>
      <c r="D3" s="644" t="s">
        <v>493</v>
      </c>
    </row>
    <row r="4" spans="1:4" ht="17.25" customHeight="1" x14ac:dyDescent="0.2">
      <c r="A4" s="250"/>
      <c r="B4" s="422" t="s">
        <v>24</v>
      </c>
      <c r="C4" s="631"/>
      <c r="D4" s="423"/>
    </row>
    <row r="5" spans="1:4" ht="17.25" customHeight="1" x14ac:dyDescent="0.2">
      <c r="A5" s="244" t="s">
        <v>116</v>
      </c>
      <c r="B5" s="245" t="s">
        <v>8</v>
      </c>
      <c r="C5" s="246">
        <f>SUM(C6:C14)</f>
        <v>5313246</v>
      </c>
      <c r="D5" s="246">
        <f>SUM(D6:D14)</f>
        <v>5626635</v>
      </c>
    </row>
    <row r="6" spans="1:4" ht="16.5" customHeight="1" x14ac:dyDescent="0.25">
      <c r="A6" s="244"/>
      <c r="B6" s="247" t="s">
        <v>25</v>
      </c>
      <c r="C6" s="424">
        <f>'5.1 Önkormányzat bevétele (2)'!C12</f>
        <v>915670</v>
      </c>
      <c r="D6" s="424">
        <f>'5.1 Önkormányzat bevétele (2)'!D12</f>
        <v>935417</v>
      </c>
    </row>
    <row r="7" spans="1:4" ht="15.75" customHeight="1" x14ac:dyDescent="0.2">
      <c r="A7" s="724"/>
      <c r="B7" s="247" t="s">
        <v>27</v>
      </c>
      <c r="C7" s="249">
        <f>'5.1 Önkormányzat bevétele (2)'!C14</f>
        <v>49096</v>
      </c>
      <c r="D7" s="249">
        <f>'5.1 Önkormányzat bevétele (2)'!D14</f>
        <v>49096</v>
      </c>
    </row>
    <row r="8" spans="1:4" ht="16.5" customHeight="1" x14ac:dyDescent="0.2">
      <c r="A8" s="725"/>
      <c r="B8" s="247" t="s">
        <v>468</v>
      </c>
      <c r="C8" s="249">
        <f>'5.1 Önkormányzat bevétele (2)'!C17</f>
        <v>2285754</v>
      </c>
      <c r="D8" s="249">
        <f>'5.1 Önkormányzat bevétele (2)'!D17</f>
        <v>2285754</v>
      </c>
    </row>
    <row r="9" spans="1:4" ht="15.75" customHeight="1" x14ac:dyDescent="0.2">
      <c r="A9" s="725"/>
      <c r="B9" s="247" t="s">
        <v>28</v>
      </c>
      <c r="C9" s="249">
        <f>'5.1 Önkormányzat bevétele (2)'!C24</f>
        <v>757650</v>
      </c>
      <c r="D9" s="249">
        <f>'5.1 Önkormányzat bevétele (2)'!D24</f>
        <v>757650</v>
      </c>
    </row>
    <row r="10" spans="1:4" ht="15.75" customHeight="1" x14ac:dyDescent="0.2">
      <c r="A10" s="725"/>
      <c r="B10" s="247" t="s">
        <v>29</v>
      </c>
      <c r="C10" s="249">
        <f>'5.1 Önkormányzat bevétele (2)'!C35</f>
        <v>139759</v>
      </c>
      <c r="D10" s="249">
        <f>'5.1 Önkormányzat bevétele (2)'!D35</f>
        <v>139759</v>
      </c>
    </row>
    <row r="11" spans="1:4" ht="16.5" customHeight="1" x14ac:dyDescent="0.2">
      <c r="A11" s="725"/>
      <c r="B11" s="247" t="s">
        <v>30</v>
      </c>
      <c r="C11" s="249">
        <f>'5.1 Önkormányzat bevétele (2)'!C37</f>
        <v>161817</v>
      </c>
      <c r="D11" s="249">
        <f>'5.1 Önkormányzat bevétele (2)'!D37</f>
        <v>161817</v>
      </c>
    </row>
    <row r="12" spans="1:4" ht="15" customHeight="1" x14ac:dyDescent="0.2">
      <c r="A12" s="725"/>
      <c r="B12" s="247" t="s">
        <v>31</v>
      </c>
      <c r="C12" s="249">
        <f>'5.1 Önkormányzat bevétele (2)'!C40</f>
        <v>1500</v>
      </c>
      <c r="D12" s="249">
        <f>'5.1 Önkormányzat bevétele (2)'!D40</f>
        <v>1500</v>
      </c>
    </row>
    <row r="13" spans="1:4" ht="15.75" customHeight="1" x14ac:dyDescent="0.2">
      <c r="A13" s="725"/>
      <c r="B13" s="247" t="s">
        <v>32</v>
      </c>
      <c r="C13" s="249">
        <f>'5.1 Önkormányzat bevétele (2)'!C43</f>
        <v>7000</v>
      </c>
      <c r="D13" s="249">
        <f>'5.1 Önkormányzat bevétele (2)'!D43</f>
        <v>7000</v>
      </c>
    </row>
    <row r="14" spans="1:4" ht="15" customHeight="1" x14ac:dyDescent="0.2">
      <c r="A14" s="725"/>
      <c r="B14" s="336" t="s">
        <v>293</v>
      </c>
      <c r="C14" s="249">
        <f>'5.1 Önkormányzat bevétele (2)'!C48</f>
        <v>995000</v>
      </c>
      <c r="D14" s="249">
        <f>'5.1 Önkormányzat bevétele (2)'!D48</f>
        <v>1288642</v>
      </c>
    </row>
    <row r="15" spans="1:4" ht="18.75" customHeight="1" x14ac:dyDescent="0.25">
      <c r="A15" s="244" t="s">
        <v>117</v>
      </c>
      <c r="B15" s="245" t="s">
        <v>200</v>
      </c>
      <c r="C15" s="252">
        <f>C16+C17+C19+C20</f>
        <v>34126</v>
      </c>
      <c r="D15" s="252">
        <f>D16+D17+D19+D20+D18</f>
        <v>53731</v>
      </c>
    </row>
    <row r="16" spans="1:4" ht="16.5" customHeight="1" x14ac:dyDescent="0.25">
      <c r="A16" s="724"/>
      <c r="B16" s="247" t="s">
        <v>33</v>
      </c>
      <c r="C16" s="295">
        <v>3400</v>
      </c>
      <c r="D16" s="248">
        <f>'1.tájékoztató kimutatás (3)'!D5</f>
        <v>3400</v>
      </c>
    </row>
    <row r="17" spans="1:6" ht="15" customHeight="1" x14ac:dyDescent="0.25">
      <c r="A17" s="726"/>
      <c r="B17" s="247" t="s">
        <v>28</v>
      </c>
      <c r="C17" s="295">
        <v>400</v>
      </c>
      <c r="D17" s="248">
        <f>'1.tájékoztató kimutatás (3)'!D6</f>
        <v>400</v>
      </c>
    </row>
    <row r="18" spans="1:6" ht="15" customHeight="1" x14ac:dyDescent="0.25">
      <c r="A18" s="726"/>
      <c r="B18" s="247" t="s">
        <v>27</v>
      </c>
      <c r="C18" s="295"/>
      <c r="D18" s="248">
        <v>6000</v>
      </c>
    </row>
    <row r="19" spans="1:6" ht="16.5" customHeight="1" x14ac:dyDescent="0.25">
      <c r="A19" s="727"/>
      <c r="B19" s="336" t="s">
        <v>293</v>
      </c>
      <c r="C19" s="632">
        <v>6751</v>
      </c>
      <c r="D19" s="248">
        <v>5407</v>
      </c>
    </row>
    <row r="20" spans="1:6" ht="19.5" customHeight="1" x14ac:dyDescent="0.25">
      <c r="A20" s="425"/>
      <c r="B20" s="247" t="s">
        <v>468</v>
      </c>
      <c r="C20" s="295">
        <v>23575</v>
      </c>
      <c r="D20" s="248">
        <v>38524</v>
      </c>
    </row>
    <row r="21" spans="1:6" ht="15.75" customHeight="1" x14ac:dyDescent="0.25">
      <c r="A21" s="244" t="s">
        <v>118</v>
      </c>
      <c r="B21" s="245" t="s">
        <v>15</v>
      </c>
      <c r="C21" s="253">
        <f>C22+C23</f>
        <v>164687</v>
      </c>
      <c r="D21" s="253">
        <f>D22+D23</f>
        <v>171227</v>
      </c>
    </row>
    <row r="22" spans="1:6" ht="15" customHeight="1" x14ac:dyDescent="0.25">
      <c r="A22" s="723" t="s">
        <v>16</v>
      </c>
      <c r="B22" s="247" t="s">
        <v>33</v>
      </c>
      <c r="C22" s="295">
        <v>162387</v>
      </c>
      <c r="D22" s="248">
        <f>'3.Intézményi bevételek (2)'!B11</f>
        <v>162387</v>
      </c>
      <c r="E22" s="48"/>
    </row>
    <row r="23" spans="1:6" ht="16.5" customHeight="1" x14ac:dyDescent="0.25">
      <c r="A23" s="723"/>
      <c r="B23" s="336" t="s">
        <v>293</v>
      </c>
      <c r="C23" s="632">
        <v>2300</v>
      </c>
      <c r="D23" s="248">
        <v>8840</v>
      </c>
    </row>
    <row r="24" spans="1:6" ht="17.25" customHeight="1" x14ac:dyDescent="0.25">
      <c r="A24" s="254"/>
      <c r="B24" s="426" t="s">
        <v>34</v>
      </c>
      <c r="C24" s="427">
        <f>C21+C15+C5</f>
        <v>5512059</v>
      </c>
      <c r="D24" s="427">
        <f>D21+D15+D5</f>
        <v>5851593</v>
      </c>
      <c r="E24" s="49"/>
    </row>
    <row r="25" spans="1:6" ht="15.75" customHeight="1" x14ac:dyDescent="0.2">
      <c r="A25" s="718"/>
      <c r="B25" s="247" t="s">
        <v>25</v>
      </c>
      <c r="C25" s="249">
        <f>C6</f>
        <v>915670</v>
      </c>
      <c r="D25" s="249">
        <f>D6</f>
        <v>935417</v>
      </c>
    </row>
    <row r="26" spans="1:6" ht="15" customHeight="1" x14ac:dyDescent="0.2">
      <c r="A26" s="719"/>
      <c r="B26" s="247" t="s">
        <v>27</v>
      </c>
      <c r="C26" s="249">
        <f>C7</f>
        <v>49096</v>
      </c>
      <c r="D26" s="249">
        <f>D7+D18</f>
        <v>55096</v>
      </c>
      <c r="F26" s="49"/>
    </row>
    <row r="27" spans="1:6" ht="17.25" customHeight="1" x14ac:dyDescent="0.2">
      <c r="A27" s="719"/>
      <c r="B27" s="247" t="s">
        <v>26</v>
      </c>
      <c r="C27" s="249">
        <f>C8+C20</f>
        <v>2309329</v>
      </c>
      <c r="D27" s="249">
        <f>D8+D20</f>
        <v>2324278</v>
      </c>
      <c r="F27" s="49"/>
    </row>
    <row r="28" spans="1:6" ht="15.75" customHeight="1" x14ac:dyDescent="0.2">
      <c r="A28" s="719"/>
      <c r="B28" s="247" t="s">
        <v>28</v>
      </c>
      <c r="C28" s="249">
        <f>C9+C17</f>
        <v>758050</v>
      </c>
      <c r="D28" s="249">
        <f>D9+D17</f>
        <v>758050</v>
      </c>
      <c r="F28" s="49"/>
    </row>
    <row r="29" spans="1:6" ht="17.25" customHeight="1" x14ac:dyDescent="0.2">
      <c r="A29" s="719"/>
      <c r="B29" s="247" t="s">
        <v>29</v>
      </c>
      <c r="C29" s="249">
        <f>C10+C16+C22</f>
        <v>305546</v>
      </c>
      <c r="D29" s="249">
        <f>D10+D16+D22</f>
        <v>305546</v>
      </c>
      <c r="F29" s="49"/>
    </row>
    <row r="30" spans="1:6" ht="16.5" customHeight="1" x14ac:dyDescent="0.2">
      <c r="A30" s="719"/>
      <c r="B30" s="247" t="s">
        <v>30</v>
      </c>
      <c r="C30" s="249">
        <f t="shared" ref="C30:D32" si="0">C11</f>
        <v>161817</v>
      </c>
      <c r="D30" s="249">
        <f t="shared" si="0"/>
        <v>161817</v>
      </c>
      <c r="F30" s="49"/>
    </row>
    <row r="31" spans="1:6" ht="15" customHeight="1" x14ac:dyDescent="0.2">
      <c r="A31" s="719"/>
      <c r="B31" s="247" t="s">
        <v>31</v>
      </c>
      <c r="C31" s="249">
        <f t="shared" si="0"/>
        <v>1500</v>
      </c>
      <c r="D31" s="249">
        <f t="shared" si="0"/>
        <v>1500</v>
      </c>
      <c r="F31" s="49"/>
    </row>
    <row r="32" spans="1:6" ht="15" customHeight="1" x14ac:dyDescent="0.2">
      <c r="A32" s="719"/>
      <c r="B32" s="247" t="s">
        <v>32</v>
      </c>
      <c r="C32" s="249">
        <f t="shared" si="0"/>
        <v>7000</v>
      </c>
      <c r="D32" s="249">
        <f t="shared" si="0"/>
        <v>7000</v>
      </c>
      <c r="F32" s="49"/>
    </row>
    <row r="33" spans="1:6" ht="18.75" customHeight="1" thickBot="1" x14ac:dyDescent="0.25">
      <c r="A33" s="720"/>
      <c r="B33" s="428" t="s">
        <v>293</v>
      </c>
      <c r="C33" s="429">
        <f>C14+C23+C19</f>
        <v>1004051</v>
      </c>
      <c r="D33" s="429">
        <f>D14+D23+D19</f>
        <v>1302889</v>
      </c>
      <c r="E33" s="82"/>
      <c r="F33" s="49"/>
    </row>
    <row r="34" spans="1:6" ht="15.75" x14ac:dyDescent="0.25">
      <c r="A34" s="270"/>
      <c r="B34" s="270"/>
      <c r="C34" s="270"/>
      <c r="D34" s="430"/>
    </row>
    <row r="35" spans="1:6" ht="15.75" x14ac:dyDescent="0.25">
      <c r="A35" s="270"/>
      <c r="B35" s="270"/>
      <c r="C35" s="670"/>
      <c r="D35" s="431"/>
    </row>
    <row r="36" spans="1:6" ht="15.75" x14ac:dyDescent="0.25">
      <c r="A36" s="270"/>
      <c r="B36" s="270"/>
      <c r="C36" s="270"/>
      <c r="D36" s="431"/>
    </row>
    <row r="37" spans="1:6" x14ac:dyDescent="0.2">
      <c r="D37" s="50"/>
    </row>
    <row r="38" spans="1:6" x14ac:dyDescent="0.2">
      <c r="D38" s="49"/>
    </row>
    <row r="39" spans="1:6" x14ac:dyDescent="0.2">
      <c r="D39" s="49"/>
    </row>
  </sheetData>
  <mergeCells count="6">
    <mergeCell ref="A25:A33"/>
    <mergeCell ref="B1:D1"/>
    <mergeCell ref="B2:D2"/>
    <mergeCell ref="A22:A23"/>
    <mergeCell ref="A7:A14"/>
    <mergeCell ref="A16:A19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K70"/>
  <sheetViews>
    <sheetView view="pageBreakPreview" zoomScale="75" zoomScaleNormal="100" zoomScaleSheetLayoutView="75" workbookViewId="0">
      <selection activeCell="Q10" sqref="Q10"/>
    </sheetView>
  </sheetViews>
  <sheetFormatPr defaultColWidth="8" defaultRowHeight="12.75" x14ac:dyDescent="0.2"/>
  <cols>
    <col min="1" max="1" width="34.5703125" style="60" customWidth="1"/>
    <col min="2" max="2" width="22" style="55" customWidth="1"/>
    <col min="3" max="3" width="21.7109375" style="55" customWidth="1"/>
    <col min="4" max="4" width="23.7109375" style="55" customWidth="1"/>
    <col min="5" max="5" width="21.7109375" style="55" customWidth="1"/>
    <col min="6" max="6" width="20.28515625" style="55" customWidth="1"/>
    <col min="7" max="7" width="10.28515625" style="55" customWidth="1"/>
    <col min="8" max="8" width="24.42578125" style="55" customWidth="1"/>
    <col min="9" max="9" width="7.42578125" style="55" customWidth="1"/>
    <col min="10" max="11" width="11" style="55" customWidth="1"/>
    <col min="12" max="12" width="8" style="55"/>
    <col min="13" max="13" width="7.7109375" style="55" customWidth="1"/>
    <col min="14" max="14" width="8" style="55"/>
    <col min="15" max="15" width="7.85546875" style="55" customWidth="1"/>
    <col min="16" max="16" width="8.140625" style="55" customWidth="1"/>
    <col min="17" max="17" width="7.7109375" style="55" customWidth="1"/>
    <col min="18" max="16384" width="8" style="55"/>
  </cols>
  <sheetData>
    <row r="1" spans="1:11" ht="15.75" x14ac:dyDescent="0.2">
      <c r="A1" s="784" t="s">
        <v>500</v>
      </c>
      <c r="B1" s="785"/>
      <c r="C1" s="785"/>
      <c r="D1" s="785"/>
      <c r="E1" s="785"/>
      <c r="F1" s="785"/>
      <c r="G1" s="53"/>
      <c r="H1" s="54"/>
      <c r="K1" s="56"/>
    </row>
    <row r="2" spans="1:11" ht="33" customHeight="1" x14ac:dyDescent="0.2">
      <c r="A2" s="784" t="s">
        <v>475</v>
      </c>
      <c r="B2" s="785"/>
      <c r="C2" s="785"/>
      <c r="D2" s="785"/>
      <c r="E2" s="785"/>
      <c r="F2" s="785"/>
      <c r="G2" s="53"/>
      <c r="H2" s="54"/>
      <c r="K2" s="56"/>
    </row>
    <row r="3" spans="1:11" ht="33" customHeight="1" thickBot="1" x14ac:dyDescent="0.25">
      <c r="A3" s="203"/>
      <c r="B3" s="436"/>
      <c r="C3" s="436"/>
      <c r="D3" s="436"/>
      <c r="E3" s="436"/>
      <c r="F3" s="51" t="s">
        <v>156</v>
      </c>
      <c r="G3" s="53"/>
      <c r="H3" s="54"/>
      <c r="K3" s="56"/>
    </row>
    <row r="4" spans="1:11" ht="28.5" customHeight="1" thickBot="1" x14ac:dyDescent="0.25">
      <c r="A4" s="786" t="s">
        <v>24</v>
      </c>
      <c r="B4" s="787"/>
      <c r="C4" s="657"/>
      <c r="D4" s="787" t="s">
        <v>7</v>
      </c>
      <c r="E4" s="788"/>
      <c r="F4" s="789"/>
      <c r="G4" s="53"/>
      <c r="H4" s="54"/>
      <c r="K4" s="56"/>
    </row>
    <row r="5" spans="1:11" ht="36" customHeight="1" thickBot="1" x14ac:dyDescent="0.25">
      <c r="A5" s="662" t="s">
        <v>119</v>
      </c>
      <c r="B5" s="652" t="s">
        <v>477</v>
      </c>
      <c r="C5" s="652" t="s">
        <v>477</v>
      </c>
      <c r="D5" s="652" t="s">
        <v>477</v>
      </c>
      <c r="E5" s="652" t="s">
        <v>477</v>
      </c>
      <c r="F5" s="652" t="s">
        <v>477</v>
      </c>
      <c r="G5" s="57"/>
    </row>
    <row r="6" spans="1:11" s="57" customFormat="1" ht="32.25" customHeight="1" x14ac:dyDescent="0.2">
      <c r="A6" s="658" t="s">
        <v>99</v>
      </c>
      <c r="B6" s="659">
        <f>'1. ÖSSZES bevétel (2)'!C6</f>
        <v>915670</v>
      </c>
      <c r="C6" s="659">
        <f>'1. ÖSSZES bevétel (2)'!D6</f>
        <v>935417</v>
      </c>
      <c r="D6" s="660" t="s">
        <v>206</v>
      </c>
      <c r="E6" s="661">
        <v>520136</v>
      </c>
      <c r="F6" s="661">
        <v>542771</v>
      </c>
      <c r="G6" s="54"/>
    </row>
    <row r="7" spans="1:11" ht="33.75" customHeight="1" x14ac:dyDescent="0.2">
      <c r="A7" s="334" t="s">
        <v>188</v>
      </c>
      <c r="B7" s="353">
        <f>'1. ÖSSZES bevétel (2)'!C26</f>
        <v>49096</v>
      </c>
      <c r="C7" s="353">
        <f>'1. ÖSSZES bevétel (2)'!D26</f>
        <v>55096</v>
      </c>
      <c r="D7" s="247" t="s">
        <v>43</v>
      </c>
      <c r="E7" s="485">
        <v>105235</v>
      </c>
      <c r="F7" s="485">
        <v>109105</v>
      </c>
      <c r="G7" s="54"/>
    </row>
    <row r="8" spans="1:11" ht="24.95" customHeight="1" x14ac:dyDescent="0.2">
      <c r="A8" s="334" t="s">
        <v>100</v>
      </c>
      <c r="B8" s="353">
        <f>'1. ÖSSZES bevétel (2)'!C28</f>
        <v>758050</v>
      </c>
      <c r="C8" s="353">
        <f>'1. ÖSSZES bevétel (2)'!D28</f>
        <v>758050</v>
      </c>
      <c r="D8" s="247" t="s">
        <v>208</v>
      </c>
      <c r="E8" s="485">
        <v>614356</v>
      </c>
      <c r="F8" s="485">
        <v>692759</v>
      </c>
      <c r="G8" s="54"/>
    </row>
    <row r="9" spans="1:11" ht="36.75" customHeight="1" x14ac:dyDescent="0.2">
      <c r="A9" s="334" t="s">
        <v>192</v>
      </c>
      <c r="B9" s="353">
        <f>'1. ÖSSZES bevétel (2)'!C29</f>
        <v>305546</v>
      </c>
      <c r="C9" s="353">
        <f>'1. ÖSSZES bevétel (2)'!D29</f>
        <v>305546</v>
      </c>
      <c r="D9" s="247" t="s">
        <v>105</v>
      </c>
      <c r="E9" s="485">
        <v>30000</v>
      </c>
      <c r="F9" s="485">
        <v>30000</v>
      </c>
      <c r="G9" s="54"/>
    </row>
    <row r="10" spans="1:11" ht="40.5" customHeight="1" x14ac:dyDescent="0.2">
      <c r="A10" s="334" t="s">
        <v>101</v>
      </c>
      <c r="B10" s="353">
        <f>'1. ÖSSZES bevétel (2)'!C31</f>
        <v>1500</v>
      </c>
      <c r="C10" s="353">
        <f>'1. ÖSSZES bevétel (2)'!D31</f>
        <v>1500</v>
      </c>
      <c r="D10" s="247" t="s">
        <v>106</v>
      </c>
      <c r="E10" s="485">
        <v>791102</v>
      </c>
      <c r="F10" s="485">
        <v>791166</v>
      </c>
      <c r="G10" s="58"/>
    </row>
    <row r="11" spans="1:11" ht="31.5" customHeight="1" x14ac:dyDescent="0.2">
      <c r="A11" s="335" t="s">
        <v>98</v>
      </c>
      <c r="B11" s="354">
        <f>'3.Intézményi bevételek (2)'!I24+'5.1 Önkormányzat bevétele (2)'!C45-'9.2.mell felhalm mérleg'!B9</f>
        <v>118199</v>
      </c>
      <c r="C11" s="354">
        <f>'3.Intézményi bevételek (2)'!J24+'5.1 Önkormányzat bevétele (2)'!D45-'9.2.mell felhalm mérleg'!C9</f>
        <v>117037</v>
      </c>
      <c r="D11" s="355" t="s">
        <v>426</v>
      </c>
      <c r="E11" s="485">
        <v>27147</v>
      </c>
      <c r="F11" s="485">
        <v>27147</v>
      </c>
      <c r="G11" s="54"/>
    </row>
    <row r="12" spans="1:11" ht="29.25" customHeight="1" x14ac:dyDescent="0.2">
      <c r="A12" s="335" t="s">
        <v>465</v>
      </c>
      <c r="B12" s="354">
        <v>250000</v>
      </c>
      <c r="C12" s="354">
        <v>250000</v>
      </c>
      <c r="D12" s="483" t="s">
        <v>466</v>
      </c>
      <c r="E12" s="485">
        <v>250000</v>
      </c>
      <c r="F12" s="485">
        <v>250000</v>
      </c>
      <c r="G12" s="54"/>
    </row>
    <row r="13" spans="1:11" ht="50.25" customHeight="1" x14ac:dyDescent="0.2">
      <c r="A13" s="357"/>
      <c r="C13" s="355">
        <v>300000</v>
      </c>
      <c r="D13" s="355"/>
      <c r="E13" s="654"/>
      <c r="F13" s="485"/>
      <c r="G13" s="54"/>
    </row>
    <row r="14" spans="1:11" ht="24.95" customHeight="1" x14ac:dyDescent="0.2">
      <c r="A14" s="484"/>
      <c r="B14" s="358"/>
      <c r="C14" s="358"/>
      <c r="D14" s="355"/>
      <c r="E14" s="654"/>
      <c r="F14" s="485"/>
      <c r="G14" s="54"/>
    </row>
    <row r="15" spans="1:11" ht="24.95" customHeight="1" x14ac:dyDescent="0.2">
      <c r="A15" s="357"/>
      <c r="B15" s="358"/>
      <c r="C15" s="358"/>
      <c r="D15" s="355"/>
      <c r="E15" s="654"/>
      <c r="F15" s="485"/>
      <c r="G15" s="54"/>
    </row>
    <row r="16" spans="1:11" ht="24.95" customHeight="1" x14ac:dyDescent="0.2">
      <c r="A16" s="357"/>
      <c r="B16" s="358"/>
      <c r="C16" s="358"/>
      <c r="D16" s="359"/>
      <c r="E16" s="655"/>
      <c r="F16" s="485"/>
      <c r="G16" s="54"/>
    </row>
    <row r="17" spans="1:8" ht="24.95" customHeight="1" x14ac:dyDescent="0.2">
      <c r="A17" s="357"/>
      <c r="B17" s="358"/>
      <c r="C17" s="358"/>
      <c r="D17" s="359"/>
      <c r="E17" s="655"/>
      <c r="F17" s="486"/>
      <c r="G17" s="54"/>
    </row>
    <row r="18" spans="1:8" ht="18" customHeight="1" x14ac:dyDescent="0.2">
      <c r="A18" s="357"/>
      <c r="B18" s="358"/>
      <c r="C18" s="358"/>
      <c r="D18" s="359"/>
      <c r="E18" s="655"/>
      <c r="F18" s="486"/>
      <c r="G18" s="54"/>
    </row>
    <row r="19" spans="1:8" ht="18" customHeight="1" x14ac:dyDescent="0.2">
      <c r="A19" s="357"/>
      <c r="B19" s="358"/>
      <c r="C19" s="358"/>
      <c r="D19" s="359"/>
      <c r="E19" s="655"/>
      <c r="F19" s="486"/>
      <c r="G19" s="54"/>
    </row>
    <row r="20" spans="1:8" ht="18" customHeight="1" x14ac:dyDescent="0.2">
      <c r="A20" s="360" t="s">
        <v>44</v>
      </c>
      <c r="B20" s="361">
        <f>SUM(B6:B19)</f>
        <v>2398061</v>
      </c>
      <c r="C20" s="361">
        <f>SUM(C6:C19)</f>
        <v>2722646</v>
      </c>
      <c r="D20" s="362" t="s">
        <v>44</v>
      </c>
      <c r="E20" s="656">
        <f>SUM(E6:E19)</f>
        <v>2337976</v>
      </c>
      <c r="F20" s="487">
        <f>SUM(F6:F19)</f>
        <v>2442948</v>
      </c>
      <c r="G20" s="54"/>
    </row>
    <row r="21" spans="1:8" ht="18" customHeight="1" thickBot="1" x14ac:dyDescent="0.25">
      <c r="A21" s="363" t="s">
        <v>45</v>
      </c>
      <c r="B21" s="364" t="str">
        <f>IF(((F20-C20)&gt;0),F20-C20,"----")</f>
        <v>----</v>
      </c>
      <c r="C21" s="364"/>
      <c r="D21" s="365" t="s">
        <v>46</v>
      </c>
      <c r="E21" s="681">
        <v>279698</v>
      </c>
      <c r="F21" s="488">
        <f>IF(((B20-E20)&gt;0),B20-E20,"----")</f>
        <v>60085</v>
      </c>
      <c r="G21" s="54"/>
    </row>
    <row r="22" spans="1:8" ht="18" customHeight="1" x14ac:dyDescent="0.2">
      <c r="A22" s="366"/>
      <c r="B22" s="356"/>
      <c r="C22" s="356"/>
      <c r="D22" s="356"/>
      <c r="E22" s="356"/>
      <c r="F22" s="54"/>
      <c r="G22" s="54"/>
      <c r="H22" s="54"/>
    </row>
    <row r="23" spans="1:8" ht="15.75" x14ac:dyDescent="0.2">
      <c r="A23" s="366"/>
      <c r="B23" s="356"/>
      <c r="C23" s="356"/>
      <c r="D23" s="356"/>
      <c r="E23" s="356"/>
      <c r="F23" s="356"/>
      <c r="G23" s="54"/>
      <c r="H23" s="54"/>
    </row>
    <row r="24" spans="1:8" ht="15.75" x14ac:dyDescent="0.2">
      <c r="A24" s="366"/>
      <c r="B24" s="356"/>
      <c r="C24" s="356"/>
      <c r="D24" s="356"/>
      <c r="E24" s="356"/>
      <c r="F24" s="356"/>
      <c r="G24" s="54"/>
      <c r="H24" s="54"/>
    </row>
    <row r="25" spans="1:8" ht="15.75" x14ac:dyDescent="0.2">
      <c r="A25" s="366"/>
      <c r="B25" s="356"/>
      <c r="C25" s="356"/>
      <c r="D25" s="356"/>
      <c r="E25" s="356"/>
      <c r="F25" s="54"/>
      <c r="G25" s="54"/>
      <c r="H25" s="54"/>
    </row>
    <row r="26" spans="1:8" ht="15.75" x14ac:dyDescent="0.2">
      <c r="A26" s="367"/>
      <c r="B26" s="368"/>
      <c r="C26" s="368"/>
      <c r="D26" s="368"/>
      <c r="E26" s="368"/>
      <c r="F26" s="108"/>
      <c r="G26" s="54"/>
      <c r="H26" s="54"/>
    </row>
    <row r="27" spans="1:8" ht="15.75" x14ac:dyDescent="0.2">
      <c r="A27" s="367"/>
      <c r="B27" s="368"/>
      <c r="C27" s="368"/>
      <c r="D27" s="368"/>
      <c r="E27" s="368"/>
      <c r="F27" s="54"/>
      <c r="G27" s="54"/>
      <c r="H27" s="54"/>
    </row>
    <row r="28" spans="1:8" ht="15.75" x14ac:dyDescent="0.2">
      <c r="A28" s="367"/>
      <c r="B28" s="368"/>
      <c r="C28" s="368"/>
      <c r="D28" s="368"/>
      <c r="E28" s="368"/>
      <c r="F28" s="54"/>
      <c r="G28" s="54"/>
      <c r="H28" s="54"/>
    </row>
    <row r="29" spans="1:8" ht="15.75" x14ac:dyDescent="0.2">
      <c r="A29" s="367"/>
      <c r="B29" s="368">
        <f>B24-B26</f>
        <v>0</v>
      </c>
      <c r="C29" s="368"/>
      <c r="D29" s="368"/>
      <c r="E29" s="368"/>
      <c r="F29" s="108">
        <f>F24-F26</f>
        <v>0</v>
      </c>
      <c r="G29" s="54"/>
      <c r="H29" s="54"/>
    </row>
    <row r="30" spans="1:8" ht="15.75" x14ac:dyDescent="0.2">
      <c r="A30" s="367"/>
      <c r="B30" s="368"/>
      <c r="C30" s="368"/>
      <c r="D30" s="368"/>
      <c r="E30" s="368"/>
      <c r="F30" s="108"/>
      <c r="G30" s="54"/>
      <c r="H30" s="54"/>
    </row>
    <row r="31" spans="1:8" ht="15.75" x14ac:dyDescent="0.2">
      <c r="A31" s="367"/>
      <c r="B31" s="368"/>
      <c r="C31" s="368"/>
      <c r="D31" s="368"/>
      <c r="E31" s="368"/>
      <c r="F31" s="54"/>
      <c r="G31" s="54"/>
      <c r="H31" s="54"/>
    </row>
    <row r="32" spans="1:8" ht="15.75" x14ac:dyDescent="0.2">
      <c r="A32" s="367"/>
      <c r="B32" s="368"/>
      <c r="C32" s="368"/>
      <c r="D32" s="368"/>
      <c r="E32" s="368"/>
      <c r="F32" s="54"/>
      <c r="G32" s="54"/>
      <c r="H32" s="54"/>
    </row>
    <row r="33" spans="1:8" ht="15.75" x14ac:dyDescent="0.2">
      <c r="A33" s="367"/>
      <c r="B33" s="368"/>
      <c r="C33" s="368"/>
      <c r="D33" s="368"/>
      <c r="E33" s="368"/>
      <c r="F33" s="108"/>
      <c r="G33" s="54"/>
      <c r="H33" s="54"/>
    </row>
    <row r="34" spans="1:8" ht="15.75" x14ac:dyDescent="0.2">
      <c r="A34" s="366"/>
      <c r="B34" s="356"/>
      <c r="C34" s="356"/>
      <c r="D34" s="356"/>
      <c r="E34" s="356"/>
      <c r="F34" s="54"/>
      <c r="G34" s="54"/>
      <c r="H34" s="54"/>
    </row>
    <row r="35" spans="1:8" ht="15.75" x14ac:dyDescent="0.2">
      <c r="A35" s="366"/>
      <c r="B35" s="356"/>
      <c r="C35" s="356"/>
      <c r="D35" s="356"/>
      <c r="E35" s="356"/>
      <c r="F35" s="54"/>
      <c r="G35" s="54"/>
      <c r="H35" s="54"/>
    </row>
    <row r="36" spans="1:8" ht="15.75" x14ac:dyDescent="0.2">
      <c r="A36" s="366"/>
      <c r="B36" s="356"/>
      <c r="C36" s="356"/>
      <c r="D36" s="356"/>
      <c r="E36" s="356"/>
      <c r="F36" s="54"/>
      <c r="G36" s="54"/>
      <c r="H36" s="54"/>
    </row>
    <row r="37" spans="1:8" x14ac:dyDescent="0.2">
      <c r="A37" s="59"/>
      <c r="B37" s="54"/>
      <c r="C37" s="54"/>
      <c r="D37" s="54"/>
      <c r="E37" s="54"/>
      <c r="F37" s="54"/>
      <c r="G37" s="54"/>
      <c r="H37" s="54"/>
    </row>
    <row r="38" spans="1:8" x14ac:dyDescent="0.2">
      <c r="A38" s="59"/>
      <c r="B38" s="54"/>
      <c r="C38" s="54"/>
      <c r="D38" s="54"/>
      <c r="E38" s="54"/>
      <c r="F38" s="54"/>
      <c r="G38" s="54"/>
      <c r="H38" s="54"/>
    </row>
    <row r="39" spans="1:8" x14ac:dyDescent="0.2">
      <c r="A39" s="59"/>
      <c r="B39" s="54"/>
      <c r="C39" s="54"/>
      <c r="D39" s="54"/>
      <c r="E39" s="54"/>
      <c r="F39" s="54"/>
      <c r="G39" s="54"/>
      <c r="H39" s="54"/>
    </row>
    <row r="40" spans="1:8" x14ac:dyDescent="0.2">
      <c r="A40" s="59"/>
      <c r="B40" s="54"/>
      <c r="C40" s="54"/>
      <c r="D40" s="54"/>
      <c r="E40" s="54"/>
      <c r="F40" s="54"/>
      <c r="G40" s="54"/>
      <c r="H40" s="54"/>
    </row>
    <row r="41" spans="1:8" x14ac:dyDescent="0.2">
      <c r="A41" s="59"/>
      <c r="B41" s="54"/>
      <c r="C41" s="54"/>
      <c r="D41" s="54"/>
      <c r="E41" s="54"/>
      <c r="F41" s="54"/>
      <c r="G41" s="54"/>
      <c r="H41" s="54"/>
    </row>
    <row r="42" spans="1:8" x14ac:dyDescent="0.2">
      <c r="A42" s="59"/>
      <c r="B42" s="54"/>
      <c r="C42" s="54"/>
      <c r="D42" s="54"/>
      <c r="E42" s="54"/>
      <c r="F42" s="54"/>
      <c r="G42" s="54"/>
      <c r="H42" s="54"/>
    </row>
    <row r="43" spans="1:8" x14ac:dyDescent="0.2">
      <c r="A43" s="59"/>
      <c r="B43" s="54"/>
      <c r="C43" s="54"/>
      <c r="D43" s="54"/>
      <c r="E43" s="54"/>
      <c r="F43" s="54"/>
      <c r="G43" s="54"/>
      <c r="H43" s="54"/>
    </row>
    <row r="44" spans="1:8" x14ac:dyDescent="0.2">
      <c r="A44" s="59"/>
      <c r="B44" s="54"/>
      <c r="C44" s="54"/>
      <c r="D44" s="54"/>
      <c r="E44" s="54"/>
      <c r="F44" s="54"/>
      <c r="G44" s="54"/>
      <c r="H44" s="54"/>
    </row>
    <row r="45" spans="1:8" x14ac:dyDescent="0.2">
      <c r="A45" s="59"/>
      <c r="B45" s="54"/>
      <c r="C45" s="54"/>
      <c r="D45" s="54"/>
      <c r="E45" s="54"/>
      <c r="F45" s="54"/>
      <c r="G45" s="54"/>
      <c r="H45" s="54"/>
    </row>
    <row r="46" spans="1:8" x14ac:dyDescent="0.2">
      <c r="A46" s="59"/>
      <c r="B46" s="54"/>
      <c r="C46" s="54"/>
      <c r="D46" s="54"/>
      <c r="E46" s="54"/>
      <c r="F46" s="54"/>
      <c r="G46" s="54"/>
      <c r="H46" s="54"/>
    </row>
    <row r="47" spans="1:8" x14ac:dyDescent="0.2">
      <c r="A47" s="59"/>
      <c r="B47" s="54"/>
      <c r="C47" s="54"/>
      <c r="D47" s="54"/>
      <c r="E47" s="54"/>
      <c r="F47" s="54"/>
      <c r="G47" s="54"/>
      <c r="H47" s="54"/>
    </row>
    <row r="48" spans="1:8" x14ac:dyDescent="0.2">
      <c r="A48" s="59"/>
      <c r="B48" s="54"/>
      <c r="C48" s="54"/>
      <c r="D48" s="54"/>
      <c r="E48" s="54"/>
      <c r="F48" s="54"/>
      <c r="G48" s="54"/>
      <c r="H48" s="54"/>
    </row>
    <row r="49" spans="1:8" x14ac:dyDescent="0.2">
      <c r="A49" s="59"/>
      <c r="B49" s="54"/>
      <c r="C49" s="54"/>
      <c r="D49" s="54"/>
      <c r="E49" s="54"/>
      <c r="F49" s="54"/>
      <c r="G49" s="54"/>
      <c r="H49" s="54"/>
    </row>
    <row r="50" spans="1:8" x14ac:dyDescent="0.2">
      <c r="A50" s="59"/>
      <c r="B50" s="54"/>
      <c r="C50" s="54"/>
      <c r="D50" s="54"/>
      <c r="E50" s="54"/>
      <c r="F50" s="54"/>
      <c r="G50" s="54"/>
      <c r="H50" s="54"/>
    </row>
    <row r="51" spans="1:8" x14ac:dyDescent="0.2">
      <c r="A51" s="59"/>
      <c r="B51" s="54"/>
      <c r="C51" s="54"/>
      <c r="D51" s="54"/>
      <c r="E51" s="54"/>
      <c r="F51" s="54"/>
      <c r="G51" s="54"/>
      <c r="H51" s="54"/>
    </row>
    <row r="52" spans="1:8" x14ac:dyDescent="0.2">
      <c r="A52" s="59"/>
      <c r="B52" s="54"/>
      <c r="C52" s="54"/>
      <c r="D52" s="54"/>
      <c r="E52" s="54"/>
      <c r="F52" s="54"/>
      <c r="G52" s="54"/>
      <c r="H52" s="54"/>
    </row>
    <row r="53" spans="1:8" x14ac:dyDescent="0.2">
      <c r="A53" s="59"/>
      <c r="B53" s="54"/>
      <c r="C53" s="54"/>
      <c r="D53" s="54"/>
      <c r="E53" s="54"/>
      <c r="F53" s="54"/>
      <c r="G53" s="54"/>
      <c r="H53" s="54"/>
    </row>
    <row r="54" spans="1:8" x14ac:dyDescent="0.2">
      <c r="A54" s="59"/>
      <c r="B54" s="54"/>
      <c r="C54" s="54"/>
      <c r="D54" s="54"/>
      <c r="E54" s="54"/>
      <c r="F54" s="54"/>
      <c r="G54" s="54"/>
      <c r="H54" s="54"/>
    </row>
    <row r="55" spans="1:8" x14ac:dyDescent="0.2">
      <c r="A55" s="59"/>
      <c r="B55" s="54"/>
      <c r="C55" s="54"/>
      <c r="D55" s="54"/>
      <c r="E55" s="54"/>
      <c r="F55" s="54"/>
      <c r="G55" s="54"/>
      <c r="H55" s="54"/>
    </row>
    <row r="56" spans="1:8" x14ac:dyDescent="0.2">
      <c r="A56" s="59"/>
      <c r="B56" s="54"/>
      <c r="C56" s="54"/>
      <c r="D56" s="54"/>
      <c r="E56" s="54"/>
      <c r="F56" s="54"/>
      <c r="G56" s="54"/>
      <c r="H56" s="54"/>
    </row>
    <row r="57" spans="1:8" x14ac:dyDescent="0.2">
      <c r="A57" s="59"/>
      <c r="B57" s="54"/>
      <c r="C57" s="54"/>
      <c r="D57" s="54"/>
      <c r="E57" s="54"/>
      <c r="F57" s="54"/>
      <c r="G57" s="54"/>
      <c r="H57" s="54"/>
    </row>
    <row r="58" spans="1:8" x14ac:dyDescent="0.2">
      <c r="A58" s="59"/>
      <c r="B58" s="54"/>
      <c r="C58" s="54"/>
      <c r="D58" s="54"/>
      <c r="E58" s="54"/>
      <c r="F58" s="54"/>
      <c r="G58" s="54"/>
      <c r="H58" s="54"/>
    </row>
    <row r="59" spans="1:8" x14ac:dyDescent="0.2">
      <c r="A59" s="59"/>
      <c r="B59" s="54"/>
      <c r="C59" s="54"/>
      <c r="D59" s="54"/>
      <c r="E59" s="54"/>
      <c r="F59" s="54"/>
      <c r="G59" s="54"/>
      <c r="H59" s="54"/>
    </row>
    <row r="60" spans="1:8" x14ac:dyDescent="0.2">
      <c r="A60" s="59"/>
      <c r="B60" s="54"/>
      <c r="C60" s="54"/>
      <c r="D60" s="54"/>
      <c r="E60" s="54"/>
      <c r="F60" s="54"/>
      <c r="G60" s="54"/>
      <c r="H60" s="54"/>
    </row>
    <row r="61" spans="1:8" x14ac:dyDescent="0.2">
      <c r="A61" s="59"/>
      <c r="B61" s="54"/>
      <c r="C61" s="54"/>
      <c r="D61" s="54"/>
      <c r="E61" s="54"/>
      <c r="F61" s="54"/>
      <c r="G61" s="54"/>
      <c r="H61" s="54"/>
    </row>
    <row r="62" spans="1:8" x14ac:dyDescent="0.2">
      <c r="A62" s="59"/>
      <c r="B62" s="54"/>
      <c r="C62" s="54"/>
      <c r="D62" s="54"/>
      <c r="E62" s="54"/>
      <c r="F62" s="54"/>
      <c r="G62" s="54"/>
      <c r="H62" s="54"/>
    </row>
    <row r="63" spans="1:8" x14ac:dyDescent="0.2">
      <c r="A63" s="59"/>
      <c r="B63" s="54"/>
      <c r="C63" s="54"/>
      <c r="D63" s="54"/>
      <c r="E63" s="54"/>
      <c r="F63" s="54"/>
      <c r="G63" s="54"/>
      <c r="H63" s="54"/>
    </row>
    <row r="64" spans="1:8" x14ac:dyDescent="0.2">
      <c r="A64" s="59"/>
      <c r="B64" s="54"/>
      <c r="C64" s="54"/>
      <c r="D64" s="54"/>
      <c r="E64" s="54"/>
      <c r="F64" s="54"/>
      <c r="G64" s="54"/>
      <c r="H64" s="54"/>
    </row>
    <row r="65" spans="1:8" x14ac:dyDescent="0.2">
      <c r="A65" s="59"/>
      <c r="B65" s="54"/>
      <c r="C65" s="54"/>
      <c r="D65" s="54"/>
      <c r="E65" s="54"/>
      <c r="F65" s="54"/>
      <c r="G65" s="54"/>
      <c r="H65" s="54"/>
    </row>
    <row r="66" spans="1:8" x14ac:dyDescent="0.2">
      <c r="A66" s="59"/>
      <c r="B66" s="54"/>
      <c r="C66" s="54"/>
      <c r="D66" s="54"/>
      <c r="E66" s="54"/>
      <c r="F66" s="54"/>
      <c r="G66" s="54"/>
      <c r="H66" s="54"/>
    </row>
    <row r="67" spans="1:8" x14ac:dyDescent="0.2">
      <c r="A67" s="59"/>
      <c r="B67" s="54"/>
      <c r="C67" s="54"/>
      <c r="D67" s="54"/>
      <c r="E67" s="54"/>
      <c r="F67" s="54"/>
      <c r="G67" s="54"/>
      <c r="H67" s="54"/>
    </row>
    <row r="68" spans="1:8" x14ac:dyDescent="0.2">
      <c r="A68" s="59"/>
      <c r="B68" s="54"/>
      <c r="C68" s="54"/>
      <c r="D68" s="54"/>
      <c r="E68" s="54"/>
      <c r="F68" s="54"/>
      <c r="G68" s="54"/>
      <c r="H68" s="54"/>
    </row>
    <row r="69" spans="1:8" x14ac:dyDescent="0.2">
      <c r="A69" s="59"/>
      <c r="B69" s="54"/>
      <c r="C69" s="54"/>
      <c r="D69" s="54"/>
      <c r="E69" s="54"/>
      <c r="F69" s="54"/>
      <c r="G69" s="54"/>
      <c r="H69" s="54"/>
    </row>
    <row r="70" spans="1:8" x14ac:dyDescent="0.2">
      <c r="A70" s="59"/>
      <c r="B70" s="54"/>
      <c r="C70" s="54"/>
      <c r="D70" s="54"/>
      <c r="E70" s="54"/>
      <c r="F70" s="54"/>
      <c r="G70" s="54"/>
      <c r="H70" s="54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J58"/>
  <sheetViews>
    <sheetView view="pageBreakPreview" topLeftCell="A10" zoomScale="75" zoomScaleNormal="100" zoomScaleSheetLayoutView="75" workbookViewId="0">
      <selection activeCell="Q10" sqref="Q10"/>
    </sheetView>
  </sheetViews>
  <sheetFormatPr defaultColWidth="8" defaultRowHeight="12.75" x14ac:dyDescent="0.2"/>
  <cols>
    <col min="1" max="1" width="30.7109375" style="68" customWidth="1"/>
    <col min="2" max="2" width="20.140625" style="68" customWidth="1"/>
    <col min="3" max="3" width="20.28515625" style="68" customWidth="1"/>
    <col min="4" max="4" width="23.7109375" style="61" customWidth="1"/>
    <col min="5" max="5" width="20.7109375" style="61" customWidth="1"/>
    <col min="6" max="6" width="20" style="61" customWidth="1"/>
    <col min="7" max="7" width="24.42578125" style="61" customWidth="1"/>
    <col min="8" max="8" width="11" style="61" customWidth="1"/>
    <col min="9" max="9" width="7.42578125" style="61" customWidth="1"/>
    <col min="10" max="10" width="11" style="61" customWidth="1"/>
    <col min="11" max="12" width="8" style="61"/>
    <col min="13" max="13" width="7.7109375" style="61" customWidth="1"/>
    <col min="14" max="14" width="8" style="61"/>
    <col min="15" max="15" width="7.85546875" style="61" customWidth="1"/>
    <col min="16" max="16" width="8.140625" style="61" customWidth="1"/>
    <col min="17" max="17" width="7.7109375" style="61" customWidth="1"/>
    <col min="18" max="16384" width="8" style="61"/>
  </cols>
  <sheetData>
    <row r="1" spans="1:10" ht="28.5" customHeight="1" x14ac:dyDescent="0.2">
      <c r="A1" s="784" t="s">
        <v>501</v>
      </c>
      <c r="B1" s="785"/>
      <c r="C1" s="785"/>
      <c r="D1" s="785"/>
      <c r="E1" s="785"/>
      <c r="F1" s="785"/>
      <c r="J1" s="62"/>
    </row>
    <row r="2" spans="1:10" ht="28.5" customHeight="1" x14ac:dyDescent="0.2">
      <c r="A2" s="784" t="s">
        <v>428</v>
      </c>
      <c r="B2" s="785"/>
      <c r="C2" s="785"/>
      <c r="D2" s="785"/>
      <c r="E2" s="785"/>
      <c r="F2" s="785"/>
      <c r="J2" s="62"/>
    </row>
    <row r="3" spans="1:10" ht="28.5" customHeight="1" thickBot="1" x14ac:dyDescent="0.25">
      <c r="A3" s="203"/>
      <c r="B3" s="436"/>
      <c r="C3" s="436"/>
      <c r="D3" s="436"/>
      <c r="E3" s="436"/>
      <c r="F3" s="51" t="s">
        <v>156</v>
      </c>
      <c r="J3" s="62"/>
    </row>
    <row r="4" spans="1:10" ht="28.5" customHeight="1" thickBot="1" x14ac:dyDescent="0.25">
      <c r="A4" s="790" t="s">
        <v>24</v>
      </c>
      <c r="B4" s="791"/>
      <c r="C4" s="620"/>
      <c r="D4" s="791" t="s">
        <v>7</v>
      </c>
      <c r="E4" s="792"/>
      <c r="F4" s="793"/>
      <c r="J4" s="62"/>
    </row>
    <row r="5" spans="1:10" ht="39" customHeight="1" thickBot="1" x14ac:dyDescent="0.25">
      <c r="A5" s="63" t="s">
        <v>119</v>
      </c>
      <c r="B5" s="652" t="s">
        <v>477</v>
      </c>
      <c r="C5" s="652" t="s">
        <v>477</v>
      </c>
      <c r="D5" s="652" t="s">
        <v>477</v>
      </c>
      <c r="E5" s="652" t="s">
        <v>477</v>
      </c>
      <c r="F5" s="652" t="s">
        <v>477</v>
      </c>
      <c r="G5" s="64"/>
    </row>
    <row r="6" spans="1:10" s="64" customFormat="1" ht="33.75" customHeight="1" x14ac:dyDescent="0.2">
      <c r="A6" s="332" t="s">
        <v>189</v>
      </c>
      <c r="B6" s="333">
        <f>'1. ÖSSZES bevétel (2)'!C27</f>
        <v>2309329</v>
      </c>
      <c r="C6" s="333">
        <f>'1. ÖSSZES bevétel (2)'!D27</f>
        <v>2324278</v>
      </c>
      <c r="D6" s="247" t="s">
        <v>458</v>
      </c>
      <c r="E6" s="667">
        <v>3000</v>
      </c>
      <c r="F6" s="490">
        <v>3000</v>
      </c>
      <c r="G6" s="61"/>
    </row>
    <row r="7" spans="1:10" ht="25.5" customHeight="1" x14ac:dyDescent="0.2">
      <c r="A7" s="334" t="s">
        <v>97</v>
      </c>
      <c r="B7" s="333">
        <f>'1. ÖSSZES bevétel (2)'!C30</f>
        <v>161817</v>
      </c>
      <c r="C7" s="333">
        <f>'1. ÖSSZES bevétel (2)'!D30</f>
        <v>161817</v>
      </c>
      <c r="D7" s="247" t="s">
        <v>103</v>
      </c>
      <c r="E7" s="667">
        <v>3004546</v>
      </c>
      <c r="F7" s="490">
        <v>3186534</v>
      </c>
    </row>
    <row r="8" spans="1:10" ht="36" customHeight="1" x14ac:dyDescent="0.2">
      <c r="A8" s="332" t="s">
        <v>237</v>
      </c>
      <c r="B8" s="333">
        <f>'1. ÖSSZES bevétel (2)'!C32</f>
        <v>7000</v>
      </c>
      <c r="C8" s="333">
        <f>'1. ÖSSZES bevétel (2)'!D32</f>
        <v>7000</v>
      </c>
      <c r="D8" s="489" t="s">
        <v>104</v>
      </c>
      <c r="E8" s="668">
        <v>163937</v>
      </c>
      <c r="F8" s="490">
        <v>216511</v>
      </c>
    </row>
    <row r="9" spans="1:10" ht="36" customHeight="1" x14ac:dyDescent="0.2">
      <c r="A9" s="335" t="s">
        <v>98</v>
      </c>
      <c r="B9" s="333">
        <v>635852</v>
      </c>
      <c r="C9" s="333">
        <v>635852</v>
      </c>
      <c r="D9" s="336" t="s">
        <v>335</v>
      </c>
      <c r="E9" s="669">
        <v>2600</v>
      </c>
      <c r="F9" s="490">
        <v>2600</v>
      </c>
    </row>
    <row r="10" spans="1:10" ht="24.95" customHeight="1" x14ac:dyDescent="0.2">
      <c r="A10" s="337"/>
      <c r="B10" s="338"/>
      <c r="C10" s="338"/>
      <c r="D10" s="339"/>
      <c r="E10" s="663"/>
      <c r="F10" s="490"/>
      <c r="G10" s="65"/>
    </row>
    <row r="11" spans="1:10" ht="24.95" customHeight="1" x14ac:dyDescent="0.2">
      <c r="A11" s="337"/>
      <c r="B11" s="338"/>
      <c r="C11" s="338"/>
      <c r="D11" s="340"/>
      <c r="E11" s="664"/>
      <c r="F11" s="490"/>
    </row>
    <row r="12" spans="1:10" ht="24.95" customHeight="1" x14ac:dyDescent="0.2">
      <c r="A12" s="341"/>
      <c r="B12" s="338"/>
      <c r="C12" s="338"/>
      <c r="D12" s="339"/>
      <c r="E12" s="663"/>
      <c r="F12" s="490"/>
      <c r="I12" s="66"/>
    </row>
    <row r="13" spans="1:10" ht="24.95" customHeight="1" x14ac:dyDescent="0.2">
      <c r="A13" s="341"/>
      <c r="B13" s="338"/>
      <c r="C13" s="338"/>
      <c r="D13" s="339"/>
      <c r="E13" s="663"/>
      <c r="F13" s="490"/>
      <c r="I13" s="66"/>
    </row>
    <row r="14" spans="1:10" ht="24.95" customHeight="1" x14ac:dyDescent="0.2">
      <c r="A14" s="341"/>
      <c r="B14" s="338"/>
      <c r="C14" s="338"/>
      <c r="D14" s="340"/>
      <c r="E14" s="664"/>
      <c r="F14" s="490"/>
    </row>
    <row r="15" spans="1:10" ht="24.95" customHeight="1" x14ac:dyDescent="0.2">
      <c r="A15" s="341"/>
      <c r="B15" s="338"/>
      <c r="C15" s="338"/>
      <c r="D15" s="340"/>
      <c r="E15" s="664"/>
      <c r="F15" s="490"/>
    </row>
    <row r="16" spans="1:10" ht="24.95" customHeight="1" x14ac:dyDescent="0.2">
      <c r="A16" s="341"/>
      <c r="B16" s="342"/>
      <c r="C16" s="342"/>
      <c r="D16" s="340"/>
      <c r="E16" s="664"/>
      <c r="F16" s="491"/>
    </row>
    <row r="17" spans="1:6" ht="18" customHeight="1" x14ac:dyDescent="0.2">
      <c r="A17" s="341"/>
      <c r="B17" s="342"/>
      <c r="C17" s="342"/>
      <c r="D17" s="340"/>
      <c r="E17" s="664"/>
      <c r="F17" s="491"/>
    </row>
    <row r="18" spans="1:6" ht="18" customHeight="1" x14ac:dyDescent="0.2">
      <c r="A18" s="341"/>
      <c r="B18" s="342"/>
      <c r="C18" s="342"/>
      <c r="D18" s="340"/>
      <c r="E18" s="664"/>
      <c r="F18" s="491"/>
    </row>
    <row r="19" spans="1:6" ht="38.25" customHeight="1" x14ac:dyDescent="0.2">
      <c r="A19" s="343" t="s">
        <v>44</v>
      </c>
      <c r="B19" s="344">
        <f>SUM(B6:B18)</f>
        <v>3113998</v>
      </c>
      <c r="C19" s="344">
        <f>SUM(C6:C18)</f>
        <v>3128947</v>
      </c>
      <c r="D19" s="345" t="s">
        <v>44</v>
      </c>
      <c r="E19" s="665">
        <f>SUM(E6:E18)</f>
        <v>3174083</v>
      </c>
      <c r="F19" s="492">
        <f>SUM(F6:F18)</f>
        <v>3408645</v>
      </c>
    </row>
    <row r="20" spans="1:6" ht="18" customHeight="1" thickBot="1" x14ac:dyDescent="0.25">
      <c r="A20" s="346" t="s">
        <v>45</v>
      </c>
      <c r="B20" s="347">
        <f>IF(((E19-B19)&gt;0),E19-B19,"----")</f>
        <v>60085</v>
      </c>
      <c r="C20" s="347">
        <f>IF(((F19-C19)&gt;0),F19-C19,"----")</f>
        <v>279698</v>
      </c>
      <c r="D20" s="348" t="s">
        <v>46</v>
      </c>
      <c r="E20" s="666"/>
      <c r="F20" s="493" t="str">
        <f>IF(((B19-F19)&gt;0),B19-F19,"----")</f>
        <v>----</v>
      </c>
    </row>
    <row r="21" spans="1:6" ht="18" customHeight="1" x14ac:dyDescent="0.2">
      <c r="A21" s="349"/>
      <c r="B21" s="349"/>
      <c r="C21" s="349"/>
      <c r="D21" s="350"/>
      <c r="E21" s="350"/>
      <c r="F21" s="66"/>
    </row>
    <row r="22" spans="1:6" ht="15.75" x14ac:dyDescent="0.2">
      <c r="A22" s="349"/>
      <c r="B22" s="349"/>
      <c r="C22" s="349"/>
      <c r="D22" s="349"/>
      <c r="E22" s="349"/>
      <c r="F22" s="349"/>
    </row>
    <row r="23" spans="1:6" ht="15.75" x14ac:dyDescent="0.2">
      <c r="A23" s="349"/>
      <c r="B23" s="349"/>
      <c r="C23" s="349"/>
      <c r="D23" s="350"/>
      <c r="E23" s="350"/>
      <c r="F23" s="66"/>
    </row>
    <row r="24" spans="1:6" ht="15.75" x14ac:dyDescent="0.2">
      <c r="A24" s="349"/>
      <c r="B24" s="349"/>
      <c r="C24" s="349"/>
      <c r="D24" s="350"/>
      <c r="E24" s="350"/>
      <c r="F24" s="66"/>
    </row>
    <row r="25" spans="1:6" ht="15.75" x14ac:dyDescent="0.2">
      <c r="A25" s="349"/>
      <c r="B25" s="349"/>
      <c r="C25" s="349"/>
      <c r="D25" s="350"/>
      <c r="E25" s="350"/>
      <c r="F25" s="66"/>
    </row>
    <row r="26" spans="1:6" ht="15.75" x14ac:dyDescent="0.2">
      <c r="A26" s="351"/>
      <c r="B26" s="351"/>
      <c r="C26" s="351"/>
      <c r="D26" s="352"/>
      <c r="E26" s="352"/>
      <c r="F26" s="66"/>
    </row>
    <row r="27" spans="1:6" ht="15.75" x14ac:dyDescent="0.2">
      <c r="A27" s="351"/>
      <c r="B27" s="351"/>
      <c r="C27" s="351"/>
      <c r="D27" s="351"/>
      <c r="E27" s="351"/>
      <c r="F27" s="67"/>
    </row>
    <row r="28" spans="1:6" ht="15.75" x14ac:dyDescent="0.2">
      <c r="A28" s="351"/>
      <c r="B28" s="351"/>
      <c r="C28" s="351"/>
      <c r="D28" s="352"/>
      <c r="E28" s="352"/>
      <c r="F28" s="66"/>
    </row>
    <row r="29" spans="1:6" ht="15.75" x14ac:dyDescent="0.2">
      <c r="A29" s="351"/>
      <c r="B29" s="351"/>
      <c r="C29" s="351"/>
      <c r="D29" s="352"/>
      <c r="E29" s="352"/>
      <c r="F29" s="66"/>
    </row>
    <row r="30" spans="1:6" ht="15.75" x14ac:dyDescent="0.2">
      <c r="A30" s="351"/>
      <c r="B30" s="351"/>
      <c r="C30" s="351"/>
      <c r="D30" s="352"/>
      <c r="E30" s="352"/>
      <c r="F30" s="66"/>
    </row>
    <row r="31" spans="1:6" ht="15.75" x14ac:dyDescent="0.2">
      <c r="A31" s="351"/>
      <c r="B31" s="351"/>
      <c r="C31" s="351"/>
      <c r="D31" s="352"/>
      <c r="E31" s="352"/>
      <c r="F31" s="66"/>
    </row>
    <row r="32" spans="1:6" ht="15.75" x14ac:dyDescent="0.2">
      <c r="A32" s="351"/>
      <c r="B32" s="351"/>
      <c r="C32" s="351"/>
      <c r="D32" s="352"/>
      <c r="E32" s="352"/>
      <c r="F32" s="66"/>
    </row>
    <row r="33" spans="1:6" ht="15.75" x14ac:dyDescent="0.2">
      <c r="A33" s="351"/>
      <c r="B33" s="351"/>
      <c r="C33" s="351"/>
      <c r="D33" s="352"/>
      <c r="E33" s="352"/>
      <c r="F33" s="107"/>
    </row>
    <row r="34" spans="1:6" ht="15.75" x14ac:dyDescent="0.2">
      <c r="A34" s="349"/>
      <c r="B34" s="349"/>
      <c r="C34" s="349"/>
      <c r="D34" s="350"/>
      <c r="E34" s="350"/>
      <c r="F34" s="66"/>
    </row>
    <row r="35" spans="1:6" ht="15.75" x14ac:dyDescent="0.2">
      <c r="A35" s="349"/>
      <c r="B35" s="349"/>
      <c r="C35" s="349"/>
      <c r="D35" s="350"/>
      <c r="E35" s="350"/>
      <c r="F35" s="66"/>
    </row>
    <row r="36" spans="1:6" ht="15.75" x14ac:dyDescent="0.2">
      <c r="A36" s="349"/>
      <c r="B36" s="349"/>
      <c r="C36" s="349"/>
      <c r="D36" s="350"/>
      <c r="E36" s="350"/>
      <c r="F36" s="66"/>
    </row>
    <row r="37" spans="1:6" x14ac:dyDescent="0.2">
      <c r="A37" s="67"/>
      <c r="B37" s="67"/>
      <c r="C37" s="67"/>
      <c r="D37" s="66"/>
      <c r="E37" s="66"/>
      <c r="F37" s="66"/>
    </row>
    <row r="38" spans="1:6" x14ac:dyDescent="0.2">
      <c r="A38" s="67"/>
      <c r="B38" s="67"/>
      <c r="C38" s="67"/>
      <c r="D38" s="66"/>
      <c r="E38" s="66"/>
      <c r="F38" s="66"/>
    </row>
    <row r="39" spans="1:6" x14ac:dyDescent="0.2">
      <c r="A39" s="67"/>
      <c r="B39" s="67"/>
      <c r="C39" s="67"/>
      <c r="D39" s="66"/>
      <c r="E39" s="66"/>
      <c r="F39" s="66"/>
    </row>
    <row r="40" spans="1:6" x14ac:dyDescent="0.2">
      <c r="A40" s="67"/>
      <c r="B40" s="67"/>
      <c r="C40" s="67"/>
      <c r="D40" s="66"/>
      <c r="E40" s="66"/>
      <c r="F40" s="66"/>
    </row>
    <row r="41" spans="1:6" x14ac:dyDescent="0.2">
      <c r="A41" s="67"/>
      <c r="B41" s="67"/>
      <c r="C41" s="67"/>
      <c r="D41" s="66"/>
      <c r="E41" s="66"/>
      <c r="F41" s="66"/>
    </row>
    <row r="42" spans="1:6" x14ac:dyDescent="0.2">
      <c r="A42" s="67"/>
      <c r="B42" s="67"/>
      <c r="C42" s="67"/>
      <c r="D42" s="66"/>
      <c r="E42" s="66"/>
      <c r="F42" s="66"/>
    </row>
    <row r="43" spans="1:6" x14ac:dyDescent="0.2">
      <c r="A43" s="67"/>
      <c r="B43" s="67"/>
      <c r="C43" s="67"/>
      <c r="D43" s="66"/>
      <c r="E43" s="66"/>
      <c r="F43" s="66"/>
    </row>
    <row r="44" spans="1:6" x14ac:dyDescent="0.2">
      <c r="A44" s="67"/>
      <c r="B44" s="67"/>
      <c r="C44" s="67"/>
      <c r="D44" s="66"/>
      <c r="E44" s="66"/>
      <c r="F44" s="66"/>
    </row>
    <row r="45" spans="1:6" x14ac:dyDescent="0.2">
      <c r="A45" s="67"/>
      <c r="B45" s="67"/>
      <c r="C45" s="67"/>
      <c r="D45" s="66"/>
      <c r="E45" s="66"/>
      <c r="F45" s="66"/>
    </row>
    <row r="46" spans="1:6" x14ac:dyDescent="0.2">
      <c r="A46" s="67"/>
      <c r="B46" s="67"/>
      <c r="C46" s="67"/>
      <c r="D46" s="66"/>
      <c r="E46" s="66"/>
      <c r="F46" s="66"/>
    </row>
    <row r="47" spans="1:6" x14ac:dyDescent="0.2">
      <c r="A47" s="67"/>
      <c r="B47" s="67"/>
      <c r="C47" s="67"/>
      <c r="D47" s="66"/>
      <c r="E47" s="66"/>
      <c r="F47" s="66"/>
    </row>
    <row r="48" spans="1:6" x14ac:dyDescent="0.2">
      <c r="A48" s="67"/>
      <c r="B48" s="67"/>
      <c r="C48" s="67"/>
      <c r="D48" s="66"/>
      <c r="E48" s="66"/>
      <c r="F48" s="66"/>
    </row>
    <row r="49" spans="1:6" x14ac:dyDescent="0.2">
      <c r="A49" s="67"/>
      <c r="B49" s="67"/>
      <c r="C49" s="67"/>
      <c r="D49" s="66"/>
      <c r="E49" s="66"/>
      <c r="F49" s="66"/>
    </row>
    <row r="50" spans="1:6" x14ac:dyDescent="0.2">
      <c r="A50" s="67"/>
      <c r="B50" s="67"/>
      <c r="C50" s="67"/>
      <c r="D50" s="66"/>
      <c r="E50" s="66"/>
      <c r="F50" s="66"/>
    </row>
    <row r="51" spans="1:6" x14ac:dyDescent="0.2">
      <c r="A51" s="67"/>
      <c r="B51" s="67"/>
      <c r="C51" s="67"/>
      <c r="D51" s="66"/>
      <c r="E51" s="66"/>
      <c r="F51" s="66"/>
    </row>
    <row r="52" spans="1:6" x14ac:dyDescent="0.2">
      <c r="A52" s="67"/>
      <c r="B52" s="67"/>
      <c r="C52" s="67"/>
      <c r="D52" s="66"/>
      <c r="E52" s="66"/>
      <c r="F52" s="66"/>
    </row>
    <row r="53" spans="1:6" x14ac:dyDescent="0.2">
      <c r="A53" s="67"/>
      <c r="B53" s="67"/>
      <c r="C53" s="67"/>
      <c r="D53" s="66"/>
      <c r="E53" s="66"/>
      <c r="F53" s="66"/>
    </row>
    <row r="54" spans="1:6" x14ac:dyDescent="0.2">
      <c r="A54" s="67"/>
      <c r="B54" s="67"/>
      <c r="C54" s="67"/>
      <c r="D54" s="66"/>
      <c r="E54" s="66"/>
      <c r="F54" s="66"/>
    </row>
    <row r="55" spans="1:6" x14ac:dyDescent="0.2">
      <c r="A55" s="67"/>
      <c r="B55" s="67"/>
      <c r="C55" s="67"/>
      <c r="D55" s="66"/>
      <c r="E55" s="66"/>
      <c r="F55" s="66"/>
    </row>
    <row r="56" spans="1:6" x14ac:dyDescent="0.2">
      <c r="A56" s="67"/>
      <c r="B56" s="67"/>
      <c r="C56" s="67"/>
      <c r="D56" s="66"/>
      <c r="E56" s="66"/>
      <c r="F56" s="66"/>
    </row>
    <row r="57" spans="1:6" x14ac:dyDescent="0.2">
      <c r="A57" s="67"/>
      <c r="B57" s="67"/>
      <c r="C57" s="67"/>
      <c r="D57" s="66"/>
      <c r="E57" s="66"/>
      <c r="F57" s="66"/>
    </row>
    <row r="58" spans="1:6" x14ac:dyDescent="0.2">
      <c r="A58" s="67"/>
      <c r="B58" s="67"/>
      <c r="C58" s="67"/>
      <c r="D58" s="66"/>
      <c r="E58" s="66"/>
      <c r="F58" s="66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4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3"/>
  <sheetViews>
    <sheetView topLeftCell="B1" zoomScaleNormal="100" zoomScaleSheetLayoutView="75" workbookViewId="0">
      <selection activeCell="Q10" sqref="Q10"/>
    </sheetView>
  </sheetViews>
  <sheetFormatPr defaultColWidth="8" defaultRowHeight="15.75" x14ac:dyDescent="0.25"/>
  <cols>
    <col min="1" max="2" width="8" style="69"/>
    <col min="3" max="3" width="23.7109375" style="69" customWidth="1"/>
    <col min="4" max="4" width="6.140625" style="69" customWidth="1"/>
    <col min="5" max="5" width="4.28515625" style="69" customWidth="1"/>
    <col min="6" max="6" width="27.140625" style="69" customWidth="1"/>
    <col min="7" max="8" width="15.7109375" style="69" customWidth="1"/>
    <col min="9" max="9" width="14.140625" style="69" customWidth="1"/>
    <col min="10" max="12" width="8" style="69"/>
    <col min="13" max="13" width="7.7109375" style="69" customWidth="1"/>
    <col min="14" max="14" width="8" style="69"/>
    <col min="15" max="15" width="7.85546875" style="69" customWidth="1"/>
    <col min="16" max="16" width="8.140625" style="69" customWidth="1"/>
    <col min="17" max="17" width="7.7109375" style="69" customWidth="1"/>
    <col min="18" max="16384" width="8" style="69"/>
  </cols>
  <sheetData>
    <row r="1" spans="3:10" x14ac:dyDescent="0.25">
      <c r="C1" s="794" t="s">
        <v>502</v>
      </c>
      <c r="D1" s="794"/>
      <c r="E1" s="794"/>
      <c r="F1" s="794"/>
      <c r="G1" s="794"/>
      <c r="H1" s="794"/>
      <c r="I1" s="794"/>
    </row>
    <row r="2" spans="3:10" ht="36" customHeight="1" x14ac:dyDescent="0.25">
      <c r="C2" s="794" t="s">
        <v>427</v>
      </c>
      <c r="D2" s="794"/>
      <c r="E2" s="794"/>
      <c r="F2" s="794"/>
      <c r="G2" s="794"/>
      <c r="H2" s="794"/>
      <c r="I2" s="794"/>
    </row>
    <row r="3" spans="3:10" ht="16.5" thickBot="1" x14ac:dyDescent="0.3">
      <c r="I3" s="70" t="s">
        <v>47</v>
      </c>
      <c r="J3" s="71"/>
    </row>
    <row r="4" spans="3:10" x14ac:dyDescent="0.25">
      <c r="C4" s="799" t="s">
        <v>119</v>
      </c>
      <c r="D4" s="800"/>
      <c r="E4" s="800"/>
      <c r="F4" s="800"/>
      <c r="G4" s="110" t="s">
        <v>48</v>
      </c>
      <c r="H4" s="110" t="s">
        <v>49</v>
      </c>
      <c r="I4" s="111" t="s">
        <v>150</v>
      </c>
    </row>
    <row r="5" spans="3:10" ht="17.25" customHeight="1" x14ac:dyDescent="0.25">
      <c r="C5" s="795" t="s">
        <v>2</v>
      </c>
      <c r="D5" s="796"/>
      <c r="E5" s="796"/>
      <c r="F5" s="796"/>
      <c r="G5" s="72">
        <f>'9.1.mell működés mérleg'!C20-'9.1.mell működés mérleg'!C11</f>
        <v>2605609</v>
      </c>
      <c r="H5" s="72">
        <f>'9.2.mell felhalm mérleg'!C19-'9.2.mell felhalm mérleg'!C9</f>
        <v>2493095</v>
      </c>
      <c r="I5" s="73">
        <f>G5+H5</f>
        <v>5098704</v>
      </c>
    </row>
    <row r="6" spans="3:10" ht="20.25" customHeight="1" x14ac:dyDescent="0.25">
      <c r="C6" s="795" t="s">
        <v>50</v>
      </c>
      <c r="D6" s="796"/>
      <c r="E6" s="796"/>
      <c r="F6" s="796"/>
      <c r="G6" s="72">
        <f>'9.1.mell működés mérleg'!F20</f>
        <v>2442948</v>
      </c>
      <c r="H6" s="72">
        <f>'9.2.mell felhalm mérleg'!F19</f>
        <v>3408645</v>
      </c>
      <c r="I6" s="73">
        <f>G6+H6</f>
        <v>5851593</v>
      </c>
    </row>
    <row r="7" spans="3:10" s="74" customFormat="1" ht="15.75" customHeight="1" x14ac:dyDescent="0.25">
      <c r="C7" s="801" t="s">
        <v>51</v>
      </c>
      <c r="D7" s="802"/>
      <c r="E7" s="802"/>
      <c r="F7" s="802"/>
      <c r="G7" s="112">
        <f>G5-G6</f>
        <v>162661</v>
      </c>
      <c r="H7" s="112">
        <f>H5-H6</f>
        <v>-915550</v>
      </c>
      <c r="I7" s="73">
        <f>G7+H7</f>
        <v>-752889</v>
      </c>
    </row>
    <row r="8" spans="3:10" s="74" customFormat="1" ht="24" customHeight="1" x14ac:dyDescent="0.25">
      <c r="C8" s="801" t="s">
        <v>52</v>
      </c>
      <c r="D8" s="802"/>
      <c r="E8" s="802"/>
      <c r="F8" s="802"/>
      <c r="G8" s="112">
        <f>'9.1.mell működés mérleg'!C11</f>
        <v>117037</v>
      </c>
      <c r="H8" s="112">
        <v>635852</v>
      </c>
      <c r="I8" s="73">
        <f>G8+H8</f>
        <v>752889</v>
      </c>
    </row>
    <row r="9" spans="3:10" x14ac:dyDescent="0.25">
      <c r="C9" s="795" t="s">
        <v>53</v>
      </c>
      <c r="D9" s="796"/>
      <c r="E9" s="796"/>
      <c r="F9" s="796"/>
      <c r="G9" s="72"/>
      <c r="H9" s="72"/>
      <c r="I9" s="73">
        <f t="shared" ref="I9:I11" si="0">G9+H9</f>
        <v>0</v>
      </c>
    </row>
    <row r="10" spans="3:10" x14ac:dyDescent="0.25">
      <c r="C10" s="795" t="s">
        <v>54</v>
      </c>
      <c r="D10" s="796"/>
      <c r="E10" s="796"/>
      <c r="F10" s="796"/>
      <c r="G10" s="72"/>
      <c r="H10" s="72"/>
      <c r="I10" s="73">
        <f t="shared" si="0"/>
        <v>0</v>
      </c>
    </row>
    <row r="11" spans="3:10" s="74" customFormat="1" ht="24" customHeight="1" x14ac:dyDescent="0.25">
      <c r="C11" s="801" t="s">
        <v>55</v>
      </c>
      <c r="D11" s="802"/>
      <c r="E11" s="802"/>
      <c r="F11" s="802"/>
      <c r="G11" s="112"/>
      <c r="H11" s="112"/>
      <c r="I11" s="73">
        <f t="shared" si="0"/>
        <v>0</v>
      </c>
    </row>
    <row r="12" spans="3:10" x14ac:dyDescent="0.25">
      <c r="C12" s="795" t="s">
        <v>151</v>
      </c>
      <c r="D12" s="796"/>
      <c r="E12" s="796"/>
      <c r="F12" s="796"/>
      <c r="G12" s="72">
        <f>G6+G7+G8</f>
        <v>2722646</v>
      </c>
      <c r="H12" s="72">
        <f>H6+H7+H8</f>
        <v>3128947</v>
      </c>
      <c r="I12" s="73">
        <f>G12+H12</f>
        <v>5851593</v>
      </c>
    </row>
    <row r="13" spans="3:10" ht="16.5" thickBot="1" x14ac:dyDescent="0.3">
      <c r="C13" s="797" t="s">
        <v>190</v>
      </c>
      <c r="D13" s="798"/>
      <c r="E13" s="798"/>
      <c r="F13" s="798"/>
      <c r="G13" s="75">
        <f>G5+G8</f>
        <v>2722646</v>
      </c>
      <c r="H13" s="75">
        <f>H5+H8</f>
        <v>3128947</v>
      </c>
      <c r="I13" s="76">
        <f>G13+H13</f>
        <v>5851593</v>
      </c>
    </row>
    <row r="14" spans="3:10" x14ac:dyDescent="0.25">
      <c r="C14" s="77"/>
      <c r="D14" s="77"/>
      <c r="E14" s="77"/>
      <c r="F14" s="77"/>
      <c r="G14" s="78"/>
      <c r="H14" s="78"/>
      <c r="I14" s="78"/>
    </row>
    <row r="26" spans="1:3" x14ac:dyDescent="0.25">
      <c r="A26" s="78"/>
      <c r="B26" s="78"/>
      <c r="C26" s="78"/>
    </row>
    <row r="27" spans="1:3" x14ac:dyDescent="0.25">
      <c r="A27" s="78"/>
      <c r="B27" s="78"/>
      <c r="C27" s="78"/>
    </row>
    <row r="28" spans="1:3" x14ac:dyDescent="0.25">
      <c r="A28" s="78"/>
      <c r="B28" s="78"/>
      <c r="C28" s="78"/>
    </row>
    <row r="29" spans="1:3" x14ac:dyDescent="0.25">
      <c r="A29" s="78"/>
      <c r="B29" s="78"/>
      <c r="C29" s="78"/>
    </row>
    <row r="30" spans="1:3" x14ac:dyDescent="0.25">
      <c r="A30" s="78"/>
      <c r="B30" s="78"/>
      <c r="C30" s="78"/>
    </row>
    <row r="31" spans="1:3" x14ac:dyDescent="0.25">
      <c r="A31" s="78"/>
      <c r="B31" s="78"/>
      <c r="C31" s="78"/>
    </row>
    <row r="32" spans="1:3" x14ac:dyDescent="0.25">
      <c r="A32" s="78"/>
      <c r="B32" s="78"/>
      <c r="C32" s="78"/>
    </row>
    <row r="33" spans="1:4" x14ac:dyDescent="0.25">
      <c r="A33" s="78"/>
      <c r="B33" s="78"/>
      <c r="C33" s="78"/>
      <c r="D33" s="78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6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6"/>
  <sheetViews>
    <sheetView view="pageBreakPreview" topLeftCell="A12" zoomScale="75" zoomScaleNormal="100" zoomScaleSheetLayoutView="75" workbookViewId="0">
      <selection activeCell="Q10" sqref="Q10"/>
    </sheetView>
  </sheetViews>
  <sheetFormatPr defaultColWidth="9.140625" defaultRowHeight="15" x14ac:dyDescent="0.25"/>
  <cols>
    <col min="1" max="1" width="23.85546875" style="184" customWidth="1"/>
    <col min="2" max="2" width="21.140625" style="184" customWidth="1"/>
    <col min="3" max="3" width="23.7109375" style="184" customWidth="1"/>
    <col min="4" max="4" width="39.7109375" style="184" customWidth="1"/>
    <col min="5" max="5" width="31.42578125" style="184" customWidth="1"/>
    <col min="6" max="6" width="36" style="184" customWidth="1"/>
    <col min="7" max="7" width="24.42578125" style="184" customWidth="1"/>
    <col min="8" max="8" width="10" style="184" customWidth="1"/>
    <col min="9" max="9" width="7.42578125" style="184" customWidth="1"/>
    <col min="10" max="12" width="9.140625" style="184"/>
    <col min="13" max="13" width="7.7109375" style="184" customWidth="1"/>
    <col min="14" max="14" width="8" style="184" customWidth="1"/>
    <col min="15" max="15" width="7.85546875" style="184" customWidth="1"/>
    <col min="16" max="16" width="8.140625" style="184" customWidth="1"/>
    <col min="17" max="17" width="7.7109375" style="184" customWidth="1"/>
    <col min="18" max="16384" width="9.140625" style="184"/>
  </cols>
  <sheetData>
    <row r="2" spans="1:7" x14ac:dyDescent="0.25">
      <c r="C2" s="809" t="s">
        <v>507</v>
      </c>
      <c r="D2" s="809"/>
      <c r="E2" s="809"/>
      <c r="F2" s="810"/>
    </row>
    <row r="3" spans="1:7" ht="15" customHeight="1" x14ac:dyDescent="0.25">
      <c r="A3" s="316"/>
      <c r="B3" s="316"/>
      <c r="C3" s="807" t="s">
        <v>294</v>
      </c>
      <c r="D3" s="807"/>
      <c r="E3" s="807"/>
      <c r="F3" s="807"/>
    </row>
    <row r="4" spans="1:7" ht="15" customHeight="1" x14ac:dyDescent="0.25">
      <c r="A4" s="316"/>
      <c r="B4" s="316"/>
      <c r="C4" s="808"/>
      <c r="D4" s="808"/>
      <c r="E4" s="808"/>
      <c r="F4" s="808"/>
    </row>
    <row r="5" spans="1:7" ht="17.25" customHeight="1" x14ac:dyDescent="0.25">
      <c r="A5" s="803" t="s">
        <v>336</v>
      </c>
      <c r="B5" s="803"/>
      <c r="C5" s="803"/>
      <c r="D5" s="804"/>
      <c r="E5" s="804"/>
      <c r="F5" s="804"/>
      <c r="G5" s="804"/>
    </row>
    <row r="6" spans="1:7" ht="20.25" customHeight="1" x14ac:dyDescent="0.25">
      <c r="A6" s="317" t="s">
        <v>337</v>
      </c>
      <c r="B6" s="317" t="s">
        <v>338</v>
      </c>
      <c r="C6" s="317" t="s">
        <v>339</v>
      </c>
      <c r="D6" s="185" t="s">
        <v>340</v>
      </c>
      <c r="E6" s="186" t="s">
        <v>341</v>
      </c>
      <c r="F6" s="187" t="s">
        <v>342</v>
      </c>
      <c r="G6" s="188" t="s">
        <v>343</v>
      </c>
    </row>
    <row r="7" spans="1:7" ht="15.75" customHeight="1" x14ac:dyDescent="0.25">
      <c r="A7" s="318" t="s">
        <v>344</v>
      </c>
      <c r="B7" s="319">
        <v>507000000</v>
      </c>
      <c r="C7" s="320" t="s">
        <v>320</v>
      </c>
      <c r="D7" s="189" t="s">
        <v>345</v>
      </c>
      <c r="E7" s="190" t="s">
        <v>346</v>
      </c>
      <c r="F7" s="191" t="s">
        <v>388</v>
      </c>
      <c r="G7" s="192">
        <v>89976755</v>
      </c>
    </row>
    <row r="8" spans="1:7" ht="31.5" x14ac:dyDescent="0.25">
      <c r="A8" s="318" t="s">
        <v>347</v>
      </c>
      <c r="B8" s="319">
        <v>198411330</v>
      </c>
      <c r="C8" s="320" t="s">
        <v>321</v>
      </c>
      <c r="D8" s="189" t="s">
        <v>345</v>
      </c>
      <c r="E8" s="189" t="s">
        <v>345</v>
      </c>
      <c r="F8" s="193" t="s">
        <v>8</v>
      </c>
      <c r="G8" s="194"/>
    </row>
    <row r="9" spans="1:7" ht="31.5" x14ac:dyDescent="0.25">
      <c r="A9" s="318" t="s">
        <v>348</v>
      </c>
      <c r="B9" s="319">
        <v>78189080</v>
      </c>
      <c r="C9" s="320" t="s">
        <v>323</v>
      </c>
      <c r="D9" s="195" t="s">
        <v>349</v>
      </c>
      <c r="E9" s="189" t="s">
        <v>345</v>
      </c>
      <c r="F9" s="193" t="s">
        <v>8</v>
      </c>
      <c r="G9" s="194"/>
    </row>
    <row r="10" spans="1:7" ht="31.5" x14ac:dyDescent="0.25">
      <c r="A10" s="318" t="s">
        <v>350</v>
      </c>
      <c r="B10" s="319">
        <v>79637108</v>
      </c>
      <c r="C10" s="320" t="s">
        <v>324</v>
      </c>
      <c r="D10" s="189" t="s">
        <v>345</v>
      </c>
      <c r="E10" s="189" t="s">
        <v>345</v>
      </c>
      <c r="F10" s="193" t="s">
        <v>8</v>
      </c>
      <c r="G10" s="194"/>
    </row>
    <row r="11" spans="1:7" ht="47.25" x14ac:dyDescent="0.25">
      <c r="A11" s="318" t="s">
        <v>351</v>
      </c>
      <c r="B11" s="319">
        <v>731943597</v>
      </c>
      <c r="C11" s="320" t="s">
        <v>322</v>
      </c>
      <c r="D11" s="195" t="s">
        <v>352</v>
      </c>
      <c r="E11" s="190" t="s">
        <v>353</v>
      </c>
      <c r="F11" s="196" t="s">
        <v>354</v>
      </c>
      <c r="G11" s="197">
        <v>5000000</v>
      </c>
    </row>
    <row r="12" spans="1:7" ht="47.25" x14ac:dyDescent="0.25">
      <c r="A12" s="318" t="s">
        <v>355</v>
      </c>
      <c r="B12" s="319">
        <v>278960550</v>
      </c>
      <c r="C12" s="320" t="s">
        <v>325</v>
      </c>
      <c r="D12" s="195" t="s">
        <v>356</v>
      </c>
      <c r="E12" s="190" t="s">
        <v>357</v>
      </c>
      <c r="F12" s="193" t="s">
        <v>387</v>
      </c>
      <c r="G12" s="194"/>
    </row>
    <row r="13" spans="1:7" ht="78.75" x14ac:dyDescent="0.25">
      <c r="A13" s="318" t="s">
        <v>358</v>
      </c>
      <c r="B13" s="319">
        <v>60000000</v>
      </c>
      <c r="C13" s="320" t="s">
        <v>359</v>
      </c>
      <c r="D13" s="198" t="s">
        <v>345</v>
      </c>
      <c r="E13" s="198" t="s">
        <v>345</v>
      </c>
      <c r="F13" s="193" t="s">
        <v>8</v>
      </c>
      <c r="G13" s="194"/>
    </row>
    <row r="14" spans="1:7" ht="63" x14ac:dyDescent="0.25">
      <c r="A14" s="318" t="s">
        <v>360</v>
      </c>
      <c r="B14" s="319">
        <v>40668992</v>
      </c>
      <c r="C14" s="320" t="s">
        <v>326</v>
      </c>
      <c r="D14" s="195" t="s">
        <v>361</v>
      </c>
      <c r="E14" s="198" t="s">
        <v>345</v>
      </c>
      <c r="F14" s="193" t="s">
        <v>8</v>
      </c>
      <c r="G14" s="194"/>
    </row>
    <row r="15" spans="1:7" ht="63" x14ac:dyDescent="0.25">
      <c r="A15" s="318" t="s">
        <v>362</v>
      </c>
      <c r="B15" s="319">
        <v>410000000</v>
      </c>
      <c r="C15" s="320" t="s">
        <v>327</v>
      </c>
      <c r="D15" s="193" t="s">
        <v>363</v>
      </c>
      <c r="E15" s="199" t="s">
        <v>364</v>
      </c>
      <c r="F15" s="193" t="s">
        <v>365</v>
      </c>
      <c r="G15" s="194"/>
    </row>
    <row r="16" spans="1:7" ht="45" x14ac:dyDescent="0.25">
      <c r="A16" s="318" t="s">
        <v>366</v>
      </c>
      <c r="B16" s="319">
        <v>350000000</v>
      </c>
      <c r="C16" s="320" t="s">
        <v>328</v>
      </c>
      <c r="D16" s="191" t="s">
        <v>367</v>
      </c>
      <c r="E16" s="198" t="s">
        <v>345</v>
      </c>
      <c r="F16" s="193" t="s">
        <v>8</v>
      </c>
      <c r="G16" s="194"/>
    </row>
    <row r="17" spans="1:7" ht="60" x14ac:dyDescent="0.25">
      <c r="A17" s="318" t="s">
        <v>368</v>
      </c>
      <c r="B17" s="319">
        <v>154273300</v>
      </c>
      <c r="C17" s="320" t="s">
        <v>329</v>
      </c>
      <c r="D17" s="191" t="s">
        <v>369</v>
      </c>
      <c r="E17" s="198" t="s">
        <v>345</v>
      </c>
      <c r="F17" s="193" t="s">
        <v>365</v>
      </c>
      <c r="G17" s="194"/>
    </row>
    <row r="18" spans="1:7" ht="15.75" x14ac:dyDescent="0.25">
      <c r="A18" s="321" t="s">
        <v>331</v>
      </c>
      <c r="B18" s="322">
        <v>9000000</v>
      </c>
      <c r="C18" s="321" t="s">
        <v>330</v>
      </c>
      <c r="D18" s="200" t="s">
        <v>370</v>
      </c>
      <c r="E18" s="200" t="s">
        <v>370</v>
      </c>
      <c r="F18" s="194" t="s">
        <v>8</v>
      </c>
      <c r="G18" s="194"/>
    </row>
    <row r="19" spans="1:7" ht="15.75" x14ac:dyDescent="0.25">
      <c r="A19" s="323" t="s">
        <v>179</v>
      </c>
      <c r="B19" s="324">
        <f>SUM(B7:B18)</f>
        <v>2898083957</v>
      </c>
      <c r="C19" s="325"/>
      <c r="D19" s="201"/>
      <c r="E19" s="201"/>
      <c r="F19" s="201"/>
      <c r="G19" s="202">
        <f>SUM(G7:G18)</f>
        <v>94976755</v>
      </c>
    </row>
    <row r="20" spans="1:7" ht="15.75" x14ac:dyDescent="0.25">
      <c r="A20" s="316"/>
      <c r="B20" s="316"/>
      <c r="C20" s="316"/>
    </row>
    <row r="21" spans="1:7" ht="15.75" x14ac:dyDescent="0.25">
      <c r="A21" s="316"/>
      <c r="B21" s="316"/>
      <c r="C21" s="326"/>
    </row>
    <row r="22" spans="1:7" ht="15.75" x14ac:dyDescent="0.25">
      <c r="A22" s="327" t="s">
        <v>371</v>
      </c>
      <c r="B22" s="328"/>
      <c r="C22" s="329">
        <v>114300</v>
      </c>
    </row>
    <row r="23" spans="1:7" ht="32.25" customHeight="1" x14ac:dyDescent="0.25">
      <c r="A23" s="805" t="s">
        <v>372</v>
      </c>
      <c r="B23" s="806"/>
      <c r="C23" s="329">
        <v>991000</v>
      </c>
    </row>
    <row r="24" spans="1:7" ht="31.5" customHeight="1" x14ac:dyDescent="0.25">
      <c r="A24" s="805" t="s">
        <v>373</v>
      </c>
      <c r="B24" s="806"/>
      <c r="C24" s="329">
        <v>2413000</v>
      </c>
    </row>
    <row r="25" spans="1:7" ht="15.75" x14ac:dyDescent="0.25">
      <c r="A25" s="330" t="s">
        <v>374</v>
      </c>
      <c r="B25" s="330"/>
      <c r="C25" s="331">
        <f>SUM(C22:C24)</f>
        <v>3518300</v>
      </c>
    </row>
    <row r="26" spans="1:7" ht="15.75" x14ac:dyDescent="0.25">
      <c r="A26" s="316"/>
      <c r="B26" s="316"/>
      <c r="C26" s="316"/>
    </row>
    <row r="27" spans="1:7" ht="15.75" x14ac:dyDescent="0.25">
      <c r="A27" s="316"/>
      <c r="B27" s="316"/>
      <c r="C27" s="316"/>
    </row>
    <row r="28" spans="1:7" ht="15.75" x14ac:dyDescent="0.25">
      <c r="A28" s="316"/>
      <c r="B28" s="316"/>
      <c r="C28" s="316"/>
    </row>
    <row r="29" spans="1:7" ht="15.75" x14ac:dyDescent="0.25">
      <c r="A29" s="316"/>
      <c r="B29" s="316"/>
      <c r="C29" s="316"/>
    </row>
    <row r="30" spans="1:7" ht="15.75" x14ac:dyDescent="0.25">
      <c r="A30" s="316"/>
      <c r="B30" s="316"/>
      <c r="C30" s="316"/>
    </row>
    <row r="31" spans="1:7" ht="15.75" x14ac:dyDescent="0.25">
      <c r="A31" s="316"/>
      <c r="B31" s="316"/>
      <c r="C31" s="316"/>
    </row>
    <row r="32" spans="1:7" ht="15.75" x14ac:dyDescent="0.25">
      <c r="A32" s="316"/>
      <c r="B32" s="316"/>
      <c r="C32" s="316"/>
    </row>
    <row r="33" spans="1:3" ht="15.75" x14ac:dyDescent="0.25">
      <c r="A33" s="316"/>
      <c r="B33" s="316"/>
      <c r="C33" s="316"/>
    </row>
    <row r="34" spans="1:3" ht="15.75" x14ac:dyDescent="0.25">
      <c r="A34" s="316"/>
      <c r="B34" s="316"/>
      <c r="C34" s="316"/>
    </row>
    <row r="35" spans="1:3" ht="15.75" x14ac:dyDescent="0.25">
      <c r="A35" s="316"/>
      <c r="B35" s="316"/>
      <c r="C35" s="316"/>
    </row>
    <row r="36" spans="1:3" ht="15.75" x14ac:dyDescent="0.25">
      <c r="A36" s="316"/>
      <c r="B36" s="316"/>
      <c r="C36" s="316"/>
    </row>
  </sheetData>
  <mergeCells count="5">
    <mergeCell ref="A5:G5"/>
    <mergeCell ref="A23:B23"/>
    <mergeCell ref="A24:B24"/>
    <mergeCell ref="C3:F4"/>
    <mergeCell ref="C2:F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6"/>
  <sheetViews>
    <sheetView view="pageBreakPreview" topLeftCell="B1" zoomScale="75" zoomScaleNormal="100" zoomScaleSheetLayoutView="75" workbookViewId="0">
      <selection activeCell="Q10" sqref="Q10"/>
    </sheetView>
  </sheetViews>
  <sheetFormatPr defaultRowHeight="12.75" x14ac:dyDescent="0.2"/>
  <cols>
    <col min="1" max="1" width="8.42578125" style="142" customWidth="1"/>
    <col min="2" max="2" width="21.85546875" style="142" customWidth="1"/>
    <col min="3" max="3" width="38.42578125" style="142" customWidth="1"/>
    <col min="4" max="4" width="11.140625" style="142" customWidth="1"/>
    <col min="5" max="5" width="11.5703125" style="142" customWidth="1"/>
    <col min="6" max="8" width="9.140625" style="142"/>
    <col min="9" max="9" width="7.42578125" style="142" customWidth="1"/>
    <col min="10" max="12" width="9.140625" style="142"/>
    <col min="13" max="13" width="7.7109375" style="142" customWidth="1"/>
    <col min="14" max="14" width="8" style="142" customWidth="1"/>
    <col min="15" max="15" width="7.85546875" style="142" customWidth="1"/>
    <col min="16" max="16" width="8.140625" style="142" customWidth="1"/>
    <col min="17" max="17" width="7.7109375" style="142" customWidth="1"/>
    <col min="18" max="16384" width="9.140625" style="142"/>
  </cols>
  <sheetData>
    <row r="1" spans="1:16" x14ac:dyDescent="0.2">
      <c r="B1" s="813"/>
      <c r="C1" s="813"/>
      <c r="D1" s="813"/>
      <c r="E1" s="813"/>
    </row>
    <row r="2" spans="1:16" x14ac:dyDescent="0.2">
      <c r="B2" s="814" t="s">
        <v>508</v>
      </c>
      <c r="C2" s="814"/>
      <c r="D2" s="814"/>
      <c r="E2" s="814"/>
    </row>
    <row r="3" spans="1:16" ht="15.75" x14ac:dyDescent="0.2">
      <c r="A3" s="310"/>
      <c r="B3" s="815" t="s">
        <v>114</v>
      </c>
      <c r="C3" s="815"/>
      <c r="D3" s="816"/>
      <c r="E3" s="816"/>
    </row>
    <row r="4" spans="1:16" ht="12.75" customHeight="1" x14ac:dyDescent="0.2">
      <c r="A4" s="310"/>
      <c r="B4" s="825" t="s">
        <v>429</v>
      </c>
      <c r="C4" s="825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17.25" customHeight="1" thickBot="1" x14ac:dyDescent="0.25">
      <c r="A5" s="310"/>
      <c r="B5" s="286"/>
      <c r="C5" s="286"/>
      <c r="D5" s="80"/>
      <c r="E5" s="81" t="s">
        <v>47</v>
      </c>
    </row>
    <row r="6" spans="1:16" ht="20.25" customHeight="1" thickTop="1" x14ac:dyDescent="0.2">
      <c r="A6" s="817" t="s">
        <v>0</v>
      </c>
      <c r="B6" s="819" t="s">
        <v>119</v>
      </c>
      <c r="C6" s="819" t="s">
        <v>56</v>
      </c>
      <c r="D6" s="821" t="s">
        <v>57</v>
      </c>
      <c r="E6" s="822"/>
    </row>
    <row r="7" spans="1:16" ht="15.75" customHeight="1" x14ac:dyDescent="0.2">
      <c r="A7" s="818"/>
      <c r="B7" s="820"/>
      <c r="C7" s="820"/>
      <c r="D7" s="823"/>
      <c r="E7" s="824"/>
    </row>
    <row r="8" spans="1:16" ht="30.75" customHeight="1" x14ac:dyDescent="0.25">
      <c r="A8" s="494" t="s">
        <v>116</v>
      </c>
      <c r="B8" s="495" t="s">
        <v>58</v>
      </c>
      <c r="C8" s="496" t="s">
        <v>59</v>
      </c>
      <c r="D8" s="499"/>
      <c r="E8" s="500">
        <v>500</v>
      </c>
    </row>
    <row r="9" spans="1:16" ht="15.75" x14ac:dyDescent="0.25">
      <c r="A9" s="494" t="s">
        <v>117</v>
      </c>
      <c r="B9" s="495" t="s">
        <v>253</v>
      </c>
      <c r="C9" s="496"/>
      <c r="D9" s="499"/>
      <c r="E9" s="500">
        <f>SUM(E10:E12)</f>
        <v>18000</v>
      </c>
      <c r="F9" s="143"/>
    </row>
    <row r="10" spans="1:16" ht="15.75" x14ac:dyDescent="0.25">
      <c r="A10" s="494" t="s">
        <v>118</v>
      </c>
      <c r="B10" s="495"/>
      <c r="C10" s="460" t="s">
        <v>211</v>
      </c>
      <c r="D10" s="501"/>
      <c r="E10" s="502">
        <v>2000</v>
      </c>
    </row>
    <row r="11" spans="1:16" ht="25.5" customHeight="1" x14ac:dyDescent="0.25">
      <c r="A11" s="494" t="s">
        <v>115</v>
      </c>
      <c r="B11" s="495"/>
      <c r="C11" s="460" t="s">
        <v>301</v>
      </c>
      <c r="D11" s="501"/>
      <c r="E11" s="502">
        <v>5000</v>
      </c>
    </row>
    <row r="12" spans="1:16" ht="16.5" thickBot="1" x14ac:dyDescent="0.3">
      <c r="A12" s="494" t="s">
        <v>142</v>
      </c>
      <c r="B12" s="495"/>
      <c r="C12" s="460" t="s">
        <v>295</v>
      </c>
      <c r="D12" s="501"/>
      <c r="E12" s="502">
        <v>11000</v>
      </c>
    </row>
    <row r="13" spans="1:16" ht="21" customHeight="1" thickTop="1" thickBot="1" x14ac:dyDescent="0.3">
      <c r="A13" s="497"/>
      <c r="B13" s="498" t="s">
        <v>61</v>
      </c>
      <c r="C13" s="498"/>
      <c r="D13" s="811">
        <f>E8+E9</f>
        <v>18500</v>
      </c>
      <c r="E13" s="812"/>
    </row>
    <row r="14" spans="1:16" ht="15.75" thickTop="1" x14ac:dyDescent="0.2">
      <c r="A14" s="310"/>
      <c r="B14" s="310"/>
      <c r="C14" s="310"/>
    </row>
    <row r="15" spans="1:16" ht="15" x14ac:dyDescent="0.2">
      <c r="A15" s="310"/>
      <c r="B15" s="310"/>
      <c r="C15" s="310"/>
    </row>
    <row r="16" spans="1:16" ht="15" x14ac:dyDescent="0.2">
      <c r="A16" s="310"/>
      <c r="B16" s="310"/>
      <c r="C16" s="310"/>
    </row>
    <row r="17" spans="1:4" ht="15" x14ac:dyDescent="0.2">
      <c r="A17" s="310"/>
      <c r="B17" s="310"/>
      <c r="C17" s="310"/>
    </row>
    <row r="18" spans="1:4" ht="15" x14ac:dyDescent="0.2">
      <c r="A18" s="310"/>
      <c r="B18" s="310"/>
      <c r="C18" s="310"/>
    </row>
    <row r="19" spans="1:4" ht="15" x14ac:dyDescent="0.2">
      <c r="A19" s="310"/>
      <c r="B19" s="310"/>
      <c r="C19" s="310"/>
    </row>
    <row r="20" spans="1:4" ht="15" x14ac:dyDescent="0.2">
      <c r="A20" s="310"/>
      <c r="B20" s="310"/>
      <c r="C20" s="310"/>
    </row>
    <row r="21" spans="1:4" ht="15" x14ac:dyDescent="0.2">
      <c r="A21" s="310"/>
      <c r="B21" s="310"/>
      <c r="C21" s="310"/>
      <c r="D21" s="144"/>
    </row>
    <row r="22" spans="1:4" ht="15" x14ac:dyDescent="0.2">
      <c r="A22" s="311"/>
      <c r="B22" s="311"/>
      <c r="C22" s="311"/>
    </row>
    <row r="23" spans="1:4" ht="15" x14ac:dyDescent="0.2">
      <c r="A23" s="311"/>
      <c r="B23" s="311"/>
      <c r="C23" s="311"/>
    </row>
    <row r="24" spans="1:4" ht="15" x14ac:dyDescent="0.2">
      <c r="A24" s="311"/>
      <c r="B24" s="311"/>
      <c r="C24" s="311"/>
    </row>
    <row r="25" spans="1:4" ht="3" customHeight="1" x14ac:dyDescent="0.2">
      <c r="A25" s="311"/>
      <c r="B25" s="311"/>
      <c r="C25" s="311"/>
    </row>
    <row r="26" spans="1:4" ht="15" hidden="1" x14ac:dyDescent="0.2">
      <c r="A26" s="311"/>
      <c r="B26" s="311"/>
      <c r="C26" s="311"/>
    </row>
    <row r="27" spans="1:4" ht="15" hidden="1" x14ac:dyDescent="0.2">
      <c r="A27" s="311"/>
      <c r="B27" s="311"/>
      <c r="C27" s="311"/>
      <c r="D27" s="143"/>
    </row>
    <row r="28" spans="1:4" ht="15" hidden="1" x14ac:dyDescent="0.2">
      <c r="A28" s="311"/>
      <c r="B28" s="311"/>
      <c r="C28" s="311"/>
    </row>
    <row r="29" spans="1:4" ht="15" hidden="1" x14ac:dyDescent="0.2">
      <c r="A29" s="311"/>
      <c r="B29" s="311"/>
      <c r="C29" s="311"/>
      <c r="D29" s="145"/>
    </row>
    <row r="30" spans="1:4" ht="15" hidden="1" x14ac:dyDescent="0.2">
      <c r="A30" s="310"/>
      <c r="B30" s="310"/>
      <c r="C30" s="310"/>
    </row>
    <row r="31" spans="1:4" ht="15.75" hidden="1" x14ac:dyDescent="0.2">
      <c r="A31" s="310"/>
      <c r="B31" s="312"/>
      <c r="C31" s="313"/>
      <c r="D31" s="145"/>
    </row>
    <row r="32" spans="1:4" ht="15.75" x14ac:dyDescent="0.2">
      <c r="A32" s="310"/>
      <c r="B32" s="314"/>
      <c r="C32" s="313"/>
      <c r="D32" s="146"/>
    </row>
    <row r="33" spans="1:4" ht="15.75" x14ac:dyDescent="0.2">
      <c r="A33" s="310"/>
      <c r="B33" s="314"/>
      <c r="C33" s="313"/>
      <c r="D33" s="146"/>
    </row>
    <row r="34" spans="1:4" ht="15.75" x14ac:dyDescent="0.2">
      <c r="A34" s="310"/>
      <c r="B34" s="315"/>
      <c r="C34" s="313"/>
      <c r="D34" s="147"/>
    </row>
    <row r="35" spans="1:4" ht="15" x14ac:dyDescent="0.2">
      <c r="A35" s="310"/>
      <c r="B35" s="310"/>
      <c r="C35" s="310"/>
    </row>
    <row r="36" spans="1:4" ht="15" x14ac:dyDescent="0.2">
      <c r="A36" s="310"/>
      <c r="B36" s="310"/>
      <c r="C36" s="310"/>
      <c r="D36" s="144"/>
    </row>
  </sheetData>
  <mergeCells count="9">
    <mergeCell ref="D13:E13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35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2" max="2" width="4.7109375" customWidth="1"/>
    <col min="3" max="3" width="23.7109375" customWidth="1"/>
    <col min="4" max="4" width="10.5703125" customWidth="1"/>
    <col min="9" max="9" width="7.42578125" customWidth="1"/>
    <col min="13" max="13" width="7.7109375" customWidth="1"/>
    <col min="14" max="14" width="8" customWidth="1"/>
    <col min="15" max="15" width="7.85546875" customWidth="1"/>
    <col min="16" max="16" width="8.140625" customWidth="1"/>
    <col min="17" max="17" width="7.7109375" customWidth="1"/>
  </cols>
  <sheetData>
    <row r="2" spans="1:18" x14ac:dyDescent="0.2">
      <c r="B2" s="828" t="s">
        <v>509</v>
      </c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</row>
    <row r="3" spans="1:18" ht="15.75" x14ac:dyDescent="0.2">
      <c r="A3" s="306"/>
      <c r="B3" s="829" t="s">
        <v>529</v>
      </c>
      <c r="C3" s="829"/>
      <c r="D3" s="830"/>
      <c r="E3" s="830"/>
      <c r="F3" s="830"/>
      <c r="G3" s="830"/>
      <c r="H3" s="830"/>
      <c r="I3" s="830"/>
      <c r="J3" s="830"/>
      <c r="K3" s="830"/>
      <c r="L3" s="830"/>
      <c r="M3" s="830"/>
    </row>
    <row r="4" spans="1:18" ht="15.75" x14ac:dyDescent="0.2">
      <c r="A4" s="306"/>
      <c r="B4" s="831"/>
      <c r="C4" s="831"/>
      <c r="D4" s="832"/>
      <c r="E4" s="832"/>
      <c r="F4" s="832"/>
      <c r="G4" s="832"/>
      <c r="H4" s="832"/>
      <c r="I4" s="832"/>
      <c r="J4" s="832"/>
      <c r="K4" s="832"/>
      <c r="L4" s="832"/>
      <c r="M4" s="832"/>
    </row>
    <row r="5" spans="1:18" ht="17.25" customHeight="1" thickBot="1" x14ac:dyDescent="0.25">
      <c r="A5" s="306"/>
      <c r="B5" s="307"/>
      <c r="C5" s="307"/>
      <c r="D5" s="168"/>
      <c r="E5" s="168"/>
      <c r="F5" s="168"/>
      <c r="H5" s="174"/>
      <c r="I5" s="174"/>
      <c r="J5" s="174"/>
      <c r="K5" s="174"/>
      <c r="L5" s="174"/>
      <c r="M5" s="174"/>
      <c r="Q5" s="168" t="s">
        <v>47</v>
      </c>
    </row>
    <row r="6" spans="1:18" ht="20.25" customHeight="1" x14ac:dyDescent="0.25">
      <c r="A6" s="306"/>
      <c r="B6" s="826" t="s">
        <v>279</v>
      </c>
      <c r="C6" s="308" t="s">
        <v>280</v>
      </c>
      <c r="D6" s="169" t="s">
        <v>281</v>
      </c>
      <c r="E6" s="170"/>
      <c r="F6" s="170"/>
      <c r="G6" s="170"/>
      <c r="H6" s="170"/>
      <c r="I6" s="170"/>
      <c r="J6" s="170"/>
      <c r="K6" s="170"/>
      <c r="L6" s="170"/>
      <c r="M6" s="170"/>
      <c r="N6" s="682"/>
      <c r="O6" s="682"/>
      <c r="P6" s="682"/>
      <c r="Q6" s="683"/>
    </row>
    <row r="7" spans="1:18" ht="15.75" customHeight="1" x14ac:dyDescent="0.2">
      <c r="A7" s="306"/>
      <c r="B7" s="827"/>
      <c r="C7" s="691" t="s">
        <v>282</v>
      </c>
      <c r="D7" s="685" t="s">
        <v>283</v>
      </c>
      <c r="E7" s="684">
        <v>2018</v>
      </c>
      <c r="F7" s="684">
        <v>2019</v>
      </c>
      <c r="G7" s="684">
        <v>2020</v>
      </c>
      <c r="H7" s="684">
        <v>2021</v>
      </c>
      <c r="I7" s="684">
        <v>2022</v>
      </c>
      <c r="J7" s="685">
        <v>2023</v>
      </c>
      <c r="K7" s="685">
        <v>2024</v>
      </c>
      <c r="L7" s="685">
        <v>2025</v>
      </c>
      <c r="M7" s="685">
        <v>2026</v>
      </c>
      <c r="N7" s="696">
        <v>2027</v>
      </c>
      <c r="O7" s="696">
        <v>2028</v>
      </c>
      <c r="P7" s="696">
        <v>2029</v>
      </c>
      <c r="Q7" s="697">
        <v>2030</v>
      </c>
    </row>
    <row r="8" spans="1:18" ht="31.5" x14ac:dyDescent="0.2">
      <c r="A8" s="306"/>
      <c r="B8" s="692" t="s">
        <v>116</v>
      </c>
      <c r="C8" s="693" t="s">
        <v>308</v>
      </c>
      <c r="D8" s="171" t="s">
        <v>309</v>
      </c>
      <c r="E8" s="688">
        <v>10715</v>
      </c>
      <c r="F8" s="688">
        <v>9911</v>
      </c>
      <c r="G8" s="688">
        <v>8160</v>
      </c>
      <c r="H8" s="688"/>
      <c r="I8" s="688"/>
      <c r="J8" s="688"/>
      <c r="K8" s="688"/>
      <c r="L8" s="688"/>
      <c r="M8" s="688"/>
      <c r="N8" s="686"/>
      <c r="O8" s="686"/>
      <c r="P8" s="686"/>
      <c r="Q8" s="687"/>
    </row>
    <row r="9" spans="1:18" s="559" customFormat="1" ht="15.75" x14ac:dyDescent="0.2">
      <c r="A9" s="306"/>
      <c r="B9" s="692">
        <v>2</v>
      </c>
      <c r="C9" s="693" t="s">
        <v>530</v>
      </c>
      <c r="D9" s="171">
        <v>2019</v>
      </c>
      <c r="E9" s="688"/>
      <c r="F9" s="688">
        <v>4320</v>
      </c>
      <c r="G9" s="688">
        <v>4320</v>
      </c>
      <c r="H9" s="688">
        <v>34212</v>
      </c>
      <c r="I9" s="688">
        <v>33780</v>
      </c>
      <c r="J9" s="688">
        <v>33348</v>
      </c>
      <c r="K9" s="688">
        <v>32916</v>
      </c>
      <c r="L9" s="688">
        <v>32484</v>
      </c>
      <c r="M9" s="688">
        <v>32052</v>
      </c>
      <c r="N9" s="686">
        <v>31620</v>
      </c>
      <c r="O9" s="686">
        <v>31188</v>
      </c>
      <c r="P9" s="686">
        <v>30756</v>
      </c>
      <c r="Q9" s="687">
        <v>30324</v>
      </c>
      <c r="R9" s="689"/>
    </row>
    <row r="10" spans="1:18" ht="16.5" thickBot="1" x14ac:dyDescent="0.25">
      <c r="A10" s="306"/>
      <c r="B10" s="309"/>
      <c r="C10" s="694" t="s">
        <v>284</v>
      </c>
      <c r="D10" s="172"/>
      <c r="E10" s="173">
        <f>SUM(E8:E8)</f>
        <v>10715</v>
      </c>
      <c r="F10" s="173">
        <f>SUM(F8:F9)</f>
        <v>14231</v>
      </c>
      <c r="G10" s="173">
        <f t="shared" ref="G10:Q10" si="0">SUM(G8:G9)</f>
        <v>12480</v>
      </c>
      <c r="H10" s="173">
        <f t="shared" si="0"/>
        <v>34212</v>
      </c>
      <c r="I10" s="173">
        <f t="shared" si="0"/>
        <v>33780</v>
      </c>
      <c r="J10" s="173">
        <f t="shared" si="0"/>
        <v>33348</v>
      </c>
      <c r="K10" s="173">
        <f t="shared" si="0"/>
        <v>32916</v>
      </c>
      <c r="L10" s="173">
        <f t="shared" si="0"/>
        <v>32484</v>
      </c>
      <c r="M10" s="173">
        <f t="shared" si="0"/>
        <v>32052</v>
      </c>
      <c r="N10" s="173">
        <f t="shared" si="0"/>
        <v>31620</v>
      </c>
      <c r="O10" s="173">
        <f t="shared" si="0"/>
        <v>31188</v>
      </c>
      <c r="P10" s="173">
        <f t="shared" si="0"/>
        <v>30756</v>
      </c>
      <c r="Q10" s="695">
        <f t="shared" si="0"/>
        <v>30324</v>
      </c>
    </row>
    <row r="11" spans="1:18" ht="15" x14ac:dyDescent="0.2">
      <c r="A11" s="306"/>
      <c r="B11" s="306"/>
      <c r="C11" s="306"/>
    </row>
    <row r="12" spans="1:18" ht="15" x14ac:dyDescent="0.2">
      <c r="A12" s="306"/>
      <c r="B12" s="306"/>
      <c r="C12" s="306"/>
    </row>
    <row r="13" spans="1:18" ht="15" x14ac:dyDescent="0.2">
      <c r="A13" s="306"/>
      <c r="B13" s="306"/>
      <c r="C13" s="306"/>
    </row>
    <row r="14" spans="1:18" ht="15" x14ac:dyDescent="0.2">
      <c r="A14" s="306"/>
      <c r="B14" s="306"/>
      <c r="C14" s="306"/>
    </row>
    <row r="15" spans="1:18" ht="15" x14ac:dyDescent="0.2">
      <c r="A15" s="306"/>
      <c r="B15" s="306"/>
      <c r="C15" s="306"/>
    </row>
    <row r="16" spans="1:18" ht="15" x14ac:dyDescent="0.2">
      <c r="A16" s="306"/>
      <c r="B16" s="306"/>
      <c r="C16" s="306"/>
    </row>
    <row r="17" spans="1:3" ht="15" x14ac:dyDescent="0.2">
      <c r="A17" s="306"/>
      <c r="B17" s="306"/>
      <c r="C17" s="306"/>
    </row>
    <row r="18" spans="1:3" ht="15" x14ac:dyDescent="0.2">
      <c r="A18" s="306"/>
      <c r="B18" s="306"/>
      <c r="C18" s="306"/>
    </row>
    <row r="19" spans="1:3" ht="15" x14ac:dyDescent="0.2">
      <c r="A19" s="306"/>
      <c r="B19" s="306"/>
      <c r="C19" s="306"/>
    </row>
    <row r="20" spans="1:3" ht="15" x14ac:dyDescent="0.2">
      <c r="A20" s="306"/>
      <c r="B20" s="306"/>
      <c r="C20" s="306"/>
    </row>
    <row r="21" spans="1:3" ht="15" x14ac:dyDescent="0.2">
      <c r="A21" s="306"/>
      <c r="B21" s="306"/>
      <c r="C21" s="306"/>
    </row>
    <row r="22" spans="1:3" ht="15" x14ac:dyDescent="0.2">
      <c r="A22" s="306"/>
      <c r="B22" s="306"/>
      <c r="C22" s="306"/>
    </row>
    <row r="23" spans="1:3" ht="15" x14ac:dyDescent="0.2">
      <c r="A23" s="306"/>
      <c r="B23" s="306"/>
      <c r="C23" s="306"/>
    </row>
    <row r="24" spans="1:3" ht="15" x14ac:dyDescent="0.2">
      <c r="A24" s="306"/>
      <c r="B24" s="306"/>
      <c r="C24" s="306"/>
    </row>
    <row r="25" spans="1:3" ht="15" x14ac:dyDescent="0.2">
      <c r="A25" s="306"/>
      <c r="B25" s="306"/>
      <c r="C25" s="306"/>
    </row>
    <row r="26" spans="1:3" ht="15" x14ac:dyDescent="0.2">
      <c r="A26" s="306"/>
      <c r="B26" s="306"/>
      <c r="C26" s="306"/>
    </row>
    <row r="27" spans="1:3" ht="15" x14ac:dyDescent="0.2">
      <c r="A27" s="306"/>
      <c r="B27" s="306"/>
      <c r="C27" s="306"/>
    </row>
    <row r="28" spans="1:3" ht="15" x14ac:dyDescent="0.2">
      <c r="A28" s="306"/>
      <c r="B28" s="306"/>
      <c r="C28" s="306"/>
    </row>
    <row r="29" spans="1:3" ht="15" x14ac:dyDescent="0.2">
      <c r="A29" s="306"/>
      <c r="B29" s="306"/>
      <c r="C29" s="306"/>
    </row>
    <row r="30" spans="1:3" ht="15" x14ac:dyDescent="0.2">
      <c r="A30" s="306"/>
      <c r="B30" s="306"/>
      <c r="C30" s="306"/>
    </row>
    <row r="31" spans="1:3" ht="15" x14ac:dyDescent="0.2">
      <c r="A31" s="306"/>
      <c r="B31" s="306"/>
      <c r="C31" s="306"/>
    </row>
    <row r="32" spans="1:3" ht="15" x14ac:dyDescent="0.2">
      <c r="A32" s="306"/>
      <c r="B32" s="306"/>
      <c r="C32" s="306"/>
    </row>
    <row r="33" spans="1:3" ht="15" x14ac:dyDescent="0.2">
      <c r="A33" s="306"/>
      <c r="B33" s="306"/>
      <c r="C33" s="306"/>
    </row>
    <row r="34" spans="1:3" ht="15" x14ac:dyDescent="0.2">
      <c r="A34" s="306"/>
      <c r="B34" s="306"/>
      <c r="C34" s="306"/>
    </row>
    <row r="35" spans="1:3" ht="15" x14ac:dyDescent="0.2">
      <c r="A35" s="306"/>
      <c r="B35" s="306"/>
      <c r="C35" s="306"/>
    </row>
  </sheetData>
  <mergeCells count="4">
    <mergeCell ref="B6:B7"/>
    <mergeCell ref="B2:M2"/>
    <mergeCell ref="B3:M3"/>
    <mergeCell ref="B4:M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0"/>
  </sheetPr>
  <dimension ref="A1:P36"/>
  <sheetViews>
    <sheetView zoomScaleNormal="100" zoomScaleSheetLayoutView="75" workbookViewId="0">
      <selection activeCell="Q10" sqref="Q10"/>
    </sheetView>
  </sheetViews>
  <sheetFormatPr defaultColWidth="8" defaultRowHeight="15.75" x14ac:dyDescent="0.25"/>
  <cols>
    <col min="1" max="1" width="4.42578125" style="121" customWidth="1"/>
    <col min="2" max="2" width="29.7109375" style="117" customWidth="1"/>
    <col min="3" max="3" width="9.140625" style="117" customWidth="1"/>
    <col min="4" max="4" width="8.5703125" style="117" customWidth="1"/>
    <col min="5" max="5" width="9.140625" style="117" customWidth="1"/>
    <col min="6" max="6" width="9.7109375" style="117" customWidth="1"/>
    <col min="7" max="7" width="8.28515625" style="117" customWidth="1"/>
    <col min="8" max="8" width="8.85546875" style="117" customWidth="1"/>
    <col min="9" max="9" width="8.28515625" style="117" customWidth="1"/>
    <col min="10" max="10" width="8.5703125" style="117" customWidth="1"/>
    <col min="11" max="11" width="9.140625" style="117" customWidth="1"/>
    <col min="12" max="12" width="8.140625" style="117" customWidth="1"/>
    <col min="13" max="13" width="8.42578125" style="117" customWidth="1"/>
    <col min="14" max="14" width="8.7109375" style="117" customWidth="1"/>
    <col min="15" max="15" width="10" style="121" customWidth="1"/>
    <col min="16" max="16" width="8.140625" style="117" customWidth="1"/>
    <col min="17" max="17" width="7.7109375" style="117" customWidth="1"/>
    <col min="18" max="25" width="8" style="117"/>
    <col min="26" max="26" width="10.140625" style="117" bestFit="1" customWidth="1"/>
    <col min="27" max="16384" width="8" style="117"/>
  </cols>
  <sheetData>
    <row r="1" spans="1:16" ht="12.75" customHeight="1" x14ac:dyDescent="0.25">
      <c r="A1" s="833" t="s">
        <v>528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</row>
    <row r="2" spans="1:16" ht="19.5" customHeight="1" x14ac:dyDescent="0.25">
      <c r="A2" s="834" t="s">
        <v>430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834"/>
    </row>
    <row r="3" spans="1:16" ht="16.5" customHeight="1" thickBot="1" x14ac:dyDescent="0.3">
      <c r="A3" s="435"/>
      <c r="B3" s="435"/>
      <c r="C3" s="435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 t="s">
        <v>47</v>
      </c>
    </row>
    <row r="4" spans="1:16" s="121" customFormat="1" ht="19.5" customHeight="1" thickTop="1" x14ac:dyDescent="0.25">
      <c r="A4" s="292" t="s">
        <v>141</v>
      </c>
      <c r="B4" s="293" t="s">
        <v>119</v>
      </c>
      <c r="C4" s="293" t="s">
        <v>212</v>
      </c>
      <c r="D4" s="119" t="s">
        <v>213</v>
      </c>
      <c r="E4" s="119" t="s">
        <v>214</v>
      </c>
      <c r="F4" s="119" t="s">
        <v>215</v>
      </c>
      <c r="G4" s="119" t="s">
        <v>216</v>
      </c>
      <c r="H4" s="119" t="s">
        <v>217</v>
      </c>
      <c r="I4" s="119" t="s">
        <v>218</v>
      </c>
      <c r="J4" s="119" t="s">
        <v>219</v>
      </c>
      <c r="K4" s="119" t="s">
        <v>220</v>
      </c>
      <c r="L4" s="119" t="s">
        <v>221</v>
      </c>
      <c r="M4" s="119" t="s">
        <v>222</v>
      </c>
      <c r="N4" s="119" t="s">
        <v>223</v>
      </c>
      <c r="O4" s="120" t="s">
        <v>179</v>
      </c>
    </row>
    <row r="5" spans="1:16" s="122" customFormat="1" ht="17.25" customHeight="1" x14ac:dyDescent="0.2">
      <c r="A5" s="294" t="s">
        <v>116</v>
      </c>
      <c r="B5" s="514" t="s">
        <v>224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23">
        <f t="shared" ref="O5:O12" si="0">SUM(C5:N5)</f>
        <v>0</v>
      </c>
    </row>
    <row r="6" spans="1:16" s="124" customFormat="1" ht="20.25" customHeight="1" x14ac:dyDescent="0.2">
      <c r="A6" s="294" t="s">
        <v>117</v>
      </c>
      <c r="B6" s="295" t="s">
        <v>99</v>
      </c>
      <c r="C6" s="516">
        <v>59570</v>
      </c>
      <c r="D6" s="516">
        <v>59570</v>
      </c>
      <c r="E6" s="516">
        <v>59570</v>
      </c>
      <c r="F6" s="516">
        <v>59570</v>
      </c>
      <c r="G6" s="516">
        <v>59570</v>
      </c>
      <c r="H6" s="516">
        <v>59570</v>
      </c>
      <c r="I6" s="516">
        <v>156270</v>
      </c>
      <c r="J6" s="516">
        <v>56270</v>
      </c>
      <c r="K6" s="516">
        <v>56270</v>
      </c>
      <c r="L6" s="516">
        <v>56270</v>
      </c>
      <c r="M6" s="516">
        <v>56270</v>
      </c>
      <c r="N6" s="516">
        <v>196647</v>
      </c>
      <c r="O6" s="523">
        <f>C6+D6+E6+F6+G6+H6+I6+J6+K6+L6+M6+N6</f>
        <v>935417</v>
      </c>
      <c r="P6" s="123"/>
    </row>
    <row r="7" spans="1:16" s="124" customFormat="1" ht="15.75" customHeight="1" x14ac:dyDescent="0.2">
      <c r="A7" s="294" t="s">
        <v>118</v>
      </c>
      <c r="B7" s="296" t="s">
        <v>188</v>
      </c>
      <c r="C7" s="516">
        <v>4091</v>
      </c>
      <c r="D7" s="516">
        <v>4000</v>
      </c>
      <c r="E7" s="516">
        <v>4000</v>
      </c>
      <c r="F7" s="516">
        <v>10091</v>
      </c>
      <c r="G7" s="516">
        <v>4000</v>
      </c>
      <c r="H7" s="516">
        <v>3500</v>
      </c>
      <c r="I7" s="516">
        <v>4000</v>
      </c>
      <c r="J7" s="516">
        <v>4000</v>
      </c>
      <c r="K7" s="516">
        <v>4000</v>
      </c>
      <c r="L7" s="516">
        <v>4414</v>
      </c>
      <c r="M7" s="516">
        <v>5000</v>
      </c>
      <c r="N7" s="516">
        <v>4000</v>
      </c>
      <c r="O7" s="523">
        <f t="shared" ref="O7:O11" si="1">SUM(C7:N7)</f>
        <v>55096</v>
      </c>
      <c r="P7" s="123"/>
    </row>
    <row r="8" spans="1:16" s="124" customFormat="1" ht="31.5" x14ac:dyDescent="0.2">
      <c r="A8" s="294" t="s">
        <v>115</v>
      </c>
      <c r="B8" s="296" t="s">
        <v>189</v>
      </c>
      <c r="C8" s="516"/>
      <c r="D8" s="516">
        <v>201390</v>
      </c>
      <c r="E8" s="516">
        <v>135082</v>
      </c>
      <c r="F8" s="516">
        <v>300000</v>
      </c>
      <c r="G8" s="516">
        <v>314949</v>
      </c>
      <c r="H8" s="516">
        <v>123575</v>
      </c>
      <c r="I8" s="516">
        <v>150000</v>
      </c>
      <c r="J8" s="516">
        <v>29832</v>
      </c>
      <c r="K8" s="516">
        <v>304500</v>
      </c>
      <c r="L8" s="516">
        <v>279050</v>
      </c>
      <c r="M8" s="516">
        <v>428463</v>
      </c>
      <c r="N8" s="516">
        <v>57437</v>
      </c>
      <c r="O8" s="523">
        <f>SUM(C8:N8)</f>
        <v>2324278</v>
      </c>
      <c r="P8" s="123"/>
    </row>
    <row r="9" spans="1:16" s="124" customFormat="1" x14ac:dyDescent="0.2">
      <c r="A9" s="294" t="s">
        <v>142</v>
      </c>
      <c r="B9" s="296" t="s">
        <v>1</v>
      </c>
      <c r="C9" s="516">
        <v>100</v>
      </c>
      <c r="D9" s="516">
        <v>100</v>
      </c>
      <c r="E9" s="516">
        <v>225650</v>
      </c>
      <c r="F9" s="516">
        <v>150</v>
      </c>
      <c r="G9" s="516">
        <v>150</v>
      </c>
      <c r="H9" s="516">
        <v>100</v>
      </c>
      <c r="I9" s="516">
        <v>100</v>
      </c>
      <c r="J9" s="516">
        <v>100</v>
      </c>
      <c r="K9" s="516">
        <v>350000</v>
      </c>
      <c r="L9" s="516">
        <v>100</v>
      </c>
      <c r="M9" s="516">
        <v>500</v>
      </c>
      <c r="N9" s="516">
        <v>181000</v>
      </c>
      <c r="O9" s="523">
        <f t="shared" si="1"/>
        <v>758050</v>
      </c>
      <c r="P9" s="123"/>
    </row>
    <row r="10" spans="1:16" s="124" customFormat="1" x14ac:dyDescent="0.2">
      <c r="A10" s="294" t="s">
        <v>143</v>
      </c>
      <c r="B10" s="296" t="s">
        <v>234</v>
      </c>
      <c r="C10" s="516">
        <v>38000</v>
      </c>
      <c r="D10" s="516">
        <v>13000</v>
      </c>
      <c r="E10" s="516">
        <v>33000</v>
      </c>
      <c r="F10" s="516">
        <v>40000</v>
      </c>
      <c r="G10" s="516">
        <v>28164</v>
      </c>
      <c r="H10" s="516">
        <v>20000</v>
      </c>
      <c r="I10" s="516">
        <v>16000</v>
      </c>
      <c r="J10" s="516">
        <v>27500</v>
      </c>
      <c r="K10" s="516">
        <v>25000</v>
      </c>
      <c r="L10" s="516">
        <v>39882</v>
      </c>
      <c r="M10" s="516">
        <v>12000</v>
      </c>
      <c r="N10" s="516">
        <v>13000</v>
      </c>
      <c r="O10" s="523">
        <f t="shared" si="1"/>
        <v>305546</v>
      </c>
      <c r="P10" s="123"/>
    </row>
    <row r="11" spans="1:16" s="124" customFormat="1" x14ac:dyDescent="0.2">
      <c r="A11" s="294" t="s">
        <v>144</v>
      </c>
      <c r="B11" s="296" t="s">
        <v>235</v>
      </c>
      <c r="C11" s="516"/>
      <c r="D11" s="516"/>
      <c r="E11" s="516">
        <v>100853</v>
      </c>
      <c r="F11" s="516"/>
      <c r="G11" s="516">
        <v>25081</v>
      </c>
      <c r="H11" s="516"/>
      <c r="I11" s="516"/>
      <c r="J11" s="516"/>
      <c r="K11" s="516">
        <v>35883</v>
      </c>
      <c r="L11" s="516"/>
      <c r="M11" s="516"/>
      <c r="N11" s="516"/>
      <c r="O11" s="523">
        <f t="shared" si="1"/>
        <v>161817</v>
      </c>
      <c r="P11" s="123"/>
    </row>
    <row r="12" spans="1:16" s="124" customFormat="1" ht="31.5" x14ac:dyDescent="0.2">
      <c r="A12" s="294" t="s">
        <v>145</v>
      </c>
      <c r="B12" s="296" t="s">
        <v>236</v>
      </c>
      <c r="C12" s="516">
        <v>40</v>
      </c>
      <c r="D12" s="516">
        <v>40</v>
      </c>
      <c r="E12" s="516">
        <v>40</v>
      </c>
      <c r="F12" s="516">
        <v>40</v>
      </c>
      <c r="G12" s="516">
        <v>40</v>
      </c>
      <c r="H12" s="516">
        <v>40</v>
      </c>
      <c r="I12" s="516">
        <v>40</v>
      </c>
      <c r="J12" s="516">
        <v>40</v>
      </c>
      <c r="K12" s="516">
        <v>40</v>
      </c>
      <c r="L12" s="516">
        <v>1000</v>
      </c>
      <c r="M12" s="516">
        <v>40</v>
      </c>
      <c r="N12" s="516">
        <v>100</v>
      </c>
      <c r="O12" s="523">
        <f t="shared" si="0"/>
        <v>1500</v>
      </c>
      <c r="P12" s="123"/>
    </row>
    <row r="13" spans="1:16" s="124" customFormat="1" ht="31.5" x14ac:dyDescent="0.2">
      <c r="A13" s="294" t="s">
        <v>146</v>
      </c>
      <c r="B13" s="296" t="s">
        <v>237</v>
      </c>
      <c r="C13" s="516">
        <v>400</v>
      </c>
      <c r="D13" s="516">
        <v>400</v>
      </c>
      <c r="E13" s="516">
        <v>500</v>
      </c>
      <c r="F13" s="516">
        <v>400</v>
      </c>
      <c r="G13" s="516">
        <v>500</v>
      </c>
      <c r="H13" s="516">
        <v>500</v>
      </c>
      <c r="I13" s="516">
        <v>400</v>
      </c>
      <c r="J13" s="516">
        <v>400</v>
      </c>
      <c r="K13" s="516">
        <v>500</v>
      </c>
      <c r="L13" s="516">
        <v>400</v>
      </c>
      <c r="M13" s="516">
        <v>410</v>
      </c>
      <c r="N13" s="516">
        <v>2190</v>
      </c>
      <c r="O13" s="523">
        <f>SUM(C13:N13)</f>
        <v>7000</v>
      </c>
      <c r="P13" s="123"/>
    </row>
    <row r="14" spans="1:16" s="124" customFormat="1" ht="16.5" thickBot="1" x14ac:dyDescent="0.25">
      <c r="A14" s="294" t="s">
        <v>147</v>
      </c>
      <c r="B14" s="517" t="s">
        <v>193</v>
      </c>
      <c r="C14" s="516">
        <v>83670</v>
      </c>
      <c r="D14" s="516">
        <v>83670</v>
      </c>
      <c r="E14" s="516">
        <v>83670</v>
      </c>
      <c r="F14" s="516">
        <v>83670</v>
      </c>
      <c r="G14" s="516">
        <v>83670</v>
      </c>
      <c r="H14" s="516">
        <v>82508</v>
      </c>
      <c r="I14" s="516">
        <v>83670</v>
      </c>
      <c r="J14" s="516">
        <v>83670</v>
      </c>
      <c r="K14" s="516">
        <v>83670</v>
      </c>
      <c r="L14" s="516">
        <v>83670</v>
      </c>
      <c r="M14" s="516">
        <v>83670</v>
      </c>
      <c r="N14" s="516">
        <v>383681</v>
      </c>
      <c r="O14" s="523">
        <f>SUM(C14:N14)</f>
        <v>1302889</v>
      </c>
      <c r="P14" s="123"/>
    </row>
    <row r="15" spans="1:16" s="122" customFormat="1" ht="20.25" customHeight="1" thickTop="1" thickBot="1" x14ac:dyDescent="0.25">
      <c r="A15" s="294" t="s">
        <v>148</v>
      </c>
      <c r="B15" s="518" t="s">
        <v>225</v>
      </c>
      <c r="C15" s="519">
        <f t="shared" ref="C15:N15" si="2">SUM(C6:C14)</f>
        <v>185871</v>
      </c>
      <c r="D15" s="519">
        <f t="shared" si="2"/>
        <v>362170</v>
      </c>
      <c r="E15" s="519">
        <f t="shared" si="2"/>
        <v>642365</v>
      </c>
      <c r="F15" s="519">
        <f t="shared" si="2"/>
        <v>493921</v>
      </c>
      <c r="G15" s="519">
        <f t="shared" si="2"/>
        <v>516124</v>
      </c>
      <c r="H15" s="519">
        <f t="shared" si="2"/>
        <v>289793</v>
      </c>
      <c r="I15" s="519">
        <f t="shared" si="2"/>
        <v>410480</v>
      </c>
      <c r="J15" s="519">
        <f t="shared" si="2"/>
        <v>201812</v>
      </c>
      <c r="K15" s="519">
        <f t="shared" si="2"/>
        <v>859863</v>
      </c>
      <c r="L15" s="519">
        <f t="shared" si="2"/>
        <v>464786</v>
      </c>
      <c r="M15" s="519">
        <f t="shared" si="2"/>
        <v>586353</v>
      </c>
      <c r="N15" s="519">
        <f t="shared" si="2"/>
        <v>838055</v>
      </c>
      <c r="O15" s="524">
        <f>SUM(C15:N15)</f>
        <v>5851593</v>
      </c>
      <c r="P15" s="125"/>
    </row>
    <row r="16" spans="1:16" s="122" customFormat="1" ht="14.25" customHeight="1" thickTop="1" x14ac:dyDescent="0.2">
      <c r="A16" s="294" t="s">
        <v>149</v>
      </c>
      <c r="B16" s="514" t="s">
        <v>300</v>
      </c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23"/>
      <c r="P16" s="125"/>
    </row>
    <row r="17" spans="1:16" s="124" customFormat="1" x14ac:dyDescent="0.2">
      <c r="A17" s="294" t="s">
        <v>184</v>
      </c>
      <c r="B17" s="297" t="s">
        <v>206</v>
      </c>
      <c r="C17" s="516">
        <v>43340</v>
      </c>
      <c r="D17" s="516">
        <v>45230</v>
      </c>
      <c r="E17" s="516">
        <v>45250</v>
      </c>
      <c r="F17" s="516">
        <v>45200</v>
      </c>
      <c r="G17" s="516">
        <v>47001</v>
      </c>
      <c r="H17" s="516">
        <v>45250</v>
      </c>
      <c r="I17" s="516">
        <v>45260</v>
      </c>
      <c r="J17" s="516">
        <v>45250</v>
      </c>
      <c r="K17" s="516">
        <v>45250</v>
      </c>
      <c r="L17" s="516">
        <v>45240</v>
      </c>
      <c r="M17" s="516">
        <v>45250</v>
      </c>
      <c r="N17" s="516">
        <v>45250</v>
      </c>
      <c r="O17" s="523">
        <f t="shared" ref="O17:O26" si="3">SUM(C17:N17)</f>
        <v>542771</v>
      </c>
      <c r="P17" s="123"/>
    </row>
    <row r="18" spans="1:16" s="124" customFormat="1" x14ac:dyDescent="0.2">
      <c r="A18" s="294" t="s">
        <v>187</v>
      </c>
      <c r="B18" s="247" t="s">
        <v>43</v>
      </c>
      <c r="C18" s="516">
        <v>9120</v>
      </c>
      <c r="D18" s="516">
        <v>8970</v>
      </c>
      <c r="E18" s="516">
        <v>8980</v>
      </c>
      <c r="F18" s="516">
        <v>8980</v>
      </c>
      <c r="G18" s="516">
        <v>9980</v>
      </c>
      <c r="H18" s="516">
        <v>8960</v>
      </c>
      <c r="I18" s="516">
        <v>8970</v>
      </c>
      <c r="J18" s="516">
        <v>8970</v>
      </c>
      <c r="K18" s="516">
        <v>8970</v>
      </c>
      <c r="L18" s="516">
        <v>8670</v>
      </c>
      <c r="M18" s="516">
        <v>8670</v>
      </c>
      <c r="N18" s="516">
        <v>9865</v>
      </c>
      <c r="O18" s="523">
        <f t="shared" si="3"/>
        <v>109105</v>
      </c>
      <c r="P18" s="123"/>
    </row>
    <row r="19" spans="1:16" s="124" customFormat="1" x14ac:dyDescent="0.2">
      <c r="A19" s="294" t="s">
        <v>226</v>
      </c>
      <c r="B19" s="298" t="s">
        <v>208</v>
      </c>
      <c r="C19" s="516">
        <v>57200</v>
      </c>
      <c r="D19" s="516">
        <v>57500</v>
      </c>
      <c r="E19" s="516">
        <v>58100</v>
      </c>
      <c r="F19" s="516">
        <v>57100</v>
      </c>
      <c r="G19" s="516">
        <v>57500</v>
      </c>
      <c r="H19" s="516">
        <v>56900</v>
      </c>
      <c r="I19" s="516">
        <v>59800</v>
      </c>
      <c r="J19" s="516">
        <v>59900</v>
      </c>
      <c r="K19" s="516">
        <v>58500</v>
      </c>
      <c r="L19" s="516">
        <v>58800</v>
      </c>
      <c r="M19" s="516">
        <v>58800</v>
      </c>
      <c r="N19" s="516">
        <v>52659</v>
      </c>
      <c r="O19" s="523">
        <f t="shared" si="3"/>
        <v>692759</v>
      </c>
      <c r="P19" s="123"/>
    </row>
    <row r="20" spans="1:16" s="124" customFormat="1" x14ac:dyDescent="0.2">
      <c r="A20" s="294" t="s">
        <v>227</v>
      </c>
      <c r="B20" s="298" t="s">
        <v>105</v>
      </c>
      <c r="C20" s="516">
        <v>2910</v>
      </c>
      <c r="D20" s="516">
        <v>2910</v>
      </c>
      <c r="E20" s="516">
        <v>2500</v>
      </c>
      <c r="F20" s="516">
        <v>2910</v>
      </c>
      <c r="G20" s="516">
        <v>2000</v>
      </c>
      <c r="H20" s="516">
        <v>2000</v>
      </c>
      <c r="I20" s="516">
        <v>2910</v>
      </c>
      <c r="J20" s="516">
        <v>2910</v>
      </c>
      <c r="K20" s="516">
        <v>2000</v>
      </c>
      <c r="L20" s="516">
        <v>2410</v>
      </c>
      <c r="M20" s="516">
        <v>2410</v>
      </c>
      <c r="N20" s="516">
        <v>2130</v>
      </c>
      <c r="O20" s="523">
        <f t="shared" si="3"/>
        <v>30000</v>
      </c>
      <c r="P20" s="123"/>
    </row>
    <row r="21" spans="1:16" s="124" customFormat="1" x14ac:dyDescent="0.2">
      <c r="A21" s="294" t="s">
        <v>228</v>
      </c>
      <c r="B21" s="298" t="s">
        <v>106</v>
      </c>
      <c r="C21" s="516">
        <v>65925</v>
      </c>
      <c r="D21" s="516">
        <v>65925</v>
      </c>
      <c r="E21" s="516">
        <v>65925</v>
      </c>
      <c r="F21" s="516">
        <v>65969</v>
      </c>
      <c r="G21" s="516">
        <v>65945</v>
      </c>
      <c r="H21" s="516">
        <v>65925</v>
      </c>
      <c r="I21" s="516">
        <v>65925</v>
      </c>
      <c r="J21" s="516">
        <v>65925</v>
      </c>
      <c r="K21" s="516">
        <v>65925</v>
      </c>
      <c r="L21" s="516">
        <v>65925</v>
      </c>
      <c r="M21" s="516">
        <v>65925</v>
      </c>
      <c r="N21" s="516">
        <v>65927</v>
      </c>
      <c r="O21" s="523">
        <f t="shared" si="3"/>
        <v>791166</v>
      </c>
      <c r="P21" s="123"/>
    </row>
    <row r="22" spans="1:16" s="124" customFormat="1" x14ac:dyDescent="0.2">
      <c r="A22" s="294" t="s">
        <v>229</v>
      </c>
      <c r="B22" s="298" t="s">
        <v>102</v>
      </c>
      <c r="C22" s="516">
        <v>500</v>
      </c>
      <c r="D22" s="516"/>
      <c r="E22" s="516">
        <v>500</v>
      </c>
      <c r="F22" s="516"/>
      <c r="G22" s="516">
        <v>500</v>
      </c>
      <c r="H22" s="516"/>
      <c r="I22" s="516">
        <v>500</v>
      </c>
      <c r="J22" s="516"/>
      <c r="K22" s="516">
        <v>500</v>
      </c>
      <c r="L22" s="516"/>
      <c r="M22" s="516">
        <v>500</v>
      </c>
      <c r="N22" s="516"/>
      <c r="O22" s="523">
        <f t="shared" si="3"/>
        <v>3000</v>
      </c>
      <c r="P22" s="123"/>
    </row>
    <row r="23" spans="1:16" s="124" customFormat="1" x14ac:dyDescent="0.2">
      <c r="A23" s="294" t="s">
        <v>230</v>
      </c>
      <c r="B23" s="298" t="s">
        <v>103</v>
      </c>
      <c r="C23" s="516">
        <v>400000</v>
      </c>
      <c r="D23" s="516">
        <v>38458</v>
      </c>
      <c r="E23" s="516">
        <v>150000</v>
      </c>
      <c r="F23" s="516">
        <v>360000</v>
      </c>
      <c r="G23" s="516">
        <v>218668</v>
      </c>
      <c r="H23" s="516">
        <v>376903</v>
      </c>
      <c r="I23" s="516">
        <v>300000</v>
      </c>
      <c r="J23" s="516">
        <v>113500</v>
      </c>
      <c r="K23" s="516">
        <v>310000</v>
      </c>
      <c r="L23" s="516">
        <v>500000</v>
      </c>
      <c r="M23" s="516">
        <v>215935</v>
      </c>
      <c r="N23" s="516">
        <v>203070</v>
      </c>
      <c r="O23" s="523">
        <f t="shared" si="3"/>
        <v>3186534</v>
      </c>
      <c r="P23" s="123"/>
    </row>
    <row r="24" spans="1:16" s="124" customFormat="1" x14ac:dyDescent="0.2">
      <c r="A24" s="294" t="s">
        <v>231</v>
      </c>
      <c r="B24" s="298" t="s">
        <v>104</v>
      </c>
      <c r="C24" s="516"/>
      <c r="D24" s="516"/>
      <c r="E24" s="516"/>
      <c r="F24" s="516">
        <v>5000</v>
      </c>
      <c r="G24" s="516"/>
      <c r="H24" s="516">
        <v>60000</v>
      </c>
      <c r="I24" s="516">
        <v>52574</v>
      </c>
      <c r="J24" s="516">
        <v>30731</v>
      </c>
      <c r="K24" s="516">
        <v>15000</v>
      </c>
      <c r="L24" s="516">
        <v>5668</v>
      </c>
      <c r="M24" s="516">
        <v>40000</v>
      </c>
      <c r="N24" s="516">
        <v>7538</v>
      </c>
      <c r="O24" s="523">
        <f t="shared" si="3"/>
        <v>216511</v>
      </c>
      <c r="P24" s="123"/>
    </row>
    <row r="25" spans="1:16" s="124" customFormat="1" ht="16.5" thickBot="1" x14ac:dyDescent="0.25">
      <c r="A25" s="299" t="s">
        <v>232</v>
      </c>
      <c r="B25" s="300" t="s">
        <v>296</v>
      </c>
      <c r="C25" s="520">
        <v>23300</v>
      </c>
      <c r="D25" s="520">
        <v>24000</v>
      </c>
      <c r="E25" s="520">
        <v>23000</v>
      </c>
      <c r="F25" s="520">
        <v>23000</v>
      </c>
      <c r="G25" s="520">
        <v>24000</v>
      </c>
      <c r="H25" s="520">
        <v>24000</v>
      </c>
      <c r="I25" s="520">
        <v>23000</v>
      </c>
      <c r="J25" s="520">
        <v>23300</v>
      </c>
      <c r="K25" s="520">
        <v>23300</v>
      </c>
      <c r="L25" s="520">
        <v>23300</v>
      </c>
      <c r="M25" s="520">
        <v>24000</v>
      </c>
      <c r="N25" s="520">
        <v>21547</v>
      </c>
      <c r="O25" s="523">
        <f t="shared" si="3"/>
        <v>279747</v>
      </c>
      <c r="P25" s="123"/>
    </row>
    <row r="26" spans="1:16" s="122" customFormat="1" ht="20.25" customHeight="1" thickTop="1" thickBot="1" x14ac:dyDescent="0.25">
      <c r="A26" s="301" t="s">
        <v>232</v>
      </c>
      <c r="B26" s="521" t="s">
        <v>233</v>
      </c>
      <c r="C26" s="522">
        <f t="shared" ref="C26:N26" si="4">SUM(C17:C25)</f>
        <v>602295</v>
      </c>
      <c r="D26" s="522">
        <f t="shared" si="4"/>
        <v>242993</v>
      </c>
      <c r="E26" s="522">
        <f t="shared" si="4"/>
        <v>354255</v>
      </c>
      <c r="F26" s="522">
        <f t="shared" si="4"/>
        <v>568159</v>
      </c>
      <c r="G26" s="522">
        <f t="shared" si="4"/>
        <v>425594</v>
      </c>
      <c r="H26" s="522">
        <f t="shared" si="4"/>
        <v>639938</v>
      </c>
      <c r="I26" s="522">
        <f t="shared" si="4"/>
        <v>558939</v>
      </c>
      <c r="J26" s="522">
        <f t="shared" si="4"/>
        <v>350486</v>
      </c>
      <c r="K26" s="522">
        <f t="shared" si="4"/>
        <v>529445</v>
      </c>
      <c r="L26" s="522">
        <f t="shared" si="4"/>
        <v>710013</v>
      </c>
      <c r="M26" s="522">
        <f t="shared" si="4"/>
        <v>461490</v>
      </c>
      <c r="N26" s="522">
        <f t="shared" si="4"/>
        <v>407986</v>
      </c>
      <c r="O26" s="525">
        <f t="shared" si="3"/>
        <v>5851593</v>
      </c>
      <c r="P26" s="126"/>
    </row>
    <row r="27" spans="1:16" ht="16.5" thickTop="1" x14ac:dyDescent="0.25">
      <c r="A27" s="302"/>
      <c r="B27" s="303"/>
      <c r="C27" s="303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7"/>
    </row>
    <row r="28" spans="1:16" x14ac:dyDescent="0.25">
      <c r="A28" s="302"/>
      <c r="B28" s="304"/>
      <c r="C28" s="304"/>
    </row>
    <row r="29" spans="1:16" x14ac:dyDescent="0.25">
      <c r="A29" s="305"/>
      <c r="B29" s="304"/>
      <c r="C29" s="304"/>
    </row>
    <row r="30" spans="1:16" x14ac:dyDescent="0.25">
      <c r="A30" s="305"/>
      <c r="B30" s="304"/>
      <c r="C30" s="304"/>
    </row>
    <row r="31" spans="1:16" x14ac:dyDescent="0.25">
      <c r="A31" s="305"/>
      <c r="B31" s="304"/>
      <c r="C31" s="304"/>
    </row>
    <row r="32" spans="1:16" x14ac:dyDescent="0.25">
      <c r="A32" s="305"/>
      <c r="B32" s="304"/>
      <c r="C32" s="304"/>
    </row>
    <row r="33" spans="1:3" x14ac:dyDescent="0.25">
      <c r="A33" s="305"/>
      <c r="B33" s="304"/>
      <c r="C33" s="304"/>
    </row>
    <row r="34" spans="1:3" x14ac:dyDescent="0.25">
      <c r="A34" s="305"/>
      <c r="B34" s="304"/>
      <c r="C34" s="304"/>
    </row>
    <row r="35" spans="1:3" x14ac:dyDescent="0.25">
      <c r="A35" s="305"/>
      <c r="B35" s="304"/>
      <c r="C35" s="304"/>
    </row>
    <row r="36" spans="1:3" x14ac:dyDescent="0.25">
      <c r="A36" s="305"/>
      <c r="B36" s="304"/>
      <c r="C36" s="304"/>
    </row>
  </sheetData>
  <mergeCells count="2">
    <mergeCell ref="A1:O1"/>
    <mergeCell ref="A2:O2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view="pageBreakPreview" zoomScale="75" zoomScaleNormal="100" zoomScaleSheetLayoutView="75" workbookViewId="0">
      <selection activeCell="Q10" sqref="Q10"/>
    </sheetView>
  </sheetViews>
  <sheetFormatPr defaultColWidth="8" defaultRowHeight="12.75" x14ac:dyDescent="0.2"/>
  <cols>
    <col min="1" max="1" width="5.5703125" style="79" customWidth="1"/>
    <col min="2" max="2" width="35.28515625" style="85" customWidth="1"/>
    <col min="3" max="3" width="23.7109375" style="85" customWidth="1"/>
    <col min="4" max="4" width="19.42578125" style="85" customWidth="1"/>
    <col min="5" max="5" width="17.28515625" style="85" customWidth="1"/>
    <col min="6" max="8" width="8" style="85"/>
    <col min="9" max="9" width="7.42578125" style="85" customWidth="1"/>
    <col min="10" max="12" width="8" style="85"/>
    <col min="13" max="13" width="7.7109375" style="85" customWidth="1"/>
    <col min="14" max="14" width="8" style="85"/>
    <col min="15" max="15" width="7.85546875" style="85" customWidth="1"/>
    <col min="16" max="16" width="8.140625" style="85" customWidth="1"/>
    <col min="17" max="17" width="7.7109375" style="85" customWidth="1"/>
    <col min="18" max="16384" width="8" style="85"/>
  </cols>
  <sheetData>
    <row r="1" spans="1:10" ht="12.75" customHeight="1" x14ac:dyDescent="0.2">
      <c r="A1" s="813"/>
      <c r="B1" s="813"/>
      <c r="C1" s="813"/>
      <c r="D1" s="813"/>
      <c r="E1" s="813"/>
      <c r="F1" s="84"/>
      <c r="G1" s="84"/>
      <c r="H1" s="84"/>
      <c r="I1" s="84"/>
      <c r="J1" s="84"/>
    </row>
    <row r="2" spans="1:10" x14ac:dyDescent="0.2">
      <c r="A2" s="836" t="s">
        <v>527</v>
      </c>
      <c r="B2" s="836"/>
      <c r="C2" s="836"/>
      <c r="D2" s="836"/>
      <c r="E2" s="836"/>
      <c r="F2" s="86"/>
      <c r="G2" s="86"/>
      <c r="H2" s="86"/>
      <c r="I2" s="86"/>
      <c r="J2" s="86"/>
    </row>
    <row r="3" spans="1:10" ht="15.75" x14ac:dyDescent="0.2">
      <c r="A3" s="815" t="s">
        <v>68</v>
      </c>
      <c r="B3" s="815"/>
      <c r="C3" s="815"/>
      <c r="D3" s="816"/>
      <c r="E3" s="816"/>
    </row>
    <row r="4" spans="1:10" ht="15.75" x14ac:dyDescent="0.2">
      <c r="A4" s="815" t="s">
        <v>69</v>
      </c>
      <c r="B4" s="815"/>
      <c r="C4" s="815"/>
      <c r="D4" s="835"/>
      <c r="E4" s="835"/>
    </row>
    <row r="5" spans="1:10" s="87" customFormat="1" ht="17.25" customHeight="1" thickBot="1" x14ac:dyDescent="0.25">
      <c r="A5" s="278"/>
      <c r="B5" s="279"/>
      <c r="C5" s="279"/>
      <c r="E5" s="105" t="s">
        <v>156</v>
      </c>
    </row>
    <row r="6" spans="1:10" s="90" customFormat="1" ht="36.75" customHeight="1" thickBot="1" x14ac:dyDescent="0.25">
      <c r="A6" s="280" t="s">
        <v>141</v>
      </c>
      <c r="B6" s="281" t="s">
        <v>63</v>
      </c>
      <c r="C6" s="281" t="s">
        <v>64</v>
      </c>
      <c r="D6" s="88" t="s">
        <v>70</v>
      </c>
      <c r="E6" s="89" t="s">
        <v>71</v>
      </c>
    </row>
    <row r="7" spans="1:10" ht="31.5" customHeight="1" x14ac:dyDescent="0.2">
      <c r="A7" s="290" t="s">
        <v>116</v>
      </c>
      <c r="B7" s="291" t="s">
        <v>72</v>
      </c>
      <c r="C7" s="291">
        <v>39000</v>
      </c>
      <c r="D7" s="182">
        <v>39880</v>
      </c>
      <c r="E7" s="181">
        <v>1880</v>
      </c>
      <c r="G7" s="92"/>
    </row>
    <row r="8" spans="1:10" ht="24.75" customHeight="1" x14ac:dyDescent="0.2">
      <c r="A8" s="282" t="s">
        <v>117</v>
      </c>
      <c r="B8" s="283" t="s">
        <v>73</v>
      </c>
      <c r="C8" s="283">
        <v>76000</v>
      </c>
      <c r="D8" s="93">
        <v>36754</v>
      </c>
      <c r="E8" s="94">
        <v>754</v>
      </c>
      <c r="G8" s="92"/>
    </row>
    <row r="9" spans="1:10" ht="18" customHeight="1" thickBot="1" x14ac:dyDescent="0.25">
      <c r="A9" s="284"/>
      <c r="B9" s="285" t="s">
        <v>179</v>
      </c>
      <c r="C9" s="285">
        <f>SUM(C7:C8)</f>
        <v>115000</v>
      </c>
      <c r="D9" s="95">
        <f>SUM(D7:D8)</f>
        <v>76634</v>
      </c>
      <c r="E9" s="91">
        <f>SUM(E7:E8)</f>
        <v>2634</v>
      </c>
    </row>
    <row r="10" spans="1:10" ht="15.75" x14ac:dyDescent="0.2">
      <c r="A10" s="286"/>
      <c r="B10" s="287"/>
      <c r="C10" s="287"/>
    </row>
    <row r="11" spans="1:10" ht="15.75" x14ac:dyDescent="0.2">
      <c r="A11" s="286"/>
      <c r="B11" s="287"/>
      <c r="C11" s="287"/>
    </row>
    <row r="12" spans="1:10" ht="15.75" x14ac:dyDescent="0.2">
      <c r="A12" s="286"/>
      <c r="B12" s="287"/>
      <c r="C12" s="287"/>
    </row>
    <row r="13" spans="1:10" ht="15.75" x14ac:dyDescent="0.2">
      <c r="A13" s="286"/>
      <c r="B13" s="287"/>
      <c r="C13" s="287"/>
    </row>
    <row r="14" spans="1:10" ht="15.75" x14ac:dyDescent="0.2">
      <c r="A14" s="286"/>
      <c r="B14" s="287"/>
      <c r="C14" s="287"/>
    </row>
    <row r="15" spans="1:10" ht="15.75" x14ac:dyDescent="0.2">
      <c r="A15" s="286"/>
      <c r="B15" s="287"/>
      <c r="C15" s="287"/>
    </row>
    <row r="16" spans="1:10" ht="15.75" x14ac:dyDescent="0.2">
      <c r="A16" s="286"/>
      <c r="B16" s="287"/>
      <c r="C16" s="287"/>
    </row>
    <row r="17" spans="1:4" ht="15.75" x14ac:dyDescent="0.2">
      <c r="A17" s="286"/>
      <c r="B17" s="287"/>
      <c r="C17" s="287"/>
    </row>
    <row r="18" spans="1:4" ht="15.75" x14ac:dyDescent="0.2">
      <c r="A18" s="286"/>
      <c r="B18" s="287"/>
      <c r="C18" s="287"/>
    </row>
    <row r="19" spans="1:4" ht="15.75" x14ac:dyDescent="0.2">
      <c r="A19" s="286"/>
      <c r="B19" s="287"/>
      <c r="C19" s="287"/>
    </row>
    <row r="20" spans="1:4" ht="15.75" x14ac:dyDescent="0.2">
      <c r="A20" s="286"/>
      <c r="B20" s="287"/>
      <c r="C20" s="287"/>
    </row>
    <row r="21" spans="1:4" ht="15.75" x14ac:dyDescent="0.2">
      <c r="A21" s="286"/>
      <c r="B21" s="287"/>
      <c r="C21" s="287"/>
    </row>
    <row r="22" spans="1:4" ht="15.75" x14ac:dyDescent="0.2">
      <c r="A22" s="286"/>
      <c r="B22" s="287"/>
      <c r="C22" s="287"/>
    </row>
    <row r="23" spans="1:4" ht="15.75" x14ac:dyDescent="0.2">
      <c r="A23" s="286"/>
      <c r="B23" s="287"/>
      <c r="C23" s="287"/>
    </row>
    <row r="24" spans="1:4" ht="15.75" x14ac:dyDescent="0.2">
      <c r="A24" s="288"/>
      <c r="B24" s="289"/>
      <c r="C24" s="289"/>
    </row>
    <row r="25" spans="1:4" ht="15.75" x14ac:dyDescent="0.2">
      <c r="A25" s="288"/>
      <c r="B25" s="289"/>
      <c r="C25" s="289"/>
    </row>
    <row r="26" spans="1:4" ht="15.75" x14ac:dyDescent="0.2">
      <c r="A26" s="288"/>
      <c r="B26" s="289"/>
      <c r="C26" s="289"/>
    </row>
    <row r="27" spans="1:4" ht="15.75" x14ac:dyDescent="0.2">
      <c r="A27" s="288"/>
      <c r="B27" s="289"/>
      <c r="C27" s="289"/>
    </row>
    <row r="28" spans="1:4" ht="15.75" x14ac:dyDescent="0.2">
      <c r="A28" s="288"/>
      <c r="B28" s="289"/>
      <c r="C28" s="289"/>
    </row>
    <row r="29" spans="1:4" ht="15.75" x14ac:dyDescent="0.2">
      <c r="A29" s="288"/>
      <c r="B29" s="289"/>
      <c r="C29" s="289"/>
    </row>
    <row r="30" spans="1:4" ht="15.75" x14ac:dyDescent="0.2">
      <c r="A30" s="288"/>
      <c r="B30" s="289"/>
      <c r="C30" s="289"/>
    </row>
    <row r="31" spans="1:4" ht="15.75" x14ac:dyDescent="0.2">
      <c r="A31" s="288"/>
      <c r="B31" s="289"/>
      <c r="C31" s="289"/>
      <c r="D31" s="106"/>
    </row>
    <row r="32" spans="1:4" ht="15.75" x14ac:dyDescent="0.2">
      <c r="A32" s="286"/>
      <c r="B32" s="287"/>
      <c r="C32" s="287"/>
    </row>
    <row r="33" spans="1:3" ht="15.75" x14ac:dyDescent="0.2">
      <c r="A33" s="286"/>
      <c r="B33" s="287"/>
      <c r="C33" s="287"/>
    </row>
    <row r="34" spans="1:3" ht="15.75" x14ac:dyDescent="0.2">
      <c r="A34" s="286"/>
      <c r="B34" s="287"/>
      <c r="C34" s="287"/>
    </row>
    <row r="35" spans="1:3" ht="15.75" x14ac:dyDescent="0.2">
      <c r="A35" s="286"/>
      <c r="B35" s="287"/>
      <c r="C35" s="287"/>
    </row>
    <row r="36" spans="1:3" ht="15.75" x14ac:dyDescent="0.2">
      <c r="A36" s="286"/>
      <c r="B36" s="287"/>
      <c r="C36" s="287"/>
    </row>
  </sheetData>
  <mergeCells count="4">
    <mergeCell ref="A3:E3"/>
    <mergeCell ref="A4:E4"/>
    <mergeCell ref="A1:E1"/>
    <mergeCell ref="A2:E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6"/>
  <sheetViews>
    <sheetView view="pageBreakPreview" zoomScale="75" zoomScaleNormal="100" zoomScaleSheetLayoutView="75" workbookViewId="0">
      <selection activeCell="Q10" sqref="Q10"/>
    </sheetView>
  </sheetViews>
  <sheetFormatPr defaultColWidth="8" defaultRowHeight="12.75" x14ac:dyDescent="0.2"/>
  <cols>
    <col min="1" max="1" width="5.5703125" style="79" customWidth="1"/>
    <col min="2" max="2" width="33.42578125" style="85" customWidth="1"/>
    <col min="3" max="3" width="23.7109375" style="85" customWidth="1"/>
    <col min="4" max="8" width="8" style="85"/>
    <col min="9" max="9" width="7.42578125" style="85" customWidth="1"/>
    <col min="10" max="12" width="8" style="85"/>
    <col min="13" max="13" width="7.7109375" style="85" customWidth="1"/>
    <col min="14" max="14" width="8" style="85"/>
    <col min="15" max="15" width="7.85546875" style="85" customWidth="1"/>
    <col min="16" max="16" width="8.140625" style="85" customWidth="1"/>
    <col min="17" max="17" width="7.7109375" style="85" customWidth="1"/>
    <col min="18" max="16384" width="8" style="85"/>
  </cols>
  <sheetData>
    <row r="1" spans="1:8" ht="12.75" customHeight="1" x14ac:dyDescent="0.2">
      <c r="A1" s="813"/>
      <c r="B1" s="813"/>
      <c r="C1" s="813"/>
      <c r="D1" s="84"/>
      <c r="E1" s="84"/>
      <c r="F1" s="84"/>
      <c r="G1" s="84"/>
      <c r="H1" s="84"/>
    </row>
    <row r="2" spans="1:8" x14ac:dyDescent="0.2">
      <c r="A2" s="836" t="s">
        <v>526</v>
      </c>
      <c r="B2" s="836"/>
      <c r="C2" s="836"/>
      <c r="D2" s="86"/>
      <c r="E2" s="86"/>
      <c r="F2" s="86"/>
      <c r="G2" s="86"/>
      <c r="H2" s="86"/>
    </row>
    <row r="3" spans="1:8" ht="15.75" x14ac:dyDescent="0.2">
      <c r="A3" s="815" t="s">
        <v>62</v>
      </c>
      <c r="B3" s="815"/>
      <c r="C3" s="816"/>
    </row>
    <row r="4" spans="1:8" ht="15.75" x14ac:dyDescent="0.2">
      <c r="A4" s="815"/>
      <c r="B4" s="815"/>
      <c r="C4" s="835"/>
    </row>
    <row r="5" spans="1:8" s="87" customFormat="1" ht="17.25" customHeight="1" thickBot="1" x14ac:dyDescent="0.25">
      <c r="A5" s="278"/>
      <c r="B5" s="279"/>
      <c r="D5" s="87" t="s">
        <v>156</v>
      </c>
    </row>
    <row r="6" spans="1:8" s="90" customFormat="1" ht="30.75" customHeight="1" thickBot="1" x14ac:dyDescent="0.25">
      <c r="A6" s="280" t="s">
        <v>141</v>
      </c>
      <c r="B6" s="281" t="s">
        <v>63</v>
      </c>
      <c r="C6" s="89" t="s">
        <v>65</v>
      </c>
    </row>
    <row r="7" spans="1:8" ht="48" customHeight="1" x14ac:dyDescent="0.2">
      <c r="A7" s="282" t="s">
        <v>375</v>
      </c>
      <c r="B7" s="283" t="s">
        <v>66</v>
      </c>
      <c r="C7" s="94">
        <v>160</v>
      </c>
    </row>
    <row r="8" spans="1:8" ht="18" customHeight="1" thickBot="1" x14ac:dyDescent="0.25">
      <c r="A8" s="284"/>
      <c r="B8" s="285" t="s">
        <v>179</v>
      </c>
      <c r="C8" s="91">
        <v>160</v>
      </c>
    </row>
    <row r="9" spans="1:8" ht="15.75" x14ac:dyDescent="0.2">
      <c r="A9" s="286"/>
      <c r="B9" s="287"/>
    </row>
    <row r="10" spans="1:8" ht="15.75" x14ac:dyDescent="0.2">
      <c r="A10" s="286"/>
      <c r="B10" s="287"/>
    </row>
    <row r="11" spans="1:8" ht="15.75" x14ac:dyDescent="0.2">
      <c r="A11" s="286"/>
      <c r="B11" s="287"/>
    </row>
    <row r="12" spans="1:8" ht="15.75" x14ac:dyDescent="0.2">
      <c r="A12" s="286"/>
      <c r="B12" s="287"/>
    </row>
    <row r="13" spans="1:8" ht="15.75" x14ac:dyDescent="0.2">
      <c r="A13" s="286"/>
      <c r="B13" s="287"/>
    </row>
    <row r="14" spans="1:8" ht="15.75" x14ac:dyDescent="0.2">
      <c r="A14" s="286"/>
      <c r="B14" s="287"/>
    </row>
    <row r="15" spans="1:8" ht="15.75" x14ac:dyDescent="0.2">
      <c r="A15" s="286"/>
      <c r="B15" s="287"/>
    </row>
    <row r="16" spans="1:8" ht="15.75" x14ac:dyDescent="0.2">
      <c r="A16" s="286"/>
      <c r="B16" s="287"/>
    </row>
    <row r="17" spans="1:3" ht="15.75" x14ac:dyDescent="0.2">
      <c r="A17" s="286"/>
      <c r="B17" s="287"/>
    </row>
    <row r="18" spans="1:3" ht="15.75" x14ac:dyDescent="0.2">
      <c r="A18" s="286"/>
      <c r="B18" s="287"/>
    </row>
    <row r="19" spans="1:3" ht="15.75" x14ac:dyDescent="0.2">
      <c r="A19" s="286"/>
      <c r="B19" s="287"/>
    </row>
    <row r="20" spans="1:3" ht="15.75" x14ac:dyDescent="0.2">
      <c r="A20" s="286"/>
      <c r="B20" s="287"/>
    </row>
    <row r="21" spans="1:3" ht="15.75" x14ac:dyDescent="0.2">
      <c r="A21" s="286"/>
      <c r="B21" s="287"/>
    </row>
    <row r="22" spans="1:3" ht="15.75" x14ac:dyDescent="0.2">
      <c r="A22" s="286"/>
      <c r="B22" s="287"/>
    </row>
    <row r="23" spans="1:3" ht="15.75" x14ac:dyDescent="0.2">
      <c r="A23" s="286"/>
      <c r="B23" s="287"/>
    </row>
    <row r="24" spans="1:3" ht="15.75" x14ac:dyDescent="0.2">
      <c r="A24" s="288"/>
      <c r="B24" s="289"/>
    </row>
    <row r="25" spans="1:3" ht="15.75" x14ac:dyDescent="0.2">
      <c r="A25" s="288"/>
      <c r="B25" s="289"/>
    </row>
    <row r="26" spans="1:3" ht="15.75" x14ac:dyDescent="0.2">
      <c r="A26" s="288"/>
      <c r="B26" s="289"/>
    </row>
    <row r="27" spans="1:3" ht="15.75" x14ac:dyDescent="0.2">
      <c r="A27" s="288"/>
      <c r="B27" s="289"/>
    </row>
    <row r="28" spans="1:3" ht="15.75" x14ac:dyDescent="0.2">
      <c r="A28" s="288"/>
      <c r="B28" s="289"/>
    </row>
    <row r="29" spans="1:3" ht="15.75" x14ac:dyDescent="0.2">
      <c r="A29" s="288"/>
      <c r="B29" s="289"/>
    </row>
    <row r="30" spans="1:3" ht="15.75" x14ac:dyDescent="0.2">
      <c r="A30" s="288"/>
      <c r="B30" s="289"/>
    </row>
    <row r="31" spans="1:3" ht="15.75" x14ac:dyDescent="0.2">
      <c r="A31" s="288"/>
      <c r="B31" s="289"/>
      <c r="C31" s="106"/>
    </row>
    <row r="32" spans="1:3" ht="15.75" x14ac:dyDescent="0.2">
      <c r="A32" s="286"/>
      <c r="B32" s="287"/>
    </row>
    <row r="33" spans="1:2" ht="15.75" x14ac:dyDescent="0.2">
      <c r="A33" s="286"/>
      <c r="B33" s="287"/>
    </row>
    <row r="34" spans="1:2" ht="15.75" x14ac:dyDescent="0.2">
      <c r="A34" s="286"/>
      <c r="B34" s="287"/>
    </row>
    <row r="35" spans="1:2" ht="15.75" x14ac:dyDescent="0.2">
      <c r="A35" s="286"/>
      <c r="B35" s="287"/>
    </row>
    <row r="36" spans="1:2" ht="15.75" x14ac:dyDescent="0.2">
      <c r="A36" s="286"/>
      <c r="B36" s="287"/>
    </row>
  </sheetData>
  <mergeCells count="4">
    <mergeCell ref="A3:C3"/>
    <mergeCell ref="A4:C4"/>
    <mergeCell ref="A1:C1"/>
    <mergeCell ref="A2:C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6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1" max="1" width="36" style="47" customWidth="1"/>
    <col min="2" max="2" width="0.42578125" style="47" hidden="1" customWidth="1"/>
    <col min="3" max="3" width="23.7109375" style="47" customWidth="1"/>
    <col min="4" max="4" width="15.85546875" style="47" customWidth="1"/>
    <col min="5" max="5" width="17.28515625" style="47" customWidth="1"/>
    <col min="6" max="8" width="9.140625" style="47"/>
    <col min="9" max="9" width="7.42578125" style="47" customWidth="1"/>
    <col min="10" max="12" width="9.140625" style="47"/>
    <col min="13" max="13" width="7.7109375" style="47" customWidth="1"/>
    <col min="14" max="14" width="8" style="47" customWidth="1"/>
    <col min="15" max="15" width="7.85546875" style="47" customWidth="1"/>
    <col min="16" max="16" width="8.140625" style="47" customWidth="1"/>
    <col min="17" max="17" width="7.7109375" style="47" customWidth="1"/>
    <col min="18" max="16384" width="9.140625" style="47"/>
  </cols>
  <sheetData>
    <row r="1" spans="1:10" ht="12.75" customHeight="1" x14ac:dyDescent="0.2">
      <c r="A1" s="785" t="s">
        <v>525</v>
      </c>
      <c r="B1" s="837"/>
      <c r="C1" s="837"/>
      <c r="D1" s="837"/>
      <c r="E1" s="837"/>
    </row>
    <row r="2" spans="1:10" ht="39.75" customHeight="1" x14ac:dyDescent="0.2">
      <c r="A2" s="785" t="s">
        <v>74</v>
      </c>
      <c r="B2" s="785"/>
      <c r="C2" s="785"/>
      <c r="D2" s="785"/>
      <c r="E2" s="785"/>
      <c r="F2" s="83"/>
      <c r="G2" s="83"/>
      <c r="H2" s="83"/>
      <c r="I2" s="83"/>
      <c r="J2" s="83"/>
    </row>
    <row r="3" spans="1:10" ht="15.75" thickBot="1" x14ac:dyDescent="0.25">
      <c r="A3" s="270"/>
      <c r="B3" s="270"/>
      <c r="C3" s="270"/>
      <c r="E3" s="96" t="s">
        <v>156</v>
      </c>
    </row>
    <row r="4" spans="1:10" ht="53.25" customHeight="1" x14ac:dyDescent="0.2">
      <c r="A4" s="844" t="s">
        <v>119</v>
      </c>
      <c r="B4" s="845"/>
      <c r="C4" s="845"/>
      <c r="D4" s="97" t="s">
        <v>0</v>
      </c>
      <c r="E4" s="113"/>
    </row>
    <row r="5" spans="1:10" ht="17.25" customHeight="1" x14ac:dyDescent="0.25">
      <c r="A5" s="842" t="s">
        <v>42</v>
      </c>
      <c r="B5" s="843"/>
      <c r="C5" s="843"/>
      <c r="D5" s="98"/>
      <c r="E5" s="114"/>
    </row>
    <row r="6" spans="1:10" ht="20.25" customHeight="1" x14ac:dyDescent="0.2">
      <c r="A6" s="840" t="s">
        <v>75</v>
      </c>
      <c r="B6" s="841"/>
      <c r="C6" s="841"/>
      <c r="D6" s="99">
        <v>1</v>
      </c>
      <c r="E6" s="115">
        <f>'5.1 Önkormányzat bevétele (2)'!D22</f>
        <v>566150</v>
      </c>
    </row>
    <row r="7" spans="1:10" ht="15.75" customHeight="1" x14ac:dyDescent="0.2">
      <c r="A7" s="840" t="s">
        <v>376</v>
      </c>
      <c r="B7" s="841"/>
      <c r="C7" s="841"/>
      <c r="D7" s="98">
        <v>2</v>
      </c>
      <c r="E7" s="115">
        <f>'5.1 Önkormányzat bevétele (2)'!D29+'5.1 Önkormányzat bevétele (2)'!D27</f>
        <v>78000</v>
      </c>
    </row>
    <row r="8" spans="1:10" ht="22.5" customHeight="1" x14ac:dyDescent="0.2">
      <c r="A8" s="840" t="s">
        <v>76</v>
      </c>
      <c r="B8" s="841"/>
      <c r="C8" s="841"/>
      <c r="D8" s="98">
        <v>3</v>
      </c>
      <c r="E8" s="115">
        <v>2500</v>
      </c>
    </row>
    <row r="9" spans="1:10" ht="63.75" customHeight="1" x14ac:dyDescent="0.2">
      <c r="A9" s="846" t="s">
        <v>77</v>
      </c>
      <c r="B9" s="847"/>
      <c r="C9" s="847"/>
      <c r="D9" s="100">
        <v>4</v>
      </c>
      <c r="E9" s="115">
        <f>'5.1 Önkormányzat bevétele (2)'!D36</f>
        <v>161817</v>
      </c>
    </row>
    <row r="10" spans="1:10" ht="12.75" customHeight="1" x14ac:dyDescent="0.25">
      <c r="A10" s="838" t="s">
        <v>78</v>
      </c>
      <c r="B10" s="839"/>
      <c r="C10" s="839"/>
      <c r="D10" s="100">
        <v>5</v>
      </c>
      <c r="E10" s="116">
        <f>E6+E7+E8+E9</f>
        <v>808467</v>
      </c>
    </row>
    <row r="11" spans="1:10" ht="47.25" x14ac:dyDescent="0.25">
      <c r="A11" s="272" t="s">
        <v>79</v>
      </c>
      <c r="B11" s="273"/>
      <c r="C11" s="273"/>
      <c r="D11" s="100">
        <v>7</v>
      </c>
      <c r="E11" s="116">
        <v>2600</v>
      </c>
    </row>
    <row r="12" spans="1:10" ht="15" x14ac:dyDescent="0.2">
      <c r="A12" s="274" t="s">
        <v>474</v>
      </c>
      <c r="B12" s="273"/>
      <c r="C12" s="273"/>
      <c r="D12" s="100">
        <v>8</v>
      </c>
      <c r="E12" s="115">
        <v>2600</v>
      </c>
    </row>
    <row r="13" spans="1:10" ht="30" x14ac:dyDescent="0.2">
      <c r="A13" s="275" t="s">
        <v>80</v>
      </c>
      <c r="B13" s="273"/>
      <c r="C13" s="273"/>
      <c r="D13" s="100">
        <v>9</v>
      </c>
      <c r="E13" s="115"/>
    </row>
    <row r="14" spans="1:10" ht="32.25" thickBot="1" x14ac:dyDescent="0.3">
      <c r="A14" s="276" t="s">
        <v>81</v>
      </c>
      <c r="B14" s="277"/>
      <c r="C14" s="277"/>
      <c r="D14" s="101">
        <v>10</v>
      </c>
      <c r="E14" s="548">
        <f>E11/E10</f>
        <v>3.2159630510583612E-3</v>
      </c>
    </row>
    <row r="15" spans="1:10" ht="15" x14ac:dyDescent="0.2">
      <c r="A15" s="270"/>
      <c r="B15" s="270"/>
      <c r="C15" s="270"/>
      <c r="D15" s="102"/>
    </row>
    <row r="16" spans="1:10" ht="15" x14ac:dyDescent="0.2">
      <c r="A16" s="270"/>
      <c r="B16" s="270"/>
      <c r="C16" s="270"/>
      <c r="D16" s="102"/>
      <c r="E16" s="103"/>
    </row>
    <row r="17" spans="1:4" ht="15" x14ac:dyDescent="0.2">
      <c r="A17" s="270"/>
      <c r="B17" s="270"/>
      <c r="C17" s="270"/>
      <c r="D17" s="102"/>
    </row>
    <row r="18" spans="1:4" ht="15" x14ac:dyDescent="0.2">
      <c r="A18" s="270"/>
      <c r="B18" s="270"/>
      <c r="C18" s="270"/>
      <c r="D18" s="102"/>
    </row>
    <row r="19" spans="1:4" ht="15" x14ac:dyDescent="0.2">
      <c r="A19" s="270"/>
      <c r="B19" s="270"/>
      <c r="C19" s="270"/>
      <c r="D19" s="102"/>
    </row>
    <row r="20" spans="1:4" ht="15" x14ac:dyDescent="0.2">
      <c r="A20" s="270"/>
      <c r="B20" s="270"/>
      <c r="C20" s="270"/>
      <c r="D20" s="102"/>
    </row>
    <row r="21" spans="1:4" ht="15" x14ac:dyDescent="0.2">
      <c r="A21" s="270"/>
      <c r="B21" s="270"/>
      <c r="C21" s="270"/>
      <c r="D21" s="102"/>
    </row>
    <row r="22" spans="1:4" ht="15" x14ac:dyDescent="0.2">
      <c r="A22" s="270"/>
      <c r="B22" s="270"/>
      <c r="C22" s="270"/>
      <c r="D22" s="102"/>
    </row>
    <row r="23" spans="1:4" ht="15" x14ac:dyDescent="0.2">
      <c r="A23" s="270"/>
      <c r="B23" s="270"/>
      <c r="C23" s="270"/>
      <c r="D23" s="102"/>
    </row>
    <row r="24" spans="1:4" ht="15" x14ac:dyDescent="0.2">
      <c r="A24" s="270"/>
      <c r="B24" s="270"/>
      <c r="C24" s="270"/>
      <c r="D24" s="102"/>
    </row>
    <row r="25" spans="1:4" ht="15" x14ac:dyDescent="0.2">
      <c r="A25" s="270"/>
      <c r="B25" s="270"/>
      <c r="C25" s="270"/>
    </row>
    <row r="26" spans="1:4" ht="15" x14ac:dyDescent="0.2">
      <c r="A26" s="271"/>
      <c r="B26" s="271"/>
      <c r="C26" s="271"/>
    </row>
    <row r="27" spans="1:4" ht="15" x14ac:dyDescent="0.2">
      <c r="A27" s="271"/>
      <c r="B27" s="271"/>
      <c r="C27" s="271"/>
    </row>
    <row r="28" spans="1:4" ht="15" x14ac:dyDescent="0.2">
      <c r="A28" s="271"/>
      <c r="B28" s="271"/>
      <c r="C28" s="271"/>
    </row>
    <row r="29" spans="1:4" ht="15" x14ac:dyDescent="0.2">
      <c r="A29" s="271"/>
      <c r="B29" s="271"/>
      <c r="C29" s="271"/>
    </row>
    <row r="30" spans="1:4" ht="15" x14ac:dyDescent="0.2">
      <c r="A30" s="271"/>
      <c r="B30" s="271"/>
      <c r="C30" s="271"/>
    </row>
    <row r="31" spans="1:4" ht="15" x14ac:dyDescent="0.2">
      <c r="A31" s="271"/>
      <c r="B31" s="271"/>
      <c r="C31" s="271"/>
    </row>
    <row r="32" spans="1:4" ht="15" x14ac:dyDescent="0.2">
      <c r="A32" s="271"/>
      <c r="B32" s="271"/>
      <c r="C32" s="271"/>
    </row>
    <row r="33" spans="1:4" ht="15" x14ac:dyDescent="0.2">
      <c r="A33" s="271"/>
      <c r="B33" s="271"/>
      <c r="C33" s="271"/>
      <c r="D33" s="82"/>
    </row>
    <row r="34" spans="1:4" ht="15" x14ac:dyDescent="0.2">
      <c r="A34" s="270"/>
      <c r="B34" s="270"/>
      <c r="C34" s="270"/>
    </row>
    <row r="35" spans="1:4" ht="15" x14ac:dyDescent="0.2">
      <c r="A35" s="270"/>
      <c r="B35" s="270"/>
      <c r="C35" s="270"/>
    </row>
    <row r="36" spans="1:4" ht="15" x14ac:dyDescent="0.2">
      <c r="A36" s="270"/>
      <c r="B36" s="270"/>
      <c r="C36" s="270"/>
    </row>
  </sheetData>
  <mergeCells count="9">
    <mergeCell ref="A1:E1"/>
    <mergeCell ref="A2:E2"/>
    <mergeCell ref="A10:C10"/>
    <mergeCell ref="A6:C6"/>
    <mergeCell ref="A5:C5"/>
    <mergeCell ref="A4:C4"/>
    <mergeCell ref="A9:C9"/>
    <mergeCell ref="A8:C8"/>
    <mergeCell ref="A7:C7"/>
  </mergeCells>
  <phoneticPr fontId="3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F42"/>
  <sheetViews>
    <sheetView tabSelected="1" topLeftCell="A5" zoomScaleNormal="100" zoomScaleSheetLayoutView="75" workbookViewId="0">
      <selection activeCell="Q10" sqref="Q10"/>
    </sheetView>
  </sheetViews>
  <sheetFormatPr defaultRowHeight="12.75" x14ac:dyDescent="0.2"/>
  <cols>
    <col min="1" max="1" width="6.42578125" style="47" customWidth="1"/>
    <col min="2" max="2" width="53.42578125" style="47" customWidth="1"/>
    <col min="3" max="3" width="16.28515625" style="47" customWidth="1"/>
    <col min="4" max="4" width="17.42578125" style="47" customWidth="1"/>
    <col min="5" max="5" width="11" style="47" customWidth="1"/>
    <col min="6" max="8" width="9.140625" style="47"/>
    <col min="9" max="9" width="7.42578125" style="47" customWidth="1"/>
    <col min="10" max="12" width="9.140625" style="47"/>
    <col min="13" max="13" width="7.7109375" style="47" customWidth="1"/>
    <col min="14" max="14" width="8" style="47" customWidth="1"/>
    <col min="15" max="15" width="7.85546875" style="47" customWidth="1"/>
    <col min="16" max="16" width="8.140625" style="47" customWidth="1"/>
    <col min="17" max="17" width="7.7109375" style="47" customWidth="1"/>
    <col min="18" max="16384" width="9.140625" style="47"/>
  </cols>
  <sheetData>
    <row r="1" spans="1:6" x14ac:dyDescent="0.2">
      <c r="A1" s="46"/>
      <c r="B1" s="721" t="s">
        <v>496</v>
      </c>
      <c r="C1" s="721"/>
      <c r="D1" s="721"/>
    </row>
    <row r="2" spans="1:6" ht="25.5" customHeight="1" thickBot="1" x14ac:dyDescent="0.25">
      <c r="A2" s="46"/>
      <c r="B2" s="722" t="s">
        <v>393</v>
      </c>
      <c r="C2" s="722"/>
      <c r="D2" s="722"/>
    </row>
    <row r="3" spans="1:6" ht="36.75" customHeight="1" thickBot="1" x14ac:dyDescent="0.25">
      <c r="A3" s="432" t="s">
        <v>6</v>
      </c>
      <c r="B3" s="433" t="s">
        <v>157</v>
      </c>
      <c r="C3" s="644" t="s">
        <v>492</v>
      </c>
      <c r="D3" s="644" t="s">
        <v>493</v>
      </c>
    </row>
    <row r="4" spans="1:6" ht="16.5" customHeight="1" x14ac:dyDescent="0.2">
      <c r="A4" s="241"/>
      <c r="B4" s="242" t="s">
        <v>7</v>
      </c>
      <c r="C4" s="633"/>
      <c r="D4" s="243"/>
    </row>
    <row r="5" spans="1:6" ht="17.25" customHeight="1" x14ac:dyDescent="0.2">
      <c r="A5" s="244" t="s">
        <v>116</v>
      </c>
      <c r="B5" s="245" t="s">
        <v>8</v>
      </c>
      <c r="C5" s="246">
        <f>SUM(C6:C14)</f>
        <v>4580145</v>
      </c>
      <c r="D5" s="246">
        <f>SUM(D6:D14)</f>
        <v>4893534</v>
      </c>
    </row>
    <row r="6" spans="1:6" ht="20.25" customHeight="1" x14ac:dyDescent="0.25">
      <c r="A6" s="244"/>
      <c r="B6" s="247" t="s">
        <v>9</v>
      </c>
      <c r="C6" s="248">
        <f>'5.2 Önkormányzat kiadása (3)'!C5</f>
        <v>70706</v>
      </c>
      <c r="D6" s="248">
        <f>'5.2 Önkormányzat kiadása (3)'!D5</f>
        <v>89445</v>
      </c>
    </row>
    <row r="7" spans="1:6" ht="17.25" customHeight="1" x14ac:dyDescent="0.25">
      <c r="A7" s="723"/>
      <c r="B7" s="247" t="s">
        <v>10</v>
      </c>
      <c r="C7" s="248">
        <f>'5.2 Önkormányzat kiadása (3)'!C6</f>
        <v>14420</v>
      </c>
      <c r="D7" s="248">
        <f>'5.2 Önkormányzat kiadása (3)'!D6</f>
        <v>17530</v>
      </c>
    </row>
    <row r="8" spans="1:6" ht="15.75" customHeight="1" x14ac:dyDescent="0.2">
      <c r="A8" s="723"/>
      <c r="B8" s="247" t="s">
        <v>11</v>
      </c>
      <c r="C8" s="249">
        <f>'5.2 Önkormányzat kiadása (3)'!C29</f>
        <v>267350</v>
      </c>
      <c r="D8" s="249">
        <f>'5.2 Önkormányzat kiadása (3)'!D29</f>
        <v>339277</v>
      </c>
    </row>
    <row r="9" spans="1:6" ht="17.25" customHeight="1" x14ac:dyDescent="0.2">
      <c r="A9" s="723"/>
      <c r="B9" s="247" t="s">
        <v>17</v>
      </c>
      <c r="C9" s="249">
        <f>'5.2 Önkormányzat kiadása (3)'!C42</f>
        <v>30000</v>
      </c>
      <c r="D9" s="249">
        <f>'5.2 Önkormányzat kiadása (3)'!D42</f>
        <v>30000</v>
      </c>
    </row>
    <row r="10" spans="1:6" ht="15.75" customHeight="1" x14ac:dyDescent="0.2">
      <c r="A10" s="723"/>
      <c r="B10" s="247" t="s">
        <v>19</v>
      </c>
      <c r="C10" s="249">
        <f>'5.2 Önkormányzat kiadása (3)'!C75</f>
        <v>791102</v>
      </c>
      <c r="D10" s="249">
        <f>'5.2 Önkormányzat kiadása (3)'!D75</f>
        <v>791102</v>
      </c>
    </row>
    <row r="11" spans="1:6" ht="17.25" customHeight="1" x14ac:dyDescent="0.2">
      <c r="A11" s="723"/>
      <c r="B11" s="247" t="s">
        <v>20</v>
      </c>
      <c r="C11" s="249">
        <f>'5.2 Önkormányzat kiadása (3)'!C81</f>
        <v>3000</v>
      </c>
      <c r="D11" s="249">
        <f>'5.2 Önkormányzat kiadása (3)'!D81</f>
        <v>3000</v>
      </c>
    </row>
    <row r="12" spans="1:6" ht="17.25" customHeight="1" x14ac:dyDescent="0.2">
      <c r="A12" s="723"/>
      <c r="B12" s="247" t="s">
        <v>21</v>
      </c>
      <c r="C12" s="249">
        <f>'5.2 Önkormányzat kiadása (3)'!C77</f>
        <v>2965420</v>
      </c>
      <c r="D12" s="249">
        <f>'5.2 Önkormányzat kiadása (3)'!D77</f>
        <v>3132459</v>
      </c>
    </row>
    <row r="13" spans="1:6" ht="15.75" customHeight="1" x14ac:dyDescent="0.2">
      <c r="A13" s="723"/>
      <c r="B13" s="247" t="s">
        <v>22</v>
      </c>
      <c r="C13" s="249">
        <f>'5.2 Önkormányzat kiadása (3)'!C78</f>
        <v>158400</v>
      </c>
      <c r="D13" s="249">
        <f>'5.2 Önkormányzat kiadása (3)'!D78</f>
        <v>210974</v>
      </c>
    </row>
    <row r="14" spans="1:6" ht="16.5" customHeight="1" x14ac:dyDescent="0.2">
      <c r="A14" s="250"/>
      <c r="B14" s="251" t="s">
        <v>292</v>
      </c>
      <c r="C14" s="249">
        <f>'5.2 Önkormányzat kiadása (3)'!C83+'5.2 Önkormányzat kiadása (3)'!C85+'5.2 Önkormányzat kiadása (3)'!C86</f>
        <v>279747</v>
      </c>
      <c r="D14" s="249">
        <f>'5.2 Önkormányzat kiadása (3)'!D83+'5.2 Önkormányzat kiadása (3)'!D85+'5.2 Önkormányzat kiadása (3)'!D86</f>
        <v>279747</v>
      </c>
      <c r="F14" s="49"/>
    </row>
    <row r="15" spans="1:6" ht="17.25" customHeight="1" x14ac:dyDescent="0.25">
      <c r="A15" s="244" t="s">
        <v>117</v>
      </c>
      <c r="B15" s="245" t="s">
        <v>200</v>
      </c>
      <c r="C15" s="252">
        <f>C16+C17+C18+C20</f>
        <v>418378</v>
      </c>
      <c r="D15" s="252">
        <f>D16+D17+D18+D20+D19</f>
        <v>437983</v>
      </c>
    </row>
    <row r="16" spans="1:6" ht="15" customHeight="1" x14ac:dyDescent="0.25">
      <c r="A16" s="723"/>
      <c r="B16" s="247" t="s">
        <v>12</v>
      </c>
      <c r="C16" s="248">
        <v>262720</v>
      </c>
      <c r="D16" s="248">
        <v>266616</v>
      </c>
    </row>
    <row r="17" spans="1:6" ht="15.75" customHeight="1" x14ac:dyDescent="0.25">
      <c r="A17" s="723"/>
      <c r="B17" s="247" t="s">
        <v>13</v>
      </c>
      <c r="C17" s="248">
        <v>53900</v>
      </c>
      <c r="D17" s="248">
        <v>54660</v>
      </c>
    </row>
    <row r="18" spans="1:6" ht="14.25" customHeight="1" x14ac:dyDescent="0.25">
      <c r="A18" s="723"/>
      <c r="B18" s="247" t="s">
        <v>14</v>
      </c>
      <c r="C18" s="248">
        <v>63300</v>
      </c>
      <c r="D18" s="248">
        <v>63236</v>
      </c>
    </row>
    <row r="19" spans="1:6" ht="14.25" customHeight="1" x14ac:dyDescent="0.25">
      <c r="A19" s="617"/>
      <c r="B19" s="247" t="s">
        <v>506</v>
      </c>
      <c r="C19" s="248"/>
      <c r="D19" s="248">
        <v>64</v>
      </c>
    </row>
    <row r="20" spans="1:6" ht="15" customHeight="1" x14ac:dyDescent="0.25">
      <c r="A20" s="250"/>
      <c r="B20" s="247" t="s">
        <v>23</v>
      </c>
      <c r="C20" s="248">
        <v>38458</v>
      </c>
      <c r="D20" s="248">
        <v>53407</v>
      </c>
    </row>
    <row r="21" spans="1:6" ht="19.5" customHeight="1" x14ac:dyDescent="0.25">
      <c r="A21" s="244" t="s">
        <v>118</v>
      </c>
      <c r="B21" s="245" t="s">
        <v>15</v>
      </c>
      <c r="C21" s="253">
        <f>C22+C24+C25+C26+C23</f>
        <v>513536</v>
      </c>
      <c r="D21" s="253">
        <f>D22+D23+D24+D25+D26</f>
        <v>520076</v>
      </c>
    </row>
    <row r="22" spans="1:6" ht="16.5" customHeight="1" x14ac:dyDescent="0.25">
      <c r="A22" s="723" t="s">
        <v>16</v>
      </c>
      <c r="B22" s="247" t="s">
        <v>12</v>
      </c>
      <c r="C22" s="248">
        <v>186710</v>
      </c>
      <c r="D22" s="248">
        <f>'4.Intézményi kiadások (2)'!C11</f>
        <v>186710</v>
      </c>
      <c r="E22" s="48"/>
    </row>
    <row r="23" spans="1:6" ht="15.75" customHeight="1" x14ac:dyDescent="0.25">
      <c r="A23" s="723"/>
      <c r="B23" s="247" t="s">
        <v>13</v>
      </c>
      <c r="C23" s="248">
        <v>36915</v>
      </c>
      <c r="D23" s="248">
        <f>'4.Intézményi kiadások (2)'!F11</f>
        <v>36915</v>
      </c>
    </row>
    <row r="24" spans="1:6" ht="14.25" customHeight="1" x14ac:dyDescent="0.25">
      <c r="A24" s="723"/>
      <c r="B24" s="247" t="s">
        <v>14</v>
      </c>
      <c r="C24" s="248">
        <v>283706</v>
      </c>
      <c r="D24" s="248">
        <f>'4.Intézményi kiadások (2)'!H11</f>
        <v>290246</v>
      </c>
    </row>
    <row r="25" spans="1:6" ht="14.25" customHeight="1" x14ac:dyDescent="0.25">
      <c r="A25" s="723"/>
      <c r="B25" s="247" t="s">
        <v>23</v>
      </c>
      <c r="C25" s="248">
        <v>668</v>
      </c>
      <c r="D25" s="248">
        <f>'4.Intézményi kiadások (2)'!B22</f>
        <v>668</v>
      </c>
    </row>
    <row r="26" spans="1:6" ht="16.5" customHeight="1" x14ac:dyDescent="0.25">
      <c r="A26" s="250"/>
      <c r="B26" s="247" t="s">
        <v>22</v>
      </c>
      <c r="C26" s="248">
        <v>5537</v>
      </c>
      <c r="D26" s="248">
        <f>'4.Intézményi kiadások (2)'!D22</f>
        <v>5537</v>
      </c>
    </row>
    <row r="27" spans="1:6" ht="18" customHeight="1" x14ac:dyDescent="0.25">
      <c r="A27" s="254"/>
      <c r="B27" s="255" t="s">
        <v>18</v>
      </c>
      <c r="C27" s="256">
        <f>C21+C15+C5</f>
        <v>5512059</v>
      </c>
      <c r="D27" s="256">
        <f>D21+D15+D5</f>
        <v>5851593</v>
      </c>
      <c r="E27" s="49"/>
    </row>
    <row r="28" spans="1:6" ht="16.5" customHeight="1" x14ac:dyDescent="0.2">
      <c r="A28" s="724"/>
      <c r="B28" s="247" t="s">
        <v>12</v>
      </c>
      <c r="C28" s="249">
        <f t="shared" ref="C28:D30" si="0">C16+C22+C6</f>
        <v>520136</v>
      </c>
      <c r="D28" s="249">
        <f t="shared" si="0"/>
        <v>542771</v>
      </c>
    </row>
    <row r="29" spans="1:6" ht="15" customHeight="1" x14ac:dyDescent="0.2">
      <c r="A29" s="728"/>
      <c r="B29" s="247" t="s">
        <v>13</v>
      </c>
      <c r="C29" s="249">
        <f t="shared" si="0"/>
        <v>105235</v>
      </c>
      <c r="D29" s="249">
        <f t="shared" si="0"/>
        <v>109105</v>
      </c>
      <c r="F29" s="49"/>
    </row>
    <row r="30" spans="1:6" ht="15.75" customHeight="1" x14ac:dyDescent="0.2">
      <c r="A30" s="728"/>
      <c r="B30" s="247" t="s">
        <v>14</v>
      </c>
      <c r="C30" s="249">
        <f t="shared" si="0"/>
        <v>614356</v>
      </c>
      <c r="D30" s="249">
        <f t="shared" si="0"/>
        <v>692759</v>
      </c>
      <c r="F30" s="49"/>
    </row>
    <row r="31" spans="1:6" ht="15.75" customHeight="1" x14ac:dyDescent="0.2">
      <c r="A31" s="728"/>
      <c r="B31" s="247" t="s">
        <v>17</v>
      </c>
      <c r="C31" s="249">
        <f>C9</f>
        <v>30000</v>
      </c>
      <c r="D31" s="249">
        <f>D9</f>
        <v>30000</v>
      </c>
      <c r="F31" s="49"/>
    </row>
    <row r="32" spans="1:6" ht="15.75" customHeight="1" x14ac:dyDescent="0.2">
      <c r="A32" s="728"/>
      <c r="B32" s="247" t="s">
        <v>19</v>
      </c>
      <c r="C32" s="249">
        <f>C10</f>
        <v>791102</v>
      </c>
      <c r="D32" s="249">
        <f>D10+D19</f>
        <v>791166</v>
      </c>
      <c r="F32" s="49"/>
    </row>
    <row r="33" spans="1:6" ht="15.75" customHeight="1" x14ac:dyDescent="0.2">
      <c r="A33" s="728"/>
      <c r="B33" s="247" t="s">
        <v>382</v>
      </c>
      <c r="C33" s="249">
        <f>C11</f>
        <v>3000</v>
      </c>
      <c r="D33" s="249">
        <f>D11</f>
        <v>3000</v>
      </c>
      <c r="F33" s="49"/>
    </row>
    <row r="34" spans="1:6" ht="15.75" customHeight="1" x14ac:dyDescent="0.2">
      <c r="A34" s="728"/>
      <c r="B34" s="247" t="s">
        <v>21</v>
      </c>
      <c r="C34" s="249">
        <f>C12+C25+C20</f>
        <v>3004546</v>
      </c>
      <c r="D34" s="249">
        <f>D12+D25+D20</f>
        <v>3186534</v>
      </c>
      <c r="F34" s="49"/>
    </row>
    <row r="35" spans="1:6" ht="14.25" customHeight="1" x14ac:dyDescent="0.2">
      <c r="A35" s="728"/>
      <c r="B35" s="247" t="s">
        <v>22</v>
      </c>
      <c r="C35" s="249">
        <f>C13+C26</f>
        <v>163937</v>
      </c>
      <c r="D35" s="249">
        <f>D13+D26</f>
        <v>216511</v>
      </c>
      <c r="E35" s="82"/>
      <c r="F35" s="49"/>
    </row>
    <row r="36" spans="1:6" ht="16.5" thickBot="1" x14ac:dyDescent="0.3">
      <c r="A36" s="729"/>
      <c r="B36" s="257" t="s">
        <v>292</v>
      </c>
      <c r="C36" s="258">
        <f>C14</f>
        <v>279747</v>
      </c>
      <c r="D36" s="258">
        <f>D14</f>
        <v>279747</v>
      </c>
    </row>
    <row r="37" spans="1:6" x14ac:dyDescent="0.2">
      <c r="D37" s="50"/>
    </row>
    <row r="38" spans="1:6" x14ac:dyDescent="0.2">
      <c r="C38" s="49"/>
      <c r="D38" s="50"/>
    </row>
    <row r="39" spans="1:6" x14ac:dyDescent="0.2">
      <c r="D39" s="50"/>
    </row>
    <row r="40" spans="1:6" x14ac:dyDescent="0.2">
      <c r="D40" s="49"/>
    </row>
    <row r="42" spans="1:6" x14ac:dyDescent="0.2">
      <c r="D42" s="49"/>
    </row>
  </sheetData>
  <mergeCells count="6">
    <mergeCell ref="A28:A36"/>
    <mergeCell ref="B1:D1"/>
    <mergeCell ref="B2:D2"/>
    <mergeCell ref="A22:A25"/>
    <mergeCell ref="A7:A13"/>
    <mergeCell ref="A16:A18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1" max="1" width="18.7109375" style="47" customWidth="1"/>
    <col min="2" max="2" width="20.42578125" style="47" customWidth="1"/>
    <col min="3" max="3" width="23.7109375" style="47" customWidth="1"/>
    <col min="4" max="4" width="16.85546875" style="47" customWidth="1"/>
    <col min="5" max="5" width="20.28515625" style="47" customWidth="1"/>
    <col min="6" max="6" width="19.85546875" style="47" customWidth="1"/>
    <col min="7" max="8" width="9.140625" style="47"/>
    <col min="9" max="9" width="7.42578125" style="47" customWidth="1"/>
    <col min="10" max="12" width="9.140625" style="47"/>
    <col min="13" max="13" width="7.7109375" style="47" customWidth="1"/>
    <col min="14" max="14" width="8" style="47" customWidth="1"/>
    <col min="15" max="15" width="7.85546875" style="47" customWidth="1"/>
    <col min="16" max="16" width="8.140625" style="47" customWidth="1"/>
    <col min="17" max="17" width="7.7109375" style="47" customWidth="1"/>
    <col min="18" max="16384" width="9.140625" style="47"/>
  </cols>
  <sheetData>
    <row r="1" spans="1:15" ht="17.25" customHeight="1" x14ac:dyDescent="0.2">
      <c r="A1" s="785" t="s">
        <v>524</v>
      </c>
      <c r="B1" s="837"/>
      <c r="C1" s="837"/>
      <c r="D1" s="837"/>
      <c r="E1" s="837"/>
      <c r="F1" s="837"/>
      <c r="G1" s="837"/>
    </row>
    <row r="2" spans="1:15" ht="16.5" customHeight="1" thickBot="1" x14ac:dyDescent="0.25">
      <c r="A2" s="785" t="s">
        <v>431</v>
      </c>
      <c r="B2" s="837"/>
      <c r="C2" s="837"/>
      <c r="D2" s="837"/>
      <c r="E2" s="837"/>
      <c r="F2" s="837"/>
      <c r="G2" s="837"/>
      <c r="H2" s="52"/>
      <c r="I2" s="52"/>
      <c r="J2" s="52"/>
      <c r="K2" s="52"/>
      <c r="L2" s="52"/>
      <c r="M2" s="52"/>
      <c r="N2" s="52"/>
      <c r="O2" s="52"/>
    </row>
    <row r="3" spans="1:15" ht="44.25" customHeight="1" thickBot="1" x14ac:dyDescent="0.25">
      <c r="A3" s="503" t="s">
        <v>82</v>
      </c>
      <c r="B3" s="504" t="s">
        <v>83</v>
      </c>
      <c r="C3" s="505" t="s">
        <v>84</v>
      </c>
      <c r="D3" s="505" t="s">
        <v>85</v>
      </c>
      <c r="E3" s="504" t="s">
        <v>86</v>
      </c>
      <c r="F3" s="509" t="s">
        <v>87</v>
      </c>
    </row>
    <row r="4" spans="1:15" ht="55.5" customHeight="1" thickBot="1" x14ac:dyDescent="0.25">
      <c r="A4" s="506" t="s">
        <v>238</v>
      </c>
      <c r="B4" s="506" t="s">
        <v>239</v>
      </c>
      <c r="C4" s="507"/>
      <c r="D4" s="507"/>
      <c r="E4" s="507" t="s">
        <v>90</v>
      </c>
      <c r="F4" s="507">
        <v>13970</v>
      </c>
    </row>
    <row r="5" spans="1:15" ht="57" customHeight="1" thickBot="1" x14ac:dyDescent="0.25">
      <c r="A5" s="507" t="s">
        <v>88</v>
      </c>
      <c r="B5" s="507" t="s">
        <v>89</v>
      </c>
      <c r="C5" s="507"/>
      <c r="D5" s="507"/>
      <c r="E5" s="507" t="s">
        <v>90</v>
      </c>
      <c r="F5" s="510">
        <v>35371</v>
      </c>
    </row>
    <row r="6" spans="1:15" ht="50.25" customHeight="1" thickBot="1" x14ac:dyDescent="0.25">
      <c r="A6" s="507" t="s">
        <v>199</v>
      </c>
      <c r="B6" s="507" t="s">
        <v>91</v>
      </c>
      <c r="C6" s="507"/>
      <c r="D6" s="507"/>
      <c r="E6" s="507" t="s">
        <v>90</v>
      </c>
      <c r="F6" s="510">
        <v>127342</v>
      </c>
    </row>
    <row r="7" spans="1:15" ht="49.5" customHeight="1" thickBot="1" x14ac:dyDescent="0.25">
      <c r="A7" s="507" t="s">
        <v>8</v>
      </c>
      <c r="B7" s="507" t="s">
        <v>67</v>
      </c>
      <c r="C7" s="507"/>
      <c r="D7" s="507"/>
      <c r="E7" s="507" t="s">
        <v>90</v>
      </c>
      <c r="F7" s="510">
        <v>4500</v>
      </c>
    </row>
    <row r="8" spans="1:15" ht="39.75" customHeight="1" thickBot="1" x14ac:dyDescent="0.25">
      <c r="A8" s="507" t="s">
        <v>8</v>
      </c>
      <c r="B8" s="507" t="s">
        <v>92</v>
      </c>
      <c r="C8" s="507"/>
      <c r="D8" s="507"/>
      <c r="E8" s="507" t="s">
        <v>298</v>
      </c>
      <c r="F8" s="510">
        <v>7000</v>
      </c>
    </row>
    <row r="9" spans="1:15" ht="50.25" customHeight="1" thickBot="1" x14ac:dyDescent="0.25">
      <c r="A9" s="507" t="s">
        <v>8</v>
      </c>
      <c r="B9" s="507" t="s">
        <v>60</v>
      </c>
      <c r="C9" s="507"/>
      <c r="D9" s="507"/>
      <c r="E9" s="507" t="s">
        <v>90</v>
      </c>
      <c r="F9" s="510">
        <v>600</v>
      </c>
    </row>
    <row r="10" spans="1:15" ht="40.5" customHeight="1" thickBot="1" x14ac:dyDescent="0.25">
      <c r="A10" s="507" t="s">
        <v>93</v>
      </c>
      <c r="B10" s="507" t="s">
        <v>163</v>
      </c>
      <c r="C10" s="507"/>
      <c r="D10" s="507"/>
      <c r="E10" s="507" t="s">
        <v>298</v>
      </c>
      <c r="F10" s="510">
        <v>30230</v>
      </c>
    </row>
    <row r="11" spans="1:15" ht="33" customHeight="1" thickBot="1" x14ac:dyDescent="0.25">
      <c r="A11" s="507" t="s">
        <v>8</v>
      </c>
      <c r="B11" s="507"/>
      <c r="C11" s="507" t="s">
        <v>473</v>
      </c>
      <c r="D11" s="507">
        <v>6000</v>
      </c>
      <c r="E11" s="507"/>
      <c r="F11" s="510"/>
    </row>
    <row r="12" spans="1:15" ht="33" customHeight="1" thickBot="1" x14ac:dyDescent="0.25">
      <c r="A12" s="507" t="s">
        <v>8</v>
      </c>
      <c r="B12" s="507"/>
      <c r="C12" s="507" t="s">
        <v>94</v>
      </c>
      <c r="D12" s="507">
        <v>18400</v>
      </c>
      <c r="E12" s="507"/>
      <c r="F12" s="510"/>
    </row>
    <row r="13" spans="1:15" ht="29.25" customHeight="1" thickBot="1" x14ac:dyDescent="0.25">
      <c r="A13" s="508" t="s">
        <v>150</v>
      </c>
      <c r="B13" s="507"/>
      <c r="C13" s="507"/>
      <c r="D13" s="511">
        <f>SUM(D11:D12)</f>
        <v>24400</v>
      </c>
      <c r="E13" s="507"/>
      <c r="F13" s="512">
        <f>SUM(F4:F12)</f>
        <v>219013</v>
      </c>
    </row>
    <row r="14" spans="1:15" ht="15" x14ac:dyDescent="0.2">
      <c r="A14" s="270"/>
      <c r="B14" s="270"/>
      <c r="C14" s="270"/>
      <c r="F14" s="49"/>
    </row>
    <row r="15" spans="1:15" ht="15" x14ac:dyDescent="0.2">
      <c r="A15" s="270"/>
      <c r="B15" s="270"/>
      <c r="C15" s="270"/>
      <c r="F15" s="49"/>
    </row>
    <row r="16" spans="1:15" ht="15" x14ac:dyDescent="0.2">
      <c r="A16" s="270"/>
      <c r="B16" s="270"/>
      <c r="C16" s="270"/>
      <c r="F16" s="49"/>
    </row>
    <row r="17" spans="1:3" ht="15" x14ac:dyDescent="0.2">
      <c r="A17" s="270"/>
      <c r="B17" s="270"/>
      <c r="C17" s="270"/>
    </row>
    <row r="18" spans="1:3" ht="15" x14ac:dyDescent="0.2">
      <c r="A18" s="270"/>
      <c r="B18" s="270"/>
      <c r="C18" s="270"/>
    </row>
    <row r="19" spans="1:3" ht="15" x14ac:dyDescent="0.2">
      <c r="A19" s="270"/>
      <c r="B19" s="270"/>
      <c r="C19" s="270"/>
    </row>
    <row r="20" spans="1:3" ht="15" x14ac:dyDescent="0.2">
      <c r="A20" s="270"/>
      <c r="B20" s="270"/>
      <c r="C20" s="270"/>
    </row>
    <row r="21" spans="1:3" ht="15" x14ac:dyDescent="0.2">
      <c r="A21" s="270"/>
      <c r="B21" s="270"/>
      <c r="C21" s="270"/>
    </row>
    <row r="22" spans="1:3" ht="15" x14ac:dyDescent="0.2">
      <c r="A22" s="270"/>
      <c r="B22" s="270"/>
      <c r="C22" s="270"/>
    </row>
    <row r="23" spans="1:3" ht="15" x14ac:dyDescent="0.2">
      <c r="A23" s="270"/>
      <c r="B23" s="270"/>
      <c r="C23" s="270"/>
    </row>
    <row r="24" spans="1:3" ht="15" x14ac:dyDescent="0.2">
      <c r="A24" s="270"/>
      <c r="B24" s="270"/>
      <c r="C24" s="270"/>
    </row>
    <row r="25" spans="1:3" ht="15" x14ac:dyDescent="0.2">
      <c r="A25" s="270"/>
      <c r="B25" s="270"/>
      <c r="C25" s="270"/>
    </row>
    <row r="26" spans="1:3" ht="15" x14ac:dyDescent="0.2">
      <c r="A26" s="271"/>
      <c r="B26" s="271"/>
      <c r="C26" s="271"/>
    </row>
    <row r="27" spans="1:3" ht="15" x14ac:dyDescent="0.2">
      <c r="A27" s="271"/>
      <c r="B27" s="271"/>
      <c r="C27" s="271"/>
    </row>
    <row r="28" spans="1:3" ht="15" x14ac:dyDescent="0.2">
      <c r="A28" s="271"/>
      <c r="B28" s="271"/>
      <c r="C28" s="271"/>
    </row>
    <row r="29" spans="1:3" ht="15" x14ac:dyDescent="0.2">
      <c r="A29" s="271"/>
      <c r="B29" s="271"/>
      <c r="C29" s="271"/>
    </row>
    <row r="30" spans="1:3" ht="15" x14ac:dyDescent="0.2">
      <c r="A30" s="271"/>
      <c r="B30" s="271"/>
      <c r="C30" s="271"/>
    </row>
    <row r="31" spans="1:3" ht="15" x14ac:dyDescent="0.2">
      <c r="A31" s="271"/>
      <c r="B31" s="271"/>
      <c r="C31" s="271"/>
    </row>
    <row r="32" spans="1:3" ht="15" x14ac:dyDescent="0.2">
      <c r="A32" s="271"/>
      <c r="B32" s="271"/>
      <c r="C32" s="271"/>
    </row>
    <row r="33" spans="1:4" ht="15" x14ac:dyDescent="0.2">
      <c r="A33" s="271"/>
      <c r="B33" s="271"/>
      <c r="C33" s="271"/>
      <c r="D33" s="82"/>
    </row>
    <row r="34" spans="1:4" ht="15" x14ac:dyDescent="0.2">
      <c r="A34" s="270"/>
      <c r="B34" s="270"/>
      <c r="C34" s="270"/>
    </row>
    <row r="35" spans="1:4" ht="15" x14ac:dyDescent="0.2">
      <c r="A35" s="270"/>
      <c r="B35" s="270"/>
      <c r="C35" s="270"/>
    </row>
    <row r="36" spans="1:4" ht="15" x14ac:dyDescent="0.2">
      <c r="A36" s="270"/>
      <c r="B36" s="270"/>
      <c r="C36" s="270"/>
    </row>
  </sheetData>
  <mergeCells count="2">
    <mergeCell ref="A2:G2"/>
    <mergeCell ref="A1:G1"/>
  </mergeCells>
  <phoneticPr fontId="3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7"/>
  <sheetViews>
    <sheetView view="pageBreakPreview" zoomScale="75" zoomScaleNormal="100" zoomScaleSheetLayoutView="75" workbookViewId="0">
      <selection activeCell="Q10" sqref="Q10"/>
    </sheetView>
  </sheetViews>
  <sheetFormatPr defaultColWidth="8" defaultRowHeight="12.75" x14ac:dyDescent="0.2"/>
  <cols>
    <col min="1" max="1" width="10" style="12" customWidth="1"/>
    <col min="2" max="2" width="78.85546875" style="12" customWidth="1"/>
    <col min="3" max="4" width="16.85546875" style="12" customWidth="1"/>
    <col min="5" max="5" width="13.85546875" style="12" customWidth="1"/>
    <col min="6" max="6" width="11.42578125" style="12" customWidth="1"/>
    <col min="7" max="8" width="8" style="12"/>
    <col min="9" max="9" width="7.42578125" style="12" customWidth="1"/>
    <col min="10" max="12" width="8" style="12"/>
    <col min="13" max="13" width="7.7109375" style="12" customWidth="1"/>
    <col min="14" max="14" width="8" style="12"/>
    <col min="15" max="15" width="7.85546875" style="12" customWidth="1"/>
    <col min="16" max="16" width="8.140625" style="12" customWidth="1"/>
    <col min="17" max="17" width="7.7109375" style="12" customWidth="1"/>
    <col min="18" max="22" width="8" style="12"/>
    <col min="23" max="23" width="29.5703125" style="12" customWidth="1"/>
    <col min="24" max="26" width="8" style="12"/>
    <col min="27" max="27" width="21" style="12" customWidth="1"/>
    <col min="28" max="257" width="8" style="12"/>
    <col min="258" max="258" width="10" style="12" customWidth="1"/>
    <col min="259" max="259" width="78.85546875" style="12" customWidth="1"/>
    <col min="260" max="260" width="23.140625" style="12" customWidth="1"/>
    <col min="261" max="261" width="13.85546875" style="12" customWidth="1"/>
    <col min="262" max="262" width="11.42578125" style="12" customWidth="1"/>
    <col min="263" max="278" width="8" style="12"/>
    <col min="279" max="279" width="29.5703125" style="12" customWidth="1"/>
    <col min="280" max="282" width="8" style="12"/>
    <col min="283" max="283" width="21" style="12" customWidth="1"/>
    <col min="284" max="513" width="8" style="12"/>
    <col min="514" max="514" width="10" style="12" customWidth="1"/>
    <col min="515" max="515" width="78.85546875" style="12" customWidth="1"/>
    <col min="516" max="516" width="23.140625" style="12" customWidth="1"/>
    <col min="517" max="517" width="13.85546875" style="12" customWidth="1"/>
    <col min="518" max="518" width="11.42578125" style="12" customWidth="1"/>
    <col min="519" max="534" width="8" style="12"/>
    <col min="535" max="535" width="29.5703125" style="12" customWidth="1"/>
    <col min="536" max="538" width="8" style="12"/>
    <col min="539" max="539" width="21" style="12" customWidth="1"/>
    <col min="540" max="769" width="8" style="12"/>
    <col min="770" max="770" width="10" style="12" customWidth="1"/>
    <col min="771" max="771" width="78.85546875" style="12" customWidth="1"/>
    <col min="772" max="772" width="23.140625" style="12" customWidth="1"/>
    <col min="773" max="773" width="13.85546875" style="12" customWidth="1"/>
    <col min="774" max="774" width="11.42578125" style="12" customWidth="1"/>
    <col min="775" max="790" width="8" style="12"/>
    <col min="791" max="791" width="29.5703125" style="12" customWidth="1"/>
    <col min="792" max="794" width="8" style="12"/>
    <col min="795" max="795" width="21" style="12" customWidth="1"/>
    <col min="796" max="1025" width="8" style="12"/>
    <col min="1026" max="1026" width="10" style="12" customWidth="1"/>
    <col min="1027" max="1027" width="78.85546875" style="12" customWidth="1"/>
    <col min="1028" max="1028" width="23.140625" style="12" customWidth="1"/>
    <col min="1029" max="1029" width="13.85546875" style="12" customWidth="1"/>
    <col min="1030" max="1030" width="11.42578125" style="12" customWidth="1"/>
    <col min="1031" max="1046" width="8" style="12"/>
    <col min="1047" max="1047" width="29.5703125" style="12" customWidth="1"/>
    <col min="1048" max="1050" width="8" style="12"/>
    <col min="1051" max="1051" width="21" style="12" customWidth="1"/>
    <col min="1052" max="1281" width="8" style="12"/>
    <col min="1282" max="1282" width="10" style="12" customWidth="1"/>
    <col min="1283" max="1283" width="78.85546875" style="12" customWidth="1"/>
    <col min="1284" max="1284" width="23.140625" style="12" customWidth="1"/>
    <col min="1285" max="1285" width="13.85546875" style="12" customWidth="1"/>
    <col min="1286" max="1286" width="11.42578125" style="12" customWidth="1"/>
    <col min="1287" max="1302" width="8" style="12"/>
    <col min="1303" max="1303" width="29.5703125" style="12" customWidth="1"/>
    <col min="1304" max="1306" width="8" style="12"/>
    <col min="1307" max="1307" width="21" style="12" customWidth="1"/>
    <col min="1308" max="1537" width="8" style="12"/>
    <col min="1538" max="1538" width="10" style="12" customWidth="1"/>
    <col min="1539" max="1539" width="78.85546875" style="12" customWidth="1"/>
    <col min="1540" max="1540" width="23.140625" style="12" customWidth="1"/>
    <col min="1541" max="1541" width="13.85546875" style="12" customWidth="1"/>
    <col min="1542" max="1542" width="11.42578125" style="12" customWidth="1"/>
    <col min="1543" max="1558" width="8" style="12"/>
    <col min="1559" max="1559" width="29.5703125" style="12" customWidth="1"/>
    <col min="1560" max="1562" width="8" style="12"/>
    <col min="1563" max="1563" width="21" style="12" customWidth="1"/>
    <col min="1564" max="1793" width="8" style="12"/>
    <col min="1794" max="1794" width="10" style="12" customWidth="1"/>
    <col min="1795" max="1795" width="78.85546875" style="12" customWidth="1"/>
    <col min="1796" max="1796" width="23.140625" style="12" customWidth="1"/>
    <col min="1797" max="1797" width="13.85546875" style="12" customWidth="1"/>
    <col min="1798" max="1798" width="11.42578125" style="12" customWidth="1"/>
    <col min="1799" max="1814" width="8" style="12"/>
    <col min="1815" max="1815" width="29.5703125" style="12" customWidth="1"/>
    <col min="1816" max="1818" width="8" style="12"/>
    <col min="1819" max="1819" width="21" style="12" customWidth="1"/>
    <col min="1820" max="2049" width="8" style="12"/>
    <col min="2050" max="2050" width="10" style="12" customWidth="1"/>
    <col min="2051" max="2051" width="78.85546875" style="12" customWidth="1"/>
    <col min="2052" max="2052" width="23.140625" style="12" customWidth="1"/>
    <col min="2053" max="2053" width="13.85546875" style="12" customWidth="1"/>
    <col min="2054" max="2054" width="11.42578125" style="12" customWidth="1"/>
    <col min="2055" max="2070" width="8" style="12"/>
    <col min="2071" max="2071" width="29.5703125" style="12" customWidth="1"/>
    <col min="2072" max="2074" width="8" style="12"/>
    <col min="2075" max="2075" width="21" style="12" customWidth="1"/>
    <col min="2076" max="2305" width="8" style="12"/>
    <col min="2306" max="2306" width="10" style="12" customWidth="1"/>
    <col min="2307" max="2307" width="78.85546875" style="12" customWidth="1"/>
    <col min="2308" max="2308" width="23.140625" style="12" customWidth="1"/>
    <col min="2309" max="2309" width="13.85546875" style="12" customWidth="1"/>
    <col min="2310" max="2310" width="11.42578125" style="12" customWidth="1"/>
    <col min="2311" max="2326" width="8" style="12"/>
    <col min="2327" max="2327" width="29.5703125" style="12" customWidth="1"/>
    <col min="2328" max="2330" width="8" style="12"/>
    <col min="2331" max="2331" width="21" style="12" customWidth="1"/>
    <col min="2332" max="2561" width="8" style="12"/>
    <col min="2562" max="2562" width="10" style="12" customWidth="1"/>
    <col min="2563" max="2563" width="78.85546875" style="12" customWidth="1"/>
    <col min="2564" max="2564" width="23.140625" style="12" customWidth="1"/>
    <col min="2565" max="2565" width="13.85546875" style="12" customWidth="1"/>
    <col min="2566" max="2566" width="11.42578125" style="12" customWidth="1"/>
    <col min="2567" max="2582" width="8" style="12"/>
    <col min="2583" max="2583" width="29.5703125" style="12" customWidth="1"/>
    <col min="2584" max="2586" width="8" style="12"/>
    <col min="2587" max="2587" width="21" style="12" customWidth="1"/>
    <col min="2588" max="2817" width="8" style="12"/>
    <col min="2818" max="2818" width="10" style="12" customWidth="1"/>
    <col min="2819" max="2819" width="78.85546875" style="12" customWidth="1"/>
    <col min="2820" max="2820" width="23.140625" style="12" customWidth="1"/>
    <col min="2821" max="2821" width="13.85546875" style="12" customWidth="1"/>
    <col min="2822" max="2822" width="11.42578125" style="12" customWidth="1"/>
    <col min="2823" max="2838" width="8" style="12"/>
    <col min="2839" max="2839" width="29.5703125" style="12" customWidth="1"/>
    <col min="2840" max="2842" width="8" style="12"/>
    <col min="2843" max="2843" width="21" style="12" customWidth="1"/>
    <col min="2844" max="3073" width="8" style="12"/>
    <col min="3074" max="3074" width="10" style="12" customWidth="1"/>
    <col min="3075" max="3075" width="78.85546875" style="12" customWidth="1"/>
    <col min="3076" max="3076" width="23.140625" style="12" customWidth="1"/>
    <col min="3077" max="3077" width="13.85546875" style="12" customWidth="1"/>
    <col min="3078" max="3078" width="11.42578125" style="12" customWidth="1"/>
    <col min="3079" max="3094" width="8" style="12"/>
    <col min="3095" max="3095" width="29.5703125" style="12" customWidth="1"/>
    <col min="3096" max="3098" width="8" style="12"/>
    <col min="3099" max="3099" width="21" style="12" customWidth="1"/>
    <col min="3100" max="3329" width="8" style="12"/>
    <col min="3330" max="3330" width="10" style="12" customWidth="1"/>
    <col min="3331" max="3331" width="78.85546875" style="12" customWidth="1"/>
    <col min="3332" max="3332" width="23.140625" style="12" customWidth="1"/>
    <col min="3333" max="3333" width="13.85546875" style="12" customWidth="1"/>
    <col min="3334" max="3334" width="11.42578125" style="12" customWidth="1"/>
    <col min="3335" max="3350" width="8" style="12"/>
    <col min="3351" max="3351" width="29.5703125" style="12" customWidth="1"/>
    <col min="3352" max="3354" width="8" style="12"/>
    <col min="3355" max="3355" width="21" style="12" customWidth="1"/>
    <col min="3356" max="3585" width="8" style="12"/>
    <col min="3586" max="3586" width="10" style="12" customWidth="1"/>
    <col min="3587" max="3587" width="78.85546875" style="12" customWidth="1"/>
    <col min="3588" max="3588" width="23.140625" style="12" customWidth="1"/>
    <col min="3589" max="3589" width="13.85546875" style="12" customWidth="1"/>
    <col min="3590" max="3590" width="11.42578125" style="12" customWidth="1"/>
    <col min="3591" max="3606" width="8" style="12"/>
    <col min="3607" max="3607" width="29.5703125" style="12" customWidth="1"/>
    <col min="3608" max="3610" width="8" style="12"/>
    <col min="3611" max="3611" width="21" style="12" customWidth="1"/>
    <col min="3612" max="3841" width="8" style="12"/>
    <col min="3842" max="3842" width="10" style="12" customWidth="1"/>
    <col min="3843" max="3843" width="78.85546875" style="12" customWidth="1"/>
    <col min="3844" max="3844" width="23.140625" style="12" customWidth="1"/>
    <col min="3845" max="3845" width="13.85546875" style="12" customWidth="1"/>
    <col min="3846" max="3846" width="11.42578125" style="12" customWidth="1"/>
    <col min="3847" max="3862" width="8" style="12"/>
    <col min="3863" max="3863" width="29.5703125" style="12" customWidth="1"/>
    <col min="3864" max="3866" width="8" style="12"/>
    <col min="3867" max="3867" width="21" style="12" customWidth="1"/>
    <col min="3868" max="4097" width="8" style="12"/>
    <col min="4098" max="4098" width="10" style="12" customWidth="1"/>
    <col min="4099" max="4099" width="78.85546875" style="12" customWidth="1"/>
    <col min="4100" max="4100" width="23.140625" style="12" customWidth="1"/>
    <col min="4101" max="4101" width="13.85546875" style="12" customWidth="1"/>
    <col min="4102" max="4102" width="11.42578125" style="12" customWidth="1"/>
    <col min="4103" max="4118" width="8" style="12"/>
    <col min="4119" max="4119" width="29.5703125" style="12" customWidth="1"/>
    <col min="4120" max="4122" width="8" style="12"/>
    <col min="4123" max="4123" width="21" style="12" customWidth="1"/>
    <col min="4124" max="4353" width="8" style="12"/>
    <col min="4354" max="4354" width="10" style="12" customWidth="1"/>
    <col min="4355" max="4355" width="78.85546875" style="12" customWidth="1"/>
    <col min="4356" max="4356" width="23.140625" style="12" customWidth="1"/>
    <col min="4357" max="4357" width="13.85546875" style="12" customWidth="1"/>
    <col min="4358" max="4358" width="11.42578125" style="12" customWidth="1"/>
    <col min="4359" max="4374" width="8" style="12"/>
    <col min="4375" max="4375" width="29.5703125" style="12" customWidth="1"/>
    <col min="4376" max="4378" width="8" style="12"/>
    <col min="4379" max="4379" width="21" style="12" customWidth="1"/>
    <col min="4380" max="4609" width="8" style="12"/>
    <col min="4610" max="4610" width="10" style="12" customWidth="1"/>
    <col min="4611" max="4611" width="78.85546875" style="12" customWidth="1"/>
    <col min="4612" max="4612" width="23.140625" style="12" customWidth="1"/>
    <col min="4613" max="4613" width="13.85546875" style="12" customWidth="1"/>
    <col min="4614" max="4614" width="11.42578125" style="12" customWidth="1"/>
    <col min="4615" max="4630" width="8" style="12"/>
    <col min="4631" max="4631" width="29.5703125" style="12" customWidth="1"/>
    <col min="4632" max="4634" width="8" style="12"/>
    <col min="4635" max="4635" width="21" style="12" customWidth="1"/>
    <col min="4636" max="4865" width="8" style="12"/>
    <col min="4866" max="4866" width="10" style="12" customWidth="1"/>
    <col min="4867" max="4867" width="78.85546875" style="12" customWidth="1"/>
    <col min="4868" max="4868" width="23.140625" style="12" customWidth="1"/>
    <col min="4869" max="4869" width="13.85546875" style="12" customWidth="1"/>
    <col min="4870" max="4870" width="11.42578125" style="12" customWidth="1"/>
    <col min="4871" max="4886" width="8" style="12"/>
    <col min="4887" max="4887" width="29.5703125" style="12" customWidth="1"/>
    <col min="4888" max="4890" width="8" style="12"/>
    <col min="4891" max="4891" width="21" style="12" customWidth="1"/>
    <col min="4892" max="5121" width="8" style="12"/>
    <col min="5122" max="5122" width="10" style="12" customWidth="1"/>
    <col min="5123" max="5123" width="78.85546875" style="12" customWidth="1"/>
    <col min="5124" max="5124" width="23.140625" style="12" customWidth="1"/>
    <col min="5125" max="5125" width="13.85546875" style="12" customWidth="1"/>
    <col min="5126" max="5126" width="11.42578125" style="12" customWidth="1"/>
    <col min="5127" max="5142" width="8" style="12"/>
    <col min="5143" max="5143" width="29.5703125" style="12" customWidth="1"/>
    <col min="5144" max="5146" width="8" style="12"/>
    <col min="5147" max="5147" width="21" style="12" customWidth="1"/>
    <col min="5148" max="5377" width="8" style="12"/>
    <col min="5378" max="5378" width="10" style="12" customWidth="1"/>
    <col min="5379" max="5379" width="78.85546875" style="12" customWidth="1"/>
    <col min="5380" max="5380" width="23.140625" style="12" customWidth="1"/>
    <col min="5381" max="5381" width="13.85546875" style="12" customWidth="1"/>
    <col min="5382" max="5382" width="11.42578125" style="12" customWidth="1"/>
    <col min="5383" max="5398" width="8" style="12"/>
    <col min="5399" max="5399" width="29.5703125" style="12" customWidth="1"/>
    <col min="5400" max="5402" width="8" style="12"/>
    <col min="5403" max="5403" width="21" style="12" customWidth="1"/>
    <col min="5404" max="5633" width="8" style="12"/>
    <col min="5634" max="5634" width="10" style="12" customWidth="1"/>
    <col min="5635" max="5635" width="78.85546875" style="12" customWidth="1"/>
    <col min="5636" max="5636" width="23.140625" style="12" customWidth="1"/>
    <col min="5637" max="5637" width="13.85546875" style="12" customWidth="1"/>
    <col min="5638" max="5638" width="11.42578125" style="12" customWidth="1"/>
    <col min="5639" max="5654" width="8" style="12"/>
    <col min="5655" max="5655" width="29.5703125" style="12" customWidth="1"/>
    <col min="5656" max="5658" width="8" style="12"/>
    <col min="5659" max="5659" width="21" style="12" customWidth="1"/>
    <col min="5660" max="5889" width="8" style="12"/>
    <col min="5890" max="5890" width="10" style="12" customWidth="1"/>
    <col min="5891" max="5891" width="78.85546875" style="12" customWidth="1"/>
    <col min="5892" max="5892" width="23.140625" style="12" customWidth="1"/>
    <col min="5893" max="5893" width="13.85546875" style="12" customWidth="1"/>
    <col min="5894" max="5894" width="11.42578125" style="12" customWidth="1"/>
    <col min="5895" max="5910" width="8" style="12"/>
    <col min="5911" max="5911" width="29.5703125" style="12" customWidth="1"/>
    <col min="5912" max="5914" width="8" style="12"/>
    <col min="5915" max="5915" width="21" style="12" customWidth="1"/>
    <col min="5916" max="6145" width="8" style="12"/>
    <col min="6146" max="6146" width="10" style="12" customWidth="1"/>
    <col min="6147" max="6147" width="78.85546875" style="12" customWidth="1"/>
    <col min="6148" max="6148" width="23.140625" style="12" customWidth="1"/>
    <col min="6149" max="6149" width="13.85546875" style="12" customWidth="1"/>
    <col min="6150" max="6150" width="11.42578125" style="12" customWidth="1"/>
    <col min="6151" max="6166" width="8" style="12"/>
    <col min="6167" max="6167" width="29.5703125" style="12" customWidth="1"/>
    <col min="6168" max="6170" width="8" style="12"/>
    <col min="6171" max="6171" width="21" style="12" customWidth="1"/>
    <col min="6172" max="6401" width="8" style="12"/>
    <col min="6402" max="6402" width="10" style="12" customWidth="1"/>
    <col min="6403" max="6403" width="78.85546875" style="12" customWidth="1"/>
    <col min="6404" max="6404" width="23.140625" style="12" customWidth="1"/>
    <col min="6405" max="6405" width="13.85546875" style="12" customWidth="1"/>
    <col min="6406" max="6406" width="11.42578125" style="12" customWidth="1"/>
    <col min="6407" max="6422" width="8" style="12"/>
    <col min="6423" max="6423" width="29.5703125" style="12" customWidth="1"/>
    <col min="6424" max="6426" width="8" style="12"/>
    <col min="6427" max="6427" width="21" style="12" customWidth="1"/>
    <col min="6428" max="6657" width="8" style="12"/>
    <col min="6658" max="6658" width="10" style="12" customWidth="1"/>
    <col min="6659" max="6659" width="78.85546875" style="12" customWidth="1"/>
    <col min="6660" max="6660" width="23.140625" style="12" customWidth="1"/>
    <col min="6661" max="6661" width="13.85546875" style="12" customWidth="1"/>
    <col min="6662" max="6662" width="11.42578125" style="12" customWidth="1"/>
    <col min="6663" max="6678" width="8" style="12"/>
    <col min="6679" max="6679" width="29.5703125" style="12" customWidth="1"/>
    <col min="6680" max="6682" width="8" style="12"/>
    <col min="6683" max="6683" width="21" style="12" customWidth="1"/>
    <col min="6684" max="6913" width="8" style="12"/>
    <col min="6914" max="6914" width="10" style="12" customWidth="1"/>
    <col min="6915" max="6915" width="78.85546875" style="12" customWidth="1"/>
    <col min="6916" max="6916" width="23.140625" style="12" customWidth="1"/>
    <col min="6917" max="6917" width="13.85546875" style="12" customWidth="1"/>
    <col min="6918" max="6918" width="11.42578125" style="12" customWidth="1"/>
    <col min="6919" max="6934" width="8" style="12"/>
    <col min="6935" max="6935" width="29.5703125" style="12" customWidth="1"/>
    <col min="6936" max="6938" width="8" style="12"/>
    <col min="6939" max="6939" width="21" style="12" customWidth="1"/>
    <col min="6940" max="7169" width="8" style="12"/>
    <col min="7170" max="7170" width="10" style="12" customWidth="1"/>
    <col min="7171" max="7171" width="78.85546875" style="12" customWidth="1"/>
    <col min="7172" max="7172" width="23.140625" style="12" customWidth="1"/>
    <col min="7173" max="7173" width="13.85546875" style="12" customWidth="1"/>
    <col min="7174" max="7174" width="11.42578125" style="12" customWidth="1"/>
    <col min="7175" max="7190" width="8" style="12"/>
    <col min="7191" max="7191" width="29.5703125" style="12" customWidth="1"/>
    <col min="7192" max="7194" width="8" style="12"/>
    <col min="7195" max="7195" width="21" style="12" customWidth="1"/>
    <col min="7196" max="7425" width="8" style="12"/>
    <col min="7426" max="7426" width="10" style="12" customWidth="1"/>
    <col min="7427" max="7427" width="78.85546875" style="12" customWidth="1"/>
    <col min="7428" max="7428" width="23.140625" style="12" customWidth="1"/>
    <col min="7429" max="7429" width="13.85546875" style="12" customWidth="1"/>
    <col min="7430" max="7430" width="11.42578125" style="12" customWidth="1"/>
    <col min="7431" max="7446" width="8" style="12"/>
    <col min="7447" max="7447" width="29.5703125" style="12" customWidth="1"/>
    <col min="7448" max="7450" width="8" style="12"/>
    <col min="7451" max="7451" width="21" style="12" customWidth="1"/>
    <col min="7452" max="7681" width="8" style="12"/>
    <col min="7682" max="7682" width="10" style="12" customWidth="1"/>
    <col min="7683" max="7683" width="78.85546875" style="12" customWidth="1"/>
    <col min="7684" max="7684" width="23.140625" style="12" customWidth="1"/>
    <col min="7685" max="7685" width="13.85546875" style="12" customWidth="1"/>
    <col min="7686" max="7686" width="11.42578125" style="12" customWidth="1"/>
    <col min="7687" max="7702" width="8" style="12"/>
    <col min="7703" max="7703" width="29.5703125" style="12" customWidth="1"/>
    <col min="7704" max="7706" width="8" style="12"/>
    <col min="7707" max="7707" width="21" style="12" customWidth="1"/>
    <col min="7708" max="7937" width="8" style="12"/>
    <col min="7938" max="7938" width="10" style="12" customWidth="1"/>
    <col min="7939" max="7939" width="78.85546875" style="12" customWidth="1"/>
    <col min="7940" max="7940" width="23.140625" style="12" customWidth="1"/>
    <col min="7941" max="7941" width="13.85546875" style="12" customWidth="1"/>
    <col min="7942" max="7942" width="11.42578125" style="12" customWidth="1"/>
    <col min="7943" max="7958" width="8" style="12"/>
    <col min="7959" max="7959" width="29.5703125" style="12" customWidth="1"/>
    <col min="7960" max="7962" width="8" style="12"/>
    <col min="7963" max="7963" width="21" style="12" customWidth="1"/>
    <col min="7964" max="8193" width="8" style="12"/>
    <col min="8194" max="8194" width="10" style="12" customWidth="1"/>
    <col min="8195" max="8195" width="78.85546875" style="12" customWidth="1"/>
    <col min="8196" max="8196" width="23.140625" style="12" customWidth="1"/>
    <col min="8197" max="8197" width="13.85546875" style="12" customWidth="1"/>
    <col min="8198" max="8198" width="11.42578125" style="12" customWidth="1"/>
    <col min="8199" max="8214" width="8" style="12"/>
    <col min="8215" max="8215" width="29.5703125" style="12" customWidth="1"/>
    <col min="8216" max="8218" width="8" style="12"/>
    <col min="8219" max="8219" width="21" style="12" customWidth="1"/>
    <col min="8220" max="8449" width="8" style="12"/>
    <col min="8450" max="8450" width="10" style="12" customWidth="1"/>
    <col min="8451" max="8451" width="78.85546875" style="12" customWidth="1"/>
    <col min="8452" max="8452" width="23.140625" style="12" customWidth="1"/>
    <col min="8453" max="8453" width="13.85546875" style="12" customWidth="1"/>
    <col min="8454" max="8454" width="11.42578125" style="12" customWidth="1"/>
    <col min="8455" max="8470" width="8" style="12"/>
    <col min="8471" max="8471" width="29.5703125" style="12" customWidth="1"/>
    <col min="8472" max="8474" width="8" style="12"/>
    <col min="8475" max="8475" width="21" style="12" customWidth="1"/>
    <col min="8476" max="8705" width="8" style="12"/>
    <col min="8706" max="8706" width="10" style="12" customWidth="1"/>
    <col min="8707" max="8707" width="78.85546875" style="12" customWidth="1"/>
    <col min="8708" max="8708" width="23.140625" style="12" customWidth="1"/>
    <col min="8709" max="8709" width="13.85546875" style="12" customWidth="1"/>
    <col min="8710" max="8710" width="11.42578125" style="12" customWidth="1"/>
    <col min="8711" max="8726" width="8" style="12"/>
    <col min="8727" max="8727" width="29.5703125" style="12" customWidth="1"/>
    <col min="8728" max="8730" width="8" style="12"/>
    <col min="8731" max="8731" width="21" style="12" customWidth="1"/>
    <col min="8732" max="8961" width="8" style="12"/>
    <col min="8962" max="8962" width="10" style="12" customWidth="1"/>
    <col min="8963" max="8963" width="78.85546875" style="12" customWidth="1"/>
    <col min="8964" max="8964" width="23.140625" style="12" customWidth="1"/>
    <col min="8965" max="8965" width="13.85546875" style="12" customWidth="1"/>
    <col min="8966" max="8966" width="11.42578125" style="12" customWidth="1"/>
    <col min="8967" max="8982" width="8" style="12"/>
    <col min="8983" max="8983" width="29.5703125" style="12" customWidth="1"/>
    <col min="8984" max="8986" width="8" style="12"/>
    <col min="8987" max="8987" width="21" style="12" customWidth="1"/>
    <col min="8988" max="9217" width="8" style="12"/>
    <col min="9218" max="9218" width="10" style="12" customWidth="1"/>
    <col min="9219" max="9219" width="78.85546875" style="12" customWidth="1"/>
    <col min="9220" max="9220" width="23.140625" style="12" customWidth="1"/>
    <col min="9221" max="9221" width="13.85546875" style="12" customWidth="1"/>
    <col min="9222" max="9222" width="11.42578125" style="12" customWidth="1"/>
    <col min="9223" max="9238" width="8" style="12"/>
    <col min="9239" max="9239" width="29.5703125" style="12" customWidth="1"/>
    <col min="9240" max="9242" width="8" style="12"/>
    <col min="9243" max="9243" width="21" style="12" customWidth="1"/>
    <col min="9244" max="9473" width="8" style="12"/>
    <col min="9474" max="9474" width="10" style="12" customWidth="1"/>
    <col min="9475" max="9475" width="78.85546875" style="12" customWidth="1"/>
    <col min="9476" max="9476" width="23.140625" style="12" customWidth="1"/>
    <col min="9477" max="9477" width="13.85546875" style="12" customWidth="1"/>
    <col min="9478" max="9478" width="11.42578125" style="12" customWidth="1"/>
    <col min="9479" max="9494" width="8" style="12"/>
    <col min="9495" max="9495" width="29.5703125" style="12" customWidth="1"/>
    <col min="9496" max="9498" width="8" style="12"/>
    <col min="9499" max="9499" width="21" style="12" customWidth="1"/>
    <col min="9500" max="9729" width="8" style="12"/>
    <col min="9730" max="9730" width="10" style="12" customWidth="1"/>
    <col min="9731" max="9731" width="78.85546875" style="12" customWidth="1"/>
    <col min="9732" max="9732" width="23.140625" style="12" customWidth="1"/>
    <col min="9733" max="9733" width="13.85546875" style="12" customWidth="1"/>
    <col min="9734" max="9734" width="11.42578125" style="12" customWidth="1"/>
    <col min="9735" max="9750" width="8" style="12"/>
    <col min="9751" max="9751" width="29.5703125" style="12" customWidth="1"/>
    <col min="9752" max="9754" width="8" style="12"/>
    <col min="9755" max="9755" width="21" style="12" customWidth="1"/>
    <col min="9756" max="9985" width="8" style="12"/>
    <col min="9986" max="9986" width="10" style="12" customWidth="1"/>
    <col min="9987" max="9987" width="78.85546875" style="12" customWidth="1"/>
    <col min="9988" max="9988" width="23.140625" style="12" customWidth="1"/>
    <col min="9989" max="9989" width="13.85546875" style="12" customWidth="1"/>
    <col min="9990" max="9990" width="11.42578125" style="12" customWidth="1"/>
    <col min="9991" max="10006" width="8" style="12"/>
    <col min="10007" max="10007" width="29.5703125" style="12" customWidth="1"/>
    <col min="10008" max="10010" width="8" style="12"/>
    <col min="10011" max="10011" width="21" style="12" customWidth="1"/>
    <col min="10012" max="10241" width="8" style="12"/>
    <col min="10242" max="10242" width="10" style="12" customWidth="1"/>
    <col min="10243" max="10243" width="78.85546875" style="12" customWidth="1"/>
    <col min="10244" max="10244" width="23.140625" style="12" customWidth="1"/>
    <col min="10245" max="10245" width="13.85546875" style="12" customWidth="1"/>
    <col min="10246" max="10246" width="11.42578125" style="12" customWidth="1"/>
    <col min="10247" max="10262" width="8" style="12"/>
    <col min="10263" max="10263" width="29.5703125" style="12" customWidth="1"/>
    <col min="10264" max="10266" width="8" style="12"/>
    <col min="10267" max="10267" width="21" style="12" customWidth="1"/>
    <col min="10268" max="10497" width="8" style="12"/>
    <col min="10498" max="10498" width="10" style="12" customWidth="1"/>
    <col min="10499" max="10499" width="78.85546875" style="12" customWidth="1"/>
    <col min="10500" max="10500" width="23.140625" style="12" customWidth="1"/>
    <col min="10501" max="10501" width="13.85546875" style="12" customWidth="1"/>
    <col min="10502" max="10502" width="11.42578125" style="12" customWidth="1"/>
    <col min="10503" max="10518" width="8" style="12"/>
    <col min="10519" max="10519" width="29.5703125" style="12" customWidth="1"/>
    <col min="10520" max="10522" width="8" style="12"/>
    <col min="10523" max="10523" width="21" style="12" customWidth="1"/>
    <col min="10524" max="10753" width="8" style="12"/>
    <col min="10754" max="10754" width="10" style="12" customWidth="1"/>
    <col min="10755" max="10755" width="78.85546875" style="12" customWidth="1"/>
    <col min="10756" max="10756" width="23.140625" style="12" customWidth="1"/>
    <col min="10757" max="10757" width="13.85546875" style="12" customWidth="1"/>
    <col min="10758" max="10758" width="11.42578125" style="12" customWidth="1"/>
    <col min="10759" max="10774" width="8" style="12"/>
    <col min="10775" max="10775" width="29.5703125" style="12" customWidth="1"/>
    <col min="10776" max="10778" width="8" style="12"/>
    <col min="10779" max="10779" width="21" style="12" customWidth="1"/>
    <col min="10780" max="11009" width="8" style="12"/>
    <col min="11010" max="11010" width="10" style="12" customWidth="1"/>
    <col min="11011" max="11011" width="78.85546875" style="12" customWidth="1"/>
    <col min="11012" max="11012" width="23.140625" style="12" customWidth="1"/>
    <col min="11013" max="11013" width="13.85546875" style="12" customWidth="1"/>
    <col min="11014" max="11014" width="11.42578125" style="12" customWidth="1"/>
    <col min="11015" max="11030" width="8" style="12"/>
    <col min="11031" max="11031" width="29.5703125" style="12" customWidth="1"/>
    <col min="11032" max="11034" width="8" style="12"/>
    <col min="11035" max="11035" width="21" style="12" customWidth="1"/>
    <col min="11036" max="11265" width="8" style="12"/>
    <col min="11266" max="11266" width="10" style="12" customWidth="1"/>
    <col min="11267" max="11267" width="78.85546875" style="12" customWidth="1"/>
    <col min="11268" max="11268" width="23.140625" style="12" customWidth="1"/>
    <col min="11269" max="11269" width="13.85546875" style="12" customWidth="1"/>
    <col min="11270" max="11270" width="11.42578125" style="12" customWidth="1"/>
    <col min="11271" max="11286" width="8" style="12"/>
    <col min="11287" max="11287" width="29.5703125" style="12" customWidth="1"/>
    <col min="11288" max="11290" width="8" style="12"/>
    <col min="11291" max="11291" width="21" style="12" customWidth="1"/>
    <col min="11292" max="11521" width="8" style="12"/>
    <col min="11522" max="11522" width="10" style="12" customWidth="1"/>
    <col min="11523" max="11523" width="78.85546875" style="12" customWidth="1"/>
    <col min="11524" max="11524" width="23.140625" style="12" customWidth="1"/>
    <col min="11525" max="11525" width="13.85546875" style="12" customWidth="1"/>
    <col min="11526" max="11526" width="11.42578125" style="12" customWidth="1"/>
    <col min="11527" max="11542" width="8" style="12"/>
    <col min="11543" max="11543" width="29.5703125" style="12" customWidth="1"/>
    <col min="11544" max="11546" width="8" style="12"/>
    <col min="11547" max="11547" width="21" style="12" customWidth="1"/>
    <col min="11548" max="11777" width="8" style="12"/>
    <col min="11778" max="11778" width="10" style="12" customWidth="1"/>
    <col min="11779" max="11779" width="78.85546875" style="12" customWidth="1"/>
    <col min="11780" max="11780" width="23.140625" style="12" customWidth="1"/>
    <col min="11781" max="11781" width="13.85546875" style="12" customWidth="1"/>
    <col min="11782" max="11782" width="11.42578125" style="12" customWidth="1"/>
    <col min="11783" max="11798" width="8" style="12"/>
    <col min="11799" max="11799" width="29.5703125" style="12" customWidth="1"/>
    <col min="11800" max="11802" width="8" style="12"/>
    <col min="11803" max="11803" width="21" style="12" customWidth="1"/>
    <col min="11804" max="12033" width="8" style="12"/>
    <col min="12034" max="12034" width="10" style="12" customWidth="1"/>
    <col min="12035" max="12035" width="78.85546875" style="12" customWidth="1"/>
    <col min="12036" max="12036" width="23.140625" style="12" customWidth="1"/>
    <col min="12037" max="12037" width="13.85546875" style="12" customWidth="1"/>
    <col min="12038" max="12038" width="11.42578125" style="12" customWidth="1"/>
    <col min="12039" max="12054" width="8" style="12"/>
    <col min="12055" max="12055" width="29.5703125" style="12" customWidth="1"/>
    <col min="12056" max="12058" width="8" style="12"/>
    <col min="12059" max="12059" width="21" style="12" customWidth="1"/>
    <col min="12060" max="12289" width="8" style="12"/>
    <col min="12290" max="12290" width="10" style="12" customWidth="1"/>
    <col min="12291" max="12291" width="78.85546875" style="12" customWidth="1"/>
    <col min="12292" max="12292" width="23.140625" style="12" customWidth="1"/>
    <col min="12293" max="12293" width="13.85546875" style="12" customWidth="1"/>
    <col min="12294" max="12294" width="11.42578125" style="12" customWidth="1"/>
    <col min="12295" max="12310" width="8" style="12"/>
    <col min="12311" max="12311" width="29.5703125" style="12" customWidth="1"/>
    <col min="12312" max="12314" width="8" style="12"/>
    <col min="12315" max="12315" width="21" style="12" customWidth="1"/>
    <col min="12316" max="12545" width="8" style="12"/>
    <col min="12546" max="12546" width="10" style="12" customWidth="1"/>
    <col min="12547" max="12547" width="78.85546875" style="12" customWidth="1"/>
    <col min="12548" max="12548" width="23.140625" style="12" customWidth="1"/>
    <col min="12549" max="12549" width="13.85546875" style="12" customWidth="1"/>
    <col min="12550" max="12550" width="11.42578125" style="12" customWidth="1"/>
    <col min="12551" max="12566" width="8" style="12"/>
    <col min="12567" max="12567" width="29.5703125" style="12" customWidth="1"/>
    <col min="12568" max="12570" width="8" style="12"/>
    <col min="12571" max="12571" width="21" style="12" customWidth="1"/>
    <col min="12572" max="12801" width="8" style="12"/>
    <col min="12802" max="12802" width="10" style="12" customWidth="1"/>
    <col min="12803" max="12803" width="78.85546875" style="12" customWidth="1"/>
    <col min="12804" max="12804" width="23.140625" style="12" customWidth="1"/>
    <col min="12805" max="12805" width="13.85546875" style="12" customWidth="1"/>
    <col min="12806" max="12806" width="11.42578125" style="12" customWidth="1"/>
    <col min="12807" max="12822" width="8" style="12"/>
    <col min="12823" max="12823" width="29.5703125" style="12" customWidth="1"/>
    <col min="12824" max="12826" width="8" style="12"/>
    <col min="12827" max="12827" width="21" style="12" customWidth="1"/>
    <col min="12828" max="13057" width="8" style="12"/>
    <col min="13058" max="13058" width="10" style="12" customWidth="1"/>
    <col min="13059" max="13059" width="78.85546875" style="12" customWidth="1"/>
    <col min="13060" max="13060" width="23.140625" style="12" customWidth="1"/>
    <col min="13061" max="13061" width="13.85546875" style="12" customWidth="1"/>
    <col min="13062" max="13062" width="11.42578125" style="12" customWidth="1"/>
    <col min="13063" max="13078" width="8" style="12"/>
    <col min="13079" max="13079" width="29.5703125" style="12" customWidth="1"/>
    <col min="13080" max="13082" width="8" style="12"/>
    <col min="13083" max="13083" width="21" style="12" customWidth="1"/>
    <col min="13084" max="13313" width="8" style="12"/>
    <col min="13314" max="13314" width="10" style="12" customWidth="1"/>
    <col min="13315" max="13315" width="78.85546875" style="12" customWidth="1"/>
    <col min="13316" max="13316" width="23.140625" style="12" customWidth="1"/>
    <col min="13317" max="13317" width="13.85546875" style="12" customWidth="1"/>
    <col min="13318" max="13318" width="11.42578125" style="12" customWidth="1"/>
    <col min="13319" max="13334" width="8" style="12"/>
    <col min="13335" max="13335" width="29.5703125" style="12" customWidth="1"/>
    <col min="13336" max="13338" width="8" style="12"/>
    <col min="13339" max="13339" width="21" style="12" customWidth="1"/>
    <col min="13340" max="13569" width="8" style="12"/>
    <col min="13570" max="13570" width="10" style="12" customWidth="1"/>
    <col min="13571" max="13571" width="78.85546875" style="12" customWidth="1"/>
    <col min="13572" max="13572" width="23.140625" style="12" customWidth="1"/>
    <col min="13573" max="13573" width="13.85546875" style="12" customWidth="1"/>
    <col min="13574" max="13574" width="11.42578125" style="12" customWidth="1"/>
    <col min="13575" max="13590" width="8" style="12"/>
    <col min="13591" max="13591" width="29.5703125" style="12" customWidth="1"/>
    <col min="13592" max="13594" width="8" style="12"/>
    <col min="13595" max="13595" width="21" style="12" customWidth="1"/>
    <col min="13596" max="13825" width="8" style="12"/>
    <col min="13826" max="13826" width="10" style="12" customWidth="1"/>
    <col min="13827" max="13827" width="78.85546875" style="12" customWidth="1"/>
    <col min="13828" max="13828" width="23.140625" style="12" customWidth="1"/>
    <col min="13829" max="13829" width="13.85546875" style="12" customWidth="1"/>
    <col min="13830" max="13830" width="11.42578125" style="12" customWidth="1"/>
    <col min="13831" max="13846" width="8" style="12"/>
    <col min="13847" max="13847" width="29.5703125" style="12" customWidth="1"/>
    <col min="13848" max="13850" width="8" style="12"/>
    <col min="13851" max="13851" width="21" style="12" customWidth="1"/>
    <col min="13852" max="14081" width="8" style="12"/>
    <col min="14082" max="14082" width="10" style="12" customWidth="1"/>
    <col min="14083" max="14083" width="78.85546875" style="12" customWidth="1"/>
    <col min="14084" max="14084" width="23.140625" style="12" customWidth="1"/>
    <col min="14085" max="14085" width="13.85546875" style="12" customWidth="1"/>
    <col min="14086" max="14086" width="11.42578125" style="12" customWidth="1"/>
    <col min="14087" max="14102" width="8" style="12"/>
    <col min="14103" max="14103" width="29.5703125" style="12" customWidth="1"/>
    <col min="14104" max="14106" width="8" style="12"/>
    <col min="14107" max="14107" width="21" style="12" customWidth="1"/>
    <col min="14108" max="14337" width="8" style="12"/>
    <col min="14338" max="14338" width="10" style="12" customWidth="1"/>
    <col min="14339" max="14339" width="78.85546875" style="12" customWidth="1"/>
    <col min="14340" max="14340" width="23.140625" style="12" customWidth="1"/>
    <col min="14341" max="14341" width="13.85546875" style="12" customWidth="1"/>
    <col min="14342" max="14342" width="11.42578125" style="12" customWidth="1"/>
    <col min="14343" max="14358" width="8" style="12"/>
    <col min="14359" max="14359" width="29.5703125" style="12" customWidth="1"/>
    <col min="14360" max="14362" width="8" style="12"/>
    <col min="14363" max="14363" width="21" style="12" customWidth="1"/>
    <col min="14364" max="14593" width="8" style="12"/>
    <col min="14594" max="14594" width="10" style="12" customWidth="1"/>
    <col min="14595" max="14595" width="78.85546875" style="12" customWidth="1"/>
    <col min="14596" max="14596" width="23.140625" style="12" customWidth="1"/>
    <col min="14597" max="14597" width="13.85546875" style="12" customWidth="1"/>
    <col min="14598" max="14598" width="11.42578125" style="12" customWidth="1"/>
    <col min="14599" max="14614" width="8" style="12"/>
    <col min="14615" max="14615" width="29.5703125" style="12" customWidth="1"/>
    <col min="14616" max="14618" width="8" style="12"/>
    <col min="14619" max="14619" width="21" style="12" customWidth="1"/>
    <col min="14620" max="14849" width="8" style="12"/>
    <col min="14850" max="14850" width="10" style="12" customWidth="1"/>
    <col min="14851" max="14851" width="78.85546875" style="12" customWidth="1"/>
    <col min="14852" max="14852" width="23.140625" style="12" customWidth="1"/>
    <col min="14853" max="14853" width="13.85546875" style="12" customWidth="1"/>
    <col min="14854" max="14854" width="11.42578125" style="12" customWidth="1"/>
    <col min="14855" max="14870" width="8" style="12"/>
    <col min="14871" max="14871" width="29.5703125" style="12" customWidth="1"/>
    <col min="14872" max="14874" width="8" style="12"/>
    <col min="14875" max="14875" width="21" style="12" customWidth="1"/>
    <col min="14876" max="15105" width="8" style="12"/>
    <col min="15106" max="15106" width="10" style="12" customWidth="1"/>
    <col min="15107" max="15107" width="78.85546875" style="12" customWidth="1"/>
    <col min="15108" max="15108" width="23.140625" style="12" customWidth="1"/>
    <col min="15109" max="15109" width="13.85546875" style="12" customWidth="1"/>
    <col min="15110" max="15110" width="11.42578125" style="12" customWidth="1"/>
    <col min="15111" max="15126" width="8" style="12"/>
    <col min="15127" max="15127" width="29.5703125" style="12" customWidth="1"/>
    <col min="15128" max="15130" width="8" style="12"/>
    <col min="15131" max="15131" width="21" style="12" customWidth="1"/>
    <col min="15132" max="15361" width="8" style="12"/>
    <col min="15362" max="15362" width="10" style="12" customWidth="1"/>
    <col min="15363" max="15363" width="78.85546875" style="12" customWidth="1"/>
    <col min="15364" max="15364" width="23.140625" style="12" customWidth="1"/>
    <col min="15365" max="15365" width="13.85546875" style="12" customWidth="1"/>
    <col min="15366" max="15366" width="11.42578125" style="12" customWidth="1"/>
    <col min="15367" max="15382" width="8" style="12"/>
    <col min="15383" max="15383" width="29.5703125" style="12" customWidth="1"/>
    <col min="15384" max="15386" width="8" style="12"/>
    <col min="15387" max="15387" width="21" style="12" customWidth="1"/>
    <col min="15388" max="15617" width="8" style="12"/>
    <col min="15618" max="15618" width="10" style="12" customWidth="1"/>
    <col min="15619" max="15619" width="78.85546875" style="12" customWidth="1"/>
    <col min="15620" max="15620" width="23.140625" style="12" customWidth="1"/>
    <col min="15621" max="15621" width="13.85546875" style="12" customWidth="1"/>
    <col min="15622" max="15622" width="11.42578125" style="12" customWidth="1"/>
    <col min="15623" max="15638" width="8" style="12"/>
    <col min="15639" max="15639" width="29.5703125" style="12" customWidth="1"/>
    <col min="15640" max="15642" width="8" style="12"/>
    <col min="15643" max="15643" width="21" style="12" customWidth="1"/>
    <col min="15644" max="15873" width="8" style="12"/>
    <col min="15874" max="15874" width="10" style="12" customWidth="1"/>
    <col min="15875" max="15875" width="78.85546875" style="12" customWidth="1"/>
    <col min="15876" max="15876" width="23.140625" style="12" customWidth="1"/>
    <col min="15877" max="15877" width="13.85546875" style="12" customWidth="1"/>
    <col min="15878" max="15878" width="11.42578125" style="12" customWidth="1"/>
    <col min="15879" max="15894" width="8" style="12"/>
    <col min="15895" max="15895" width="29.5703125" style="12" customWidth="1"/>
    <col min="15896" max="15898" width="8" style="12"/>
    <col min="15899" max="15899" width="21" style="12" customWidth="1"/>
    <col min="15900" max="16129" width="8" style="12"/>
    <col min="16130" max="16130" width="10" style="12" customWidth="1"/>
    <col min="16131" max="16131" width="78.85546875" style="12" customWidth="1"/>
    <col min="16132" max="16132" width="23.140625" style="12" customWidth="1"/>
    <col min="16133" max="16133" width="13.85546875" style="12" customWidth="1"/>
    <col min="16134" max="16134" width="11.42578125" style="12" customWidth="1"/>
    <col min="16135" max="16150" width="8" style="12"/>
    <col min="16151" max="16151" width="29.5703125" style="12" customWidth="1"/>
    <col min="16152" max="16154" width="8" style="12"/>
    <col min="16155" max="16155" width="21" style="12" customWidth="1"/>
    <col min="16156" max="16384" width="8" style="12"/>
  </cols>
  <sheetData>
    <row r="1" spans="1:6" ht="15" x14ac:dyDescent="0.25">
      <c r="A1" s="44"/>
      <c r="B1" s="45" t="s">
        <v>275</v>
      </c>
      <c r="C1" s="45"/>
    </row>
    <row r="2" spans="1:6" ht="15" x14ac:dyDescent="0.25">
      <c r="A2" s="44"/>
      <c r="B2" s="34" t="s">
        <v>432</v>
      </c>
      <c r="C2" s="34"/>
    </row>
    <row r="3" spans="1:6" ht="15.75" x14ac:dyDescent="0.25">
      <c r="A3" s="269"/>
      <c r="B3" s="434"/>
      <c r="C3" s="434"/>
      <c r="D3" s="269" t="s">
        <v>156</v>
      </c>
    </row>
    <row r="4" spans="1:6" s="13" customFormat="1" ht="38.25" x14ac:dyDescent="0.2">
      <c r="A4" s="266" t="s">
        <v>0</v>
      </c>
      <c r="B4" s="267" t="s">
        <v>119</v>
      </c>
      <c r="C4" s="644" t="s">
        <v>492</v>
      </c>
      <c r="D4" s="644" t="s">
        <v>493</v>
      </c>
      <c r="E4" s="12"/>
      <c r="F4" s="12"/>
    </row>
    <row r="5" spans="1:6" ht="17.25" customHeight="1" x14ac:dyDescent="0.25">
      <c r="A5" s="212"/>
      <c r="B5" s="213" t="s">
        <v>192</v>
      </c>
      <c r="C5" s="673">
        <v>3400</v>
      </c>
      <c r="D5" s="212">
        <v>3400</v>
      </c>
    </row>
    <row r="6" spans="1:6" ht="20.25" customHeight="1" x14ac:dyDescent="0.25">
      <c r="A6" s="212"/>
      <c r="B6" s="214" t="s">
        <v>1</v>
      </c>
      <c r="C6" s="673">
        <v>400</v>
      </c>
      <c r="D6" s="212">
        <v>400</v>
      </c>
    </row>
    <row r="7" spans="1:6" ht="20.25" customHeight="1" x14ac:dyDescent="0.25">
      <c r="A7" s="212"/>
      <c r="B7" s="214" t="s">
        <v>503</v>
      </c>
      <c r="C7" s="673"/>
      <c r="D7" s="212">
        <v>6000</v>
      </c>
    </row>
    <row r="8" spans="1:6" ht="15.75" customHeight="1" x14ac:dyDescent="0.25">
      <c r="A8" s="212"/>
      <c r="B8" s="214" t="s">
        <v>467</v>
      </c>
      <c r="C8" s="673">
        <v>23575</v>
      </c>
      <c r="D8" s="212">
        <v>38524</v>
      </c>
    </row>
    <row r="9" spans="1:6" s="14" customFormat="1" ht="28.5" customHeight="1" x14ac:dyDescent="0.2">
      <c r="A9" s="848" t="s">
        <v>254</v>
      </c>
      <c r="B9" s="849"/>
      <c r="C9" s="672">
        <f>SUM(C5:C8)</f>
        <v>27375</v>
      </c>
      <c r="D9" s="215">
        <f>D5+D6+D8+D7</f>
        <v>48324</v>
      </c>
    </row>
    <row r="10" spans="1:6" s="15" customFormat="1" ht="28.5" customHeight="1" x14ac:dyDescent="0.25">
      <c r="A10" s="216"/>
      <c r="B10" s="513" t="s">
        <v>3</v>
      </c>
      <c r="C10" s="671">
        <v>384252</v>
      </c>
      <c r="D10" s="212">
        <v>384252</v>
      </c>
    </row>
    <row r="11" spans="1:6" s="15" customFormat="1" ht="28.5" customHeight="1" x14ac:dyDescent="0.25">
      <c r="A11" s="216"/>
      <c r="B11" s="513" t="s">
        <v>434</v>
      </c>
      <c r="C11" s="671">
        <v>6751</v>
      </c>
      <c r="D11" s="212">
        <v>5407</v>
      </c>
    </row>
    <row r="12" spans="1:6" s="15" customFormat="1" ht="28.5" customHeight="1" x14ac:dyDescent="0.25">
      <c r="A12" s="850" t="s">
        <v>193</v>
      </c>
      <c r="B12" s="851"/>
      <c r="C12" s="674">
        <f>SUM(C10:C11)</f>
        <v>391003</v>
      </c>
      <c r="D12" s="214">
        <f>SUM(D10:D11)</f>
        <v>389659</v>
      </c>
    </row>
    <row r="13" spans="1:6" s="15" customFormat="1" ht="17.25" customHeight="1" x14ac:dyDescent="0.2">
      <c r="A13" s="850" t="s">
        <v>190</v>
      </c>
      <c r="B13" s="851"/>
      <c r="C13" s="674">
        <f>C12+C9</f>
        <v>418378</v>
      </c>
      <c r="D13" s="217">
        <f>D9+D12</f>
        <v>437983</v>
      </c>
    </row>
    <row r="14" spans="1:6" ht="15.75" x14ac:dyDescent="0.25">
      <c r="A14" s="268"/>
      <c r="B14" s="268"/>
      <c r="C14" s="268"/>
      <c r="D14" s="269"/>
    </row>
    <row r="15" spans="1:6" ht="15.75" x14ac:dyDescent="0.25">
      <c r="A15" s="268"/>
      <c r="B15" s="268"/>
      <c r="C15" s="268"/>
      <c r="D15" s="269"/>
    </row>
    <row r="16" spans="1:6" ht="15.75" x14ac:dyDescent="0.25">
      <c r="A16" s="269"/>
      <c r="B16" s="269"/>
      <c r="C16" s="269"/>
      <c r="D16" s="269"/>
    </row>
    <row r="17" spans="1:4" ht="15.75" x14ac:dyDescent="0.25">
      <c r="A17" s="269"/>
      <c r="B17" s="269"/>
      <c r="C17" s="269"/>
      <c r="D17" s="269"/>
    </row>
    <row r="18" spans="1:4" ht="15.75" x14ac:dyDescent="0.25">
      <c r="A18" s="269"/>
      <c r="B18" s="269"/>
      <c r="C18" s="269"/>
      <c r="D18" s="269"/>
    </row>
    <row r="19" spans="1:4" ht="15.75" x14ac:dyDescent="0.25">
      <c r="A19" s="269"/>
      <c r="B19" s="269"/>
      <c r="C19" s="269"/>
      <c r="D19" s="269"/>
    </row>
    <row r="20" spans="1:4" ht="15.75" x14ac:dyDescent="0.25">
      <c r="A20" s="269"/>
      <c r="B20" s="269"/>
      <c r="C20" s="269"/>
      <c r="D20" s="269"/>
    </row>
    <row r="21" spans="1:4" ht="15.75" x14ac:dyDescent="0.25">
      <c r="A21" s="269"/>
      <c r="B21" s="269"/>
      <c r="C21" s="269"/>
      <c r="D21" s="269"/>
    </row>
    <row r="22" spans="1:4" ht="15.75" x14ac:dyDescent="0.25">
      <c r="A22" s="269"/>
      <c r="B22" s="269"/>
      <c r="C22" s="269"/>
      <c r="D22" s="269"/>
    </row>
    <row r="23" spans="1:4" ht="15.75" x14ac:dyDescent="0.25">
      <c r="A23" s="269"/>
      <c r="B23" s="269"/>
      <c r="C23" s="269"/>
      <c r="D23" s="269"/>
    </row>
    <row r="24" spans="1:4" ht="15.75" x14ac:dyDescent="0.25">
      <c r="A24" s="269"/>
      <c r="B24" s="269"/>
      <c r="C24" s="269"/>
      <c r="D24" s="269"/>
    </row>
    <row r="25" spans="1:4" ht="15.75" x14ac:dyDescent="0.25">
      <c r="A25" s="269"/>
      <c r="B25" s="269"/>
      <c r="C25" s="269"/>
      <c r="D25" s="269"/>
    </row>
    <row r="26" spans="1:4" ht="15.75" x14ac:dyDescent="0.25">
      <c r="A26" s="269"/>
      <c r="B26" s="269"/>
      <c r="C26" s="269"/>
      <c r="D26" s="269"/>
    </row>
    <row r="27" spans="1:4" ht="15.75" x14ac:dyDescent="0.25">
      <c r="A27" s="269"/>
      <c r="B27" s="269"/>
      <c r="C27" s="269"/>
      <c r="D27" s="269"/>
    </row>
    <row r="28" spans="1:4" ht="15.75" x14ac:dyDescent="0.25">
      <c r="A28" s="269"/>
      <c r="B28" s="269"/>
      <c r="C28" s="269"/>
      <c r="D28" s="269"/>
    </row>
    <row r="29" spans="1:4" ht="15.75" x14ac:dyDescent="0.25">
      <c r="A29" s="269"/>
      <c r="B29" s="269"/>
      <c r="C29" s="269"/>
      <c r="D29" s="269"/>
    </row>
    <row r="30" spans="1:4" ht="15.75" x14ac:dyDescent="0.25">
      <c r="A30" s="269"/>
      <c r="B30" s="269"/>
      <c r="C30" s="269"/>
      <c r="D30" s="269"/>
    </row>
    <row r="31" spans="1:4" ht="15.75" x14ac:dyDescent="0.25">
      <c r="A31" s="269"/>
      <c r="B31" s="269"/>
      <c r="C31" s="269"/>
      <c r="D31" s="269"/>
    </row>
    <row r="32" spans="1:4" ht="15.75" x14ac:dyDescent="0.25">
      <c r="A32" s="269"/>
      <c r="B32" s="269"/>
      <c r="C32" s="269"/>
      <c r="D32" s="269"/>
    </row>
    <row r="33" spans="1:4" ht="15.75" x14ac:dyDescent="0.25">
      <c r="A33" s="269"/>
      <c r="B33" s="269"/>
      <c r="C33" s="269"/>
      <c r="D33" s="269"/>
    </row>
    <row r="34" spans="1:4" ht="15.75" x14ac:dyDescent="0.25">
      <c r="A34" s="269"/>
      <c r="B34" s="269"/>
      <c r="C34" s="269"/>
      <c r="D34" s="269"/>
    </row>
    <row r="35" spans="1:4" ht="15.75" x14ac:dyDescent="0.25">
      <c r="A35" s="269"/>
      <c r="B35" s="269"/>
      <c r="C35" s="269"/>
      <c r="D35" s="269"/>
    </row>
    <row r="36" spans="1:4" ht="15.75" x14ac:dyDescent="0.25">
      <c r="A36" s="269"/>
      <c r="B36" s="269"/>
      <c r="C36" s="269"/>
      <c r="D36" s="269"/>
    </row>
    <row r="37" spans="1:4" ht="15.75" x14ac:dyDescent="0.25">
      <c r="A37" s="269"/>
      <c r="B37" s="269"/>
      <c r="C37" s="269"/>
      <c r="D37" s="269"/>
    </row>
  </sheetData>
  <mergeCells count="3">
    <mergeCell ref="A9:B9"/>
    <mergeCell ref="A12:B12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P38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1" max="1" width="9.140625" style="129" customWidth="1"/>
    <col min="2" max="2" width="2.7109375" style="129" customWidth="1"/>
    <col min="3" max="3" width="23.7109375" style="129" customWidth="1"/>
    <col min="4" max="8" width="2.7109375" style="129" customWidth="1"/>
    <col min="9" max="9" width="7.42578125" style="129" customWidth="1"/>
    <col min="10" max="12" width="2.7109375" style="129" customWidth="1"/>
    <col min="13" max="13" width="7.7109375" style="129" customWidth="1"/>
    <col min="14" max="14" width="8" style="129" customWidth="1"/>
    <col min="15" max="15" width="7.85546875" style="129" customWidth="1"/>
    <col min="16" max="16" width="8.140625" style="129" customWidth="1"/>
    <col min="17" max="17" width="7.7109375" style="129" customWidth="1"/>
    <col min="18" max="19" width="2.7109375" style="129" customWidth="1"/>
    <col min="20" max="20" width="1.5703125" style="129" customWidth="1"/>
    <col min="21" max="23" width="2.7109375" style="129" hidden="1" customWidth="1"/>
    <col min="24" max="24" width="14.5703125" style="129" hidden="1" customWidth="1"/>
    <col min="25" max="27" width="2.7109375" style="129" hidden="1" customWidth="1"/>
    <col min="28" max="28" width="15" style="560" customWidth="1"/>
    <col min="29" max="29" width="16.7109375" style="129" customWidth="1"/>
    <col min="30" max="30" width="19.140625" style="129" customWidth="1"/>
    <col min="31" max="37" width="2.7109375" style="129" customWidth="1"/>
    <col min="38" max="16384" width="9.140625" style="129"/>
  </cols>
  <sheetData>
    <row r="1" spans="1:42" x14ac:dyDescent="0.2">
      <c r="B1" s="750" t="s">
        <v>274</v>
      </c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  <c r="R1" s="750"/>
      <c r="S1" s="750"/>
      <c r="T1" s="750"/>
      <c r="U1" s="750"/>
      <c r="V1" s="750"/>
      <c r="W1" s="750"/>
      <c r="X1" s="750"/>
      <c r="Y1" s="750"/>
      <c r="Z1" s="750"/>
      <c r="AA1" s="750"/>
      <c r="AB1" s="618"/>
    </row>
    <row r="2" spans="1:42" ht="25.5" customHeight="1" x14ac:dyDescent="0.2">
      <c r="A2" s="137"/>
      <c r="B2" s="751" t="s">
        <v>433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619"/>
    </row>
    <row r="3" spans="1:42" ht="15.95" customHeight="1" thickBot="1" x14ac:dyDescent="0.25">
      <c r="A3" s="263"/>
      <c r="B3" s="858" t="s">
        <v>156</v>
      </c>
      <c r="C3" s="858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623"/>
    </row>
    <row r="4" spans="1:42" ht="41.25" customHeight="1" thickBot="1" x14ac:dyDescent="0.25">
      <c r="A4" s="261" t="s">
        <v>172</v>
      </c>
      <c r="B4" s="860" t="s">
        <v>119</v>
      </c>
      <c r="C4" s="861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644" t="s">
        <v>492</v>
      </c>
      <c r="AC4" s="644" t="s">
        <v>493</v>
      </c>
    </row>
    <row r="5" spans="1:42" ht="17.25" customHeight="1" x14ac:dyDescent="0.25">
      <c r="A5" s="262">
        <v>1</v>
      </c>
      <c r="B5" s="863" t="s">
        <v>153</v>
      </c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  <c r="Y5" s="863"/>
      <c r="Z5" s="863"/>
      <c r="AA5" s="863"/>
      <c r="AB5" s="624">
        <v>262720</v>
      </c>
      <c r="AC5" s="218">
        <v>266616</v>
      </c>
    </row>
    <row r="6" spans="1:42" s="135" customFormat="1" ht="20.25" customHeight="1" x14ac:dyDescent="0.25">
      <c r="A6" s="262">
        <v>2</v>
      </c>
      <c r="B6" s="852" t="s">
        <v>107</v>
      </c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  <c r="Q6" s="852"/>
      <c r="R6" s="852"/>
      <c r="S6" s="852"/>
      <c r="T6" s="852"/>
      <c r="U6" s="852"/>
      <c r="V6" s="852"/>
      <c r="W6" s="852"/>
      <c r="X6" s="852"/>
      <c r="Y6" s="852"/>
      <c r="Z6" s="852"/>
      <c r="AA6" s="852"/>
      <c r="AB6" s="690">
        <v>53900</v>
      </c>
      <c r="AC6" s="218">
        <v>54660</v>
      </c>
      <c r="AL6" s="139"/>
      <c r="AM6" s="139"/>
      <c r="AN6" s="139"/>
      <c r="AO6" s="139"/>
      <c r="AP6" s="139"/>
    </row>
    <row r="7" spans="1:42" ht="15.75" customHeight="1" x14ac:dyDescent="0.2">
      <c r="A7" s="262">
        <v>3</v>
      </c>
      <c r="B7" s="853" t="s">
        <v>257</v>
      </c>
      <c r="C7" s="853"/>
      <c r="D7" s="853"/>
      <c r="E7" s="853"/>
      <c r="F7" s="853"/>
      <c r="G7" s="853"/>
      <c r="H7" s="853"/>
      <c r="I7" s="853"/>
      <c r="J7" s="853"/>
      <c r="K7" s="853"/>
      <c r="L7" s="853"/>
      <c r="M7" s="853"/>
      <c r="N7" s="853"/>
      <c r="O7" s="853"/>
      <c r="P7" s="853"/>
      <c r="Q7" s="853"/>
      <c r="R7" s="853"/>
      <c r="S7" s="853"/>
      <c r="T7" s="853"/>
      <c r="U7" s="853"/>
      <c r="V7" s="853"/>
      <c r="W7" s="853"/>
      <c r="X7" s="853"/>
      <c r="Y7" s="853"/>
      <c r="Z7" s="853"/>
      <c r="AA7" s="853"/>
      <c r="AB7" s="219">
        <v>700</v>
      </c>
      <c r="AC7" s="219">
        <v>700</v>
      </c>
      <c r="AL7" s="752"/>
      <c r="AM7" s="752"/>
      <c r="AN7" s="752"/>
      <c r="AO7" s="752"/>
      <c r="AP7" s="137"/>
    </row>
    <row r="8" spans="1:42" ht="19.5" customHeight="1" x14ac:dyDescent="0.2">
      <c r="A8" s="262">
        <v>4</v>
      </c>
      <c r="B8" s="853" t="s">
        <v>258</v>
      </c>
      <c r="C8" s="853"/>
      <c r="D8" s="853"/>
      <c r="E8" s="853"/>
      <c r="F8" s="853"/>
      <c r="G8" s="853"/>
      <c r="H8" s="853"/>
      <c r="I8" s="853"/>
      <c r="J8" s="853"/>
      <c r="K8" s="853"/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3"/>
      <c r="Y8" s="853"/>
      <c r="Z8" s="853"/>
      <c r="AA8" s="853"/>
      <c r="AB8" s="219">
        <v>6000</v>
      </c>
      <c r="AC8" s="219">
        <v>6000</v>
      </c>
      <c r="AL8" s="137"/>
      <c r="AM8" s="137"/>
      <c r="AN8" s="137"/>
      <c r="AO8" s="137"/>
      <c r="AP8" s="137"/>
    </row>
    <row r="9" spans="1:42" ht="19.5" customHeight="1" x14ac:dyDescent="0.25">
      <c r="A9" s="262">
        <v>5</v>
      </c>
      <c r="B9" s="852" t="s">
        <v>5</v>
      </c>
      <c r="C9" s="852"/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220">
        <f>AB7+AB8</f>
        <v>6700</v>
      </c>
      <c r="AC9" s="220">
        <f>AC7+AC8</f>
        <v>6700</v>
      </c>
    </row>
    <row r="10" spans="1:42" ht="19.5" customHeight="1" x14ac:dyDescent="0.2">
      <c r="A10" s="262">
        <v>6</v>
      </c>
      <c r="B10" s="853" t="s">
        <v>259</v>
      </c>
      <c r="C10" s="853"/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3"/>
      <c r="Y10" s="853"/>
      <c r="Z10" s="853"/>
      <c r="AA10" s="853"/>
      <c r="AB10" s="219">
        <v>6000</v>
      </c>
      <c r="AC10" s="219">
        <v>6000</v>
      </c>
    </row>
    <row r="11" spans="1:42" ht="19.5" customHeight="1" x14ac:dyDescent="0.2">
      <c r="A11" s="262">
        <v>7</v>
      </c>
      <c r="B11" s="853" t="s">
        <v>276</v>
      </c>
      <c r="C11" s="853"/>
      <c r="D11" s="853"/>
      <c r="E11" s="853"/>
      <c r="F11" s="853"/>
      <c r="G11" s="853"/>
      <c r="H11" s="853"/>
      <c r="I11" s="853"/>
      <c r="J11" s="853"/>
      <c r="K11" s="853"/>
      <c r="L11" s="853"/>
      <c r="M11" s="853"/>
      <c r="N11" s="853"/>
      <c r="O11" s="853"/>
      <c r="P11" s="853"/>
      <c r="Q11" s="853"/>
      <c r="R11" s="853"/>
      <c r="S11" s="853"/>
      <c r="T11" s="853"/>
      <c r="U11" s="853"/>
      <c r="V11" s="853"/>
      <c r="W11" s="853"/>
      <c r="X11" s="853"/>
      <c r="Y11" s="853"/>
      <c r="Z11" s="853"/>
      <c r="AA11" s="853"/>
      <c r="AB11" s="219">
        <v>3200</v>
      </c>
      <c r="AC11" s="219">
        <v>3200</v>
      </c>
    </row>
    <row r="12" spans="1:42" ht="19.5" customHeight="1" x14ac:dyDescent="0.25">
      <c r="A12" s="262">
        <v>8</v>
      </c>
      <c r="B12" s="852" t="s">
        <v>249</v>
      </c>
      <c r="C12" s="852"/>
      <c r="D12" s="852"/>
      <c r="E12" s="852"/>
      <c r="F12" s="852"/>
      <c r="G12" s="852"/>
      <c r="H12" s="852"/>
      <c r="I12" s="852"/>
      <c r="J12" s="852"/>
      <c r="K12" s="852"/>
      <c r="L12" s="852"/>
      <c r="M12" s="852"/>
      <c r="N12" s="852"/>
      <c r="O12" s="852"/>
      <c r="P12" s="852"/>
      <c r="Q12" s="852"/>
      <c r="R12" s="852"/>
      <c r="S12" s="852"/>
      <c r="T12" s="852"/>
      <c r="U12" s="852"/>
      <c r="V12" s="852"/>
      <c r="W12" s="852"/>
      <c r="X12" s="852"/>
      <c r="Y12" s="852"/>
      <c r="Z12" s="852"/>
      <c r="AA12" s="852"/>
      <c r="AB12" s="218">
        <f>AB10+AB11</f>
        <v>9200</v>
      </c>
      <c r="AC12" s="218">
        <f>AC10+AC11</f>
        <v>9200</v>
      </c>
    </row>
    <row r="13" spans="1:42" ht="19.5" customHeight="1" x14ac:dyDescent="0.2">
      <c r="A13" s="262">
        <v>9</v>
      </c>
      <c r="B13" s="853" t="s">
        <v>260</v>
      </c>
      <c r="C13" s="853"/>
      <c r="D13" s="853"/>
      <c r="E13" s="853"/>
      <c r="F13" s="853"/>
      <c r="G13" s="853"/>
      <c r="H13" s="853"/>
      <c r="I13" s="853"/>
      <c r="J13" s="853"/>
      <c r="K13" s="853"/>
      <c r="L13" s="853"/>
      <c r="M13" s="853"/>
      <c r="N13" s="853"/>
      <c r="O13" s="853"/>
      <c r="P13" s="853"/>
      <c r="Q13" s="853"/>
      <c r="R13" s="853"/>
      <c r="S13" s="853"/>
      <c r="T13" s="853"/>
      <c r="U13" s="853"/>
      <c r="V13" s="853"/>
      <c r="W13" s="853"/>
      <c r="X13" s="853"/>
      <c r="Y13" s="853"/>
      <c r="Z13" s="853"/>
      <c r="AA13" s="853"/>
      <c r="AB13" s="219">
        <v>8000</v>
      </c>
      <c r="AC13" s="219">
        <v>8000</v>
      </c>
    </row>
    <row r="14" spans="1:42" s="560" customFormat="1" ht="19.5" customHeight="1" x14ac:dyDescent="0.2">
      <c r="A14" s="581">
        <v>10</v>
      </c>
      <c r="B14" s="855" t="s">
        <v>108</v>
      </c>
      <c r="C14" s="856"/>
      <c r="D14" s="856"/>
      <c r="E14" s="856"/>
      <c r="F14" s="856"/>
      <c r="G14" s="856"/>
      <c r="H14" s="856"/>
      <c r="I14" s="856"/>
      <c r="J14" s="856"/>
      <c r="K14" s="856"/>
      <c r="L14" s="856"/>
      <c r="M14" s="856"/>
      <c r="N14" s="856"/>
      <c r="O14" s="856"/>
      <c r="P14" s="856"/>
      <c r="Q14" s="856"/>
      <c r="R14" s="856"/>
      <c r="S14" s="856"/>
      <c r="T14" s="856"/>
      <c r="U14" s="856"/>
      <c r="V14" s="856"/>
      <c r="W14" s="856"/>
      <c r="X14" s="857"/>
      <c r="Y14" s="622"/>
      <c r="Z14" s="622"/>
      <c r="AA14" s="622"/>
      <c r="AB14" s="219"/>
      <c r="AC14" s="219">
        <v>300</v>
      </c>
    </row>
    <row r="15" spans="1:42" ht="19.5" customHeight="1" x14ac:dyDescent="0.2">
      <c r="A15" s="581">
        <v>11</v>
      </c>
      <c r="B15" s="853" t="s">
        <v>261</v>
      </c>
      <c r="C15" s="853"/>
      <c r="D15" s="853"/>
      <c r="E15" s="853"/>
      <c r="F15" s="853"/>
      <c r="G15" s="853"/>
      <c r="H15" s="853"/>
      <c r="I15" s="853"/>
      <c r="J15" s="853"/>
      <c r="K15" s="853"/>
      <c r="L15" s="853"/>
      <c r="M15" s="853"/>
      <c r="N15" s="853"/>
      <c r="O15" s="853"/>
      <c r="P15" s="853"/>
      <c r="Q15" s="853"/>
      <c r="R15" s="853"/>
      <c r="S15" s="853"/>
      <c r="T15" s="853"/>
      <c r="U15" s="853"/>
      <c r="V15" s="853"/>
      <c r="W15" s="853"/>
      <c r="X15" s="853"/>
      <c r="Y15" s="853"/>
      <c r="Z15" s="853"/>
      <c r="AA15" s="853"/>
      <c r="AB15" s="219">
        <v>1000</v>
      </c>
      <c r="AC15" s="219">
        <v>1000</v>
      </c>
    </row>
    <row r="16" spans="1:42" ht="19.5" customHeight="1" x14ac:dyDescent="0.2">
      <c r="A16" s="581">
        <v>12</v>
      </c>
      <c r="B16" s="853" t="s">
        <v>262</v>
      </c>
      <c r="C16" s="853"/>
      <c r="D16" s="853"/>
      <c r="E16" s="853"/>
      <c r="F16" s="853"/>
      <c r="G16" s="853"/>
      <c r="H16" s="853"/>
      <c r="I16" s="853"/>
      <c r="J16" s="853"/>
      <c r="K16" s="853"/>
      <c r="L16" s="853"/>
      <c r="M16" s="853"/>
      <c r="N16" s="853"/>
      <c r="O16" s="853"/>
      <c r="P16" s="853"/>
      <c r="Q16" s="853"/>
      <c r="R16" s="853"/>
      <c r="S16" s="853"/>
      <c r="T16" s="853"/>
      <c r="U16" s="853"/>
      <c r="V16" s="853"/>
      <c r="W16" s="853"/>
      <c r="X16" s="853"/>
      <c r="Y16" s="853"/>
      <c r="Z16" s="853"/>
      <c r="AA16" s="853"/>
      <c r="AB16" s="219">
        <v>1500</v>
      </c>
      <c r="AC16" s="219">
        <v>1200</v>
      </c>
    </row>
    <row r="17" spans="1:29" ht="19.5" customHeight="1" x14ac:dyDescent="0.2">
      <c r="A17" s="581">
        <v>13</v>
      </c>
      <c r="B17" s="854" t="s">
        <v>263</v>
      </c>
      <c r="C17" s="854"/>
      <c r="D17" s="854"/>
      <c r="E17" s="854"/>
      <c r="F17" s="854"/>
      <c r="G17" s="854"/>
      <c r="H17" s="854"/>
      <c r="I17" s="854"/>
      <c r="J17" s="854"/>
      <c r="K17" s="854"/>
      <c r="L17" s="854"/>
      <c r="M17" s="854"/>
      <c r="N17" s="854"/>
      <c r="O17" s="854"/>
      <c r="P17" s="854"/>
      <c r="Q17" s="854"/>
      <c r="R17" s="854"/>
      <c r="S17" s="854"/>
      <c r="T17" s="854"/>
      <c r="U17" s="854"/>
      <c r="V17" s="854"/>
      <c r="W17" s="854"/>
      <c r="X17" s="854"/>
      <c r="Y17" s="854"/>
      <c r="Z17" s="854"/>
      <c r="AA17" s="854"/>
      <c r="AB17" s="219">
        <v>1500</v>
      </c>
      <c r="AC17" s="219">
        <v>1500</v>
      </c>
    </row>
    <row r="18" spans="1:29" ht="19.5" customHeight="1" x14ac:dyDescent="0.2">
      <c r="A18" s="581">
        <v>14</v>
      </c>
      <c r="B18" s="854" t="s">
        <v>277</v>
      </c>
      <c r="C18" s="854"/>
      <c r="D18" s="854"/>
      <c r="E18" s="854"/>
      <c r="F18" s="854"/>
      <c r="G18" s="854"/>
      <c r="H18" s="854"/>
      <c r="I18" s="854"/>
      <c r="J18" s="854"/>
      <c r="K18" s="854"/>
      <c r="L18" s="854"/>
      <c r="M18" s="854"/>
      <c r="N18" s="854"/>
      <c r="O18" s="854"/>
      <c r="P18" s="854"/>
      <c r="Q18" s="854"/>
      <c r="R18" s="854"/>
      <c r="S18" s="854"/>
      <c r="T18" s="854"/>
      <c r="U18" s="854"/>
      <c r="V18" s="854"/>
      <c r="W18" s="854"/>
      <c r="X18" s="854"/>
      <c r="Y18" s="854"/>
      <c r="Z18" s="854"/>
      <c r="AA18" s="854"/>
      <c r="AB18" s="219">
        <v>7000</v>
      </c>
      <c r="AC18" s="219">
        <v>7000</v>
      </c>
    </row>
    <row r="19" spans="1:29" ht="19.5" customHeight="1" x14ac:dyDescent="0.2">
      <c r="A19" s="581">
        <v>15</v>
      </c>
      <c r="B19" s="853" t="s">
        <v>278</v>
      </c>
      <c r="C19" s="853"/>
      <c r="D19" s="853"/>
      <c r="E19" s="853"/>
      <c r="F19" s="853"/>
      <c r="G19" s="853"/>
      <c r="H19" s="853"/>
      <c r="I19" s="853"/>
      <c r="J19" s="853"/>
      <c r="K19" s="853"/>
      <c r="L19" s="853"/>
      <c r="M19" s="853"/>
      <c r="N19" s="853"/>
      <c r="O19" s="853"/>
      <c r="P19" s="853"/>
      <c r="Q19" s="853"/>
      <c r="R19" s="853"/>
      <c r="S19" s="853"/>
      <c r="T19" s="853"/>
      <c r="U19" s="853"/>
      <c r="V19" s="853"/>
      <c r="W19" s="853"/>
      <c r="X19" s="853"/>
      <c r="Y19" s="853"/>
      <c r="Z19" s="853"/>
      <c r="AA19" s="853"/>
      <c r="AB19" s="219">
        <v>10600</v>
      </c>
      <c r="AC19" s="219">
        <v>10600</v>
      </c>
    </row>
    <row r="20" spans="1:29" ht="19.5" customHeight="1" x14ac:dyDescent="0.25">
      <c r="A20" s="581">
        <v>16</v>
      </c>
      <c r="B20" s="852" t="s">
        <v>250</v>
      </c>
      <c r="C20" s="852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218">
        <f>AB13+AB15+AB16+AB17+AB18+AB19+AB14</f>
        <v>29600</v>
      </c>
      <c r="AC20" s="218">
        <f>AC13+AC15+AC16+AC17+AC18+AC19+AC14</f>
        <v>29600</v>
      </c>
    </row>
    <row r="21" spans="1:29" ht="19.5" customHeight="1" x14ac:dyDescent="0.2">
      <c r="A21" s="581">
        <v>17</v>
      </c>
      <c r="B21" s="853" t="s">
        <v>109</v>
      </c>
      <c r="C21" s="853"/>
      <c r="D21" s="853"/>
      <c r="E21" s="853"/>
      <c r="F21" s="853"/>
      <c r="G21" s="853"/>
      <c r="H21" s="853"/>
      <c r="I21" s="853"/>
      <c r="J21" s="853"/>
      <c r="K21" s="853"/>
      <c r="L21" s="853"/>
      <c r="M21" s="853"/>
      <c r="N21" s="853"/>
      <c r="O21" s="853"/>
      <c r="P21" s="853"/>
      <c r="Q21" s="853"/>
      <c r="R21" s="853"/>
      <c r="S21" s="853"/>
      <c r="T21" s="853"/>
      <c r="U21" s="853"/>
      <c r="V21" s="853"/>
      <c r="W21" s="853"/>
      <c r="X21" s="853"/>
      <c r="Y21" s="853"/>
      <c r="Z21" s="853"/>
      <c r="AA21" s="853"/>
      <c r="AB21" s="219">
        <v>1300</v>
      </c>
      <c r="AC21" s="219">
        <v>1300</v>
      </c>
    </row>
    <row r="22" spans="1:29" ht="19.5" customHeight="1" x14ac:dyDescent="0.2">
      <c r="A22" s="581">
        <v>18</v>
      </c>
      <c r="B22" s="853" t="s">
        <v>110</v>
      </c>
      <c r="C22" s="853"/>
      <c r="D22" s="853"/>
      <c r="E22" s="853"/>
      <c r="F22" s="853"/>
      <c r="G22" s="853"/>
      <c r="H22" s="853"/>
      <c r="I22" s="853"/>
      <c r="J22" s="853"/>
      <c r="K22" s="853"/>
      <c r="L22" s="853"/>
      <c r="M22" s="853"/>
      <c r="N22" s="853"/>
      <c r="O22" s="853"/>
      <c r="P22" s="853"/>
      <c r="Q22" s="853"/>
      <c r="R22" s="853"/>
      <c r="S22" s="853"/>
      <c r="T22" s="853"/>
      <c r="U22" s="853"/>
      <c r="V22" s="853"/>
      <c r="W22" s="853"/>
      <c r="X22" s="853"/>
      <c r="Y22" s="853"/>
      <c r="Z22" s="853"/>
      <c r="AA22" s="853"/>
      <c r="AB22" s="219">
        <v>700</v>
      </c>
      <c r="AC22" s="219">
        <v>700</v>
      </c>
    </row>
    <row r="23" spans="1:29" ht="19.5" customHeight="1" x14ac:dyDescent="0.25">
      <c r="A23" s="581">
        <v>19</v>
      </c>
      <c r="B23" s="852" t="s">
        <v>240</v>
      </c>
      <c r="C23" s="852"/>
      <c r="D23" s="852"/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218">
        <f>AB21+AB22</f>
        <v>2000</v>
      </c>
      <c r="AC23" s="218">
        <f>AC21+AC22</f>
        <v>2000</v>
      </c>
    </row>
    <row r="24" spans="1:29" ht="19.5" customHeight="1" x14ac:dyDescent="0.2">
      <c r="A24" s="581">
        <v>20</v>
      </c>
      <c r="B24" s="853" t="s">
        <v>111</v>
      </c>
      <c r="C24" s="853"/>
      <c r="D24" s="853"/>
      <c r="E24" s="853"/>
      <c r="F24" s="853"/>
      <c r="G24" s="853"/>
      <c r="H24" s="853"/>
      <c r="I24" s="853"/>
      <c r="J24" s="853"/>
      <c r="K24" s="853"/>
      <c r="L24" s="853"/>
      <c r="M24" s="853"/>
      <c r="N24" s="853"/>
      <c r="O24" s="853"/>
      <c r="P24" s="853"/>
      <c r="Q24" s="853"/>
      <c r="R24" s="853"/>
      <c r="S24" s="853"/>
      <c r="T24" s="853"/>
      <c r="U24" s="853"/>
      <c r="V24" s="853"/>
      <c r="W24" s="853"/>
      <c r="X24" s="853"/>
      <c r="Y24" s="853"/>
      <c r="Z24" s="853"/>
      <c r="AA24" s="853"/>
      <c r="AB24" s="221">
        <v>13000</v>
      </c>
      <c r="AC24" s="221">
        <v>13000</v>
      </c>
    </row>
    <row r="25" spans="1:29" ht="19.5" customHeight="1" x14ac:dyDescent="0.2">
      <c r="A25" s="581">
        <v>21</v>
      </c>
      <c r="B25" s="853" t="s">
        <v>112</v>
      </c>
      <c r="C25" s="853"/>
      <c r="D25" s="853"/>
      <c r="E25" s="853"/>
      <c r="F25" s="853"/>
      <c r="G25" s="853"/>
      <c r="H25" s="853"/>
      <c r="I25" s="853"/>
      <c r="J25" s="853"/>
      <c r="K25" s="853"/>
      <c r="L25" s="853"/>
      <c r="M25" s="853"/>
      <c r="N25" s="853"/>
      <c r="O25" s="853"/>
      <c r="P25" s="853"/>
      <c r="Q25" s="853"/>
      <c r="R25" s="853"/>
      <c r="S25" s="853"/>
      <c r="T25" s="853"/>
      <c r="U25" s="853"/>
      <c r="V25" s="853"/>
      <c r="W25" s="853"/>
      <c r="X25" s="853"/>
      <c r="Y25" s="853"/>
      <c r="Z25" s="853"/>
      <c r="AA25" s="853"/>
      <c r="AB25" s="219">
        <v>800</v>
      </c>
      <c r="AC25" s="219">
        <v>800</v>
      </c>
    </row>
    <row r="26" spans="1:29" ht="19.5" customHeight="1" x14ac:dyDescent="0.2">
      <c r="A26" s="581">
        <v>22</v>
      </c>
      <c r="B26" s="853" t="s">
        <v>266</v>
      </c>
      <c r="C26" s="853"/>
      <c r="D26" s="853"/>
      <c r="E26" s="853"/>
      <c r="F26" s="853"/>
      <c r="G26" s="853"/>
      <c r="H26" s="853"/>
      <c r="I26" s="853"/>
      <c r="J26" s="853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853"/>
      <c r="V26" s="853"/>
      <c r="W26" s="853"/>
      <c r="X26" s="853"/>
      <c r="Y26" s="853"/>
      <c r="Z26" s="853"/>
      <c r="AA26" s="853"/>
      <c r="AB26" s="219">
        <v>2000</v>
      </c>
      <c r="AC26" s="219">
        <v>1936</v>
      </c>
    </row>
    <row r="27" spans="1:29" ht="19.5" customHeight="1" x14ac:dyDescent="0.25">
      <c r="A27" s="581">
        <v>23</v>
      </c>
      <c r="B27" s="852" t="s">
        <v>251</v>
      </c>
      <c r="C27" s="852"/>
      <c r="D27" s="852"/>
      <c r="E27" s="852"/>
      <c r="F27" s="852"/>
      <c r="G27" s="852"/>
      <c r="H27" s="852"/>
      <c r="I27" s="852"/>
      <c r="J27" s="852"/>
      <c r="K27" s="852"/>
      <c r="L27" s="852"/>
      <c r="M27" s="852"/>
      <c r="N27" s="852"/>
      <c r="O27" s="852"/>
      <c r="P27" s="852"/>
      <c r="Q27" s="852"/>
      <c r="R27" s="852"/>
      <c r="S27" s="852"/>
      <c r="T27" s="852"/>
      <c r="U27" s="852"/>
      <c r="V27" s="852"/>
      <c r="W27" s="852"/>
      <c r="X27" s="852"/>
      <c r="Y27" s="852"/>
      <c r="Z27" s="852"/>
      <c r="AA27" s="852"/>
      <c r="AB27" s="220">
        <f>AB24+AB25+AB26</f>
        <v>15800</v>
      </c>
      <c r="AC27" s="220">
        <f>AC24+AC25+AC26</f>
        <v>15736</v>
      </c>
    </row>
    <row r="28" spans="1:29" ht="19.5" customHeight="1" x14ac:dyDescent="0.25">
      <c r="A28" s="581">
        <v>24</v>
      </c>
      <c r="B28" s="852" t="s">
        <v>252</v>
      </c>
      <c r="C28" s="852"/>
      <c r="D28" s="852"/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220">
        <f>AB9+AB12+AB20+AB23+AB27</f>
        <v>63300</v>
      </c>
      <c r="AC28" s="220">
        <f>AC9+AC12+AC20+AC23+AC27</f>
        <v>63236</v>
      </c>
    </row>
    <row r="29" spans="1:29" s="560" customFormat="1" ht="19.5" customHeight="1" x14ac:dyDescent="0.25">
      <c r="A29" s="581">
        <v>25</v>
      </c>
      <c r="B29" s="865" t="s">
        <v>504</v>
      </c>
      <c r="C29" s="856"/>
      <c r="D29" s="856"/>
      <c r="E29" s="856"/>
      <c r="F29" s="856"/>
      <c r="G29" s="856"/>
      <c r="H29" s="856"/>
      <c r="I29" s="856"/>
      <c r="J29" s="856"/>
      <c r="K29" s="856"/>
      <c r="L29" s="856"/>
      <c r="M29" s="856"/>
      <c r="N29" s="856"/>
      <c r="O29" s="856"/>
      <c r="P29" s="856"/>
      <c r="Q29" s="856"/>
      <c r="R29" s="856"/>
      <c r="S29" s="856"/>
      <c r="T29" s="856"/>
      <c r="U29" s="856"/>
      <c r="V29" s="856"/>
      <c r="W29" s="856"/>
      <c r="X29" s="857"/>
      <c r="Y29" s="621"/>
      <c r="Z29" s="621"/>
      <c r="AA29" s="621"/>
      <c r="AB29" s="220"/>
      <c r="AC29" s="220">
        <v>64</v>
      </c>
    </row>
    <row r="30" spans="1:29" ht="19.5" customHeight="1" x14ac:dyDescent="0.25">
      <c r="A30" s="581">
        <v>26</v>
      </c>
      <c r="B30" s="865" t="s">
        <v>397</v>
      </c>
      <c r="C30" s="866"/>
      <c r="D30" s="866"/>
      <c r="E30" s="866"/>
      <c r="F30" s="866"/>
      <c r="G30" s="866"/>
      <c r="H30" s="866"/>
      <c r="I30" s="866"/>
      <c r="J30" s="866"/>
      <c r="K30" s="866"/>
      <c r="L30" s="866"/>
      <c r="M30" s="866"/>
      <c r="N30" s="866"/>
      <c r="O30" s="866"/>
      <c r="P30" s="866"/>
      <c r="Q30" s="866"/>
      <c r="R30" s="866"/>
      <c r="S30" s="866"/>
      <c r="T30" s="866"/>
      <c r="U30" s="866"/>
      <c r="V30" s="866"/>
      <c r="W30" s="866"/>
      <c r="X30" s="867"/>
      <c r="Y30" s="222"/>
      <c r="Z30" s="222"/>
      <c r="AA30" s="222"/>
      <c r="AB30" s="220">
        <v>38458</v>
      </c>
      <c r="AC30" s="220">
        <v>53407</v>
      </c>
    </row>
    <row r="31" spans="1:29" ht="24.75" customHeight="1" x14ac:dyDescent="0.25">
      <c r="A31" s="581">
        <v>27</v>
      </c>
      <c r="B31" s="864" t="s">
        <v>523</v>
      </c>
      <c r="C31" s="864"/>
      <c r="D31" s="864"/>
      <c r="E31" s="864"/>
      <c r="F31" s="864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64"/>
      <c r="R31" s="864"/>
      <c r="S31" s="864"/>
      <c r="T31" s="864"/>
      <c r="U31" s="864"/>
      <c r="V31" s="864"/>
      <c r="W31" s="864"/>
      <c r="X31" s="864"/>
      <c r="Y31" s="864"/>
      <c r="Z31" s="864"/>
      <c r="AA31" s="864"/>
      <c r="AB31" s="220">
        <f>AB5+AB6+AB28+AB30+AB29</f>
        <v>418378</v>
      </c>
      <c r="AC31" s="220">
        <f>AC5+AC6+AC28+AC30+AC29</f>
        <v>437983</v>
      </c>
    </row>
    <row r="32" spans="1:29" ht="15" x14ac:dyDescent="0.2">
      <c r="A32" s="263"/>
      <c r="B32" s="264"/>
      <c r="C32" s="264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578"/>
    </row>
    <row r="33" spans="1:28" ht="15" x14ac:dyDescent="0.2">
      <c r="A33" s="263"/>
      <c r="B33" s="264"/>
      <c r="C33" s="264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578"/>
    </row>
    <row r="34" spans="1:28" ht="15" x14ac:dyDescent="0.2">
      <c r="A34" s="263"/>
      <c r="B34" s="264"/>
      <c r="C34" s="264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578"/>
    </row>
    <row r="35" spans="1:28" ht="15" x14ac:dyDescent="0.2">
      <c r="A35" s="263"/>
      <c r="B35" s="263"/>
      <c r="C35" s="263"/>
    </row>
    <row r="36" spans="1:28" ht="15" x14ac:dyDescent="0.2">
      <c r="A36" s="263"/>
      <c r="B36" s="263"/>
      <c r="C36" s="263"/>
      <c r="D36" s="137"/>
    </row>
    <row r="37" spans="1:28" ht="15" x14ac:dyDescent="0.2">
      <c r="A37" s="265"/>
      <c r="B37" s="265"/>
      <c r="C37" s="265"/>
    </row>
    <row r="38" spans="1:28" ht="15" x14ac:dyDescent="0.2">
      <c r="A38" s="265"/>
      <c r="B38" s="265"/>
      <c r="C38" s="265"/>
    </row>
  </sheetData>
  <mergeCells count="32">
    <mergeCell ref="B31:AA31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30:X30"/>
    <mergeCell ref="B29:X29"/>
    <mergeCell ref="AL7:AO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6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9"/>
  <sheetViews>
    <sheetView view="pageBreakPreview" zoomScale="75" zoomScaleNormal="100" zoomScaleSheetLayoutView="75" workbookViewId="0">
      <selection activeCell="Q10" sqref="Q10"/>
    </sheetView>
  </sheetViews>
  <sheetFormatPr defaultColWidth="9.140625" defaultRowHeight="15" x14ac:dyDescent="0.25"/>
  <cols>
    <col min="1" max="1" width="9.140625" style="204" customWidth="1"/>
    <col min="2" max="2" width="37.85546875" style="204" customWidth="1"/>
    <col min="3" max="4" width="23.7109375" style="204" customWidth="1"/>
    <col min="5" max="5" width="18.28515625" style="204" customWidth="1"/>
    <col min="6" max="6" width="17" style="204" customWidth="1"/>
    <col min="7" max="7" width="19.5703125" style="204" customWidth="1"/>
    <col min="8" max="8" width="9.140625" style="230"/>
    <col min="9" max="9" width="7.42578125" style="204" customWidth="1"/>
    <col min="10" max="10" width="18.28515625" style="204" customWidth="1"/>
    <col min="11" max="12" width="9.140625" style="204"/>
    <col min="13" max="13" width="7.7109375" style="204" customWidth="1"/>
    <col min="14" max="14" width="8" style="204" customWidth="1"/>
    <col min="15" max="15" width="7.85546875" style="204" customWidth="1"/>
    <col min="16" max="16" width="8.140625" style="204" customWidth="1"/>
    <col min="17" max="17" width="7.7109375" style="204" customWidth="1"/>
    <col min="18" max="16384" width="9.140625" style="204"/>
  </cols>
  <sheetData>
    <row r="1" spans="1:11" ht="15.75" x14ac:dyDescent="0.25">
      <c r="A1" s="871" t="s">
        <v>437</v>
      </c>
      <c r="B1" s="872"/>
      <c r="C1" s="872"/>
      <c r="D1" s="872"/>
      <c r="E1" s="872"/>
      <c r="F1" s="872"/>
      <c r="G1" s="872"/>
    </row>
    <row r="2" spans="1:11" ht="15.75" x14ac:dyDescent="0.25">
      <c r="A2" s="753" t="s">
        <v>435</v>
      </c>
      <c r="B2" s="753"/>
      <c r="C2" s="753"/>
      <c r="D2" s="753"/>
      <c r="E2" s="753"/>
      <c r="F2" s="753"/>
      <c r="G2" s="753"/>
      <c r="H2" s="223"/>
      <c r="I2" s="141"/>
      <c r="J2" s="141"/>
    </row>
    <row r="3" spans="1:11" ht="16.5" thickBot="1" x14ac:dyDescent="0.3">
      <c r="A3" s="550"/>
      <c r="B3" s="550"/>
      <c r="C3" s="550"/>
      <c r="D3" s="550"/>
      <c r="E3" s="550"/>
      <c r="F3" s="550"/>
      <c r="G3" s="554" t="s">
        <v>176</v>
      </c>
      <c r="H3" s="223"/>
    </row>
    <row r="4" spans="1:11" ht="22.5" customHeight="1" thickBot="1" x14ac:dyDescent="0.3">
      <c r="A4" s="551"/>
      <c r="B4" s="868" t="s">
        <v>183</v>
      </c>
      <c r="C4" s="869"/>
      <c r="D4" s="869"/>
      <c r="E4" s="869"/>
      <c r="F4" s="869"/>
      <c r="G4" s="870"/>
      <c r="H4" s="223"/>
    </row>
    <row r="5" spans="1:11" ht="34.5" customHeight="1" thickBot="1" x14ac:dyDescent="0.3">
      <c r="A5" s="678"/>
      <c r="B5" s="679" t="s">
        <v>436</v>
      </c>
      <c r="C5" s="644" t="s">
        <v>492</v>
      </c>
      <c r="D5" s="644" t="s">
        <v>493</v>
      </c>
      <c r="E5" s="679" t="s">
        <v>273</v>
      </c>
      <c r="F5" s="679" t="s">
        <v>174</v>
      </c>
      <c r="G5" s="680" t="s">
        <v>175</v>
      </c>
      <c r="H5" s="223"/>
    </row>
    <row r="6" spans="1:11" ht="33" customHeight="1" x14ac:dyDescent="0.3">
      <c r="A6" s="539">
        <v>1</v>
      </c>
      <c r="B6" s="231" t="s">
        <v>325</v>
      </c>
      <c r="C6" s="541">
        <v>6223</v>
      </c>
      <c r="D6" s="541">
        <v>6223</v>
      </c>
      <c r="E6" s="541"/>
      <c r="F6" s="542">
        <v>6223</v>
      </c>
      <c r="G6" s="543" t="s">
        <v>333</v>
      </c>
      <c r="H6" s="224"/>
      <c r="I6" s="225"/>
      <c r="J6" s="226"/>
    </row>
    <row r="7" spans="1:11" ht="24" customHeight="1" x14ac:dyDescent="0.3">
      <c r="A7" s="539">
        <v>2</v>
      </c>
      <c r="B7" s="232" t="s">
        <v>328</v>
      </c>
      <c r="C7" s="464">
        <v>8660</v>
      </c>
      <c r="D7" s="464">
        <v>8748</v>
      </c>
      <c r="E7" s="464"/>
      <c r="F7" s="465">
        <v>8748</v>
      </c>
      <c r="G7" s="442" t="s">
        <v>332</v>
      </c>
      <c r="H7" s="224"/>
      <c r="I7" s="225"/>
      <c r="J7" s="226"/>
    </row>
    <row r="8" spans="1:11" ht="23.25" customHeight="1" x14ac:dyDescent="0.3">
      <c r="A8" s="539">
        <v>3</v>
      </c>
      <c r="B8" s="233" t="s">
        <v>411</v>
      </c>
      <c r="C8" s="464">
        <v>23575</v>
      </c>
      <c r="D8" s="464">
        <v>23575</v>
      </c>
      <c r="E8" s="464"/>
      <c r="F8" s="465">
        <v>23575</v>
      </c>
      <c r="G8" s="442" t="s">
        <v>505</v>
      </c>
      <c r="H8" s="227"/>
      <c r="I8" s="226"/>
      <c r="J8" s="228"/>
      <c r="K8" s="225"/>
    </row>
    <row r="9" spans="1:11" ht="33.75" customHeight="1" x14ac:dyDescent="0.3">
      <c r="A9" s="539">
        <v>4</v>
      </c>
      <c r="B9" s="320" t="s">
        <v>322</v>
      </c>
      <c r="C9" s="464"/>
      <c r="D9" s="464">
        <v>12294</v>
      </c>
      <c r="E9" s="464"/>
      <c r="F9" s="465">
        <v>12294</v>
      </c>
      <c r="G9" s="318" t="s">
        <v>351</v>
      </c>
      <c r="H9" s="227"/>
      <c r="I9" s="226"/>
      <c r="J9" s="228"/>
      <c r="K9" s="225"/>
    </row>
    <row r="10" spans="1:11" ht="33.75" customHeight="1" x14ac:dyDescent="0.3">
      <c r="A10" s="539">
        <v>5</v>
      </c>
      <c r="B10" s="320" t="s">
        <v>326</v>
      </c>
      <c r="C10" s="464"/>
      <c r="D10" s="464">
        <v>1017</v>
      </c>
      <c r="E10" s="464"/>
      <c r="F10" s="465">
        <v>1017</v>
      </c>
      <c r="G10" s="318" t="s">
        <v>360</v>
      </c>
      <c r="H10" s="227"/>
      <c r="I10" s="226"/>
      <c r="J10" s="228"/>
      <c r="K10" s="225"/>
    </row>
    <row r="11" spans="1:11" ht="23.25" customHeight="1" x14ac:dyDescent="0.3">
      <c r="A11" s="539">
        <v>6</v>
      </c>
      <c r="B11" s="320" t="s">
        <v>323</v>
      </c>
      <c r="C11" s="464"/>
      <c r="D11" s="464">
        <v>1550</v>
      </c>
      <c r="E11" s="464"/>
      <c r="F11" s="465">
        <v>1550</v>
      </c>
      <c r="G11" s="318" t="s">
        <v>348</v>
      </c>
      <c r="H11" s="227"/>
      <c r="I11" s="226"/>
      <c r="J11" s="228"/>
      <c r="K11" s="225"/>
    </row>
    <row r="12" spans="1:11" ht="17.25" thickBot="1" x14ac:dyDescent="0.3">
      <c r="A12" s="675"/>
      <c r="B12" s="473" t="s">
        <v>179</v>
      </c>
      <c r="C12" s="676">
        <f>SUM(C6:C8)</f>
        <v>38458</v>
      </c>
      <c r="D12" s="676">
        <f>SUM(D6:D8)+D9+D10+D11</f>
        <v>53407</v>
      </c>
      <c r="E12" s="676"/>
      <c r="F12" s="676">
        <f>SUM(F6:F11)</f>
        <v>53407</v>
      </c>
      <c r="G12" s="677"/>
      <c r="H12" s="229"/>
      <c r="I12" s="229"/>
      <c r="J12" s="10"/>
    </row>
    <row r="13" spans="1:11" ht="15.75" x14ac:dyDescent="0.25">
      <c r="A13" s="552"/>
      <c r="B13" s="552"/>
      <c r="C13" s="553"/>
      <c r="D13" s="553"/>
      <c r="E13" s="552"/>
      <c r="F13" s="552"/>
      <c r="G13" s="552"/>
      <c r="H13" s="223"/>
      <c r="I13" s="141"/>
      <c r="J13" s="141"/>
    </row>
    <row r="14" spans="1:11" ht="15.75" x14ac:dyDescent="0.25">
      <c r="A14" s="260"/>
      <c r="B14" s="260"/>
      <c r="C14" s="260"/>
      <c r="D14" s="260"/>
    </row>
    <row r="15" spans="1:11" ht="15.75" x14ac:dyDescent="0.25">
      <c r="A15" s="260"/>
      <c r="B15" s="260"/>
      <c r="C15" s="260"/>
      <c r="D15" s="260"/>
    </row>
    <row r="16" spans="1:11" ht="15.75" x14ac:dyDescent="0.25">
      <c r="A16" s="260"/>
      <c r="B16" s="260"/>
      <c r="C16" s="260"/>
      <c r="D16" s="260"/>
    </row>
    <row r="17" spans="1:4" ht="15.75" x14ac:dyDescent="0.25">
      <c r="A17" s="260"/>
      <c r="B17" s="260"/>
      <c r="C17" s="260"/>
      <c r="D17" s="260"/>
    </row>
    <row r="18" spans="1:4" ht="15.75" x14ac:dyDescent="0.25">
      <c r="A18" s="260"/>
      <c r="B18" s="260"/>
      <c r="C18" s="260"/>
      <c r="D18" s="260"/>
    </row>
    <row r="19" spans="1:4" ht="15.75" x14ac:dyDescent="0.25">
      <c r="A19" s="260"/>
      <c r="B19" s="260"/>
      <c r="C19" s="260"/>
      <c r="D19" s="260"/>
    </row>
    <row r="20" spans="1:4" ht="15.75" x14ac:dyDescent="0.25">
      <c r="A20" s="260"/>
      <c r="B20" s="260"/>
      <c r="C20" s="260"/>
      <c r="D20" s="260"/>
    </row>
    <row r="21" spans="1:4" ht="15.75" x14ac:dyDescent="0.25">
      <c r="A21" s="260"/>
      <c r="B21" s="260"/>
      <c r="C21" s="260"/>
      <c r="D21" s="260"/>
    </row>
    <row r="22" spans="1:4" ht="15.75" x14ac:dyDescent="0.25">
      <c r="A22" s="260"/>
      <c r="B22" s="260"/>
      <c r="C22" s="260"/>
      <c r="D22" s="260"/>
    </row>
    <row r="23" spans="1:4" ht="15.75" x14ac:dyDescent="0.25">
      <c r="A23" s="260"/>
      <c r="B23" s="260"/>
      <c r="C23" s="260"/>
      <c r="D23" s="260"/>
    </row>
    <row r="24" spans="1:4" ht="15.75" x14ac:dyDescent="0.25">
      <c r="A24" s="260"/>
      <c r="B24" s="260"/>
      <c r="C24" s="260"/>
      <c r="D24" s="260"/>
    </row>
    <row r="25" spans="1:4" ht="15.75" x14ac:dyDescent="0.25">
      <c r="A25" s="260"/>
      <c r="B25" s="260"/>
      <c r="C25" s="260"/>
      <c r="D25" s="260"/>
    </row>
    <row r="26" spans="1:4" ht="15.75" x14ac:dyDescent="0.25">
      <c r="A26" s="260"/>
      <c r="B26" s="260"/>
      <c r="C26" s="260"/>
      <c r="D26" s="260"/>
    </row>
    <row r="27" spans="1:4" ht="15.75" x14ac:dyDescent="0.25">
      <c r="A27" s="260"/>
      <c r="B27" s="260"/>
      <c r="C27" s="260"/>
      <c r="D27" s="260"/>
    </row>
    <row r="28" spans="1:4" ht="15.75" x14ac:dyDescent="0.25">
      <c r="A28" s="260"/>
      <c r="B28" s="260"/>
      <c r="C28" s="260"/>
      <c r="D28" s="260"/>
    </row>
    <row r="29" spans="1:4" ht="15.75" x14ac:dyDescent="0.25">
      <c r="A29" s="260"/>
      <c r="B29" s="260"/>
      <c r="C29" s="260"/>
      <c r="D29" s="260"/>
    </row>
    <row r="30" spans="1:4" ht="15.75" x14ac:dyDescent="0.25">
      <c r="A30" s="260"/>
      <c r="B30" s="260"/>
      <c r="C30" s="260"/>
      <c r="D30" s="260"/>
    </row>
    <row r="31" spans="1:4" ht="15.75" x14ac:dyDescent="0.25">
      <c r="A31" s="260"/>
      <c r="B31" s="260"/>
      <c r="C31" s="260"/>
      <c r="D31" s="260"/>
    </row>
    <row r="32" spans="1:4" ht="15.75" x14ac:dyDescent="0.25">
      <c r="A32" s="260"/>
      <c r="B32" s="260"/>
      <c r="C32" s="260"/>
      <c r="D32" s="260"/>
    </row>
    <row r="33" spans="1:4" ht="15.75" x14ac:dyDescent="0.25">
      <c r="A33" s="260"/>
      <c r="B33" s="260"/>
      <c r="C33" s="260"/>
      <c r="D33" s="260"/>
    </row>
    <row r="34" spans="1:4" ht="15.75" x14ac:dyDescent="0.25">
      <c r="A34" s="260"/>
      <c r="B34" s="260"/>
      <c r="C34" s="260"/>
      <c r="D34" s="260"/>
    </row>
    <row r="35" spans="1:4" ht="15.75" x14ac:dyDescent="0.25">
      <c r="A35" s="260"/>
      <c r="B35" s="260"/>
      <c r="C35" s="260"/>
      <c r="D35" s="260"/>
    </row>
    <row r="36" spans="1:4" ht="15.75" x14ac:dyDescent="0.25">
      <c r="A36" s="260"/>
      <c r="B36" s="260"/>
      <c r="C36" s="260"/>
      <c r="D36" s="260"/>
    </row>
    <row r="37" spans="1:4" ht="15.75" x14ac:dyDescent="0.25">
      <c r="A37" s="260"/>
      <c r="B37" s="260"/>
      <c r="C37" s="260"/>
      <c r="D37" s="260"/>
    </row>
    <row r="38" spans="1:4" ht="15.75" x14ac:dyDescent="0.25">
      <c r="A38" s="260"/>
      <c r="B38" s="260"/>
      <c r="C38" s="260"/>
      <c r="D38" s="260"/>
    </row>
    <row r="39" spans="1:4" ht="15.75" x14ac:dyDescent="0.25">
      <c r="A39" s="260"/>
      <c r="B39" s="260"/>
      <c r="C39" s="260"/>
      <c r="D39" s="260"/>
    </row>
  </sheetData>
  <mergeCells count="3">
    <mergeCell ref="A2:G2"/>
    <mergeCell ref="B4:G4"/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36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1" max="1" width="26" style="104" customWidth="1"/>
    <col min="2" max="2" width="16.7109375" style="104" customWidth="1"/>
    <col min="3" max="3" width="23.7109375" style="104" customWidth="1"/>
    <col min="4" max="4" width="20.7109375" style="104" customWidth="1"/>
    <col min="5" max="5" width="31.28515625" style="104" customWidth="1"/>
    <col min="6" max="6" width="14.42578125" style="104" customWidth="1"/>
    <col min="7" max="8" width="9.140625" style="104"/>
    <col min="9" max="9" width="7.42578125" style="104" customWidth="1"/>
    <col min="10" max="12" width="9.140625" style="104"/>
    <col min="13" max="13" width="7.7109375" style="104" customWidth="1"/>
    <col min="14" max="14" width="8" style="104" customWidth="1"/>
    <col min="15" max="15" width="7.85546875" style="104" customWidth="1"/>
    <col min="16" max="16" width="8.140625" style="104" customWidth="1"/>
    <col min="17" max="17" width="7.7109375" style="104" customWidth="1"/>
    <col min="18" max="16384" width="9.140625" style="104"/>
  </cols>
  <sheetData>
    <row r="2" spans="1:6" ht="15.75" x14ac:dyDescent="0.2">
      <c r="A2" s="873"/>
      <c r="B2" s="873"/>
      <c r="C2" s="874" t="s">
        <v>455</v>
      </c>
      <c r="D2" s="874"/>
      <c r="E2" s="873"/>
      <c r="F2" s="873"/>
    </row>
    <row r="3" spans="1:6" ht="15" x14ac:dyDescent="0.2">
      <c r="A3" s="235"/>
      <c r="B3" s="235"/>
      <c r="C3" s="235"/>
    </row>
    <row r="4" spans="1:6" ht="15" x14ac:dyDescent="0.2">
      <c r="A4" s="235"/>
      <c r="B4" s="235"/>
      <c r="C4" s="235"/>
    </row>
    <row r="5" spans="1:6" ht="17.25" customHeight="1" x14ac:dyDescent="0.25">
      <c r="A5" s="875" t="s">
        <v>456</v>
      </c>
      <c r="B5" s="875"/>
      <c r="C5" s="235"/>
      <c r="D5" s="235"/>
      <c r="E5" s="876" t="s">
        <v>457</v>
      </c>
      <c r="F5" s="876"/>
    </row>
    <row r="6" spans="1:6" ht="20.25" customHeight="1" thickBot="1" x14ac:dyDescent="0.3">
      <c r="A6" s="544"/>
      <c r="B6" s="545" t="s">
        <v>438</v>
      </c>
      <c r="C6" s="546"/>
      <c r="D6" s="546"/>
      <c r="E6" s="546"/>
      <c r="F6" s="546"/>
    </row>
    <row r="7" spans="1:6" ht="15.75" customHeight="1" thickBot="1" x14ac:dyDescent="0.3">
      <c r="A7" s="526" t="s">
        <v>439</v>
      </c>
      <c r="B7" s="527" t="s">
        <v>440</v>
      </c>
      <c r="C7" s="546"/>
      <c r="D7" s="546"/>
      <c r="E7" s="546"/>
      <c r="F7" s="547" t="s">
        <v>438</v>
      </c>
    </row>
    <row r="8" spans="1:6" ht="15.75" x14ac:dyDescent="0.25">
      <c r="A8" s="528" t="s">
        <v>441</v>
      </c>
      <c r="B8" s="529">
        <v>290</v>
      </c>
      <c r="C8" s="546"/>
      <c r="D8" s="546"/>
      <c r="E8" s="236" t="s">
        <v>442</v>
      </c>
      <c r="F8" s="237" t="s">
        <v>440</v>
      </c>
    </row>
    <row r="9" spans="1:6" ht="15.75" x14ac:dyDescent="0.25">
      <c r="A9" s="528" t="s">
        <v>443</v>
      </c>
      <c r="B9" s="529">
        <v>257</v>
      </c>
      <c r="C9" s="546"/>
      <c r="D9" s="546"/>
      <c r="E9" s="531"/>
      <c r="F9" s="529"/>
    </row>
    <row r="10" spans="1:6" ht="15.75" x14ac:dyDescent="0.25">
      <c r="A10" s="528" t="s">
        <v>444</v>
      </c>
      <c r="B10" s="529">
        <v>333</v>
      </c>
      <c r="C10" s="546"/>
      <c r="D10" s="546"/>
      <c r="E10" s="238" t="s">
        <v>445</v>
      </c>
      <c r="F10" s="239">
        <v>593</v>
      </c>
    </row>
    <row r="11" spans="1:6" ht="15.75" x14ac:dyDescent="0.25">
      <c r="A11" s="528" t="s">
        <v>446</v>
      </c>
      <c r="B11" s="529">
        <v>307</v>
      </c>
      <c r="C11" s="546"/>
      <c r="D11" s="546"/>
      <c r="E11" s="238" t="s">
        <v>447</v>
      </c>
      <c r="F11" s="239">
        <v>1440</v>
      </c>
    </row>
    <row r="12" spans="1:6" ht="15.75" x14ac:dyDescent="0.25">
      <c r="A12" s="528" t="s">
        <v>448</v>
      </c>
      <c r="B12" s="529">
        <v>311</v>
      </c>
      <c r="C12" s="546"/>
      <c r="D12" s="546"/>
      <c r="E12" s="238" t="s">
        <v>449</v>
      </c>
      <c r="F12" s="239">
        <v>1500</v>
      </c>
    </row>
    <row r="13" spans="1:6" ht="15.75" x14ac:dyDescent="0.25">
      <c r="A13" s="528" t="s">
        <v>450</v>
      </c>
      <c r="B13" s="529">
        <v>208</v>
      </c>
      <c r="C13" s="546"/>
      <c r="D13" s="546"/>
      <c r="E13" s="238" t="s">
        <v>451</v>
      </c>
      <c r="F13" s="239">
        <v>250</v>
      </c>
    </row>
    <row r="14" spans="1:6" ht="15.75" x14ac:dyDescent="0.25">
      <c r="A14" s="528" t="s">
        <v>452</v>
      </c>
      <c r="B14" s="529">
        <v>294</v>
      </c>
      <c r="C14" s="546"/>
      <c r="D14" s="546"/>
      <c r="E14" s="238" t="s">
        <v>453</v>
      </c>
      <c r="F14" s="239">
        <v>1217</v>
      </c>
    </row>
    <row r="15" spans="1:6" ht="16.5" thickBot="1" x14ac:dyDescent="0.3">
      <c r="A15" s="240" t="s">
        <v>454</v>
      </c>
      <c r="B15" s="530">
        <f>SUM(B8:B14)</f>
        <v>2000</v>
      </c>
      <c r="C15" s="546"/>
      <c r="D15" s="546"/>
      <c r="E15" s="240" t="s">
        <v>454</v>
      </c>
      <c r="F15" s="532">
        <f>SUM(F10:F14)</f>
        <v>5000</v>
      </c>
    </row>
    <row r="16" spans="1:6" ht="15" x14ac:dyDescent="0.2">
      <c r="A16" s="235"/>
      <c r="B16" s="235"/>
      <c r="C16" s="235"/>
    </row>
    <row r="17" spans="1:3" ht="15" x14ac:dyDescent="0.2">
      <c r="A17" s="235"/>
      <c r="B17" s="235"/>
      <c r="C17" s="235"/>
    </row>
    <row r="18" spans="1:3" ht="15" x14ac:dyDescent="0.2">
      <c r="A18" s="235"/>
      <c r="B18" s="235"/>
      <c r="C18" s="235"/>
    </row>
    <row r="19" spans="1:3" ht="15" x14ac:dyDescent="0.2">
      <c r="A19" s="235"/>
      <c r="B19" s="235"/>
      <c r="C19" s="235"/>
    </row>
    <row r="20" spans="1:3" ht="15" x14ac:dyDescent="0.2">
      <c r="A20" s="235"/>
      <c r="B20" s="235"/>
      <c r="C20" s="235"/>
    </row>
    <row r="21" spans="1:3" ht="15" x14ac:dyDescent="0.2">
      <c r="A21" s="235"/>
      <c r="B21" s="235"/>
      <c r="C21" s="235"/>
    </row>
    <row r="22" spans="1:3" ht="15" x14ac:dyDescent="0.2">
      <c r="A22" s="235"/>
      <c r="B22" s="235"/>
      <c r="C22" s="235"/>
    </row>
    <row r="23" spans="1:3" ht="15" x14ac:dyDescent="0.2">
      <c r="A23" s="235"/>
      <c r="B23" s="235"/>
      <c r="C23" s="235"/>
    </row>
    <row r="24" spans="1:3" ht="15" x14ac:dyDescent="0.2">
      <c r="A24" s="235"/>
      <c r="B24" s="235"/>
      <c r="C24" s="235"/>
    </row>
    <row r="25" spans="1:3" ht="15" x14ac:dyDescent="0.2">
      <c r="A25" s="235"/>
      <c r="B25" s="235"/>
      <c r="C25" s="235"/>
    </row>
    <row r="26" spans="1:3" ht="15" x14ac:dyDescent="0.2">
      <c r="A26" s="235"/>
      <c r="B26" s="235"/>
      <c r="C26" s="235"/>
    </row>
    <row r="27" spans="1:3" ht="15" x14ac:dyDescent="0.2">
      <c r="A27" s="235"/>
      <c r="B27" s="235"/>
      <c r="C27" s="235"/>
    </row>
    <row r="28" spans="1:3" ht="15" x14ac:dyDescent="0.2">
      <c r="A28" s="235"/>
      <c r="B28" s="235"/>
      <c r="C28" s="235"/>
    </row>
    <row r="29" spans="1:3" ht="15" x14ac:dyDescent="0.2">
      <c r="A29" s="235"/>
      <c r="B29" s="235"/>
      <c r="C29" s="235"/>
    </row>
    <row r="30" spans="1:3" ht="15" x14ac:dyDescent="0.2">
      <c r="A30" s="235"/>
      <c r="B30" s="235"/>
      <c r="C30" s="235"/>
    </row>
    <row r="31" spans="1:3" ht="15" x14ac:dyDescent="0.2">
      <c r="A31" s="235"/>
      <c r="B31" s="235"/>
      <c r="C31" s="235"/>
    </row>
    <row r="32" spans="1:3" ht="15" x14ac:dyDescent="0.2">
      <c r="A32" s="235"/>
      <c r="B32" s="235"/>
      <c r="C32" s="235"/>
    </row>
    <row r="33" spans="1:3" ht="15" x14ac:dyDescent="0.2">
      <c r="A33" s="235"/>
      <c r="B33" s="235"/>
      <c r="C33" s="235"/>
    </row>
    <row r="34" spans="1:3" ht="15" x14ac:dyDescent="0.2">
      <c r="A34" s="235"/>
      <c r="B34" s="235"/>
      <c r="C34" s="235"/>
    </row>
    <row r="35" spans="1:3" ht="15" x14ac:dyDescent="0.2">
      <c r="A35" s="235"/>
      <c r="B35" s="235"/>
      <c r="C35" s="235"/>
    </row>
    <row r="36" spans="1:3" ht="15" x14ac:dyDescent="0.2">
      <c r="A36" s="235"/>
      <c r="B36" s="235"/>
      <c r="C36" s="235"/>
    </row>
  </sheetData>
  <mergeCells count="5">
    <mergeCell ref="A2:B2"/>
    <mergeCell ref="C2:D2"/>
    <mergeCell ref="E2:F2"/>
    <mergeCell ref="A5:B5"/>
    <mergeCell ref="E5:F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topLeftCell="A15" zoomScaleNormal="100" zoomScaleSheetLayoutView="75" workbookViewId="0">
      <selection activeCell="Q10" sqref="Q10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3.71093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7.42578125" style="1" customWidth="1"/>
    <col min="10" max="10" width="14.570312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">
      <c r="A1" s="730"/>
      <c r="B1" s="731"/>
      <c r="C1" s="731"/>
      <c r="D1" s="731"/>
      <c r="E1" s="731"/>
      <c r="F1" s="731"/>
      <c r="G1" s="731"/>
      <c r="H1" s="731"/>
      <c r="I1" s="731"/>
      <c r="J1" s="731"/>
      <c r="K1" s="731"/>
    </row>
    <row r="2" spans="1:12" ht="13.5" customHeight="1" x14ac:dyDescent="0.2">
      <c r="A2" s="732" t="s">
        <v>497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</row>
    <row r="3" spans="1:12" s="11" customFormat="1" ht="14.25" customHeight="1" thickBot="1" x14ac:dyDescent="0.3">
      <c r="A3" s="733" t="s">
        <v>395</v>
      </c>
      <c r="B3" s="734"/>
      <c r="C3" s="734"/>
      <c r="D3" s="735"/>
      <c r="E3" s="735"/>
      <c r="F3" s="735"/>
      <c r="G3" s="735"/>
      <c r="H3" s="735"/>
      <c r="I3" s="735"/>
      <c r="J3" s="735"/>
      <c r="K3" s="735"/>
      <c r="L3" s="16"/>
    </row>
    <row r="4" spans="1:12" ht="53.25" customHeight="1" thickTop="1" x14ac:dyDescent="0.2">
      <c r="A4" s="645" t="s">
        <v>191</v>
      </c>
      <c r="B4" s="736" t="s">
        <v>192</v>
      </c>
      <c r="C4" s="736"/>
      <c r="D4" s="736" t="s">
        <v>193</v>
      </c>
      <c r="E4" s="737"/>
      <c r="F4" s="737"/>
      <c r="G4" s="736" t="s">
        <v>194</v>
      </c>
      <c r="H4" s="736"/>
      <c r="I4" s="736" t="s">
        <v>188</v>
      </c>
      <c r="J4" s="738"/>
      <c r="K4" s="8"/>
      <c r="L4" s="8"/>
    </row>
    <row r="5" spans="1:12" ht="42.75" customHeight="1" x14ac:dyDescent="0.25">
      <c r="A5" s="404"/>
      <c r="B5" s="634" t="s">
        <v>492</v>
      </c>
      <c r="C5" s="634" t="s">
        <v>493</v>
      </c>
      <c r="D5" s="634" t="s">
        <v>492</v>
      </c>
      <c r="E5" s="634" t="s">
        <v>493</v>
      </c>
      <c r="F5" s="634" t="s">
        <v>493</v>
      </c>
      <c r="G5" s="634" t="s">
        <v>492</v>
      </c>
      <c r="H5" s="634" t="s">
        <v>493</v>
      </c>
      <c r="I5" s="634" t="s">
        <v>492</v>
      </c>
      <c r="J5" s="635" t="s">
        <v>493</v>
      </c>
      <c r="K5" s="8"/>
      <c r="L5" s="8"/>
    </row>
    <row r="6" spans="1:12" ht="20.25" customHeight="1" x14ac:dyDescent="0.2">
      <c r="A6" s="405" t="s">
        <v>195</v>
      </c>
      <c r="B6" s="417">
        <v>45738</v>
      </c>
      <c r="C6" s="417">
        <v>45738</v>
      </c>
      <c r="D6" s="30">
        <v>109682</v>
      </c>
      <c r="E6" s="18"/>
      <c r="F6" s="30">
        <v>109682</v>
      </c>
      <c r="G6" s="30"/>
      <c r="H6" s="30"/>
      <c r="I6" s="30"/>
      <c r="J6" s="20"/>
      <c r="K6" s="8"/>
      <c r="L6" s="8"/>
    </row>
    <row r="7" spans="1:12" ht="15.75" customHeight="1" x14ac:dyDescent="0.25">
      <c r="A7" s="405" t="s">
        <v>385</v>
      </c>
      <c r="B7" s="417">
        <v>14876</v>
      </c>
      <c r="C7" s="417">
        <v>14876</v>
      </c>
      <c r="D7" s="30">
        <v>51825</v>
      </c>
      <c r="E7" s="21"/>
      <c r="F7" s="30">
        <v>51825</v>
      </c>
      <c r="G7" s="30"/>
      <c r="H7" s="30"/>
      <c r="I7" s="30"/>
      <c r="J7" s="20"/>
      <c r="K7" s="8"/>
      <c r="L7" s="8"/>
    </row>
    <row r="8" spans="1:12" ht="15" customHeight="1" x14ac:dyDescent="0.25">
      <c r="A8" s="405" t="s">
        <v>197</v>
      </c>
      <c r="B8" s="417">
        <v>11300</v>
      </c>
      <c r="C8" s="417">
        <v>11300</v>
      </c>
      <c r="D8" s="30">
        <v>30422</v>
      </c>
      <c r="E8" s="21"/>
      <c r="F8" s="30">
        <v>30422</v>
      </c>
      <c r="G8" s="30"/>
      <c r="H8" s="30"/>
      <c r="I8" s="30"/>
      <c r="J8" s="20"/>
      <c r="K8" s="8"/>
      <c r="L8" s="8"/>
    </row>
    <row r="9" spans="1:12" ht="15" customHeight="1" x14ac:dyDescent="0.2">
      <c r="A9" s="405" t="s">
        <v>198</v>
      </c>
      <c r="B9" s="417">
        <v>1100</v>
      </c>
      <c r="C9" s="417">
        <v>1100</v>
      </c>
      <c r="D9" s="30">
        <v>34271</v>
      </c>
      <c r="E9" s="18"/>
      <c r="F9" s="30">
        <v>34271</v>
      </c>
      <c r="G9" s="30"/>
      <c r="H9" s="30"/>
      <c r="I9" s="30"/>
      <c r="J9" s="20"/>
      <c r="K9" s="8"/>
      <c r="L9" s="8"/>
    </row>
    <row r="10" spans="1:12" ht="14.25" customHeight="1" x14ac:dyDescent="0.25">
      <c r="A10" s="405" t="s">
        <v>199</v>
      </c>
      <c r="B10" s="417">
        <v>89373</v>
      </c>
      <c r="C10" s="417">
        <v>89373</v>
      </c>
      <c r="D10" s="30">
        <v>122649</v>
      </c>
      <c r="E10" s="21"/>
      <c r="F10" s="30">
        <v>122649</v>
      </c>
      <c r="G10" s="30"/>
      <c r="H10" s="30"/>
      <c r="I10" s="30"/>
      <c r="J10" s="20"/>
      <c r="K10" s="8"/>
      <c r="L10" s="8"/>
    </row>
    <row r="11" spans="1:12" ht="15" customHeight="1" thickBot="1" x14ac:dyDescent="0.25">
      <c r="A11" s="421" t="s">
        <v>179</v>
      </c>
      <c r="B11" s="636">
        <f t="shared" ref="B11:J11" si="0">SUM(B6:B10)</f>
        <v>162387</v>
      </c>
      <c r="C11" s="636">
        <f>SUM(C6:C10)</f>
        <v>162387</v>
      </c>
      <c r="D11" s="637">
        <f>SUM(D6:D10)</f>
        <v>348849</v>
      </c>
      <c r="E11" s="637">
        <f t="shared" si="0"/>
        <v>0</v>
      </c>
      <c r="F11" s="637">
        <f>SUM(F6:F10)</f>
        <v>348849</v>
      </c>
      <c r="G11" s="637">
        <f t="shared" si="0"/>
        <v>0</v>
      </c>
      <c r="H11" s="637">
        <f t="shared" si="0"/>
        <v>0</v>
      </c>
      <c r="I11" s="637">
        <f t="shared" si="0"/>
        <v>0</v>
      </c>
      <c r="J11" s="638">
        <f t="shared" si="0"/>
        <v>0</v>
      </c>
      <c r="K11" s="8"/>
      <c r="L11" s="8"/>
    </row>
    <row r="12" spans="1:12" ht="33" customHeight="1" thickTop="1" thickBot="1" x14ac:dyDescent="0.3">
      <c r="A12" s="411" t="s">
        <v>200</v>
      </c>
      <c r="B12" s="412">
        <v>3800</v>
      </c>
      <c r="C12" s="412">
        <v>3800</v>
      </c>
      <c r="D12" s="25">
        <v>384252</v>
      </c>
      <c r="E12" s="25"/>
      <c r="F12" s="25">
        <v>384252</v>
      </c>
      <c r="G12" s="25"/>
      <c r="H12" s="25"/>
      <c r="I12" s="25"/>
      <c r="J12" s="27">
        <v>6000</v>
      </c>
      <c r="K12" s="8"/>
      <c r="L12" s="8"/>
    </row>
    <row r="13" spans="1:12" ht="17.25" thickTop="1" thickBot="1" x14ac:dyDescent="0.3">
      <c r="A13" s="639" t="s">
        <v>201</v>
      </c>
      <c r="B13" s="640">
        <f>B12+B11</f>
        <v>166187</v>
      </c>
      <c r="C13" s="640">
        <f t="shared" ref="C13:J13" si="1">C12+C11</f>
        <v>166187</v>
      </c>
      <c r="D13" s="641">
        <f>D12+D11</f>
        <v>733101</v>
      </c>
      <c r="E13" s="641">
        <f t="shared" si="1"/>
        <v>0</v>
      </c>
      <c r="F13" s="641">
        <f>F12+F11</f>
        <v>733101</v>
      </c>
      <c r="G13" s="641">
        <f t="shared" si="1"/>
        <v>0</v>
      </c>
      <c r="H13" s="641">
        <f t="shared" si="1"/>
        <v>0</v>
      </c>
      <c r="I13" s="641"/>
      <c r="J13" s="642">
        <f t="shared" si="1"/>
        <v>6000</v>
      </c>
      <c r="K13" s="8"/>
      <c r="L13" s="8"/>
    </row>
    <row r="14" spans="1:12" s="2" customFormat="1" ht="17.25" thickTop="1" thickBot="1" x14ac:dyDescent="0.3">
      <c r="A14" s="413"/>
      <c r="B14" s="414"/>
      <c r="C14" s="414"/>
      <c r="D14" s="28"/>
      <c r="E14" s="28"/>
      <c r="F14" s="28"/>
      <c r="G14" s="28"/>
      <c r="H14" s="28"/>
      <c r="I14" s="28"/>
      <c r="J14" s="28"/>
      <c r="K14" s="29"/>
      <c r="L14" s="29"/>
    </row>
    <row r="15" spans="1:12" ht="46.5" customHeight="1" thickTop="1" x14ac:dyDescent="0.2">
      <c r="A15" s="645" t="s">
        <v>191</v>
      </c>
      <c r="B15" s="736" t="s">
        <v>189</v>
      </c>
      <c r="C15" s="737"/>
      <c r="D15" s="736" t="s">
        <v>202</v>
      </c>
      <c r="E15" s="736"/>
      <c r="F15" s="736"/>
      <c r="G15" s="736" t="s">
        <v>203</v>
      </c>
      <c r="H15" s="740"/>
      <c r="I15" s="736" t="s">
        <v>204</v>
      </c>
      <c r="J15" s="741"/>
      <c r="K15" s="8"/>
      <c r="L15" s="8"/>
    </row>
    <row r="16" spans="1:12" ht="39.75" customHeight="1" x14ac:dyDescent="0.25">
      <c r="A16" s="643"/>
      <c r="B16" s="634" t="s">
        <v>492</v>
      </c>
      <c r="C16" s="634" t="s">
        <v>493</v>
      </c>
      <c r="D16" s="634" t="s">
        <v>492</v>
      </c>
      <c r="E16" s="634" t="s">
        <v>493</v>
      </c>
      <c r="F16" s="634" t="s">
        <v>493</v>
      </c>
      <c r="G16" s="634" t="s">
        <v>492</v>
      </c>
      <c r="H16" s="634" t="s">
        <v>493</v>
      </c>
      <c r="I16" s="634" t="s">
        <v>492</v>
      </c>
      <c r="J16" s="635" t="s">
        <v>493</v>
      </c>
      <c r="K16" s="8"/>
      <c r="L16" s="8"/>
    </row>
    <row r="17" spans="1:12" ht="13.5" customHeight="1" x14ac:dyDescent="0.2">
      <c r="A17" s="405" t="s">
        <v>195</v>
      </c>
      <c r="B17" s="406"/>
      <c r="C17" s="406"/>
      <c r="D17" s="17"/>
      <c r="E17" s="17"/>
      <c r="F17" s="17"/>
      <c r="G17" s="17"/>
      <c r="H17" s="30"/>
      <c r="I17" s="30"/>
      <c r="J17" s="20">
        <v>262</v>
      </c>
      <c r="K17" s="8"/>
      <c r="L17" s="8"/>
    </row>
    <row r="18" spans="1:12" ht="15" customHeight="1" x14ac:dyDescent="0.2">
      <c r="A18" s="405" t="s">
        <v>385</v>
      </c>
      <c r="B18" s="406"/>
      <c r="C18" s="406"/>
      <c r="D18" s="31"/>
      <c r="E18" s="32"/>
      <c r="F18" s="31"/>
      <c r="G18" s="17"/>
      <c r="H18" s="30"/>
      <c r="I18" s="30"/>
      <c r="J18" s="20">
        <v>35</v>
      </c>
      <c r="K18" s="8"/>
      <c r="L18" s="8"/>
    </row>
    <row r="19" spans="1:12" ht="15.75" x14ac:dyDescent="0.2">
      <c r="A19" s="405" t="s">
        <v>197</v>
      </c>
      <c r="B19" s="406"/>
      <c r="C19" s="406"/>
      <c r="D19" s="31"/>
      <c r="E19" s="32"/>
      <c r="F19" s="31"/>
      <c r="G19" s="17"/>
      <c r="H19" s="30"/>
      <c r="I19" s="30">
        <v>300</v>
      </c>
      <c r="J19" s="20">
        <v>1071</v>
      </c>
      <c r="K19" s="8"/>
      <c r="L19" s="8"/>
    </row>
    <row r="20" spans="1:12" ht="15.75" x14ac:dyDescent="0.2">
      <c r="A20" s="405" t="s">
        <v>198</v>
      </c>
      <c r="B20" s="406"/>
      <c r="C20" s="406"/>
      <c r="D20" s="31"/>
      <c r="E20" s="32"/>
      <c r="F20" s="31"/>
      <c r="G20" s="17"/>
      <c r="H20" s="30"/>
      <c r="I20" s="30"/>
      <c r="J20" s="20">
        <v>319</v>
      </c>
      <c r="K20" s="8"/>
      <c r="L20" s="8"/>
    </row>
    <row r="21" spans="1:12" ht="31.5" x14ac:dyDescent="0.2">
      <c r="A21" s="405" t="s">
        <v>199</v>
      </c>
      <c r="B21" s="406"/>
      <c r="C21" s="406"/>
      <c r="D21" s="31"/>
      <c r="E21" s="32"/>
      <c r="F21" s="31"/>
      <c r="G21" s="17"/>
      <c r="H21" s="30"/>
      <c r="I21" s="30">
        <v>2000</v>
      </c>
      <c r="J21" s="20">
        <v>7153</v>
      </c>
      <c r="K21" s="8"/>
      <c r="L21" s="8"/>
    </row>
    <row r="22" spans="1:12" ht="18.75" customHeight="1" thickBot="1" x14ac:dyDescent="0.25">
      <c r="A22" s="407" t="s">
        <v>179</v>
      </c>
      <c r="B22" s="406">
        <f t="shared" ref="B22:I22" si="2">B17+B18+B19+B20+B21</f>
        <v>0</v>
      </c>
      <c r="C22" s="406">
        <f t="shared" si="2"/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2300</v>
      </c>
      <c r="J22" s="234">
        <f>J17+J18+J19+J20+J21</f>
        <v>8840</v>
      </c>
      <c r="K22" s="8"/>
      <c r="L22" s="8"/>
    </row>
    <row r="23" spans="1:12" ht="33" thickTop="1" thickBot="1" x14ac:dyDescent="0.3">
      <c r="A23" s="411" t="s">
        <v>4</v>
      </c>
      <c r="B23" s="412">
        <v>23575</v>
      </c>
      <c r="C23" s="412">
        <v>38524</v>
      </c>
      <c r="D23" s="25"/>
      <c r="E23" s="25"/>
      <c r="F23" s="25"/>
      <c r="G23" s="25"/>
      <c r="H23" s="25"/>
      <c r="I23" s="25">
        <v>6751</v>
      </c>
      <c r="J23" s="27">
        <v>5407</v>
      </c>
      <c r="K23" s="8"/>
      <c r="L23" s="8"/>
    </row>
    <row r="24" spans="1:12" ht="17.25" thickTop="1" thickBot="1" x14ac:dyDescent="0.3">
      <c r="A24" s="411" t="s">
        <v>201</v>
      </c>
      <c r="B24" s="412">
        <f>B22+B23</f>
        <v>23575</v>
      </c>
      <c r="C24" s="412">
        <f t="shared" ref="C24:J24" si="3">C22+C23</f>
        <v>38524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5">
        <f>I22+I23</f>
        <v>9051</v>
      </c>
      <c r="J24" s="27">
        <f t="shared" si="3"/>
        <v>14247</v>
      </c>
      <c r="K24" s="8"/>
      <c r="L24" s="8"/>
    </row>
    <row r="25" spans="1:12" ht="16.5" thickTop="1" x14ac:dyDescent="0.25">
      <c r="A25" s="415"/>
      <c r="B25" s="416"/>
      <c r="C25" s="416"/>
      <c r="D25" s="33"/>
      <c r="E25" s="33"/>
      <c r="F25" s="33"/>
      <c r="G25" s="33"/>
      <c r="H25" s="33"/>
      <c r="I25" s="33"/>
      <c r="J25" s="33"/>
      <c r="K25" s="8"/>
      <c r="L25" s="8"/>
    </row>
    <row r="26" spans="1:12" ht="16.5" thickBot="1" x14ac:dyDescent="0.3">
      <c r="A26" s="415"/>
      <c r="B26" s="416"/>
      <c r="C26" s="416"/>
      <c r="D26" s="33"/>
      <c r="E26" s="33"/>
      <c r="F26" s="33"/>
      <c r="G26" s="33"/>
      <c r="H26" s="33"/>
      <c r="I26" s="33"/>
      <c r="J26" s="33"/>
      <c r="K26" s="8"/>
      <c r="L26" s="8"/>
    </row>
    <row r="27" spans="1:12" ht="33" customHeight="1" thickTop="1" x14ac:dyDescent="0.2">
      <c r="A27" s="712" t="s">
        <v>191</v>
      </c>
      <c r="B27" s="736" t="s">
        <v>205</v>
      </c>
      <c r="C27" s="742"/>
      <c r="D27" s="743"/>
      <c r="E27" s="744"/>
      <c r="F27" s="744"/>
      <c r="G27" s="743"/>
      <c r="H27" s="744"/>
      <c r="I27" s="34"/>
      <c r="J27" s="8"/>
      <c r="K27" s="8"/>
      <c r="L27" s="8"/>
    </row>
    <row r="28" spans="1:12" ht="38.25" customHeight="1" x14ac:dyDescent="0.25">
      <c r="A28" s="404"/>
      <c r="B28" s="634" t="s">
        <v>492</v>
      </c>
      <c r="C28" s="635" t="s">
        <v>493</v>
      </c>
      <c r="D28" s="35"/>
      <c r="E28" s="35"/>
      <c r="F28" s="35"/>
      <c r="G28" s="35"/>
      <c r="H28" s="35"/>
      <c r="I28" s="36"/>
      <c r="J28" s="36"/>
      <c r="K28" s="8"/>
      <c r="L28" s="8"/>
    </row>
    <row r="29" spans="1:12" ht="15.75" x14ac:dyDescent="0.2">
      <c r="A29" s="405" t="s">
        <v>195</v>
      </c>
      <c r="B29" s="417">
        <f t="shared" ref="B29:B34" si="4">B6+D6+G6+I6+B17+D17+G17+I17</f>
        <v>155420</v>
      </c>
      <c r="C29" s="418">
        <f t="shared" ref="C29:C31" si="5">C6+F6+H6+J6+C17+F17+H17+J17</f>
        <v>155682</v>
      </c>
      <c r="D29" s="37"/>
      <c r="E29" s="37"/>
      <c r="F29" s="37"/>
      <c r="G29" s="37"/>
      <c r="H29" s="37"/>
      <c r="I29" s="37"/>
      <c r="J29" s="8"/>
      <c r="K29" s="8"/>
      <c r="L29" s="8"/>
    </row>
    <row r="30" spans="1:12" ht="15.75" customHeight="1" x14ac:dyDescent="0.2">
      <c r="A30" s="405" t="s">
        <v>196</v>
      </c>
      <c r="B30" s="417">
        <f t="shared" si="4"/>
        <v>66701</v>
      </c>
      <c r="C30" s="418">
        <f>C7+F7+H7+J7+C18+F18+H18+J18</f>
        <v>66736</v>
      </c>
      <c r="D30" s="37"/>
      <c r="E30" s="38"/>
      <c r="F30" s="37"/>
      <c r="G30" s="37"/>
      <c r="H30" s="37" t="s">
        <v>256</v>
      </c>
      <c r="I30" s="37"/>
      <c r="J30" s="8"/>
      <c r="K30" s="8"/>
      <c r="L30" s="8"/>
    </row>
    <row r="31" spans="1:12" ht="15.75" x14ac:dyDescent="0.2">
      <c r="A31" s="405" t="s">
        <v>197</v>
      </c>
      <c r="B31" s="417">
        <f t="shared" si="4"/>
        <v>42022</v>
      </c>
      <c r="C31" s="418">
        <f t="shared" si="5"/>
        <v>42793</v>
      </c>
      <c r="D31" s="37"/>
      <c r="E31" s="38"/>
      <c r="F31" s="38"/>
      <c r="G31" s="37"/>
      <c r="H31" s="37"/>
      <c r="I31" s="37"/>
      <c r="J31" s="8"/>
      <c r="K31" s="8"/>
      <c r="L31" s="8"/>
    </row>
    <row r="32" spans="1:12" ht="15.75" x14ac:dyDescent="0.25">
      <c r="A32" s="405" t="s">
        <v>198</v>
      </c>
      <c r="B32" s="417">
        <f t="shared" si="4"/>
        <v>35371</v>
      </c>
      <c r="C32" s="418">
        <f>C9+F9+H9+J9+C20+F20+H20+J20</f>
        <v>35690</v>
      </c>
      <c r="D32" s="37"/>
      <c r="E32" s="39"/>
      <c r="F32" s="39"/>
      <c r="G32" s="37"/>
      <c r="H32" s="37"/>
      <c r="I32" s="37"/>
      <c r="J32" s="8"/>
      <c r="K32" s="8"/>
      <c r="L32" s="8"/>
    </row>
    <row r="33" spans="1:12" ht="31.5" x14ac:dyDescent="0.25">
      <c r="A33" s="405" t="s">
        <v>199</v>
      </c>
      <c r="B33" s="417">
        <f t="shared" si="4"/>
        <v>214022</v>
      </c>
      <c r="C33" s="418">
        <f>C10+F10+H10+J10+C21+F21+H21+J21</f>
        <v>219175</v>
      </c>
      <c r="D33" s="37"/>
      <c r="E33" s="39"/>
      <c r="F33" s="39"/>
      <c r="G33" s="37"/>
      <c r="H33" s="37"/>
      <c r="I33" s="37"/>
      <c r="J33" s="8"/>
      <c r="K33" s="8"/>
      <c r="L33" s="8"/>
    </row>
    <row r="34" spans="1:12" ht="16.5" thickBot="1" x14ac:dyDescent="0.25">
      <c r="A34" s="421" t="s">
        <v>179</v>
      </c>
      <c r="B34" s="419">
        <f t="shared" si="4"/>
        <v>513536</v>
      </c>
      <c r="C34" s="420">
        <f>C11+F11+H11+J11+C22+F22+H22+J22</f>
        <v>520076</v>
      </c>
      <c r="D34" s="37"/>
      <c r="E34" s="38"/>
      <c r="F34" s="38"/>
      <c r="G34" s="37"/>
      <c r="H34" s="37"/>
      <c r="I34" s="37"/>
      <c r="J34" s="8"/>
      <c r="K34" s="8"/>
      <c r="L34" s="8"/>
    </row>
    <row r="35" spans="1:12" ht="32.25" thickBot="1" x14ac:dyDescent="0.25">
      <c r="A35" s="715" t="s">
        <v>4</v>
      </c>
      <c r="B35" s="716">
        <f>B12+D12+G12+I12+B23+D23+G23+I23</f>
        <v>418378</v>
      </c>
      <c r="C35" s="717">
        <f>C12+E12+H12+J12+C23+E23+H23+J23</f>
        <v>53731</v>
      </c>
      <c r="D35" s="33"/>
      <c r="E35" s="33"/>
      <c r="F35" s="33"/>
      <c r="G35" s="33"/>
      <c r="H35" s="33"/>
      <c r="I35" s="33"/>
      <c r="J35" s="33"/>
      <c r="K35" s="8"/>
      <c r="L35" s="8"/>
    </row>
    <row r="36" spans="1:12" ht="16.5" thickBot="1" x14ac:dyDescent="0.25">
      <c r="A36" s="639" t="s">
        <v>201</v>
      </c>
      <c r="B36" s="713">
        <f>B13+D13+G13+I13+B24+D24+G24+I24</f>
        <v>931914</v>
      </c>
      <c r="C36" s="714">
        <f>C13+F13+H13+J13+C24+F24+H24+J24</f>
        <v>958059</v>
      </c>
      <c r="D36" s="33"/>
      <c r="E36" s="33"/>
      <c r="F36" s="33"/>
      <c r="G36" s="33"/>
      <c r="H36" s="33"/>
      <c r="I36" s="33"/>
      <c r="J36" s="33"/>
      <c r="K36" s="8"/>
      <c r="L36" s="8"/>
    </row>
    <row r="37" spans="1:12" ht="15.75" thickTop="1" x14ac:dyDescent="0.25">
      <c r="A37" s="43"/>
      <c r="B37" s="739"/>
      <c r="C37" s="739"/>
      <c r="D37" s="739"/>
      <c r="E37" s="739"/>
      <c r="F37" s="739"/>
      <c r="G37" s="739"/>
      <c r="H37" s="739"/>
      <c r="I37" s="739"/>
      <c r="J37" s="739"/>
      <c r="K37" s="8"/>
      <c r="L37" s="8"/>
    </row>
  </sheetData>
  <dataConsolidate/>
  <mergeCells count="15">
    <mergeCell ref="B37:J37"/>
    <mergeCell ref="B15:C15"/>
    <mergeCell ref="D15:F15"/>
    <mergeCell ref="G15:H15"/>
    <mergeCell ref="I15:J15"/>
    <mergeCell ref="B27:C27"/>
    <mergeCell ref="D27:F27"/>
    <mergeCell ref="G27:H27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topLeftCell="B1" zoomScaleNormal="100" zoomScaleSheetLayoutView="75" workbookViewId="0">
      <selection activeCell="Q10" sqref="Q10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2851562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7.42578125" style="1" customWidth="1"/>
    <col min="10" max="10" width="14.8554687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5">
      <c r="A1" s="739"/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8"/>
    </row>
    <row r="2" spans="1:12" ht="13.5" customHeight="1" x14ac:dyDescent="0.2">
      <c r="A2" s="732" t="s">
        <v>498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</row>
    <row r="3" spans="1:12" s="11" customFormat="1" ht="14.25" customHeight="1" thickBot="1" x14ac:dyDescent="0.3">
      <c r="A3" s="733" t="s">
        <v>394</v>
      </c>
      <c r="B3" s="734"/>
      <c r="C3" s="734"/>
      <c r="D3" s="735"/>
      <c r="E3" s="735"/>
      <c r="F3" s="735"/>
      <c r="G3" s="735"/>
      <c r="H3" s="735"/>
      <c r="I3" s="735"/>
      <c r="J3" s="735"/>
      <c r="K3" s="735"/>
      <c r="L3" s="16"/>
    </row>
    <row r="4" spans="1:12" ht="53.25" customHeight="1" thickTop="1" x14ac:dyDescent="0.2">
      <c r="A4" s="645" t="s">
        <v>191</v>
      </c>
      <c r="B4" s="745" t="s">
        <v>206</v>
      </c>
      <c r="C4" s="746"/>
      <c r="D4" s="745" t="s">
        <v>207</v>
      </c>
      <c r="E4" s="747"/>
      <c r="F4" s="748"/>
      <c r="G4" s="745" t="s">
        <v>208</v>
      </c>
      <c r="H4" s="746"/>
      <c r="I4" s="745" t="s">
        <v>154</v>
      </c>
      <c r="J4" s="749"/>
      <c r="K4" s="8"/>
      <c r="L4" s="8"/>
    </row>
    <row r="5" spans="1:12" ht="41.25" customHeight="1" x14ac:dyDescent="0.25">
      <c r="A5" s="404"/>
      <c r="B5" s="634" t="s">
        <v>492</v>
      </c>
      <c r="C5" s="634" t="s">
        <v>493</v>
      </c>
      <c r="D5" s="634" t="s">
        <v>492</v>
      </c>
      <c r="E5" s="634" t="s">
        <v>493</v>
      </c>
      <c r="F5" s="634" t="s">
        <v>493</v>
      </c>
      <c r="G5" s="634" t="s">
        <v>492</v>
      </c>
      <c r="H5" s="634" t="s">
        <v>493</v>
      </c>
      <c r="I5" s="634" t="s">
        <v>492</v>
      </c>
      <c r="J5" s="635" t="s">
        <v>493</v>
      </c>
      <c r="K5" s="8"/>
      <c r="L5" s="8"/>
    </row>
    <row r="6" spans="1:12" ht="20.25" customHeight="1" x14ac:dyDescent="0.2">
      <c r="A6" s="405" t="s">
        <v>195</v>
      </c>
      <c r="B6" s="406">
        <v>55253</v>
      </c>
      <c r="C6" s="406">
        <v>55253</v>
      </c>
      <c r="D6" s="17">
        <v>10859</v>
      </c>
      <c r="E6" s="18"/>
      <c r="F6" s="17">
        <v>10859</v>
      </c>
      <c r="G6" s="17">
        <v>83771</v>
      </c>
      <c r="H6" s="17">
        <v>84033</v>
      </c>
      <c r="I6" s="19"/>
      <c r="J6" s="20"/>
      <c r="K6" s="8"/>
      <c r="L6" s="8"/>
    </row>
    <row r="7" spans="1:12" ht="15.75" customHeight="1" x14ac:dyDescent="0.25">
      <c r="A7" s="405" t="s">
        <v>385</v>
      </c>
      <c r="B7" s="406">
        <v>26565</v>
      </c>
      <c r="C7" s="406">
        <v>26565</v>
      </c>
      <c r="D7" s="17">
        <v>5286</v>
      </c>
      <c r="E7" s="21"/>
      <c r="F7" s="17">
        <v>5286</v>
      </c>
      <c r="G7" s="17">
        <v>34850</v>
      </c>
      <c r="H7" s="17">
        <v>34885</v>
      </c>
      <c r="I7" s="19"/>
      <c r="J7" s="20"/>
      <c r="K7" s="8"/>
      <c r="L7" s="8"/>
    </row>
    <row r="8" spans="1:12" ht="15" customHeight="1" x14ac:dyDescent="0.25">
      <c r="A8" s="405" t="s">
        <v>197</v>
      </c>
      <c r="B8" s="406">
        <v>25043</v>
      </c>
      <c r="C8" s="406">
        <v>25043</v>
      </c>
      <c r="D8" s="17">
        <v>5011</v>
      </c>
      <c r="E8" s="21">
        <v>1940344</v>
      </c>
      <c r="F8" s="17">
        <v>5011</v>
      </c>
      <c r="G8" s="17">
        <v>11300</v>
      </c>
      <c r="H8" s="17">
        <v>12071</v>
      </c>
      <c r="I8" s="19"/>
      <c r="J8" s="20"/>
      <c r="K8" s="8"/>
      <c r="L8" s="8"/>
    </row>
    <row r="9" spans="1:12" ht="15" customHeight="1" x14ac:dyDescent="0.2">
      <c r="A9" s="405" t="s">
        <v>198</v>
      </c>
      <c r="B9" s="406">
        <v>22818</v>
      </c>
      <c r="C9" s="406">
        <v>22818</v>
      </c>
      <c r="D9" s="17">
        <v>4533</v>
      </c>
      <c r="E9" s="18"/>
      <c r="F9" s="17">
        <v>4533</v>
      </c>
      <c r="G9" s="17">
        <v>8020</v>
      </c>
      <c r="H9" s="17">
        <v>8339</v>
      </c>
      <c r="I9" s="19"/>
      <c r="J9" s="20"/>
      <c r="K9" s="8"/>
      <c r="L9" s="8"/>
    </row>
    <row r="10" spans="1:12" ht="14.25" customHeight="1" x14ac:dyDescent="0.25">
      <c r="A10" s="405" t="s">
        <v>199</v>
      </c>
      <c r="B10" s="406">
        <v>57031</v>
      </c>
      <c r="C10" s="406">
        <v>57031</v>
      </c>
      <c r="D10" s="17">
        <v>11226</v>
      </c>
      <c r="E10" s="21"/>
      <c r="F10" s="17">
        <v>11226</v>
      </c>
      <c r="G10" s="17">
        <v>145765</v>
      </c>
      <c r="H10" s="17">
        <v>150918</v>
      </c>
      <c r="I10" s="19"/>
      <c r="J10" s="20"/>
      <c r="K10" s="8"/>
      <c r="L10" s="8"/>
    </row>
    <row r="11" spans="1:12" ht="15" customHeight="1" thickBot="1" x14ac:dyDescent="0.25">
      <c r="A11" s="407" t="s">
        <v>179</v>
      </c>
      <c r="B11" s="408">
        <f>SUM(B6:B10)</f>
        <v>186710</v>
      </c>
      <c r="C11" s="408">
        <f>SUM(C6:C10)</f>
        <v>186710</v>
      </c>
      <c r="D11" s="22">
        <f>SUM(D6:D10)</f>
        <v>36915</v>
      </c>
      <c r="E11" s="22">
        <f t="shared" ref="E11:J11" si="0">SUM(E6:E10)</f>
        <v>1940344</v>
      </c>
      <c r="F11" s="22">
        <f>SUM(F6:F10)</f>
        <v>36915</v>
      </c>
      <c r="G11" s="22">
        <f>SUM(G6:G10)</f>
        <v>283706</v>
      </c>
      <c r="H11" s="22">
        <f>SUM(H6:H10)</f>
        <v>290246</v>
      </c>
      <c r="I11" s="22">
        <f t="shared" si="0"/>
        <v>0</v>
      </c>
      <c r="J11" s="23">
        <f t="shared" si="0"/>
        <v>0</v>
      </c>
      <c r="K11" s="8"/>
      <c r="L11" s="8"/>
    </row>
    <row r="12" spans="1:12" ht="34.5" customHeight="1" thickTop="1" thickBot="1" x14ac:dyDescent="0.3">
      <c r="A12" s="409" t="s">
        <v>200</v>
      </c>
      <c r="B12" s="410">
        <v>262720</v>
      </c>
      <c r="C12" s="410">
        <v>266616</v>
      </c>
      <c r="D12" s="24">
        <v>53900</v>
      </c>
      <c r="E12" s="24"/>
      <c r="F12" s="24">
        <v>54660</v>
      </c>
      <c r="G12" s="24">
        <v>63300</v>
      </c>
      <c r="H12" s="24">
        <v>63300</v>
      </c>
      <c r="I12" s="25"/>
      <c r="J12" s="26"/>
      <c r="K12" s="8"/>
      <c r="L12" s="8"/>
    </row>
    <row r="13" spans="1:12" ht="17.25" thickTop="1" thickBot="1" x14ac:dyDescent="0.3">
      <c r="A13" s="411" t="s">
        <v>201</v>
      </c>
      <c r="B13" s="412">
        <f>B12+B11</f>
        <v>449430</v>
      </c>
      <c r="C13" s="412">
        <f>C12+C11</f>
        <v>453326</v>
      </c>
      <c r="D13" s="25">
        <f>D12+D11</f>
        <v>90815</v>
      </c>
      <c r="E13" s="25">
        <f t="shared" ref="E13:J13" si="1">E12+E11</f>
        <v>1940344</v>
      </c>
      <c r="F13" s="25">
        <f>F12+F11</f>
        <v>91575</v>
      </c>
      <c r="G13" s="25">
        <f>G12+G11</f>
        <v>347006</v>
      </c>
      <c r="H13" s="25">
        <f t="shared" si="1"/>
        <v>353546</v>
      </c>
      <c r="I13" s="25">
        <f t="shared" si="1"/>
        <v>0</v>
      </c>
      <c r="J13" s="27">
        <f t="shared" si="1"/>
        <v>0</v>
      </c>
      <c r="K13" s="8"/>
      <c r="L13" s="8"/>
    </row>
    <row r="14" spans="1:12" s="2" customFormat="1" ht="17.25" thickTop="1" thickBot="1" x14ac:dyDescent="0.3">
      <c r="A14" s="413"/>
      <c r="B14" s="414"/>
      <c r="C14" s="414"/>
      <c r="D14" s="28"/>
      <c r="E14" s="28"/>
      <c r="F14" s="28"/>
      <c r="G14" s="28"/>
      <c r="H14" s="28"/>
      <c r="I14" s="28"/>
      <c r="J14" s="28"/>
      <c r="K14" s="29"/>
      <c r="L14" s="29"/>
    </row>
    <row r="15" spans="1:12" ht="46.5" customHeight="1" thickTop="1" x14ac:dyDescent="0.2">
      <c r="A15" s="645" t="s">
        <v>191</v>
      </c>
      <c r="B15" s="736" t="s">
        <v>152</v>
      </c>
      <c r="C15" s="737"/>
      <c r="D15" s="736" t="s">
        <v>209</v>
      </c>
      <c r="E15" s="736"/>
      <c r="F15" s="736"/>
      <c r="G15" s="736" t="s">
        <v>383</v>
      </c>
      <c r="H15" s="740"/>
      <c r="I15" s="736" t="s">
        <v>210</v>
      </c>
      <c r="J15" s="741"/>
      <c r="K15" s="8"/>
      <c r="L15" s="8"/>
    </row>
    <row r="16" spans="1:12" ht="39.75" customHeight="1" x14ac:dyDescent="0.25">
      <c r="A16" s="404"/>
      <c r="B16" s="634" t="s">
        <v>492</v>
      </c>
      <c r="C16" s="634" t="s">
        <v>493</v>
      </c>
      <c r="D16" s="634" t="s">
        <v>492</v>
      </c>
      <c r="E16" s="634" t="s">
        <v>493</v>
      </c>
      <c r="F16" s="634" t="s">
        <v>493</v>
      </c>
      <c r="G16" s="634" t="s">
        <v>492</v>
      </c>
      <c r="H16" s="634" t="s">
        <v>493</v>
      </c>
      <c r="I16" s="634" t="s">
        <v>492</v>
      </c>
      <c r="J16" s="635" t="s">
        <v>493</v>
      </c>
      <c r="K16" s="8"/>
      <c r="L16" s="8"/>
    </row>
    <row r="17" spans="1:12" ht="13.5" customHeight="1" x14ac:dyDescent="0.2">
      <c r="A17" s="405" t="s">
        <v>195</v>
      </c>
      <c r="B17" s="406"/>
      <c r="C17" s="406"/>
      <c r="D17" s="17">
        <v>5537</v>
      </c>
      <c r="E17" s="17"/>
      <c r="F17" s="17">
        <v>5537</v>
      </c>
      <c r="G17" s="17"/>
      <c r="H17" s="30"/>
      <c r="I17" s="30">
        <f t="shared" ref="I17:I24" si="2">B6+D6+G6+I6+B17+D17+G17</f>
        <v>155420</v>
      </c>
      <c r="J17" s="20">
        <f t="shared" ref="J17" si="3">C6+F6+H6+J6+C17+F17+H17</f>
        <v>155682</v>
      </c>
      <c r="K17" s="8"/>
      <c r="L17" s="8"/>
    </row>
    <row r="18" spans="1:12" ht="16.5" customHeight="1" x14ac:dyDescent="0.2">
      <c r="A18" s="405" t="s">
        <v>385</v>
      </c>
      <c r="B18" s="406"/>
      <c r="C18" s="406"/>
      <c r="D18" s="31"/>
      <c r="E18" s="32"/>
      <c r="F18" s="31"/>
      <c r="G18" s="17"/>
      <c r="H18" s="30"/>
      <c r="I18" s="30">
        <f t="shared" si="2"/>
        <v>66701</v>
      </c>
      <c r="J18" s="20">
        <f t="shared" ref="J18:J24" si="4">C7+F7+H7+J7+C18+F18+H18</f>
        <v>66736</v>
      </c>
      <c r="K18" s="8"/>
      <c r="L18" s="8"/>
    </row>
    <row r="19" spans="1:12" ht="15.75" x14ac:dyDescent="0.2">
      <c r="A19" s="405" t="s">
        <v>197</v>
      </c>
      <c r="B19" s="406">
        <v>668</v>
      </c>
      <c r="C19" s="406">
        <v>668</v>
      </c>
      <c r="D19" s="31"/>
      <c r="E19" s="32"/>
      <c r="F19" s="31"/>
      <c r="G19" s="17"/>
      <c r="H19" s="30"/>
      <c r="I19" s="30">
        <f t="shared" si="2"/>
        <v>42022</v>
      </c>
      <c r="J19" s="20">
        <f t="shared" si="4"/>
        <v>42793</v>
      </c>
      <c r="K19" s="8"/>
      <c r="L19" s="8"/>
    </row>
    <row r="20" spans="1:12" ht="15.75" x14ac:dyDescent="0.2">
      <c r="A20" s="405" t="s">
        <v>198</v>
      </c>
      <c r="B20" s="406"/>
      <c r="C20" s="406"/>
      <c r="D20" s="31"/>
      <c r="E20" s="32"/>
      <c r="F20" s="31"/>
      <c r="G20" s="17"/>
      <c r="H20" s="30"/>
      <c r="I20" s="30">
        <f t="shared" si="2"/>
        <v>35371</v>
      </c>
      <c r="J20" s="20">
        <f t="shared" si="4"/>
        <v>35690</v>
      </c>
      <c r="K20" s="8"/>
      <c r="L20" s="8"/>
    </row>
    <row r="21" spans="1:12" ht="31.5" x14ac:dyDescent="0.2">
      <c r="A21" s="405" t="s">
        <v>199</v>
      </c>
      <c r="B21" s="406"/>
      <c r="C21" s="406"/>
      <c r="D21" s="31"/>
      <c r="E21" s="32"/>
      <c r="F21" s="31"/>
      <c r="G21" s="17"/>
      <c r="H21" s="30"/>
      <c r="I21" s="30">
        <f t="shared" si="2"/>
        <v>214022</v>
      </c>
      <c r="J21" s="20">
        <f t="shared" si="4"/>
        <v>219175</v>
      </c>
      <c r="K21" s="8"/>
      <c r="L21" s="8"/>
    </row>
    <row r="22" spans="1:12" ht="15.75" customHeight="1" thickBot="1" x14ac:dyDescent="0.25">
      <c r="A22" s="407" t="s">
        <v>179</v>
      </c>
      <c r="B22" s="406">
        <f t="shared" ref="B22:H22" si="5">SUM(B17:B21)</f>
        <v>668</v>
      </c>
      <c r="C22" s="406">
        <f t="shared" si="5"/>
        <v>668</v>
      </c>
      <c r="D22" s="17">
        <f t="shared" si="5"/>
        <v>5537</v>
      </c>
      <c r="E22" s="17">
        <f t="shared" si="5"/>
        <v>0</v>
      </c>
      <c r="F22" s="17">
        <f t="shared" si="5"/>
        <v>5537</v>
      </c>
      <c r="G22" s="17">
        <f t="shared" si="5"/>
        <v>0</v>
      </c>
      <c r="H22" s="17">
        <f t="shared" si="5"/>
        <v>0</v>
      </c>
      <c r="I22" s="40">
        <f t="shared" si="2"/>
        <v>513536</v>
      </c>
      <c r="J22" s="20">
        <f t="shared" si="4"/>
        <v>520076</v>
      </c>
      <c r="K22" s="8"/>
      <c r="L22" s="8"/>
    </row>
    <row r="23" spans="1:12" ht="33" thickTop="1" thickBot="1" x14ac:dyDescent="0.3">
      <c r="A23" s="411" t="s">
        <v>200</v>
      </c>
      <c r="B23" s="412">
        <v>38458</v>
      </c>
      <c r="C23" s="412">
        <v>53407</v>
      </c>
      <c r="D23" s="25"/>
      <c r="E23" s="25"/>
      <c r="F23" s="25"/>
      <c r="G23" s="25"/>
      <c r="H23" s="25"/>
      <c r="I23" s="41">
        <f t="shared" si="2"/>
        <v>418378</v>
      </c>
      <c r="J23" s="42">
        <f t="shared" si="4"/>
        <v>437983</v>
      </c>
      <c r="K23" s="8"/>
      <c r="L23" s="8"/>
    </row>
    <row r="24" spans="1:12" ht="17.25" thickTop="1" thickBot="1" x14ac:dyDescent="0.3">
      <c r="A24" s="411" t="s">
        <v>201</v>
      </c>
      <c r="B24" s="412">
        <f>B22+B23</f>
        <v>39126</v>
      </c>
      <c r="C24" s="412">
        <f t="shared" ref="C24:H24" si="6">C22+C23</f>
        <v>54075</v>
      </c>
      <c r="D24" s="25">
        <f t="shared" si="6"/>
        <v>5537</v>
      </c>
      <c r="E24" s="25">
        <f t="shared" si="6"/>
        <v>0</v>
      </c>
      <c r="F24" s="25">
        <f t="shared" si="6"/>
        <v>5537</v>
      </c>
      <c r="G24" s="25">
        <f>G22+G23</f>
        <v>0</v>
      </c>
      <c r="H24" s="25">
        <f t="shared" si="6"/>
        <v>0</v>
      </c>
      <c r="I24" s="41">
        <f t="shared" si="2"/>
        <v>931914</v>
      </c>
      <c r="J24" s="42">
        <f t="shared" si="4"/>
        <v>958059</v>
      </c>
      <c r="K24" s="8"/>
      <c r="L24" s="8"/>
    </row>
    <row r="25" spans="1:12" ht="16.5" thickTop="1" x14ac:dyDescent="0.25">
      <c r="A25" s="415"/>
      <c r="B25" s="416"/>
      <c r="C25" s="416"/>
      <c r="D25" s="33"/>
      <c r="E25" s="33"/>
      <c r="F25" s="33"/>
      <c r="G25" s="33"/>
      <c r="H25" s="33"/>
      <c r="I25" s="33"/>
      <c r="J25" s="33"/>
      <c r="K25" s="8"/>
      <c r="L25" s="8"/>
    </row>
    <row r="26" spans="1:12" ht="15.75" x14ac:dyDescent="0.25">
      <c r="A26" s="415"/>
      <c r="B26" s="416"/>
      <c r="C26" s="416"/>
      <c r="D26" s="33"/>
      <c r="E26" s="33"/>
      <c r="F26" s="33"/>
      <c r="G26" s="33"/>
      <c r="H26" s="33"/>
      <c r="I26" s="33"/>
      <c r="J26" s="33"/>
      <c r="K26" s="8"/>
      <c r="L26" s="8"/>
    </row>
    <row r="27" spans="1:12" ht="15" x14ac:dyDescent="0.2">
      <c r="A27" s="388"/>
      <c r="B27" s="388"/>
      <c r="C27" s="388"/>
      <c r="D27" s="8"/>
      <c r="E27" s="8"/>
      <c r="F27" s="8"/>
      <c r="G27" s="8"/>
      <c r="H27" s="8"/>
      <c r="I27" s="8"/>
      <c r="J27" s="8"/>
      <c r="K27" s="8"/>
      <c r="L27" s="8"/>
    </row>
    <row r="28" spans="1:12" ht="15" x14ac:dyDescent="0.2">
      <c r="A28" s="388"/>
      <c r="B28" s="388"/>
      <c r="C28" s="388"/>
    </row>
    <row r="29" spans="1:12" ht="15" x14ac:dyDescent="0.2">
      <c r="A29" s="388"/>
      <c r="B29" s="388"/>
      <c r="C29" s="388"/>
    </row>
    <row r="30" spans="1:12" ht="15" x14ac:dyDescent="0.2">
      <c r="A30" s="388"/>
      <c r="B30" s="388"/>
      <c r="C30" s="388"/>
    </row>
    <row r="31" spans="1:12" ht="15" x14ac:dyDescent="0.2">
      <c r="A31" s="388"/>
      <c r="B31" s="388"/>
      <c r="C31" s="388"/>
    </row>
    <row r="32" spans="1:12" ht="15" x14ac:dyDescent="0.2">
      <c r="A32" s="388"/>
      <c r="B32" s="388"/>
      <c r="C32" s="388"/>
    </row>
    <row r="33" spans="1:4" ht="15" x14ac:dyDescent="0.2">
      <c r="A33" s="388"/>
      <c r="B33" s="388"/>
      <c r="C33" s="388"/>
      <c r="D33" s="2"/>
    </row>
    <row r="34" spans="1:4" ht="15" x14ac:dyDescent="0.2">
      <c r="A34" s="382"/>
      <c r="B34" s="382"/>
      <c r="C34" s="382"/>
    </row>
    <row r="35" spans="1:4" ht="15" x14ac:dyDescent="0.2">
      <c r="A35" s="382"/>
      <c r="B35" s="382"/>
      <c r="C35" s="382"/>
    </row>
    <row r="36" spans="1:4" ht="15" x14ac:dyDescent="0.2">
      <c r="A36" s="382"/>
      <c r="B36" s="382"/>
      <c r="C36" s="382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topLeftCell="A26" zoomScaleNormal="100" zoomScaleSheetLayoutView="75" workbookViewId="0">
      <selection activeCell="Q10" sqref="Q10"/>
    </sheetView>
  </sheetViews>
  <sheetFormatPr defaultRowHeight="12.75" x14ac:dyDescent="0.2"/>
  <cols>
    <col min="1" max="1" width="9.42578125" style="129" customWidth="1"/>
    <col min="2" max="2" width="77.5703125" style="129" customWidth="1"/>
    <col min="3" max="3" width="16.7109375" style="560" customWidth="1"/>
    <col min="4" max="4" width="15.85546875" style="129" customWidth="1"/>
    <col min="5" max="5" width="9.85546875" style="129" customWidth="1"/>
    <col min="6" max="8" width="9.140625" style="129"/>
    <col min="9" max="9" width="7.42578125" style="129" customWidth="1"/>
    <col min="10" max="12" width="9.140625" style="129"/>
    <col min="13" max="13" width="7.7109375" style="129" customWidth="1"/>
    <col min="14" max="14" width="8" style="129" customWidth="1"/>
    <col min="15" max="15" width="7.85546875" style="129" customWidth="1"/>
    <col min="16" max="16" width="8.140625" style="129" customWidth="1"/>
    <col min="17" max="17" width="7.7109375" style="129" customWidth="1"/>
    <col min="18" max="16384" width="9.140625" style="129"/>
  </cols>
  <sheetData>
    <row r="1" spans="1:5" x14ac:dyDescent="0.2">
      <c r="A1" s="137"/>
      <c r="B1" s="130" t="s">
        <v>489</v>
      </c>
      <c r="C1" s="556"/>
      <c r="D1" s="137"/>
    </row>
    <row r="2" spans="1:5" x14ac:dyDescent="0.2">
      <c r="A2" s="750"/>
      <c r="B2" s="750"/>
      <c r="C2" s="556"/>
      <c r="D2" s="130"/>
      <c r="E2" s="130"/>
    </row>
    <row r="3" spans="1:5" ht="19.5" customHeight="1" x14ac:dyDescent="0.2">
      <c r="A3" s="751" t="s">
        <v>389</v>
      </c>
      <c r="B3" s="751"/>
      <c r="C3" s="557"/>
      <c r="D3" s="131"/>
      <c r="E3" s="131"/>
    </row>
    <row r="4" spans="1:5" ht="15.95" customHeight="1" x14ac:dyDescent="0.2">
      <c r="A4" s="263"/>
      <c r="B4" s="403"/>
      <c r="C4" s="558"/>
      <c r="D4" s="403" t="s">
        <v>156</v>
      </c>
      <c r="E4" s="132"/>
    </row>
    <row r="5" spans="1:5" ht="39.75" customHeight="1" x14ac:dyDescent="0.2">
      <c r="A5" s="646" t="s">
        <v>0</v>
      </c>
      <c r="B5" s="647" t="s">
        <v>119</v>
      </c>
      <c r="C5" s="644" t="s">
        <v>492</v>
      </c>
      <c r="D5" s="644" t="s">
        <v>493</v>
      </c>
      <c r="E5" s="133"/>
    </row>
    <row r="6" spans="1:5" s="135" customFormat="1" ht="20.25" customHeight="1" x14ac:dyDescent="0.2">
      <c r="A6" s="445">
        <v>1</v>
      </c>
      <c r="B6" s="446" t="s">
        <v>120</v>
      </c>
      <c r="C6" s="585">
        <v>159165</v>
      </c>
      <c r="D6" s="447">
        <v>159769</v>
      </c>
      <c r="E6" s="134"/>
    </row>
    <row r="7" spans="1:5" s="135" customFormat="1" ht="15.75" customHeight="1" x14ac:dyDescent="0.2">
      <c r="A7" s="445">
        <v>2</v>
      </c>
      <c r="B7" s="448" t="s">
        <v>121</v>
      </c>
      <c r="C7" s="449">
        <v>255622</v>
      </c>
      <c r="D7" s="449">
        <v>257460</v>
      </c>
      <c r="E7" s="136"/>
    </row>
    <row r="8" spans="1:5" s="135" customFormat="1" ht="30.75" customHeight="1" x14ac:dyDescent="0.2">
      <c r="A8" s="445">
        <v>3</v>
      </c>
      <c r="B8" s="448" t="s">
        <v>122</v>
      </c>
      <c r="C8" s="585">
        <v>333947</v>
      </c>
      <c r="D8" s="447">
        <v>344991</v>
      </c>
      <c r="E8" s="134"/>
    </row>
    <row r="9" spans="1:5" ht="19.5" customHeight="1" x14ac:dyDescent="0.2">
      <c r="A9" s="445">
        <v>4</v>
      </c>
      <c r="B9" s="448" t="s">
        <v>384</v>
      </c>
      <c r="C9" s="585">
        <v>16936</v>
      </c>
      <c r="D9" s="447">
        <v>20405</v>
      </c>
      <c r="E9" s="134"/>
    </row>
    <row r="10" spans="1:5" s="137" customFormat="1" ht="19.5" customHeight="1" x14ac:dyDescent="0.2">
      <c r="A10" s="445">
        <v>5</v>
      </c>
      <c r="B10" s="448" t="s">
        <v>123</v>
      </c>
      <c r="C10" s="585">
        <v>150000</v>
      </c>
      <c r="D10" s="447">
        <v>152792</v>
      </c>
      <c r="E10" s="134"/>
    </row>
    <row r="11" spans="1:5" s="137" customFormat="1" ht="19.5" customHeight="1" x14ac:dyDescent="0.2">
      <c r="A11" s="445"/>
      <c r="B11" s="448" t="s">
        <v>255</v>
      </c>
      <c r="C11" s="585">
        <v>150000</v>
      </c>
      <c r="D11" s="447">
        <v>150000</v>
      </c>
      <c r="E11" s="134"/>
    </row>
    <row r="12" spans="1:5" ht="19.5" customHeight="1" x14ac:dyDescent="0.2">
      <c r="A12" s="445">
        <v>6</v>
      </c>
      <c r="B12" s="450" t="s">
        <v>463</v>
      </c>
      <c r="C12" s="586">
        <f>SUM(C6:C11)-C11</f>
        <v>915670</v>
      </c>
      <c r="D12" s="451">
        <f>SUM(D6:D11)-D11</f>
        <v>935417</v>
      </c>
      <c r="E12" s="134"/>
    </row>
    <row r="13" spans="1:5" ht="25.5" customHeight="1" x14ac:dyDescent="0.2">
      <c r="A13" s="445">
        <v>7</v>
      </c>
      <c r="B13" s="448" t="s">
        <v>124</v>
      </c>
      <c r="C13" s="585">
        <v>49096</v>
      </c>
      <c r="D13" s="447">
        <v>49096</v>
      </c>
      <c r="E13" s="134"/>
    </row>
    <row r="14" spans="1:5" ht="19.5" customHeight="1" x14ac:dyDescent="0.2">
      <c r="A14" s="445">
        <v>8</v>
      </c>
      <c r="B14" s="450" t="s">
        <v>464</v>
      </c>
      <c r="C14" s="587">
        <f>SUM(C13)</f>
        <v>49096</v>
      </c>
      <c r="D14" s="452">
        <f>SUM(D13)</f>
        <v>49096</v>
      </c>
      <c r="E14" s="134"/>
    </row>
    <row r="15" spans="1:5" s="560" customFormat="1" ht="19.5" customHeight="1" x14ac:dyDescent="0.2">
      <c r="A15" s="445">
        <v>9</v>
      </c>
      <c r="B15" s="448" t="s">
        <v>271</v>
      </c>
      <c r="C15" s="585"/>
      <c r="D15" s="585">
        <v>14669</v>
      </c>
      <c r="E15" s="561"/>
    </row>
    <row r="16" spans="1:5" ht="19.5" customHeight="1" x14ac:dyDescent="0.2">
      <c r="A16" s="445">
        <v>10</v>
      </c>
      <c r="B16" s="129" t="s">
        <v>490</v>
      </c>
      <c r="C16" s="585">
        <v>2285754</v>
      </c>
      <c r="D16" s="447">
        <v>2271085</v>
      </c>
      <c r="E16" s="134"/>
    </row>
    <row r="17" spans="1:5" ht="19.5" customHeight="1" x14ac:dyDescent="0.2">
      <c r="A17" s="445">
        <v>11</v>
      </c>
      <c r="B17" s="450" t="s">
        <v>510</v>
      </c>
      <c r="C17" s="586">
        <f>C16+C15</f>
        <v>2285754</v>
      </c>
      <c r="D17" s="451">
        <f>D16+D15</f>
        <v>2285754</v>
      </c>
      <c r="E17" s="134"/>
    </row>
    <row r="18" spans="1:5" ht="19.5" customHeight="1" x14ac:dyDescent="0.2">
      <c r="A18" s="445">
        <v>12</v>
      </c>
      <c r="B18" s="448" t="s">
        <v>285</v>
      </c>
      <c r="C18" s="585">
        <v>189000</v>
      </c>
      <c r="D18" s="447">
        <v>189000</v>
      </c>
      <c r="E18" s="134"/>
    </row>
    <row r="19" spans="1:5" ht="19.5" customHeight="1" x14ac:dyDescent="0.2">
      <c r="A19" s="445">
        <v>13</v>
      </c>
      <c r="B19" s="448" t="s">
        <v>125</v>
      </c>
      <c r="C19" s="585">
        <v>530000</v>
      </c>
      <c r="D19" s="447">
        <v>530000</v>
      </c>
      <c r="E19" s="134"/>
    </row>
    <row r="20" spans="1:5" ht="19.5" customHeight="1" x14ac:dyDescent="0.2">
      <c r="A20" s="445">
        <v>14</v>
      </c>
      <c r="B20" s="448" t="s">
        <v>126</v>
      </c>
      <c r="C20" s="585">
        <v>36000</v>
      </c>
      <c r="D20" s="447">
        <v>36000</v>
      </c>
      <c r="E20" s="134"/>
    </row>
    <row r="21" spans="1:5" ht="19.5" customHeight="1" x14ac:dyDescent="0.2">
      <c r="A21" s="445">
        <v>15</v>
      </c>
      <c r="B21" s="448" t="s">
        <v>127</v>
      </c>
      <c r="C21" s="585">
        <v>150</v>
      </c>
      <c r="D21" s="447">
        <v>150</v>
      </c>
      <c r="E21" s="134"/>
    </row>
    <row r="22" spans="1:5" ht="19.5" customHeight="1" x14ac:dyDescent="0.2">
      <c r="A22" s="445">
        <v>16</v>
      </c>
      <c r="B22" s="450" t="s">
        <v>511</v>
      </c>
      <c r="C22" s="586">
        <f>SUM(C19:C21)</f>
        <v>566150</v>
      </c>
      <c r="D22" s="451">
        <f>SUM(D19:D21)</f>
        <v>566150</v>
      </c>
      <c r="E22" s="134"/>
    </row>
    <row r="23" spans="1:5" ht="19.5" customHeight="1" x14ac:dyDescent="0.2">
      <c r="A23" s="445">
        <v>17</v>
      </c>
      <c r="B23" s="448" t="s">
        <v>128</v>
      </c>
      <c r="C23" s="585">
        <v>2500</v>
      </c>
      <c r="D23" s="447">
        <v>2500</v>
      </c>
      <c r="E23" s="134"/>
    </row>
    <row r="24" spans="1:5" ht="19.5" customHeight="1" x14ac:dyDescent="0.2">
      <c r="A24" s="445">
        <v>18</v>
      </c>
      <c r="B24" s="450" t="s">
        <v>512</v>
      </c>
      <c r="C24" s="586">
        <f>C22+C23+C18</f>
        <v>757650</v>
      </c>
      <c r="D24" s="451">
        <f>D22+D23+D18</f>
        <v>757650</v>
      </c>
      <c r="E24" s="134"/>
    </row>
    <row r="25" spans="1:5" ht="19.5" customHeight="1" x14ac:dyDescent="0.2">
      <c r="A25" s="445">
        <v>19</v>
      </c>
      <c r="B25" s="453" t="s">
        <v>129</v>
      </c>
      <c r="C25" s="585">
        <v>1000</v>
      </c>
      <c r="D25" s="447">
        <v>1000</v>
      </c>
      <c r="E25" s="134"/>
    </row>
    <row r="26" spans="1:5" ht="19.5" customHeight="1" x14ac:dyDescent="0.2">
      <c r="A26" s="445">
        <v>20</v>
      </c>
      <c r="B26" s="453" t="s">
        <v>130</v>
      </c>
      <c r="C26" s="585">
        <v>14000</v>
      </c>
      <c r="D26" s="447">
        <v>14000</v>
      </c>
      <c r="E26" s="134"/>
    </row>
    <row r="27" spans="1:5" ht="19.5" customHeight="1" x14ac:dyDescent="0.2">
      <c r="A27" s="445">
        <v>21</v>
      </c>
      <c r="B27" s="453" t="s">
        <v>310</v>
      </c>
      <c r="C27" s="585">
        <v>58000</v>
      </c>
      <c r="D27" s="447">
        <v>58000</v>
      </c>
      <c r="E27" s="134"/>
    </row>
    <row r="28" spans="1:5" ht="19.5" customHeight="1" x14ac:dyDescent="0.2">
      <c r="A28" s="445">
        <v>22</v>
      </c>
      <c r="B28" s="453" t="s">
        <v>131</v>
      </c>
      <c r="C28" s="585">
        <v>1000</v>
      </c>
      <c r="D28" s="447">
        <v>1000</v>
      </c>
      <c r="E28" s="134"/>
    </row>
    <row r="29" spans="1:5" ht="19.5" customHeight="1" x14ac:dyDescent="0.2">
      <c r="A29" s="445">
        <v>23</v>
      </c>
      <c r="B29" s="453" t="s">
        <v>268</v>
      </c>
      <c r="C29" s="585">
        <v>20000</v>
      </c>
      <c r="D29" s="447">
        <v>20000</v>
      </c>
      <c r="E29" s="134"/>
    </row>
    <row r="30" spans="1:5" ht="19.5" customHeight="1" x14ac:dyDescent="0.2">
      <c r="A30" s="445">
        <v>24</v>
      </c>
      <c r="B30" s="453" t="s">
        <v>132</v>
      </c>
      <c r="C30" s="585">
        <v>4000</v>
      </c>
      <c r="D30" s="447">
        <v>4000</v>
      </c>
      <c r="E30" s="134"/>
    </row>
    <row r="31" spans="1:5" ht="19.5" customHeight="1" x14ac:dyDescent="0.2">
      <c r="A31" s="445">
        <v>25</v>
      </c>
      <c r="B31" s="453" t="s">
        <v>133</v>
      </c>
      <c r="C31" s="585">
        <v>37459</v>
      </c>
      <c r="D31" s="447">
        <v>37459</v>
      </c>
      <c r="E31" s="134"/>
    </row>
    <row r="32" spans="1:5" ht="19.5" customHeight="1" x14ac:dyDescent="0.2">
      <c r="A32" s="445">
        <v>26</v>
      </c>
      <c r="B32" s="453" t="s">
        <v>269</v>
      </c>
      <c r="C32" s="585">
        <v>3000</v>
      </c>
      <c r="D32" s="447">
        <v>3000</v>
      </c>
      <c r="E32" s="134"/>
    </row>
    <row r="33" spans="1:5" ht="19.5" customHeight="1" x14ac:dyDescent="0.2">
      <c r="A33" s="445">
        <v>27</v>
      </c>
      <c r="B33" s="453" t="s">
        <v>134</v>
      </c>
      <c r="C33" s="585">
        <v>500</v>
      </c>
      <c r="D33" s="447">
        <v>500</v>
      </c>
      <c r="E33" s="134"/>
    </row>
    <row r="34" spans="1:5" ht="19.5" customHeight="1" x14ac:dyDescent="0.2">
      <c r="A34" s="445">
        <v>28</v>
      </c>
      <c r="B34" s="453" t="s">
        <v>135</v>
      </c>
      <c r="C34" s="585">
        <v>800</v>
      </c>
      <c r="D34" s="447">
        <v>800</v>
      </c>
      <c r="E34" s="134"/>
    </row>
    <row r="35" spans="1:5" ht="19.5" customHeight="1" x14ac:dyDescent="0.2">
      <c r="A35" s="445">
        <v>29</v>
      </c>
      <c r="B35" s="454" t="s">
        <v>513</v>
      </c>
      <c r="C35" s="588">
        <f>SUM(C25:C34)</f>
        <v>139759</v>
      </c>
      <c r="D35" s="455">
        <f>SUM(D25:D34)</f>
        <v>139759</v>
      </c>
      <c r="E35" s="134"/>
    </row>
    <row r="36" spans="1:5" ht="19.5" customHeight="1" x14ac:dyDescent="0.2">
      <c r="A36" s="445">
        <v>30</v>
      </c>
      <c r="B36" s="453" t="s">
        <v>136</v>
      </c>
      <c r="C36" s="585">
        <v>161817</v>
      </c>
      <c r="D36" s="447">
        <v>161817</v>
      </c>
      <c r="E36" s="134"/>
    </row>
    <row r="37" spans="1:5" ht="19.5" customHeight="1" x14ac:dyDescent="0.2">
      <c r="A37" s="445">
        <v>31</v>
      </c>
      <c r="B37" s="450" t="s">
        <v>514</v>
      </c>
      <c r="C37" s="586">
        <f>C36</f>
        <v>161817</v>
      </c>
      <c r="D37" s="451">
        <f>D36</f>
        <v>161817</v>
      </c>
      <c r="E37" s="134"/>
    </row>
    <row r="38" spans="1:5" ht="29.25" customHeight="1" x14ac:dyDescent="0.2">
      <c r="A38" s="445">
        <v>32</v>
      </c>
      <c r="B38" s="448" t="s">
        <v>137</v>
      </c>
      <c r="C38" s="585">
        <v>500</v>
      </c>
      <c r="D38" s="447">
        <v>500</v>
      </c>
      <c r="E38" s="134"/>
    </row>
    <row r="39" spans="1:5" ht="19.5" customHeight="1" x14ac:dyDescent="0.2">
      <c r="A39" s="445">
        <v>33</v>
      </c>
      <c r="B39" s="453" t="s">
        <v>138</v>
      </c>
      <c r="C39" s="585">
        <v>1000</v>
      </c>
      <c r="D39" s="447">
        <v>1000</v>
      </c>
      <c r="E39" s="134"/>
    </row>
    <row r="40" spans="1:5" ht="19.5" customHeight="1" x14ac:dyDescent="0.2">
      <c r="A40" s="445">
        <v>34</v>
      </c>
      <c r="B40" s="450" t="s">
        <v>515</v>
      </c>
      <c r="C40" s="586">
        <f>SUM(C38:C39)</f>
        <v>1500</v>
      </c>
      <c r="D40" s="451">
        <f>SUM(D38:D39)</f>
        <v>1500</v>
      </c>
      <c r="E40" s="134"/>
    </row>
    <row r="41" spans="1:5" ht="29.25" customHeight="1" x14ac:dyDescent="0.2">
      <c r="A41" s="445">
        <v>35</v>
      </c>
      <c r="B41" s="448" t="s">
        <v>139</v>
      </c>
      <c r="C41" s="585">
        <v>3000</v>
      </c>
      <c r="D41" s="447">
        <v>3000</v>
      </c>
      <c r="E41" s="134"/>
    </row>
    <row r="42" spans="1:5" ht="19.5" customHeight="1" x14ac:dyDescent="0.2">
      <c r="A42" s="445">
        <v>36</v>
      </c>
      <c r="B42" s="453" t="s">
        <v>270</v>
      </c>
      <c r="C42" s="585">
        <v>4000</v>
      </c>
      <c r="D42" s="447">
        <v>4000</v>
      </c>
      <c r="E42" s="134"/>
    </row>
    <row r="43" spans="1:5" ht="19.5" customHeight="1" x14ac:dyDescent="0.2">
      <c r="A43" s="445">
        <v>37</v>
      </c>
      <c r="B43" s="450" t="s">
        <v>516</v>
      </c>
      <c r="C43" s="586">
        <f>SUM(C41:C42)</f>
        <v>7000</v>
      </c>
      <c r="D43" s="451">
        <f>SUM(D41:D42)</f>
        <v>7000</v>
      </c>
      <c r="E43" s="134"/>
    </row>
    <row r="44" spans="1:5" ht="19.5" customHeight="1" x14ac:dyDescent="0.2">
      <c r="A44" s="445">
        <v>38</v>
      </c>
      <c r="B44" s="454" t="s">
        <v>517</v>
      </c>
      <c r="C44" s="588">
        <f>C12+C17+C24+C35+C37+C40+C43+C14</f>
        <v>4318246</v>
      </c>
      <c r="D44" s="455">
        <f>D12+D17+D24+D35+D37+D40+D43+D14</f>
        <v>4337993</v>
      </c>
      <c r="E44" s="134"/>
    </row>
    <row r="45" spans="1:5" ht="21.75" customHeight="1" x14ac:dyDescent="0.2">
      <c r="A45" s="445">
        <v>39</v>
      </c>
      <c r="B45" s="456" t="s">
        <v>140</v>
      </c>
      <c r="C45" s="585">
        <v>745000</v>
      </c>
      <c r="D45" s="447">
        <v>738642</v>
      </c>
      <c r="E45" s="134"/>
    </row>
    <row r="46" spans="1:5" ht="21.75" customHeight="1" x14ac:dyDescent="0.2">
      <c r="A46" s="445">
        <v>40</v>
      </c>
      <c r="B46" s="456" t="s">
        <v>459</v>
      </c>
      <c r="C46" s="585">
        <v>250000</v>
      </c>
      <c r="D46" s="447">
        <v>250000</v>
      </c>
      <c r="E46" s="134"/>
    </row>
    <row r="47" spans="1:5" s="560" customFormat="1" ht="21.75" customHeight="1" x14ac:dyDescent="0.2">
      <c r="A47" s="445">
        <v>41</v>
      </c>
      <c r="B47" s="456" t="s">
        <v>491</v>
      </c>
      <c r="C47" s="585"/>
      <c r="D47" s="585">
        <v>300000</v>
      </c>
      <c r="E47" s="561"/>
    </row>
    <row r="48" spans="1:5" ht="21.75" customHeight="1" x14ac:dyDescent="0.2">
      <c r="A48" s="445">
        <v>42</v>
      </c>
      <c r="B48" s="457" t="s">
        <v>518</v>
      </c>
      <c r="C48" s="533">
        <f>C45+C46</f>
        <v>995000</v>
      </c>
      <c r="D48" s="533">
        <f>D45+D46+D47</f>
        <v>1288642</v>
      </c>
      <c r="E48" s="134"/>
    </row>
    <row r="49" spans="1:5" ht="27" customHeight="1" x14ac:dyDescent="0.2">
      <c r="A49" s="445">
        <v>43</v>
      </c>
      <c r="B49" s="458" t="s">
        <v>519</v>
      </c>
      <c r="C49" s="589">
        <f>C44+C48</f>
        <v>5313246</v>
      </c>
      <c r="D49" s="459">
        <f>D44+D48</f>
        <v>5626635</v>
      </c>
      <c r="E49" s="138"/>
    </row>
    <row r="51" spans="1:5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1"/>
  <sheetViews>
    <sheetView topLeftCell="A68" zoomScaleNormal="100" zoomScaleSheetLayoutView="75" workbookViewId="0">
      <selection activeCell="Q10" sqref="Q10"/>
    </sheetView>
  </sheetViews>
  <sheetFormatPr defaultRowHeight="12.75" x14ac:dyDescent="0.2"/>
  <cols>
    <col min="1" max="1" width="9.140625" style="129" customWidth="1"/>
    <col min="2" max="2" width="87.5703125" style="129" customWidth="1"/>
    <col min="3" max="3" width="16.28515625" style="560" customWidth="1"/>
    <col min="4" max="4" width="17.85546875" style="129" customWidth="1"/>
    <col min="5" max="8" width="2.7109375" style="129" customWidth="1"/>
    <col min="9" max="9" width="7.42578125" style="129" customWidth="1"/>
    <col min="10" max="12" width="2.7109375" style="129" customWidth="1"/>
    <col min="13" max="13" width="7.7109375" style="129" customWidth="1"/>
    <col min="14" max="14" width="8" style="129" customWidth="1"/>
    <col min="15" max="15" width="7.85546875" style="129" customWidth="1"/>
    <col min="16" max="16" width="8.140625" style="129" customWidth="1"/>
    <col min="17" max="17" width="7.7109375" style="129" customWidth="1"/>
    <col min="18" max="22" width="2.7109375" style="129" customWidth="1"/>
    <col min="23" max="23" width="29.5703125" style="129" customWidth="1"/>
    <col min="24" max="26" width="2.7109375" style="129" customWidth="1"/>
    <col min="27" max="27" width="21" style="129" customWidth="1"/>
    <col min="28" max="29" width="2.7109375" style="129" customWidth="1"/>
    <col min="30" max="16384" width="9.140625" style="129"/>
  </cols>
  <sheetData>
    <row r="1" spans="1:34" ht="21" customHeight="1" x14ac:dyDescent="0.2">
      <c r="A1" s="750" t="s">
        <v>494</v>
      </c>
      <c r="B1" s="750"/>
      <c r="C1" s="556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59"/>
      <c r="AB1" s="559"/>
      <c r="AC1" s="559"/>
      <c r="AD1" s="559"/>
      <c r="AE1" s="559"/>
      <c r="AF1" s="559"/>
      <c r="AG1" s="559"/>
      <c r="AH1" s="559"/>
    </row>
    <row r="2" spans="1:34" ht="25.5" customHeight="1" x14ac:dyDescent="0.2">
      <c r="A2" s="751" t="s">
        <v>390</v>
      </c>
      <c r="B2" s="751"/>
      <c r="C2" s="557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59"/>
      <c r="AB2" s="559"/>
      <c r="AC2" s="559"/>
      <c r="AD2" s="559"/>
      <c r="AE2" s="559"/>
      <c r="AF2" s="559"/>
      <c r="AG2" s="559"/>
      <c r="AH2" s="559"/>
    </row>
    <row r="3" spans="1:34" ht="19.5" customHeight="1" x14ac:dyDescent="0.2">
      <c r="A3" s="582"/>
      <c r="B3" s="583"/>
      <c r="C3" s="583"/>
      <c r="D3" s="630" t="s">
        <v>156</v>
      </c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59"/>
      <c r="AB3" s="559"/>
      <c r="AC3" s="559"/>
      <c r="AD3" s="559"/>
      <c r="AE3" s="559"/>
      <c r="AF3" s="559"/>
      <c r="AG3" s="559"/>
      <c r="AH3" s="559"/>
    </row>
    <row r="4" spans="1:34" ht="44.25" customHeight="1" x14ac:dyDescent="0.2">
      <c r="A4" s="646"/>
      <c r="B4" s="647" t="s">
        <v>119</v>
      </c>
      <c r="C4" s="644" t="s">
        <v>492</v>
      </c>
      <c r="D4" s="644" t="s">
        <v>493</v>
      </c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59"/>
      <c r="AB4" s="559"/>
      <c r="AC4" s="559"/>
      <c r="AD4" s="559"/>
      <c r="AE4" s="559"/>
      <c r="AF4" s="559"/>
      <c r="AG4" s="559"/>
      <c r="AH4" s="559"/>
    </row>
    <row r="5" spans="1:34" ht="17.25" customHeight="1" x14ac:dyDescent="0.2">
      <c r="A5" s="581">
        <v>1</v>
      </c>
      <c r="B5" s="590" t="s">
        <v>153</v>
      </c>
      <c r="C5" s="587">
        <v>70706</v>
      </c>
      <c r="D5" s="587">
        <v>89445</v>
      </c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59"/>
      <c r="AB5" s="559"/>
      <c r="AC5" s="559"/>
      <c r="AD5" s="559"/>
      <c r="AE5" s="559"/>
      <c r="AF5" s="559"/>
      <c r="AG5" s="559"/>
      <c r="AH5" s="559"/>
    </row>
    <row r="6" spans="1:34" s="135" customFormat="1" ht="20.25" customHeight="1" x14ac:dyDescent="0.2">
      <c r="A6" s="581">
        <v>2</v>
      </c>
      <c r="B6" s="590" t="s">
        <v>107</v>
      </c>
      <c r="C6" s="587">
        <v>14420</v>
      </c>
      <c r="D6" s="587">
        <v>17530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2"/>
      <c r="AB6" s="562"/>
      <c r="AC6" s="562"/>
      <c r="AD6" s="569"/>
      <c r="AE6" s="569"/>
      <c r="AF6" s="569"/>
      <c r="AG6" s="569"/>
      <c r="AH6" s="569"/>
    </row>
    <row r="7" spans="1:34" ht="15.75" customHeight="1" x14ac:dyDescent="0.2">
      <c r="A7" s="581">
        <v>3</v>
      </c>
      <c r="B7" s="584" t="s">
        <v>257</v>
      </c>
      <c r="C7" s="585">
        <v>200</v>
      </c>
      <c r="D7" s="585">
        <v>200</v>
      </c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59"/>
      <c r="AB7" s="559"/>
      <c r="AC7" s="559"/>
      <c r="AD7" s="752"/>
      <c r="AE7" s="752"/>
      <c r="AF7" s="752"/>
      <c r="AG7" s="752"/>
      <c r="AH7" s="563"/>
    </row>
    <row r="8" spans="1:34" ht="19.5" customHeight="1" x14ac:dyDescent="0.2">
      <c r="A8" s="581">
        <v>4</v>
      </c>
      <c r="B8" s="584" t="s">
        <v>258</v>
      </c>
      <c r="C8" s="585">
        <v>2500</v>
      </c>
      <c r="D8" s="585">
        <v>2500</v>
      </c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59"/>
      <c r="AB8" s="559"/>
      <c r="AC8" s="559"/>
      <c r="AD8" s="563"/>
      <c r="AE8" s="563"/>
      <c r="AF8" s="563"/>
      <c r="AG8" s="563"/>
      <c r="AH8" s="563"/>
    </row>
    <row r="9" spans="1:34" ht="19.5" customHeight="1" x14ac:dyDescent="0.2">
      <c r="A9" s="581">
        <v>5</v>
      </c>
      <c r="B9" s="590" t="s">
        <v>5</v>
      </c>
      <c r="C9" s="587">
        <v>2700</v>
      </c>
      <c r="D9" s="587">
        <v>2700</v>
      </c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59"/>
      <c r="AB9" s="559"/>
      <c r="AC9" s="559"/>
      <c r="AD9" s="559"/>
      <c r="AE9" s="559"/>
      <c r="AF9" s="559"/>
      <c r="AG9" s="559"/>
      <c r="AH9" s="559"/>
    </row>
    <row r="10" spans="1:34" ht="19.5" customHeight="1" x14ac:dyDescent="0.2">
      <c r="A10" s="581">
        <v>6</v>
      </c>
      <c r="B10" s="584" t="s">
        <v>259</v>
      </c>
      <c r="C10" s="585">
        <v>150</v>
      </c>
      <c r="D10" s="585">
        <v>2150</v>
      </c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59"/>
      <c r="AB10" s="559"/>
      <c r="AC10" s="559"/>
      <c r="AD10" s="559"/>
      <c r="AE10" s="559"/>
      <c r="AF10" s="559"/>
      <c r="AG10" s="559"/>
      <c r="AH10" s="559"/>
    </row>
    <row r="11" spans="1:34" ht="19.5" customHeight="1" x14ac:dyDescent="0.2">
      <c r="A11" s="581">
        <v>7</v>
      </c>
      <c r="B11" s="584" t="s">
        <v>396</v>
      </c>
      <c r="C11" s="585">
        <v>600</v>
      </c>
      <c r="D11" s="585">
        <v>600</v>
      </c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59"/>
      <c r="AB11" s="559"/>
      <c r="AC11" s="559"/>
      <c r="AD11" s="559"/>
      <c r="AE11" s="559"/>
      <c r="AF11" s="559"/>
      <c r="AG11" s="559"/>
      <c r="AH11" s="559"/>
    </row>
    <row r="12" spans="1:34" ht="19.5" customHeight="1" x14ac:dyDescent="0.2">
      <c r="A12" s="581">
        <v>8</v>
      </c>
      <c r="B12" s="590" t="s">
        <v>520</v>
      </c>
      <c r="C12" s="587">
        <v>750</v>
      </c>
      <c r="D12" s="587">
        <f>D10+D11</f>
        <v>2750</v>
      </c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59"/>
      <c r="AB12" s="559"/>
      <c r="AC12" s="559"/>
      <c r="AD12" s="559"/>
      <c r="AE12" s="559"/>
      <c r="AF12" s="559"/>
      <c r="AG12" s="559"/>
      <c r="AH12" s="559"/>
    </row>
    <row r="13" spans="1:34" ht="19.5" customHeight="1" x14ac:dyDescent="0.2">
      <c r="A13" s="581">
        <v>9</v>
      </c>
      <c r="B13" s="584" t="s">
        <v>260</v>
      </c>
      <c r="C13" s="585">
        <v>37500</v>
      </c>
      <c r="D13" s="585">
        <v>37500</v>
      </c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59"/>
      <c r="AB13" s="559"/>
      <c r="AC13" s="559"/>
      <c r="AD13" s="559"/>
      <c r="AE13" s="559"/>
      <c r="AF13" s="559"/>
      <c r="AG13" s="559"/>
      <c r="AH13" s="559"/>
    </row>
    <row r="14" spans="1:34" ht="19.5" customHeight="1" x14ac:dyDescent="0.2">
      <c r="A14" s="581">
        <v>10</v>
      </c>
      <c r="B14" s="584" t="s">
        <v>108</v>
      </c>
      <c r="C14" s="585">
        <v>14100</v>
      </c>
      <c r="D14" s="585">
        <v>14100</v>
      </c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59"/>
      <c r="AB14" s="559"/>
      <c r="AC14" s="559"/>
      <c r="AD14" s="559"/>
      <c r="AE14" s="559"/>
      <c r="AF14" s="559"/>
      <c r="AG14" s="559"/>
      <c r="AH14" s="559"/>
    </row>
    <row r="15" spans="1:34" ht="19.5" customHeight="1" x14ac:dyDescent="0.2">
      <c r="A15" s="581">
        <v>11</v>
      </c>
      <c r="B15" s="584" t="s">
        <v>261</v>
      </c>
      <c r="C15" s="585">
        <v>65000</v>
      </c>
      <c r="D15" s="585">
        <v>65563</v>
      </c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59"/>
      <c r="AB15" s="559"/>
      <c r="AC15" s="559"/>
      <c r="AD15" s="559"/>
      <c r="AE15" s="559"/>
      <c r="AF15" s="559"/>
      <c r="AG15" s="559"/>
      <c r="AH15" s="559"/>
    </row>
    <row r="16" spans="1:34" ht="19.5" customHeight="1" x14ac:dyDescent="0.2">
      <c r="A16" s="581">
        <v>11</v>
      </c>
      <c r="B16" s="584" t="s">
        <v>262</v>
      </c>
      <c r="C16" s="585">
        <v>1500</v>
      </c>
      <c r="D16" s="585">
        <v>5500</v>
      </c>
      <c r="E16" s="561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559"/>
      <c r="AB16" s="559"/>
      <c r="AC16" s="559"/>
      <c r="AD16" s="559"/>
      <c r="AE16" s="559"/>
      <c r="AF16" s="559"/>
      <c r="AG16" s="559"/>
      <c r="AH16" s="559"/>
    </row>
    <row r="17" spans="1:27" ht="19.5" customHeight="1" x14ac:dyDescent="0.2">
      <c r="A17" s="581">
        <v>12</v>
      </c>
      <c r="B17" s="591" t="s">
        <v>263</v>
      </c>
      <c r="C17" s="585">
        <v>1000</v>
      </c>
      <c r="D17" s="585">
        <v>5000</v>
      </c>
      <c r="E17" s="561"/>
      <c r="F17" s="561"/>
      <c r="G17" s="561"/>
      <c r="H17" s="561"/>
      <c r="I17" s="561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59"/>
    </row>
    <row r="18" spans="1:27" ht="19.5" customHeight="1" x14ac:dyDescent="0.2">
      <c r="A18" s="581">
        <v>13</v>
      </c>
      <c r="B18" s="592" t="s">
        <v>264</v>
      </c>
      <c r="C18" s="593">
        <v>4000</v>
      </c>
      <c r="D18" s="593">
        <v>64766</v>
      </c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59"/>
    </row>
    <row r="19" spans="1:27" ht="19.5" customHeight="1" x14ac:dyDescent="0.2">
      <c r="A19" s="581">
        <v>14</v>
      </c>
      <c r="B19" s="584" t="s">
        <v>265</v>
      </c>
      <c r="C19" s="585">
        <v>37000</v>
      </c>
      <c r="D19" s="585">
        <v>37000</v>
      </c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1"/>
      <c r="Z19" s="561"/>
      <c r="AA19" s="559"/>
    </row>
    <row r="20" spans="1:27" ht="19.5" customHeight="1" x14ac:dyDescent="0.2">
      <c r="A20" s="581">
        <v>15</v>
      </c>
      <c r="B20" s="590" t="s">
        <v>521</v>
      </c>
      <c r="C20" s="587">
        <v>160100</v>
      </c>
      <c r="D20" s="587">
        <f>D13+D14+D15+D16+D17+D18+D19</f>
        <v>229429</v>
      </c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0">
        <v>0</v>
      </c>
    </row>
    <row r="21" spans="1:27" ht="19.5" customHeight="1" x14ac:dyDescent="0.2">
      <c r="A21" s="581">
        <v>16</v>
      </c>
      <c r="B21" s="584" t="s">
        <v>109</v>
      </c>
      <c r="C21" s="585">
        <v>3000</v>
      </c>
      <c r="D21" s="585">
        <v>3000</v>
      </c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59"/>
    </row>
    <row r="22" spans="1:27" ht="19.5" customHeight="1" x14ac:dyDescent="0.2">
      <c r="A22" s="581">
        <v>17</v>
      </c>
      <c r="B22" s="584" t="s">
        <v>110</v>
      </c>
      <c r="C22" s="585">
        <v>3500</v>
      </c>
      <c r="D22" s="585">
        <v>4098</v>
      </c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59"/>
    </row>
    <row r="23" spans="1:27" ht="19.5" customHeight="1" x14ac:dyDescent="0.2">
      <c r="A23" s="581">
        <v>18</v>
      </c>
      <c r="B23" s="590" t="s">
        <v>290</v>
      </c>
      <c r="C23" s="587">
        <v>6500</v>
      </c>
      <c r="D23" s="587">
        <f>D21+D22</f>
        <v>7098</v>
      </c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59"/>
    </row>
    <row r="24" spans="1:27" ht="19.5" customHeight="1" x14ac:dyDescent="0.2">
      <c r="A24" s="581">
        <v>19</v>
      </c>
      <c r="B24" s="584" t="s">
        <v>111</v>
      </c>
      <c r="C24" s="585">
        <v>46300</v>
      </c>
      <c r="D24" s="585">
        <v>46300</v>
      </c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59"/>
    </row>
    <row r="25" spans="1:27" ht="19.5" customHeight="1" x14ac:dyDescent="0.2">
      <c r="A25" s="581">
        <v>20</v>
      </c>
      <c r="B25" s="584" t="s">
        <v>112</v>
      </c>
      <c r="C25" s="585">
        <v>43000</v>
      </c>
      <c r="D25" s="585">
        <v>43000</v>
      </c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  <c r="W25" s="561"/>
      <c r="X25" s="561"/>
      <c r="Y25" s="561"/>
      <c r="Z25" s="561"/>
      <c r="AA25" s="559"/>
    </row>
    <row r="26" spans="1:27" ht="19.5" customHeight="1" x14ac:dyDescent="0.25">
      <c r="A26" s="581">
        <v>21</v>
      </c>
      <c r="B26" s="594" t="s">
        <v>241</v>
      </c>
      <c r="C26" s="585">
        <v>4000</v>
      </c>
      <c r="D26" s="585">
        <v>4000</v>
      </c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59"/>
    </row>
    <row r="27" spans="1:27" ht="21" customHeight="1" x14ac:dyDescent="0.2">
      <c r="A27" s="581">
        <v>22</v>
      </c>
      <c r="B27" s="584" t="s">
        <v>266</v>
      </c>
      <c r="C27" s="585">
        <v>4000</v>
      </c>
      <c r="D27" s="585">
        <v>4000</v>
      </c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59"/>
    </row>
    <row r="28" spans="1:27" ht="19.5" customHeight="1" x14ac:dyDescent="0.2">
      <c r="A28" s="581">
        <v>23</v>
      </c>
      <c r="B28" s="590" t="s">
        <v>291</v>
      </c>
      <c r="C28" s="587">
        <v>97300</v>
      </c>
      <c r="D28" s="587">
        <f>D24+D25+D26+D27</f>
        <v>97300</v>
      </c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59"/>
    </row>
    <row r="29" spans="1:27" ht="19.5" customHeight="1" x14ac:dyDescent="0.2">
      <c r="A29" s="581">
        <v>24</v>
      </c>
      <c r="B29" s="590" t="s">
        <v>522</v>
      </c>
      <c r="C29" s="587">
        <v>267350</v>
      </c>
      <c r="D29" s="587">
        <f>D28+D23+D20+D12+D9</f>
        <v>339277</v>
      </c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59"/>
    </row>
    <row r="30" spans="1:27" ht="19.5" customHeight="1" x14ac:dyDescent="0.2">
      <c r="A30" s="581">
        <v>25</v>
      </c>
      <c r="B30" s="584" t="s">
        <v>311</v>
      </c>
      <c r="C30" s="585">
        <v>3000</v>
      </c>
      <c r="D30" s="585">
        <v>3000</v>
      </c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  <c r="Y30" s="568"/>
      <c r="Z30" s="568"/>
      <c r="AA30" s="559"/>
    </row>
    <row r="31" spans="1:27" ht="19.5" customHeight="1" x14ac:dyDescent="0.2">
      <c r="A31" s="581">
        <v>26</v>
      </c>
      <c r="B31" s="584" t="s">
        <v>171</v>
      </c>
      <c r="C31" s="585">
        <v>200</v>
      </c>
      <c r="D31" s="585">
        <v>200</v>
      </c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59"/>
    </row>
    <row r="32" spans="1:27" ht="19.5" customHeight="1" x14ac:dyDescent="0.2">
      <c r="A32" s="581">
        <v>27</v>
      </c>
      <c r="B32" s="584" t="s">
        <v>170</v>
      </c>
      <c r="C32" s="585">
        <v>2000</v>
      </c>
      <c r="D32" s="585">
        <v>2000</v>
      </c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559"/>
    </row>
    <row r="33" spans="1:26" ht="19.5" customHeight="1" x14ac:dyDescent="0.2">
      <c r="A33" s="581">
        <v>28</v>
      </c>
      <c r="B33" s="584" t="s">
        <v>242</v>
      </c>
      <c r="C33" s="585">
        <v>1500</v>
      </c>
      <c r="D33" s="585">
        <v>1500</v>
      </c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</row>
    <row r="34" spans="1:26" ht="19.5" customHeight="1" x14ac:dyDescent="0.2">
      <c r="A34" s="581"/>
      <c r="B34" s="595" t="s">
        <v>312</v>
      </c>
      <c r="C34" s="585"/>
      <c r="D34" s="585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</row>
    <row r="35" spans="1:26" ht="19.5" customHeight="1" x14ac:dyDescent="0.2">
      <c r="A35" s="581">
        <v>29</v>
      </c>
      <c r="B35" s="596" t="s">
        <v>313</v>
      </c>
      <c r="C35" s="585">
        <v>7500</v>
      </c>
      <c r="D35" s="585">
        <v>7500</v>
      </c>
      <c r="E35" s="571"/>
      <c r="F35" s="571"/>
      <c r="G35" s="571"/>
      <c r="H35" s="571"/>
      <c r="I35" s="571"/>
      <c r="J35" s="571"/>
      <c r="K35" s="571"/>
      <c r="L35" s="571"/>
      <c r="M35" s="571"/>
      <c r="N35" s="571"/>
      <c r="O35" s="571"/>
      <c r="P35" s="571"/>
      <c r="Q35" s="571"/>
      <c r="R35" s="571"/>
      <c r="S35" s="571"/>
      <c r="T35" s="571"/>
      <c r="U35" s="571"/>
      <c r="V35" s="571"/>
      <c r="W35" s="571"/>
      <c r="X35" s="571"/>
      <c r="Y35" s="571"/>
      <c r="Z35" s="571"/>
    </row>
    <row r="36" spans="1:26" ht="30.75" customHeight="1" x14ac:dyDescent="0.2">
      <c r="A36" s="581">
        <v>30</v>
      </c>
      <c r="B36" s="596" t="s">
        <v>314</v>
      </c>
      <c r="C36" s="585">
        <v>4000</v>
      </c>
      <c r="D36" s="585">
        <v>4000</v>
      </c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</row>
    <row r="37" spans="1:26" ht="19.5" customHeight="1" x14ac:dyDescent="0.2">
      <c r="A37" s="581">
        <v>31</v>
      </c>
      <c r="B37" s="597" t="s">
        <v>315</v>
      </c>
      <c r="C37" s="598">
        <v>2500</v>
      </c>
      <c r="D37" s="598">
        <v>2500</v>
      </c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572"/>
      <c r="Y37" s="572"/>
      <c r="Z37" s="572"/>
    </row>
    <row r="38" spans="1:26" ht="19.5" customHeight="1" x14ac:dyDescent="0.2">
      <c r="A38" s="581"/>
      <c r="B38" s="595" t="s">
        <v>316</v>
      </c>
      <c r="C38" s="598"/>
      <c r="D38" s="598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572"/>
      <c r="Y38" s="572"/>
      <c r="Z38" s="572"/>
    </row>
    <row r="39" spans="1:26" ht="19.5" customHeight="1" x14ac:dyDescent="0.2">
      <c r="A39" s="581">
        <v>32</v>
      </c>
      <c r="B39" s="599" t="s">
        <v>317</v>
      </c>
      <c r="C39" s="600">
        <v>2400</v>
      </c>
      <c r="D39" s="600">
        <v>2400</v>
      </c>
      <c r="E39" s="572"/>
      <c r="F39" s="572"/>
      <c r="G39" s="572"/>
      <c r="H39" s="572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  <c r="W39" s="572"/>
      <c r="X39" s="572"/>
      <c r="Y39" s="572"/>
      <c r="Z39" s="572"/>
    </row>
    <row r="40" spans="1:26" ht="19.5" customHeight="1" x14ac:dyDescent="0.2">
      <c r="A40" s="581">
        <v>33</v>
      </c>
      <c r="B40" s="596" t="s">
        <v>318</v>
      </c>
      <c r="C40" s="600">
        <v>6500</v>
      </c>
      <c r="D40" s="600">
        <v>6500</v>
      </c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  <c r="V40" s="572"/>
      <c r="W40" s="572"/>
      <c r="X40" s="572"/>
      <c r="Y40" s="572"/>
      <c r="Z40" s="572"/>
    </row>
    <row r="41" spans="1:26" ht="19.5" customHeight="1" x14ac:dyDescent="0.2">
      <c r="A41" s="581">
        <v>34</v>
      </c>
      <c r="B41" s="599" t="s">
        <v>319</v>
      </c>
      <c r="C41" s="600">
        <v>400</v>
      </c>
      <c r="D41" s="600">
        <v>400</v>
      </c>
      <c r="E41" s="572"/>
      <c r="F41" s="572"/>
      <c r="G41" s="572"/>
      <c r="H41" s="572"/>
      <c r="I41" s="572"/>
      <c r="J41" s="572"/>
      <c r="K41" s="572"/>
      <c r="L41" s="572"/>
      <c r="M41" s="572"/>
      <c r="N41" s="572"/>
      <c r="O41" s="572"/>
      <c r="P41" s="572"/>
      <c r="Q41" s="572"/>
      <c r="R41" s="572"/>
      <c r="S41" s="572"/>
      <c r="T41" s="572"/>
      <c r="U41" s="572"/>
      <c r="V41" s="572"/>
      <c r="W41" s="572"/>
      <c r="X41" s="572"/>
      <c r="Y41" s="572"/>
      <c r="Z41" s="572"/>
    </row>
    <row r="42" spans="1:26" ht="19.5" customHeight="1" x14ac:dyDescent="0.2">
      <c r="A42" s="581">
        <v>35</v>
      </c>
      <c r="B42" s="601" t="s">
        <v>377</v>
      </c>
      <c r="C42" s="602">
        <v>30000</v>
      </c>
      <c r="D42" s="602">
        <v>30000</v>
      </c>
      <c r="E42" s="574"/>
      <c r="F42" s="574"/>
      <c r="G42" s="574"/>
      <c r="H42" s="574"/>
      <c r="I42" s="574"/>
      <c r="J42" s="574"/>
      <c r="K42" s="574"/>
      <c r="L42" s="574"/>
      <c r="M42" s="574"/>
      <c r="N42" s="574"/>
      <c r="O42" s="574"/>
      <c r="P42" s="574"/>
      <c r="Q42" s="574"/>
      <c r="R42" s="574"/>
      <c r="S42" s="574"/>
      <c r="T42" s="574"/>
      <c r="U42" s="574"/>
      <c r="V42" s="574"/>
      <c r="W42" s="574"/>
      <c r="X42" s="574"/>
      <c r="Y42" s="574"/>
      <c r="Z42" s="574"/>
    </row>
    <row r="43" spans="1:26" ht="33.75" customHeight="1" x14ac:dyDescent="0.2">
      <c r="A43" s="581">
        <v>36</v>
      </c>
      <c r="B43" s="601" t="s">
        <v>267</v>
      </c>
      <c r="C43" s="602">
        <v>714502</v>
      </c>
      <c r="D43" s="602">
        <v>714502</v>
      </c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</row>
    <row r="44" spans="1:26" ht="19.5" customHeight="1" x14ac:dyDescent="0.2">
      <c r="A44" s="581">
        <v>37</v>
      </c>
      <c r="B44" s="601" t="s">
        <v>113</v>
      </c>
      <c r="C44" s="602">
        <v>56600</v>
      </c>
      <c r="D44" s="602">
        <v>56600</v>
      </c>
      <c r="E44" s="574"/>
      <c r="F44" s="574"/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4"/>
      <c r="X44" s="574"/>
      <c r="Y44" s="574"/>
      <c r="Z44" s="574"/>
    </row>
    <row r="45" spans="1:26" ht="19.5" customHeight="1" x14ac:dyDescent="0.2">
      <c r="A45" s="581"/>
      <c r="B45" s="603" t="s">
        <v>158</v>
      </c>
      <c r="C45" s="600">
        <v>1000</v>
      </c>
      <c r="D45" s="600">
        <v>1000</v>
      </c>
      <c r="E45" s="571"/>
      <c r="F45" s="571"/>
      <c r="G45" s="571"/>
      <c r="H45" s="571"/>
      <c r="I45" s="571"/>
      <c r="J45" s="571"/>
      <c r="K45" s="571"/>
      <c r="L45" s="571"/>
      <c r="M45" s="571"/>
      <c r="N45" s="571"/>
      <c r="O45" s="571"/>
      <c r="P45" s="571"/>
      <c r="Q45" s="571"/>
      <c r="R45" s="571"/>
      <c r="S45" s="571"/>
      <c r="T45" s="571"/>
      <c r="U45" s="571"/>
      <c r="V45" s="571"/>
      <c r="W45" s="571"/>
      <c r="X45" s="571"/>
      <c r="Y45" s="571"/>
      <c r="Z45" s="571"/>
    </row>
    <row r="46" spans="1:26" ht="19.5" customHeight="1" x14ac:dyDescent="0.2">
      <c r="A46" s="581"/>
      <c r="B46" s="603" t="s">
        <v>159</v>
      </c>
      <c r="C46" s="600">
        <v>1500</v>
      </c>
      <c r="D46" s="600">
        <v>1500</v>
      </c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</row>
    <row r="47" spans="1:26" ht="19.5" customHeight="1" x14ac:dyDescent="0.2">
      <c r="A47" s="581"/>
      <c r="B47" s="603" t="s">
        <v>160</v>
      </c>
      <c r="C47" s="600">
        <v>1500</v>
      </c>
      <c r="D47" s="600">
        <v>1500</v>
      </c>
      <c r="E47" s="571"/>
      <c r="F47" s="571"/>
      <c r="G47" s="571"/>
      <c r="H47" s="571"/>
      <c r="I47" s="571"/>
      <c r="J47" s="571"/>
      <c r="K47" s="571"/>
      <c r="L47" s="571"/>
      <c r="M47" s="571"/>
      <c r="N47" s="571"/>
      <c r="O47" s="571"/>
      <c r="P47" s="571"/>
      <c r="Q47" s="571"/>
      <c r="R47" s="571"/>
      <c r="S47" s="571"/>
      <c r="T47" s="571"/>
      <c r="U47" s="571"/>
      <c r="V47" s="571"/>
      <c r="W47" s="571"/>
      <c r="X47" s="571"/>
      <c r="Y47" s="571"/>
      <c r="Z47" s="571"/>
    </row>
    <row r="48" spans="1:26" ht="19.5" customHeight="1" x14ac:dyDescent="0.2">
      <c r="A48" s="581"/>
      <c r="B48" s="603" t="s">
        <v>161</v>
      </c>
      <c r="C48" s="600">
        <v>2500</v>
      </c>
      <c r="D48" s="600">
        <v>2500</v>
      </c>
      <c r="E48" s="571"/>
      <c r="F48" s="571"/>
      <c r="G48" s="571"/>
      <c r="H48" s="571"/>
      <c r="I48" s="571"/>
      <c r="J48" s="571"/>
      <c r="K48" s="571"/>
      <c r="L48" s="571"/>
      <c r="M48" s="571"/>
      <c r="N48" s="571"/>
      <c r="O48" s="571"/>
      <c r="P48" s="571"/>
      <c r="Q48" s="571"/>
      <c r="R48" s="571"/>
      <c r="S48" s="571"/>
      <c r="T48" s="571"/>
      <c r="U48" s="571"/>
      <c r="V48" s="571"/>
      <c r="W48" s="571"/>
      <c r="X48" s="571"/>
      <c r="Y48" s="571"/>
      <c r="Z48" s="571"/>
    </row>
    <row r="49" spans="1:26" ht="19.5" customHeight="1" x14ac:dyDescent="0.2">
      <c r="A49" s="581"/>
      <c r="B49" s="603" t="s">
        <v>162</v>
      </c>
      <c r="C49" s="600">
        <v>2000</v>
      </c>
      <c r="D49" s="600">
        <v>2000</v>
      </c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</row>
    <row r="50" spans="1:26" ht="19.5" hidden="1" customHeight="1" x14ac:dyDescent="0.2">
      <c r="A50" s="581"/>
      <c r="B50" s="603"/>
      <c r="C50" s="600"/>
      <c r="D50" s="600"/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</row>
    <row r="51" spans="1:26" ht="19.5" customHeight="1" x14ac:dyDescent="0.2">
      <c r="A51" s="581"/>
      <c r="B51" s="604" t="s">
        <v>60</v>
      </c>
      <c r="C51" s="600">
        <v>600</v>
      </c>
      <c r="D51" s="600">
        <v>600</v>
      </c>
      <c r="E51" s="571"/>
      <c r="F51" s="571"/>
      <c r="G51" s="571"/>
      <c r="H51" s="571"/>
      <c r="I51" s="571"/>
      <c r="J51" s="571"/>
      <c r="K51" s="571"/>
      <c r="L51" s="571"/>
      <c r="M51" s="571"/>
      <c r="N51" s="571"/>
      <c r="O51" s="571"/>
      <c r="P51" s="571"/>
      <c r="Q51" s="571"/>
      <c r="R51" s="571"/>
      <c r="S51" s="571"/>
      <c r="T51" s="571"/>
      <c r="U51" s="571"/>
      <c r="V51" s="571"/>
      <c r="W51" s="571"/>
      <c r="X51" s="571"/>
      <c r="Y51" s="571"/>
      <c r="Z51" s="571"/>
    </row>
    <row r="52" spans="1:26" ht="19.5" customHeight="1" x14ac:dyDescent="0.2">
      <c r="A52" s="581"/>
      <c r="B52" s="604" t="s">
        <v>472</v>
      </c>
      <c r="C52" s="600">
        <v>1000</v>
      </c>
      <c r="D52" s="600">
        <v>1000</v>
      </c>
      <c r="E52" s="571"/>
      <c r="F52" s="571"/>
      <c r="G52" s="571"/>
      <c r="H52" s="571"/>
      <c r="I52" s="571"/>
      <c r="J52" s="571"/>
      <c r="K52" s="571"/>
      <c r="L52" s="571"/>
      <c r="M52" s="571"/>
      <c r="N52" s="571"/>
      <c r="O52" s="571"/>
      <c r="P52" s="571"/>
      <c r="Q52" s="571"/>
      <c r="R52" s="571"/>
      <c r="S52" s="571"/>
      <c r="T52" s="571"/>
      <c r="U52" s="571"/>
      <c r="V52" s="571"/>
      <c r="W52" s="571"/>
      <c r="X52" s="571"/>
      <c r="Y52" s="571"/>
      <c r="Z52" s="571"/>
    </row>
    <row r="53" spans="1:26" ht="19.5" customHeight="1" x14ac:dyDescent="0.2">
      <c r="A53" s="581"/>
      <c r="B53" s="603" t="s">
        <v>243</v>
      </c>
      <c r="C53" s="600">
        <v>1000</v>
      </c>
      <c r="D53" s="600">
        <v>1000</v>
      </c>
      <c r="E53" s="571"/>
      <c r="F53" s="571"/>
      <c r="G53" s="571"/>
      <c r="H53" s="571"/>
      <c r="I53" s="571"/>
      <c r="J53" s="571"/>
      <c r="K53" s="571"/>
      <c r="L53" s="571"/>
      <c r="M53" s="571"/>
      <c r="N53" s="571"/>
      <c r="O53" s="571"/>
      <c r="P53" s="571"/>
      <c r="Q53" s="571"/>
      <c r="R53" s="571"/>
      <c r="S53" s="571"/>
      <c r="T53" s="571"/>
      <c r="U53" s="571"/>
      <c r="V53" s="571"/>
      <c r="W53" s="571"/>
      <c r="X53" s="571"/>
      <c r="Y53" s="571"/>
      <c r="Z53" s="571"/>
    </row>
    <row r="54" spans="1:26" ht="19.5" customHeight="1" x14ac:dyDescent="0.2">
      <c r="A54" s="581"/>
      <c r="B54" s="603" t="s">
        <v>244</v>
      </c>
      <c r="C54" s="600">
        <v>6500</v>
      </c>
      <c r="D54" s="600">
        <v>6500</v>
      </c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  <c r="U54" s="571"/>
      <c r="V54" s="571"/>
      <c r="W54" s="571"/>
      <c r="X54" s="571"/>
      <c r="Y54" s="571"/>
      <c r="Z54" s="571"/>
    </row>
    <row r="55" spans="1:26" ht="19.5" customHeight="1" x14ac:dyDescent="0.2">
      <c r="A55" s="581"/>
      <c r="B55" s="603" t="s">
        <v>470</v>
      </c>
      <c r="C55" s="600">
        <v>4000</v>
      </c>
      <c r="D55" s="600">
        <v>4000</v>
      </c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</row>
    <row r="56" spans="1:26" ht="19.5" customHeight="1" x14ac:dyDescent="0.2">
      <c r="A56" s="581"/>
      <c r="B56" s="603" t="s">
        <v>471</v>
      </c>
      <c r="C56" s="600">
        <v>4770</v>
      </c>
      <c r="D56" s="600">
        <v>4770</v>
      </c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</row>
    <row r="57" spans="1:26" ht="19.5" customHeight="1" x14ac:dyDescent="0.2">
      <c r="A57" s="581"/>
      <c r="B57" s="605" t="s">
        <v>163</v>
      </c>
      <c r="C57" s="606">
        <v>30230</v>
      </c>
      <c r="D57" s="606">
        <v>30230</v>
      </c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</row>
    <row r="58" spans="1:26" ht="19.5" customHeight="1" x14ac:dyDescent="0.2">
      <c r="A58" s="581"/>
      <c r="B58" s="603" t="s">
        <v>164</v>
      </c>
      <c r="C58" s="600">
        <v>8000</v>
      </c>
      <c r="D58" s="600">
        <v>8000</v>
      </c>
      <c r="E58" s="571"/>
      <c r="F58" s="571"/>
      <c r="G58" s="571"/>
      <c r="H58" s="571"/>
      <c r="I58" s="571"/>
      <c r="J58" s="571"/>
      <c r="K58" s="571"/>
      <c r="L58" s="571"/>
      <c r="M58" s="571"/>
      <c r="N58" s="571"/>
      <c r="O58" s="571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</row>
    <row r="59" spans="1:26" ht="19.5" customHeight="1" x14ac:dyDescent="0.2">
      <c r="A59" s="581"/>
      <c r="B59" s="603" t="s">
        <v>96</v>
      </c>
      <c r="C59" s="600"/>
      <c r="D59" s="600"/>
      <c r="E59" s="571"/>
      <c r="F59" s="571"/>
      <c r="G59" s="571"/>
      <c r="H59" s="571"/>
      <c r="I59" s="571"/>
      <c r="J59" s="571"/>
      <c r="K59" s="571"/>
      <c r="L59" s="571"/>
      <c r="M59" s="571"/>
      <c r="N59" s="571"/>
      <c r="O59" s="571"/>
      <c r="P59" s="571"/>
      <c r="Q59" s="571"/>
      <c r="R59" s="571"/>
      <c r="S59" s="571"/>
      <c r="T59" s="571"/>
      <c r="U59" s="571"/>
      <c r="V59" s="571"/>
      <c r="W59" s="571"/>
      <c r="X59" s="571"/>
      <c r="Y59" s="571"/>
      <c r="Z59" s="571"/>
    </row>
    <row r="60" spans="1:26" ht="19.5" customHeight="1" x14ac:dyDescent="0.2">
      <c r="A60" s="581"/>
      <c r="B60" s="603" t="s">
        <v>165</v>
      </c>
      <c r="C60" s="600">
        <v>5000</v>
      </c>
      <c r="D60" s="600">
        <v>5000</v>
      </c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</row>
    <row r="61" spans="1:26" ht="19.5" customHeight="1" x14ac:dyDescent="0.2">
      <c r="A61" s="581"/>
      <c r="B61" s="603" t="s">
        <v>166</v>
      </c>
      <c r="C61" s="600">
        <v>10000</v>
      </c>
      <c r="D61" s="600">
        <v>10000</v>
      </c>
      <c r="E61" s="571"/>
      <c r="F61" s="571"/>
      <c r="G61" s="571"/>
      <c r="H61" s="571"/>
      <c r="I61" s="571"/>
      <c r="J61" s="571"/>
      <c r="K61" s="571"/>
      <c r="L61" s="571"/>
      <c r="M61" s="571"/>
      <c r="N61" s="571"/>
      <c r="O61" s="571"/>
      <c r="P61" s="571"/>
      <c r="Q61" s="571"/>
      <c r="R61" s="571"/>
      <c r="S61" s="571"/>
      <c r="T61" s="571"/>
      <c r="U61" s="571"/>
      <c r="V61" s="571"/>
      <c r="W61" s="571"/>
      <c r="X61" s="571"/>
      <c r="Y61" s="571"/>
      <c r="Z61" s="571"/>
    </row>
    <row r="62" spans="1:26" ht="19.5" customHeight="1" x14ac:dyDescent="0.2">
      <c r="A62" s="581"/>
      <c r="B62" s="603" t="s">
        <v>167</v>
      </c>
      <c r="C62" s="600">
        <v>1600</v>
      </c>
      <c r="D62" s="600">
        <v>1600</v>
      </c>
      <c r="E62" s="571"/>
      <c r="F62" s="571"/>
      <c r="G62" s="571"/>
      <c r="H62" s="571"/>
      <c r="I62" s="571"/>
      <c r="J62" s="571"/>
      <c r="K62" s="571"/>
      <c r="L62" s="571"/>
      <c r="M62" s="571"/>
      <c r="N62" s="571"/>
      <c r="O62" s="571"/>
      <c r="P62" s="571"/>
      <c r="Q62" s="571"/>
      <c r="R62" s="571"/>
      <c r="S62" s="571"/>
      <c r="T62" s="571"/>
      <c r="U62" s="571"/>
      <c r="V62" s="571"/>
      <c r="W62" s="571"/>
      <c r="X62" s="571"/>
      <c r="Y62" s="571"/>
      <c r="Z62" s="571"/>
    </row>
    <row r="63" spans="1:26" ht="19.5" customHeight="1" x14ac:dyDescent="0.2">
      <c r="A63" s="581"/>
      <c r="B63" s="603" t="s">
        <v>168</v>
      </c>
      <c r="C63" s="600">
        <v>400</v>
      </c>
      <c r="D63" s="600">
        <v>400</v>
      </c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</row>
    <row r="64" spans="1:26" ht="19.5" customHeight="1" x14ac:dyDescent="0.2">
      <c r="A64" s="581"/>
      <c r="B64" s="603" t="s">
        <v>169</v>
      </c>
      <c r="C64" s="600">
        <v>250</v>
      </c>
      <c r="D64" s="600">
        <v>250</v>
      </c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</row>
    <row r="65" spans="1:26" ht="19.5" customHeight="1" x14ac:dyDescent="0.2">
      <c r="A65" s="581"/>
      <c r="B65" s="603" t="s">
        <v>307</v>
      </c>
      <c r="C65" s="600">
        <v>430</v>
      </c>
      <c r="D65" s="600">
        <v>430</v>
      </c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</row>
    <row r="66" spans="1:26" ht="19.5" customHeight="1" x14ac:dyDescent="0.2">
      <c r="A66" s="581"/>
      <c r="B66" s="603" t="s">
        <v>302</v>
      </c>
      <c r="C66" s="600">
        <v>1500</v>
      </c>
      <c r="D66" s="600">
        <v>1500</v>
      </c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</row>
    <row r="67" spans="1:26" ht="19.5" customHeight="1" x14ac:dyDescent="0.2">
      <c r="A67" s="581"/>
      <c r="B67" s="603" t="s">
        <v>303</v>
      </c>
      <c r="C67" s="607">
        <v>250</v>
      </c>
      <c r="D67" s="607">
        <v>250</v>
      </c>
      <c r="E67" s="575"/>
      <c r="F67" s="575"/>
      <c r="G67" s="575"/>
      <c r="H67" s="575"/>
      <c r="I67" s="575"/>
      <c r="J67" s="575"/>
      <c r="K67" s="575"/>
      <c r="L67" s="575"/>
      <c r="M67" s="575"/>
      <c r="N67" s="575"/>
      <c r="O67" s="575"/>
      <c r="P67" s="575"/>
      <c r="Q67" s="575"/>
      <c r="R67" s="575"/>
      <c r="S67" s="575"/>
      <c r="T67" s="575"/>
      <c r="U67" s="575"/>
      <c r="V67" s="575"/>
      <c r="W67" s="575"/>
      <c r="X67" s="575"/>
      <c r="Y67" s="575"/>
      <c r="Z67" s="575"/>
    </row>
    <row r="68" spans="1:26" ht="19.5" customHeight="1" x14ac:dyDescent="0.2">
      <c r="A68" s="581"/>
      <c r="B68" s="603" t="s">
        <v>304</v>
      </c>
      <c r="C68" s="600">
        <v>200</v>
      </c>
      <c r="D68" s="600">
        <v>200</v>
      </c>
      <c r="E68" s="571"/>
      <c r="F68" s="571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</row>
    <row r="69" spans="1:26" ht="19.5" customHeight="1" x14ac:dyDescent="0.2">
      <c r="A69" s="581"/>
      <c r="B69" s="603" t="s">
        <v>469</v>
      </c>
      <c r="C69" s="600">
        <v>700</v>
      </c>
      <c r="D69" s="600">
        <v>700</v>
      </c>
      <c r="E69" s="571"/>
      <c r="F69" s="571"/>
      <c r="G69" s="571"/>
      <c r="H69" s="571"/>
      <c r="I69" s="571"/>
      <c r="J69" s="571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</row>
    <row r="70" spans="1:26" ht="19.5" customHeight="1" x14ac:dyDescent="0.2">
      <c r="A70" s="581"/>
      <c r="B70" s="603" t="s">
        <v>306</v>
      </c>
      <c r="C70" s="600">
        <v>500</v>
      </c>
      <c r="D70" s="600">
        <v>500</v>
      </c>
      <c r="E70" s="571"/>
      <c r="F70" s="571"/>
      <c r="G70" s="571"/>
      <c r="H70" s="571"/>
      <c r="I70" s="571"/>
      <c r="J70" s="571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571"/>
      <c r="X70" s="571"/>
      <c r="Y70" s="571"/>
      <c r="Z70" s="571"/>
    </row>
    <row r="71" spans="1:26" ht="19.5" customHeight="1" x14ac:dyDescent="0.2">
      <c r="A71" s="581"/>
      <c r="B71" s="603" t="s">
        <v>386</v>
      </c>
      <c r="C71" s="600">
        <v>400</v>
      </c>
      <c r="D71" s="600">
        <v>400</v>
      </c>
      <c r="E71" s="571"/>
      <c r="F71" s="571"/>
      <c r="G71" s="571"/>
      <c r="H71" s="571"/>
      <c r="I71" s="571"/>
      <c r="J71" s="571"/>
      <c r="K71" s="5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571"/>
      <c r="X71" s="571"/>
      <c r="Y71" s="571"/>
      <c r="Z71" s="571"/>
    </row>
    <row r="72" spans="1:26" ht="19.5" customHeight="1" x14ac:dyDescent="0.2">
      <c r="A72" s="581"/>
      <c r="B72" s="603" t="s">
        <v>305</v>
      </c>
      <c r="C72" s="600">
        <v>1000</v>
      </c>
      <c r="D72" s="600">
        <v>1000</v>
      </c>
      <c r="E72" s="571"/>
      <c r="F72" s="571"/>
      <c r="G72" s="571"/>
      <c r="H72" s="571"/>
      <c r="I72" s="571"/>
      <c r="J72" s="571"/>
      <c r="K72" s="571"/>
      <c r="L72" s="571"/>
      <c r="M72" s="571"/>
      <c r="N72" s="571"/>
      <c r="O72" s="571"/>
      <c r="P72" s="571"/>
      <c r="Q72" s="571"/>
      <c r="R72" s="571"/>
      <c r="S72" s="571"/>
      <c r="T72" s="571"/>
      <c r="U72" s="571"/>
      <c r="V72" s="571"/>
      <c r="W72" s="571"/>
      <c r="X72" s="571"/>
      <c r="Y72" s="571"/>
      <c r="Z72" s="571"/>
    </row>
    <row r="73" spans="1:26" ht="33" customHeight="1" x14ac:dyDescent="0.2">
      <c r="A73" s="581">
        <v>38</v>
      </c>
      <c r="B73" s="603" t="s">
        <v>114</v>
      </c>
      <c r="C73" s="600">
        <v>18500</v>
      </c>
      <c r="D73" s="600">
        <v>18500</v>
      </c>
      <c r="E73" s="571"/>
      <c r="F73" s="571"/>
      <c r="G73" s="571"/>
      <c r="H73" s="571"/>
      <c r="I73" s="571"/>
      <c r="J73" s="571"/>
      <c r="K73" s="571"/>
      <c r="L73" s="571"/>
      <c r="M73" s="571"/>
      <c r="N73" s="571"/>
      <c r="O73" s="571"/>
      <c r="P73" s="571"/>
      <c r="Q73" s="571"/>
      <c r="R73" s="571"/>
      <c r="S73" s="571"/>
      <c r="T73" s="571"/>
      <c r="U73" s="571"/>
      <c r="V73" s="571"/>
      <c r="W73" s="571"/>
      <c r="X73" s="571"/>
      <c r="Y73" s="571"/>
      <c r="Z73" s="571"/>
    </row>
    <row r="74" spans="1:26" ht="19.5" customHeight="1" x14ac:dyDescent="0.2">
      <c r="A74" s="581">
        <v>39</v>
      </c>
      <c r="B74" s="603" t="s">
        <v>245</v>
      </c>
      <c r="C74" s="600">
        <v>1500</v>
      </c>
      <c r="D74" s="600">
        <v>1500</v>
      </c>
      <c r="E74" s="571"/>
      <c r="F74" s="571"/>
      <c r="G74" s="571"/>
      <c r="H74" s="571"/>
      <c r="I74" s="571"/>
      <c r="J74" s="571"/>
      <c r="K74" s="571"/>
      <c r="L74" s="571"/>
      <c r="M74" s="571"/>
      <c r="N74" s="571"/>
      <c r="O74" s="571"/>
      <c r="P74" s="571"/>
      <c r="Q74" s="571"/>
      <c r="R74" s="571"/>
      <c r="S74" s="571"/>
      <c r="T74" s="571"/>
      <c r="U74" s="571"/>
      <c r="V74" s="571"/>
      <c r="W74" s="571"/>
      <c r="X74" s="571"/>
      <c r="Y74" s="571"/>
      <c r="Z74" s="571"/>
    </row>
    <row r="75" spans="1:26" ht="19.5" customHeight="1" x14ac:dyDescent="0.2">
      <c r="A75" s="581">
        <v>40</v>
      </c>
      <c r="B75" s="601" t="s">
        <v>378</v>
      </c>
      <c r="C75" s="602">
        <v>791102</v>
      </c>
      <c r="D75" s="602">
        <v>791102</v>
      </c>
      <c r="E75" s="574"/>
      <c r="F75" s="574"/>
      <c r="G75" s="574"/>
      <c r="H75" s="574"/>
      <c r="I75" s="574"/>
      <c r="J75" s="574"/>
      <c r="K75" s="574"/>
      <c r="L75" s="574"/>
      <c r="M75" s="574"/>
      <c r="N75" s="574"/>
      <c r="O75" s="574"/>
      <c r="P75" s="574"/>
      <c r="Q75" s="574"/>
      <c r="R75" s="574"/>
      <c r="S75" s="574"/>
      <c r="T75" s="574"/>
      <c r="U75" s="574"/>
      <c r="V75" s="574"/>
      <c r="W75" s="574"/>
      <c r="X75" s="574"/>
      <c r="Y75" s="574"/>
      <c r="Z75" s="574"/>
    </row>
    <row r="76" spans="1:26" ht="19.5" customHeight="1" x14ac:dyDescent="0.2">
      <c r="A76" s="581">
        <v>41</v>
      </c>
      <c r="B76" s="608" t="s">
        <v>152</v>
      </c>
      <c r="C76" s="593">
        <v>2965420</v>
      </c>
      <c r="D76" s="593">
        <v>3132459</v>
      </c>
      <c r="E76" s="576"/>
      <c r="F76" s="576"/>
      <c r="G76" s="576"/>
      <c r="H76" s="576"/>
      <c r="I76" s="576"/>
      <c r="J76" s="576"/>
      <c r="K76" s="576"/>
      <c r="L76" s="576"/>
      <c r="M76" s="576"/>
      <c r="N76" s="576"/>
      <c r="O76" s="576"/>
      <c r="P76" s="576"/>
      <c r="Q76" s="576"/>
      <c r="R76" s="576"/>
      <c r="S76" s="576"/>
      <c r="T76" s="576"/>
      <c r="U76" s="576"/>
      <c r="V76" s="576"/>
      <c r="W76" s="576"/>
      <c r="X76" s="576"/>
      <c r="Y76" s="576"/>
      <c r="Z76" s="576"/>
    </row>
    <row r="77" spans="1:26" s="135" customFormat="1" ht="19.5" customHeight="1" x14ac:dyDescent="0.2">
      <c r="A77" s="581">
        <v>42</v>
      </c>
      <c r="B77" s="609" t="s">
        <v>379</v>
      </c>
      <c r="C77" s="610">
        <v>2965420</v>
      </c>
      <c r="D77" s="610">
        <f>D76</f>
        <v>3132459</v>
      </c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564"/>
      <c r="P77" s="564"/>
      <c r="Q77" s="564"/>
      <c r="R77" s="564"/>
      <c r="S77" s="564"/>
      <c r="T77" s="564"/>
      <c r="U77" s="564"/>
      <c r="V77" s="564"/>
      <c r="W77" s="564"/>
      <c r="X77" s="564"/>
      <c r="Y77" s="564"/>
      <c r="Z77" s="564"/>
    </row>
    <row r="78" spans="1:26" ht="29.25" customHeight="1" x14ac:dyDescent="0.2">
      <c r="A78" s="581">
        <v>43</v>
      </c>
      <c r="B78" s="601" t="s">
        <v>155</v>
      </c>
      <c r="C78" s="602">
        <v>158400</v>
      </c>
      <c r="D78" s="602">
        <v>210974</v>
      </c>
      <c r="E78" s="574"/>
      <c r="F78" s="574"/>
      <c r="G78" s="574"/>
      <c r="H78" s="574"/>
      <c r="I78" s="574"/>
      <c r="J78" s="574"/>
      <c r="K78" s="574"/>
      <c r="L78" s="574"/>
      <c r="M78" s="574"/>
      <c r="N78" s="574"/>
      <c r="O78" s="574"/>
      <c r="P78" s="574"/>
      <c r="Q78" s="574"/>
      <c r="R78" s="574"/>
      <c r="S78" s="574"/>
      <c r="T78" s="574"/>
      <c r="U78" s="574"/>
      <c r="V78" s="574"/>
      <c r="W78" s="574"/>
      <c r="X78" s="574"/>
      <c r="Y78" s="574"/>
      <c r="Z78" s="574"/>
    </row>
    <row r="79" spans="1:26" ht="27" customHeight="1" x14ac:dyDescent="0.2">
      <c r="A79" s="581">
        <v>44</v>
      </c>
      <c r="B79" s="603" t="s">
        <v>246</v>
      </c>
      <c r="C79" s="600">
        <v>1500</v>
      </c>
      <c r="D79" s="600">
        <v>1500</v>
      </c>
      <c r="E79" s="571"/>
      <c r="F79" s="571"/>
      <c r="G79" s="571"/>
      <c r="H79" s="571"/>
      <c r="I79" s="571"/>
      <c r="J79" s="571"/>
      <c r="K79" s="571"/>
      <c r="L79" s="571"/>
      <c r="M79" s="571"/>
      <c r="N79" s="571"/>
      <c r="O79" s="571"/>
      <c r="P79" s="571"/>
      <c r="Q79" s="571"/>
      <c r="R79" s="571"/>
      <c r="S79" s="571"/>
      <c r="T79" s="571"/>
      <c r="U79" s="571"/>
      <c r="V79" s="571"/>
      <c r="W79" s="571"/>
      <c r="X79" s="571"/>
      <c r="Y79" s="571"/>
      <c r="Z79" s="571"/>
    </row>
    <row r="80" spans="1:26" ht="27" customHeight="1" x14ac:dyDescent="0.2">
      <c r="A80" s="581">
        <v>45</v>
      </c>
      <c r="B80" s="603" t="s">
        <v>247</v>
      </c>
      <c r="C80" s="600">
        <v>1500</v>
      </c>
      <c r="D80" s="600">
        <v>1500</v>
      </c>
      <c r="E80" s="571"/>
      <c r="F80" s="571"/>
      <c r="G80" s="571"/>
      <c r="H80" s="571"/>
      <c r="I80" s="571"/>
      <c r="J80" s="571"/>
      <c r="K80" s="571"/>
      <c r="L80" s="571"/>
      <c r="M80" s="571"/>
      <c r="N80" s="571"/>
      <c r="O80" s="571"/>
      <c r="P80" s="571"/>
      <c r="Q80" s="571"/>
      <c r="R80" s="571"/>
      <c r="S80" s="571"/>
      <c r="T80" s="571"/>
      <c r="U80" s="571"/>
      <c r="V80" s="571"/>
      <c r="W80" s="571"/>
      <c r="X80" s="571"/>
      <c r="Y80" s="571"/>
      <c r="Z80" s="571"/>
    </row>
    <row r="81" spans="1:26" s="135" customFormat="1" ht="19.5" customHeight="1" x14ac:dyDescent="0.2">
      <c r="A81" s="581">
        <v>46</v>
      </c>
      <c r="B81" s="601" t="s">
        <v>380</v>
      </c>
      <c r="C81" s="588">
        <v>3000</v>
      </c>
      <c r="D81" s="588">
        <v>3000</v>
      </c>
      <c r="E81" s="574"/>
      <c r="F81" s="574"/>
      <c r="G81" s="574"/>
      <c r="H81" s="574"/>
      <c r="I81" s="574"/>
      <c r="J81" s="574"/>
      <c r="K81" s="574"/>
      <c r="L81" s="574"/>
      <c r="M81" s="574"/>
      <c r="N81" s="574"/>
      <c r="O81" s="574"/>
      <c r="P81" s="574"/>
      <c r="Q81" s="574"/>
      <c r="R81" s="574"/>
      <c r="S81" s="574"/>
      <c r="T81" s="574"/>
      <c r="U81" s="574"/>
      <c r="V81" s="574"/>
      <c r="W81" s="574"/>
      <c r="X81" s="574"/>
      <c r="Y81" s="574"/>
      <c r="Z81" s="574"/>
    </row>
    <row r="82" spans="1:26" ht="24.75" customHeight="1" x14ac:dyDescent="0.2">
      <c r="A82" s="581">
        <v>47</v>
      </c>
      <c r="B82" s="609" t="s">
        <v>381</v>
      </c>
      <c r="C82" s="611">
        <v>4300398</v>
      </c>
      <c r="D82" s="611">
        <f>D81+D78+D77+D75+D29+D5+D6+D42</f>
        <v>4613787</v>
      </c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</row>
    <row r="83" spans="1:26" ht="24.75" customHeight="1" x14ac:dyDescent="0.2">
      <c r="A83" s="581">
        <v>48</v>
      </c>
      <c r="B83" s="612" t="s">
        <v>288</v>
      </c>
      <c r="C83" s="613">
        <v>27147</v>
      </c>
      <c r="D83" s="613">
        <v>27147</v>
      </c>
      <c r="E83" s="564"/>
      <c r="F83" s="564"/>
      <c r="G83" s="564"/>
      <c r="H83" s="564"/>
      <c r="I83" s="564"/>
      <c r="J83" s="564"/>
      <c r="K83" s="564"/>
      <c r="L83" s="564"/>
      <c r="M83" s="564"/>
      <c r="N83" s="564"/>
      <c r="O83" s="564"/>
      <c r="P83" s="564"/>
      <c r="Q83" s="564"/>
      <c r="R83" s="564"/>
      <c r="S83" s="564"/>
      <c r="T83" s="564"/>
      <c r="U83" s="564"/>
      <c r="V83" s="564"/>
      <c r="W83" s="564"/>
      <c r="X83" s="564"/>
      <c r="Y83" s="564"/>
      <c r="Z83" s="564"/>
    </row>
    <row r="84" spans="1:26" ht="24.75" customHeight="1" x14ac:dyDescent="0.2">
      <c r="A84" s="581">
        <v>49</v>
      </c>
      <c r="B84" s="614" t="s">
        <v>289</v>
      </c>
      <c r="C84" s="613">
        <v>733101</v>
      </c>
      <c r="D84" s="613">
        <v>733101</v>
      </c>
      <c r="E84" s="564"/>
      <c r="F84" s="564"/>
      <c r="G84" s="564"/>
      <c r="H84" s="564"/>
      <c r="I84" s="564"/>
      <c r="J84" s="564"/>
      <c r="K84" s="564"/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4"/>
      <c r="X84" s="564"/>
      <c r="Y84" s="564"/>
      <c r="Z84" s="564"/>
    </row>
    <row r="85" spans="1:26" ht="24.75" customHeight="1" x14ac:dyDescent="0.2">
      <c r="A85" s="581">
        <v>50</v>
      </c>
      <c r="B85" s="614" t="s">
        <v>335</v>
      </c>
      <c r="C85" s="613">
        <v>2600</v>
      </c>
      <c r="D85" s="613">
        <v>2600</v>
      </c>
      <c r="E85" s="564"/>
      <c r="F85" s="564"/>
      <c r="G85" s="564"/>
      <c r="H85" s="564"/>
      <c r="I85" s="564"/>
      <c r="J85" s="564"/>
      <c r="K85" s="564"/>
      <c r="L85" s="564"/>
      <c r="M85" s="564"/>
      <c r="N85" s="564"/>
      <c r="O85" s="564"/>
      <c r="P85" s="564"/>
      <c r="Q85" s="564"/>
      <c r="R85" s="564"/>
      <c r="S85" s="564"/>
      <c r="T85" s="564"/>
      <c r="U85" s="564"/>
      <c r="V85" s="564"/>
      <c r="W85" s="564"/>
      <c r="X85" s="564"/>
      <c r="Y85" s="564"/>
      <c r="Z85" s="564"/>
    </row>
    <row r="86" spans="1:26" ht="24.75" customHeight="1" x14ac:dyDescent="0.2">
      <c r="A86" s="581">
        <v>51</v>
      </c>
      <c r="B86" s="614" t="s">
        <v>460</v>
      </c>
      <c r="C86" s="613">
        <v>250000</v>
      </c>
      <c r="D86" s="613">
        <v>250000</v>
      </c>
      <c r="E86" s="564"/>
      <c r="F86" s="564"/>
      <c r="G86" s="564"/>
      <c r="H86" s="564"/>
      <c r="I86" s="564"/>
      <c r="J86" s="564"/>
      <c r="K86" s="564"/>
      <c r="L86" s="564"/>
      <c r="M86" s="564"/>
      <c r="N86" s="564"/>
      <c r="O86" s="564"/>
      <c r="P86" s="564"/>
      <c r="Q86" s="564"/>
      <c r="R86" s="564"/>
      <c r="S86" s="564"/>
      <c r="T86" s="564"/>
      <c r="U86" s="564"/>
      <c r="V86" s="564"/>
      <c r="W86" s="564"/>
      <c r="X86" s="564"/>
      <c r="Y86" s="564"/>
      <c r="Z86" s="564"/>
    </row>
    <row r="87" spans="1:26" ht="24.75" customHeight="1" x14ac:dyDescent="0.2">
      <c r="A87" s="581">
        <v>52</v>
      </c>
      <c r="B87" s="615" t="s">
        <v>461</v>
      </c>
      <c r="C87" s="586">
        <v>1012848</v>
      </c>
      <c r="D87" s="586">
        <v>1012848</v>
      </c>
      <c r="E87" s="564"/>
      <c r="F87" s="564"/>
      <c r="G87" s="564"/>
      <c r="H87" s="564"/>
      <c r="I87" s="564"/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</row>
    <row r="88" spans="1:26" ht="19.5" customHeight="1" x14ac:dyDescent="0.2">
      <c r="A88" s="581">
        <v>53</v>
      </c>
      <c r="B88" s="616" t="s">
        <v>462</v>
      </c>
      <c r="C88" s="589">
        <v>5313246</v>
      </c>
      <c r="D88" s="589">
        <f>D87+D82</f>
        <v>5626635</v>
      </c>
      <c r="E88" s="577"/>
      <c r="F88" s="577"/>
      <c r="G88" s="577"/>
      <c r="H88" s="577"/>
      <c r="I88" s="577"/>
      <c r="J88" s="577"/>
      <c r="K88" s="577"/>
      <c r="L88" s="577"/>
      <c r="M88" s="577"/>
      <c r="N88" s="577"/>
      <c r="O88" s="577"/>
      <c r="P88" s="577"/>
      <c r="Q88" s="577"/>
      <c r="R88" s="577"/>
      <c r="S88" s="577"/>
      <c r="T88" s="577"/>
      <c r="U88" s="577"/>
      <c r="V88" s="577"/>
      <c r="W88" s="577"/>
      <c r="X88" s="577"/>
      <c r="Y88" s="577"/>
      <c r="Z88" s="577"/>
    </row>
    <row r="89" spans="1:26" x14ac:dyDescent="0.2">
      <c r="A89" s="559"/>
      <c r="B89" s="578"/>
      <c r="C89" s="578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</row>
    <row r="90" spans="1:26" x14ac:dyDescent="0.2">
      <c r="A90" s="559"/>
      <c r="B90" s="578"/>
      <c r="C90" s="578"/>
      <c r="D90" s="579"/>
      <c r="E90" s="578"/>
      <c r="F90" s="578"/>
      <c r="G90" s="578"/>
      <c r="H90" s="578"/>
      <c r="I90" s="578"/>
      <c r="J90" s="578"/>
      <c r="K90" s="578"/>
      <c r="L90" s="578"/>
      <c r="M90" s="578"/>
      <c r="N90" s="578"/>
      <c r="O90" s="578"/>
      <c r="P90" s="578"/>
      <c r="Q90" s="578"/>
      <c r="R90" s="578"/>
      <c r="S90" s="578"/>
      <c r="T90" s="578"/>
      <c r="U90" s="578"/>
      <c r="V90" s="578"/>
      <c r="W90" s="578"/>
      <c r="X90" s="578"/>
      <c r="Y90" s="578"/>
      <c r="Z90" s="578"/>
    </row>
    <row r="91" spans="1:26" x14ac:dyDescent="0.2">
      <c r="A91" s="559"/>
      <c r="B91" s="578"/>
      <c r="C91" s="578"/>
      <c r="D91" s="580"/>
      <c r="E91" s="578"/>
      <c r="F91" s="578"/>
      <c r="G91" s="578"/>
      <c r="H91" s="578"/>
      <c r="I91" s="578"/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8"/>
      <c r="X91" s="578"/>
      <c r="Y91" s="578"/>
      <c r="Z91" s="578"/>
    </row>
  </sheetData>
  <mergeCells count="3">
    <mergeCell ref="A1:B1"/>
    <mergeCell ref="A2:B2"/>
    <mergeCell ref="AD7:AG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verticalDpi="360" r:id="rId1"/>
  <headerFooter alignWithMargins="0"/>
  <rowBreaks count="1" manualBreakCount="1">
    <brk id="42" max="2" man="1"/>
  </rowBreaks>
  <colBreaks count="1" manualBreakCount="1">
    <brk id="4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view="pageBreakPreview" zoomScale="75" zoomScaleNormal="100" zoomScaleSheetLayoutView="75" workbookViewId="0">
      <selection activeCell="Q10" sqref="Q10"/>
    </sheetView>
  </sheetViews>
  <sheetFormatPr defaultColWidth="9.140625" defaultRowHeight="15" x14ac:dyDescent="0.25"/>
  <cols>
    <col min="1" max="1" width="9.140625" style="204" customWidth="1"/>
    <col min="2" max="2" width="41" style="204" customWidth="1"/>
    <col min="3" max="4" width="23.7109375" style="204" customWidth="1"/>
    <col min="5" max="5" width="24.42578125" style="204" customWidth="1"/>
    <col min="6" max="6" width="17" style="204" customWidth="1"/>
    <col min="7" max="7" width="25.140625" style="204" customWidth="1"/>
    <col min="8" max="8" width="9.140625" style="204"/>
    <col min="9" max="9" width="7.42578125" style="204" customWidth="1"/>
    <col min="10" max="12" width="9.140625" style="204"/>
    <col min="13" max="13" width="7.7109375" style="204" customWidth="1"/>
    <col min="14" max="14" width="8" style="204" customWidth="1"/>
    <col min="15" max="15" width="7.85546875" style="204" customWidth="1"/>
    <col min="16" max="16" width="8.140625" style="204" customWidth="1"/>
    <col min="17" max="17" width="7.7109375" style="204" customWidth="1"/>
    <col min="18" max="16384" width="9.140625" style="204"/>
  </cols>
  <sheetData>
    <row r="1" spans="1:7" x14ac:dyDescent="0.25">
      <c r="C1" s="629" t="s">
        <v>488</v>
      </c>
      <c r="D1" s="555"/>
    </row>
    <row r="2" spans="1:7" ht="16.5" thickBot="1" x14ac:dyDescent="0.3">
      <c r="A2" s="753" t="s">
        <v>398</v>
      </c>
      <c r="B2" s="753"/>
      <c r="C2" s="753"/>
      <c r="D2" s="753"/>
      <c r="E2" s="753"/>
      <c r="F2" s="753"/>
      <c r="G2" s="753"/>
    </row>
    <row r="3" spans="1:7" ht="29.25" thickBot="1" x14ac:dyDescent="0.3">
      <c r="A3" s="648" t="s">
        <v>172</v>
      </c>
      <c r="B3" s="4" t="s">
        <v>173</v>
      </c>
      <c r="C3" s="4" t="s">
        <v>531</v>
      </c>
      <c r="D3" s="4" t="s">
        <v>477</v>
      </c>
      <c r="E3" s="4" t="s">
        <v>273</v>
      </c>
      <c r="F3" s="4" t="s">
        <v>174</v>
      </c>
      <c r="G3" s="149" t="s">
        <v>175</v>
      </c>
    </row>
    <row r="4" spans="1:7" ht="16.5" thickBot="1" x14ac:dyDescent="0.3">
      <c r="A4" s="392"/>
      <c r="B4" s="393"/>
      <c r="C4" s="393"/>
      <c r="D4" s="393"/>
      <c r="E4" s="5"/>
      <c r="F4" s="5"/>
      <c r="G4" s="6" t="s">
        <v>176</v>
      </c>
    </row>
    <row r="5" spans="1:7" ht="17.25" customHeight="1" thickBot="1" x14ac:dyDescent="0.3">
      <c r="A5" s="377" t="s">
        <v>177</v>
      </c>
      <c r="B5" s="754" t="s">
        <v>178</v>
      </c>
      <c r="C5" s="754"/>
      <c r="D5" s="754"/>
      <c r="E5" s="755"/>
      <c r="F5" s="755"/>
      <c r="G5" s="756"/>
    </row>
    <row r="6" spans="1:7" ht="33.75" customHeight="1" x14ac:dyDescent="0.25">
      <c r="A6" s="439">
        <v>1</v>
      </c>
      <c r="B6" s="379" t="s">
        <v>399</v>
      </c>
      <c r="C6" s="534">
        <v>46400</v>
      </c>
      <c r="D6" s="534">
        <v>46400</v>
      </c>
      <c r="E6" s="534">
        <v>46400</v>
      </c>
      <c r="F6" s="443"/>
      <c r="G6" s="443" t="s">
        <v>400</v>
      </c>
    </row>
    <row r="7" spans="1:7" ht="31.5" customHeight="1" thickBot="1" x14ac:dyDescent="0.3">
      <c r="A7" s="440">
        <v>2</v>
      </c>
      <c r="B7" s="379" t="s">
        <v>401</v>
      </c>
      <c r="C7" s="380">
        <v>600</v>
      </c>
      <c r="D7" s="380">
        <v>600</v>
      </c>
      <c r="E7" s="380">
        <v>600</v>
      </c>
      <c r="F7" s="443"/>
      <c r="G7" s="443" t="s">
        <v>400</v>
      </c>
    </row>
    <row r="8" spans="1:7" ht="16.5" thickBot="1" x14ac:dyDescent="0.3">
      <c r="A8" s="394"/>
      <c r="B8" s="164" t="s">
        <v>179</v>
      </c>
      <c r="C8" s="165">
        <f>SUM(C6:C7)</f>
        <v>47000</v>
      </c>
      <c r="D8" s="165">
        <f>SUM(D6:D7)</f>
        <v>47000</v>
      </c>
      <c r="E8" s="165">
        <f>SUM(E6:E7)</f>
        <v>47000</v>
      </c>
      <c r="F8" s="165">
        <f>SUM(F6:F7)</f>
        <v>0</v>
      </c>
      <c r="G8" s="166"/>
    </row>
    <row r="9" spans="1:7" s="205" customFormat="1" ht="15.75" x14ac:dyDescent="0.25">
      <c r="A9" s="395"/>
      <c r="B9" s="175"/>
      <c r="C9" s="176"/>
      <c r="D9" s="176"/>
      <c r="E9" s="176"/>
      <c r="F9" s="176"/>
      <c r="G9" s="177"/>
    </row>
    <row r="10" spans="1:7" ht="16.5" thickBot="1" x14ac:dyDescent="0.3">
      <c r="A10" s="396"/>
      <c r="B10" s="178"/>
      <c r="C10" s="179"/>
      <c r="D10" s="179"/>
      <c r="E10" s="179"/>
      <c r="F10" s="179"/>
      <c r="G10" s="180"/>
    </row>
    <row r="11" spans="1:7" ht="29.25" thickBot="1" x14ac:dyDescent="0.3">
      <c r="A11" s="649" t="s">
        <v>172</v>
      </c>
      <c r="B11" s="650" t="s">
        <v>173</v>
      </c>
      <c r="C11" s="650" t="s">
        <v>391</v>
      </c>
      <c r="D11" s="4" t="s">
        <v>477</v>
      </c>
      <c r="E11" s="650" t="s">
        <v>273</v>
      </c>
      <c r="F11" s="650" t="s">
        <v>174</v>
      </c>
      <c r="G11" s="651" t="s">
        <v>175</v>
      </c>
    </row>
    <row r="12" spans="1:7" ht="16.5" thickBot="1" x14ac:dyDescent="0.3">
      <c r="A12" s="397"/>
      <c r="B12" s="398"/>
      <c r="C12" s="398"/>
      <c r="D12" s="398"/>
      <c r="E12" s="161"/>
      <c r="F12" s="161"/>
      <c r="G12" s="162" t="s">
        <v>176</v>
      </c>
    </row>
    <row r="13" spans="1:7" ht="18.75" thickBot="1" x14ac:dyDescent="0.3">
      <c r="A13" s="259" t="s">
        <v>180</v>
      </c>
      <c r="B13" s="757" t="s">
        <v>181</v>
      </c>
      <c r="C13" s="757"/>
      <c r="D13" s="757"/>
      <c r="E13" s="758"/>
      <c r="F13" s="758"/>
      <c r="G13" s="759"/>
    </row>
    <row r="14" spans="1:7" ht="15.75" x14ac:dyDescent="0.25">
      <c r="A14" s="441">
        <v>1</v>
      </c>
      <c r="B14" s="535" t="s">
        <v>402</v>
      </c>
      <c r="C14" s="464">
        <v>3200</v>
      </c>
      <c r="D14" s="464">
        <v>3200</v>
      </c>
      <c r="E14" s="465">
        <v>3200</v>
      </c>
      <c r="F14" s="159"/>
      <c r="G14" s="160"/>
    </row>
    <row r="15" spans="1:7" ht="16.5" thickBot="1" x14ac:dyDescent="0.3">
      <c r="A15" s="399"/>
      <c r="B15" s="536"/>
      <c r="C15" s="537"/>
      <c r="D15" s="537"/>
      <c r="E15" s="538"/>
      <c r="F15" s="183"/>
      <c r="G15" s="206"/>
    </row>
    <row r="16" spans="1:7" ht="32.25" customHeight="1" thickBot="1" x14ac:dyDescent="0.3">
      <c r="A16" s="400"/>
      <c r="B16" s="164" t="s">
        <v>179</v>
      </c>
      <c r="C16" s="165">
        <f>C14</f>
        <v>3200</v>
      </c>
      <c r="D16" s="165">
        <f>D14</f>
        <v>3200</v>
      </c>
      <c r="E16" s="165">
        <f>E14</f>
        <v>3200</v>
      </c>
      <c r="F16" s="165">
        <f>F14</f>
        <v>0</v>
      </c>
      <c r="G16" s="166"/>
    </row>
    <row r="17" spans="1:7" ht="32.25" customHeight="1" thickBot="1" x14ac:dyDescent="0.3">
      <c r="A17" s="649" t="s">
        <v>172</v>
      </c>
      <c r="B17" s="650" t="s">
        <v>173</v>
      </c>
      <c r="C17" s="650" t="s">
        <v>391</v>
      </c>
      <c r="D17" s="4" t="s">
        <v>477</v>
      </c>
      <c r="E17" s="650" t="s">
        <v>273</v>
      </c>
      <c r="F17" s="650" t="s">
        <v>174</v>
      </c>
      <c r="G17" s="651" t="s">
        <v>175</v>
      </c>
    </row>
    <row r="18" spans="1:7" ht="16.5" thickBot="1" x14ac:dyDescent="0.3">
      <c r="A18" s="401"/>
      <c r="B18" s="402"/>
      <c r="C18" s="402"/>
      <c r="D18" s="402"/>
      <c r="E18" s="163"/>
      <c r="F18" s="163"/>
      <c r="G18" s="162" t="s">
        <v>176</v>
      </c>
    </row>
    <row r="19" spans="1:7" ht="16.5" thickBot="1" x14ac:dyDescent="0.3">
      <c r="A19" s="259" t="s">
        <v>182</v>
      </c>
      <c r="B19" s="757" t="s">
        <v>183</v>
      </c>
      <c r="C19" s="760"/>
      <c r="D19" s="760"/>
      <c r="E19" s="761"/>
      <c r="F19" s="761"/>
      <c r="G19" s="762"/>
    </row>
    <row r="20" spans="1:7" ht="31.5" x14ac:dyDescent="0.25">
      <c r="A20" s="539">
        <v>1</v>
      </c>
      <c r="B20" s="461" t="s">
        <v>248</v>
      </c>
      <c r="C20" s="419">
        <v>3000</v>
      </c>
      <c r="D20" s="419">
        <v>3000</v>
      </c>
      <c r="E20" s="419">
        <v>3000</v>
      </c>
      <c r="F20" s="419"/>
      <c r="G20" s="462"/>
    </row>
    <row r="21" spans="1:7" ht="15.75" x14ac:dyDescent="0.25">
      <c r="A21" s="539">
        <v>2</v>
      </c>
      <c r="B21" s="463" t="s">
        <v>185</v>
      </c>
      <c r="C21" s="464">
        <v>120</v>
      </c>
      <c r="D21" s="464">
        <v>120</v>
      </c>
      <c r="E21" s="464">
        <v>120</v>
      </c>
      <c r="F21" s="465"/>
      <c r="G21" s="462"/>
    </row>
    <row r="22" spans="1:7" ht="31.5" x14ac:dyDescent="0.25">
      <c r="A22" s="539">
        <v>3</v>
      </c>
      <c r="B22" s="232" t="s">
        <v>320</v>
      </c>
      <c r="C22" s="464">
        <v>607166</v>
      </c>
      <c r="D22" s="464">
        <v>594828</v>
      </c>
      <c r="E22" s="464"/>
      <c r="F22" s="465">
        <v>594828</v>
      </c>
      <c r="G22" s="442" t="s">
        <v>478</v>
      </c>
    </row>
    <row r="23" spans="1:7" ht="31.5" x14ac:dyDescent="0.25">
      <c r="A23" s="539">
        <v>4</v>
      </c>
      <c r="B23" s="232" t="s">
        <v>321</v>
      </c>
      <c r="C23" s="466">
        <v>197814</v>
      </c>
      <c r="D23" s="466">
        <v>186760</v>
      </c>
      <c r="E23" s="464">
        <v>45000</v>
      </c>
      <c r="F23" s="465">
        <v>141760</v>
      </c>
      <c r="G23" s="442" t="s">
        <v>481</v>
      </c>
    </row>
    <row r="24" spans="1:7" ht="15.75" x14ac:dyDescent="0.25">
      <c r="A24" s="539">
        <v>5</v>
      </c>
      <c r="B24" s="232" t="s">
        <v>324</v>
      </c>
      <c r="C24" s="466">
        <v>79637</v>
      </c>
      <c r="D24" s="466">
        <v>79637</v>
      </c>
      <c r="E24" s="464"/>
      <c r="F24" s="465">
        <v>79637</v>
      </c>
      <c r="G24" s="442" t="s">
        <v>334</v>
      </c>
    </row>
    <row r="25" spans="1:7" ht="31.5" x14ac:dyDescent="0.25">
      <c r="A25" s="539">
        <v>6</v>
      </c>
      <c r="B25" s="232" t="s">
        <v>322</v>
      </c>
      <c r="C25" s="464">
        <v>624845</v>
      </c>
      <c r="D25" s="464">
        <v>698545</v>
      </c>
      <c r="E25" s="464">
        <v>80000</v>
      </c>
      <c r="F25" s="465">
        <v>618545</v>
      </c>
      <c r="G25" s="442" t="s">
        <v>482</v>
      </c>
    </row>
    <row r="26" spans="1:7" ht="31.5" x14ac:dyDescent="0.25">
      <c r="A26" s="539">
        <v>7</v>
      </c>
      <c r="B26" s="232" t="s">
        <v>325</v>
      </c>
      <c r="C26" s="464">
        <v>232921</v>
      </c>
      <c r="D26" s="464">
        <v>232921</v>
      </c>
      <c r="E26" s="464"/>
      <c r="F26" s="465">
        <v>232921</v>
      </c>
      <c r="G26" s="442" t="s">
        <v>333</v>
      </c>
    </row>
    <row r="27" spans="1:7" ht="31.5" x14ac:dyDescent="0.25">
      <c r="A27" s="539">
        <v>8</v>
      </c>
      <c r="B27" s="232" t="s">
        <v>403</v>
      </c>
      <c r="C27" s="464">
        <v>60690</v>
      </c>
      <c r="D27" s="464">
        <v>75690</v>
      </c>
      <c r="E27" s="464">
        <v>15000</v>
      </c>
      <c r="F27" s="465">
        <v>60690</v>
      </c>
      <c r="G27" s="442" t="s">
        <v>483</v>
      </c>
    </row>
    <row r="28" spans="1:7" ht="63" x14ac:dyDescent="0.25">
      <c r="A28" s="539">
        <v>9</v>
      </c>
      <c r="B28" s="232" t="s">
        <v>404</v>
      </c>
      <c r="C28" s="464">
        <v>384502</v>
      </c>
      <c r="D28" s="464">
        <v>429502</v>
      </c>
      <c r="E28" s="464">
        <v>45000</v>
      </c>
      <c r="F28" s="465">
        <v>399750</v>
      </c>
      <c r="G28" s="442" t="s">
        <v>484</v>
      </c>
    </row>
    <row r="29" spans="1:7" ht="15.75" x14ac:dyDescent="0.25">
      <c r="A29" s="539">
        <v>10</v>
      </c>
      <c r="B29" s="232" t="s">
        <v>328</v>
      </c>
      <c r="C29" s="464">
        <v>17500</v>
      </c>
      <c r="D29" s="464">
        <v>16937</v>
      </c>
      <c r="E29" s="464"/>
      <c r="F29" s="465">
        <v>16937</v>
      </c>
      <c r="G29" s="442" t="s">
        <v>332</v>
      </c>
    </row>
    <row r="30" spans="1:7" ht="31.5" x14ac:dyDescent="0.25">
      <c r="A30" s="539">
        <v>11</v>
      </c>
      <c r="B30" s="232" t="s">
        <v>329</v>
      </c>
      <c r="C30" s="464">
        <v>32314</v>
      </c>
      <c r="D30" s="464">
        <v>27956</v>
      </c>
      <c r="E30" s="464"/>
      <c r="F30" s="465">
        <v>27956</v>
      </c>
      <c r="G30" s="442" t="s">
        <v>299</v>
      </c>
    </row>
    <row r="31" spans="1:7" ht="15.75" x14ac:dyDescent="0.25">
      <c r="A31" s="539">
        <v>12</v>
      </c>
      <c r="B31" s="233" t="s">
        <v>330</v>
      </c>
      <c r="C31" s="464">
        <v>9000</v>
      </c>
      <c r="D31" s="464">
        <v>9000</v>
      </c>
      <c r="E31" s="464"/>
      <c r="F31" s="465">
        <v>9000</v>
      </c>
      <c r="G31" s="442" t="s">
        <v>331</v>
      </c>
    </row>
    <row r="32" spans="1:7" ht="15.75" x14ac:dyDescent="0.25">
      <c r="A32" s="539">
        <v>13</v>
      </c>
      <c r="B32" s="233" t="s">
        <v>405</v>
      </c>
      <c r="C32" s="464">
        <v>19558</v>
      </c>
      <c r="D32" s="464">
        <v>19558</v>
      </c>
      <c r="E32" s="464">
        <v>4889</v>
      </c>
      <c r="F32" s="465">
        <v>14669</v>
      </c>
      <c r="G32" s="442" t="s">
        <v>406</v>
      </c>
    </row>
    <row r="33" spans="1:7" ht="15.75" x14ac:dyDescent="0.25">
      <c r="A33" s="539">
        <v>14</v>
      </c>
      <c r="B33" s="233" t="s">
        <v>407</v>
      </c>
      <c r="C33" s="464">
        <v>176404</v>
      </c>
      <c r="D33" s="464">
        <v>152274</v>
      </c>
      <c r="E33" s="464"/>
      <c r="F33" s="465">
        <v>152274</v>
      </c>
      <c r="G33" s="442" t="s">
        <v>408</v>
      </c>
    </row>
    <row r="34" spans="1:7" ht="15.75" x14ac:dyDescent="0.25">
      <c r="A34" s="539">
        <v>15</v>
      </c>
      <c r="B34" s="233" t="s">
        <v>409</v>
      </c>
      <c r="C34" s="464">
        <v>123814</v>
      </c>
      <c r="D34" s="464">
        <v>94596</v>
      </c>
      <c r="E34" s="464"/>
      <c r="F34" s="465">
        <v>94596</v>
      </c>
      <c r="G34" s="442" t="s">
        <v>410</v>
      </c>
    </row>
    <row r="35" spans="1:7" ht="15.75" x14ac:dyDescent="0.25">
      <c r="A35" s="539">
        <v>16</v>
      </c>
      <c r="B35" s="233" t="s">
        <v>411</v>
      </c>
      <c r="C35" s="464">
        <v>90000</v>
      </c>
      <c r="D35" s="464">
        <v>90000</v>
      </c>
      <c r="E35" s="464"/>
      <c r="F35" s="465">
        <v>90000</v>
      </c>
      <c r="G35" s="442" t="s">
        <v>412</v>
      </c>
    </row>
    <row r="36" spans="1:7" ht="60" customHeight="1" x14ac:dyDescent="0.25">
      <c r="A36" s="539">
        <v>17</v>
      </c>
      <c r="B36" s="549" t="s">
        <v>476</v>
      </c>
      <c r="C36" s="464">
        <v>235935</v>
      </c>
      <c r="D36" s="464">
        <v>350935</v>
      </c>
      <c r="E36" s="464">
        <v>215853</v>
      </c>
      <c r="F36" s="465">
        <v>135082</v>
      </c>
      <c r="G36" s="442" t="s">
        <v>485</v>
      </c>
    </row>
    <row r="37" spans="1:7" ht="15.75" x14ac:dyDescent="0.25">
      <c r="A37" s="539">
        <v>18</v>
      </c>
      <c r="B37" s="467" t="s">
        <v>286</v>
      </c>
      <c r="C37" s="464">
        <v>20000</v>
      </c>
      <c r="D37" s="464">
        <v>20000</v>
      </c>
      <c r="E37" s="464">
        <v>20000</v>
      </c>
      <c r="F37" s="465"/>
      <c r="G37" s="442"/>
    </row>
    <row r="38" spans="1:7" ht="15.75" x14ac:dyDescent="0.25">
      <c r="A38" s="540"/>
      <c r="B38" s="468" t="s">
        <v>413</v>
      </c>
      <c r="C38" s="464"/>
      <c r="D38" s="464"/>
      <c r="E38" s="464"/>
      <c r="F38" s="465"/>
      <c r="G38" s="442"/>
    </row>
    <row r="39" spans="1:7" ht="15.75" x14ac:dyDescent="0.25">
      <c r="A39" s="540"/>
      <c r="B39" s="468" t="s">
        <v>414</v>
      </c>
      <c r="C39" s="464">
        <v>300</v>
      </c>
      <c r="D39" s="464"/>
      <c r="E39" s="464">
        <v>300</v>
      </c>
      <c r="F39" s="465"/>
      <c r="G39" s="442"/>
    </row>
    <row r="40" spans="1:7" ht="15.75" x14ac:dyDescent="0.25">
      <c r="A40" s="540"/>
      <c r="B40" s="468" t="s">
        <v>415</v>
      </c>
      <c r="C40" s="464">
        <v>607</v>
      </c>
      <c r="D40" s="464"/>
      <c r="E40" s="464">
        <v>607</v>
      </c>
      <c r="F40" s="465"/>
      <c r="G40" s="442"/>
    </row>
    <row r="41" spans="1:7" ht="15.75" x14ac:dyDescent="0.25">
      <c r="A41" s="540"/>
      <c r="B41" s="468" t="s">
        <v>416</v>
      </c>
      <c r="C41" s="464">
        <v>417</v>
      </c>
      <c r="D41" s="464"/>
      <c r="E41" s="464">
        <v>417</v>
      </c>
      <c r="F41" s="465"/>
      <c r="G41" s="442"/>
    </row>
    <row r="42" spans="1:7" ht="15.75" x14ac:dyDescent="0.25">
      <c r="A42" s="540"/>
      <c r="B42" s="468" t="s">
        <v>287</v>
      </c>
      <c r="C42" s="464"/>
      <c r="D42" s="464"/>
      <c r="E42" s="464"/>
      <c r="F42" s="465"/>
      <c r="G42" s="442"/>
    </row>
    <row r="43" spans="1:7" ht="15.75" x14ac:dyDescent="0.25">
      <c r="A43" s="540"/>
      <c r="B43" s="468" t="s">
        <v>480</v>
      </c>
      <c r="C43" s="625"/>
      <c r="D43" s="625">
        <v>180</v>
      </c>
      <c r="E43" s="625">
        <v>180</v>
      </c>
      <c r="F43" s="626"/>
      <c r="G43" s="627"/>
    </row>
    <row r="44" spans="1:7" ht="16.5" thickBot="1" x14ac:dyDescent="0.3">
      <c r="A44" s="540"/>
      <c r="B44" s="469" t="s">
        <v>479</v>
      </c>
      <c r="C44" s="470"/>
      <c r="D44" s="470">
        <v>2223</v>
      </c>
      <c r="E44" s="470">
        <v>2223</v>
      </c>
      <c r="F44" s="471"/>
      <c r="G44" s="472"/>
    </row>
    <row r="45" spans="1:7" ht="16.5" thickBot="1" x14ac:dyDescent="0.3">
      <c r="A45" s="167"/>
      <c r="B45" s="473" t="s">
        <v>179</v>
      </c>
      <c r="C45" s="9">
        <f>SUM(C20:C37)</f>
        <v>2915220</v>
      </c>
      <c r="D45" s="9">
        <f>SUM(D20:D37)</f>
        <v>3082259</v>
      </c>
      <c r="E45" s="9">
        <f>SUM(E20:E37)</f>
        <v>428862</v>
      </c>
      <c r="F45" s="9">
        <f>SUM(F20:F37)</f>
        <v>2668645</v>
      </c>
      <c r="G45" s="474"/>
    </row>
    <row r="46" spans="1:7" ht="18.75" x14ac:dyDescent="0.25">
      <c r="A46" s="141"/>
      <c r="B46" s="207"/>
      <c r="C46" s="208"/>
      <c r="D46" s="208"/>
      <c r="E46" s="207"/>
      <c r="F46" s="207"/>
      <c r="G46" s="207"/>
    </row>
    <row r="47" spans="1:7" ht="18.75" x14ac:dyDescent="0.25">
      <c r="A47" s="141"/>
      <c r="B47" s="207"/>
      <c r="C47" s="208"/>
      <c r="D47" s="208"/>
      <c r="E47" s="207"/>
      <c r="F47" s="207"/>
      <c r="G47" s="207"/>
    </row>
    <row r="48" spans="1:7" ht="19.5" x14ac:dyDescent="0.3">
      <c r="B48" s="209"/>
      <c r="C48" s="210"/>
      <c r="D48" s="628"/>
      <c r="E48" s="210"/>
      <c r="F48" s="210"/>
      <c r="G48" s="210"/>
    </row>
    <row r="49" spans="2:2" x14ac:dyDescent="0.25">
      <c r="B49" s="211"/>
    </row>
  </sheetData>
  <mergeCells count="4">
    <mergeCell ref="A2:G2"/>
    <mergeCell ref="B5:G5"/>
    <mergeCell ref="B13:G13"/>
    <mergeCell ref="B19:G19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G37"/>
  <sheetViews>
    <sheetView zoomScaleNormal="100" zoomScaleSheetLayoutView="75" workbookViewId="0">
      <selection activeCell="Q10" sqref="Q10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4" width="23.7109375" style="1" customWidth="1"/>
    <col min="5" max="5" width="16.7109375" style="1" customWidth="1"/>
    <col min="6" max="6" width="15" style="1" customWidth="1"/>
    <col min="7" max="7" width="17.7109375" style="1" customWidth="1"/>
    <col min="8" max="8" width="9.140625" style="1"/>
    <col min="9" max="9" width="7.42578125" style="1" customWidth="1"/>
    <col min="10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7" ht="19.5" customHeight="1" x14ac:dyDescent="0.2">
      <c r="A1" s="763" t="s">
        <v>486</v>
      </c>
      <c r="B1" s="763"/>
      <c r="C1" s="763"/>
      <c r="D1" s="763"/>
      <c r="E1" s="763"/>
      <c r="F1" s="763"/>
      <c r="G1" s="763"/>
    </row>
    <row r="2" spans="1:7" ht="21.75" customHeight="1" x14ac:dyDescent="0.25">
      <c r="A2" s="753" t="s">
        <v>417</v>
      </c>
      <c r="B2" s="753"/>
      <c r="C2" s="753"/>
      <c r="D2" s="753"/>
      <c r="E2" s="753"/>
      <c r="F2" s="753"/>
      <c r="G2" s="753"/>
    </row>
    <row r="3" spans="1:7" ht="12" customHeight="1" thickBot="1" x14ac:dyDescent="0.3">
      <c r="A3" s="733"/>
      <c r="B3" s="733"/>
      <c r="C3" s="733"/>
      <c r="D3" s="733"/>
      <c r="E3" s="730"/>
      <c r="F3" s="730"/>
      <c r="G3" s="730"/>
    </row>
    <row r="4" spans="1:7" s="8" customFormat="1" ht="45" customHeight="1" x14ac:dyDescent="0.2">
      <c r="A4" s="699" t="s">
        <v>172</v>
      </c>
      <c r="B4" s="700" t="s">
        <v>173</v>
      </c>
      <c r="C4" s="700" t="s">
        <v>531</v>
      </c>
      <c r="D4" s="700" t="s">
        <v>477</v>
      </c>
      <c r="E4" s="700" t="s">
        <v>273</v>
      </c>
      <c r="F4" s="700" t="s">
        <v>174</v>
      </c>
      <c r="G4" s="701" t="s">
        <v>175</v>
      </c>
    </row>
    <row r="5" spans="1:7" ht="17.25" customHeight="1" x14ac:dyDescent="0.2">
      <c r="A5" s="702"/>
      <c r="B5" s="703"/>
      <c r="C5" s="703"/>
      <c r="D5" s="703"/>
      <c r="E5" s="704"/>
      <c r="F5" s="704"/>
      <c r="G5" s="705" t="s">
        <v>176</v>
      </c>
    </row>
    <row r="6" spans="1:7" ht="20.25" customHeight="1" x14ac:dyDescent="0.2">
      <c r="A6" s="706" t="s">
        <v>272</v>
      </c>
      <c r="B6" s="764" t="s">
        <v>186</v>
      </c>
      <c r="C6" s="764"/>
      <c r="D6" s="764"/>
      <c r="E6" s="765"/>
      <c r="F6" s="765"/>
      <c r="G6" s="766"/>
    </row>
    <row r="7" spans="1:7" ht="71.25" customHeight="1" x14ac:dyDescent="0.2">
      <c r="A7" s="378">
        <v>1</v>
      </c>
      <c r="B7" s="379" t="s">
        <v>297</v>
      </c>
      <c r="C7" s="380">
        <v>80000</v>
      </c>
      <c r="D7" s="380">
        <v>80000</v>
      </c>
      <c r="E7" s="380"/>
      <c r="F7" s="380">
        <v>80000</v>
      </c>
      <c r="G7" s="442" t="s">
        <v>418</v>
      </c>
    </row>
    <row r="8" spans="1:7" ht="57.75" customHeight="1" x14ac:dyDescent="0.25">
      <c r="A8" s="378">
        <v>2</v>
      </c>
      <c r="B8" s="379" t="s">
        <v>419</v>
      </c>
      <c r="C8" s="380">
        <v>20100</v>
      </c>
      <c r="D8" s="380">
        <v>20100</v>
      </c>
      <c r="E8" s="380">
        <v>20100</v>
      </c>
      <c r="F8" s="707"/>
      <c r="G8" s="698" t="s">
        <v>400</v>
      </c>
    </row>
    <row r="9" spans="1:7" ht="40.5" customHeight="1" x14ac:dyDescent="0.2">
      <c r="A9" s="378">
        <v>3</v>
      </c>
      <c r="B9" s="379" t="s">
        <v>420</v>
      </c>
      <c r="C9" s="380">
        <v>5300</v>
      </c>
      <c r="D9" s="380">
        <v>5300</v>
      </c>
      <c r="E9" s="380">
        <v>5300</v>
      </c>
      <c r="F9" s="443"/>
      <c r="G9" s="444"/>
    </row>
    <row r="10" spans="1:7" ht="40.5" customHeight="1" x14ac:dyDescent="0.2">
      <c r="A10" s="378">
        <v>4</v>
      </c>
      <c r="B10" s="379" t="s">
        <v>421</v>
      </c>
      <c r="C10" s="380">
        <v>10000</v>
      </c>
      <c r="D10" s="380">
        <v>10000</v>
      </c>
      <c r="E10" s="380">
        <v>10000</v>
      </c>
      <c r="F10" s="443"/>
      <c r="G10" s="444"/>
    </row>
    <row r="11" spans="1:7" ht="40.5" customHeight="1" x14ac:dyDescent="0.2">
      <c r="A11" s="378">
        <v>5</v>
      </c>
      <c r="B11" s="379" t="s">
        <v>422</v>
      </c>
      <c r="C11" s="380">
        <v>40000</v>
      </c>
      <c r="D11" s="380">
        <v>40000</v>
      </c>
      <c r="E11" s="380"/>
      <c r="F11" s="443">
        <v>40000</v>
      </c>
      <c r="G11" s="444"/>
    </row>
    <row r="12" spans="1:7" ht="40.5" customHeight="1" x14ac:dyDescent="0.2">
      <c r="A12" s="378">
        <v>6</v>
      </c>
      <c r="B12" s="379" t="s">
        <v>423</v>
      </c>
      <c r="C12" s="380">
        <v>3000</v>
      </c>
      <c r="D12" s="380">
        <v>3000</v>
      </c>
      <c r="E12" s="380">
        <v>3000</v>
      </c>
      <c r="F12" s="443"/>
      <c r="G12" s="444"/>
    </row>
    <row r="13" spans="1:7" ht="40.5" customHeight="1" x14ac:dyDescent="0.2">
      <c r="A13" s="378">
        <v>7</v>
      </c>
      <c r="B13" s="232" t="s">
        <v>321</v>
      </c>
      <c r="C13" s="380"/>
      <c r="D13" s="380">
        <v>52574</v>
      </c>
      <c r="E13" s="380"/>
      <c r="F13" s="443">
        <v>52574</v>
      </c>
      <c r="G13" s="442" t="s">
        <v>487</v>
      </c>
    </row>
    <row r="14" spans="1:7" s="7" customFormat="1" ht="20.100000000000001" customHeight="1" thickBot="1" x14ac:dyDescent="0.25">
      <c r="A14" s="708"/>
      <c r="B14" s="709" t="s">
        <v>179</v>
      </c>
      <c r="C14" s="710">
        <f>SUM(C7:C8)+C9+C10+C11+C12</f>
        <v>158400</v>
      </c>
      <c r="D14" s="710">
        <f>SUM(D7:D8)+D9+D10+D11+D12+D13</f>
        <v>210974</v>
      </c>
      <c r="E14" s="710">
        <f>SUM(E7:E12)</f>
        <v>38400</v>
      </c>
      <c r="F14" s="710">
        <f>SUM(F7:F8)+F11+F13</f>
        <v>172574</v>
      </c>
      <c r="G14" s="711"/>
    </row>
    <row r="15" spans="1:7" ht="15.75" x14ac:dyDescent="0.2">
      <c r="A15" s="381"/>
      <c r="B15" s="382"/>
      <c r="C15" s="382"/>
      <c r="D15" s="382"/>
    </row>
    <row r="16" spans="1:7" ht="15.75" x14ac:dyDescent="0.2">
      <c r="A16" s="381"/>
      <c r="B16" s="382"/>
      <c r="C16" s="383"/>
      <c r="D16" s="383"/>
    </row>
    <row r="17" spans="1:7" ht="15" x14ac:dyDescent="0.2">
      <c r="A17" s="382"/>
      <c r="B17" s="382"/>
      <c r="C17" s="382"/>
      <c r="D17" s="382"/>
      <c r="F17" s="151"/>
    </row>
    <row r="18" spans="1:7" ht="15.75" x14ac:dyDescent="0.2">
      <c r="A18" s="381"/>
      <c r="B18" s="384"/>
      <c r="C18" s="385"/>
      <c r="D18" s="385"/>
      <c r="E18" s="152"/>
      <c r="F18" s="152"/>
      <c r="G18" s="153"/>
    </row>
    <row r="19" spans="1:7" ht="15" customHeight="1" x14ac:dyDescent="0.2">
      <c r="A19" s="381"/>
      <c r="B19" s="386"/>
      <c r="C19" s="387"/>
      <c r="D19" s="387"/>
      <c r="E19" s="154"/>
      <c r="F19" s="154"/>
      <c r="G19" s="153"/>
    </row>
    <row r="20" spans="1:7" ht="15" customHeight="1" x14ac:dyDescent="0.2">
      <c r="A20" s="381"/>
      <c r="B20" s="388"/>
      <c r="C20" s="387"/>
      <c r="D20" s="387"/>
      <c r="E20" s="154"/>
      <c r="F20" s="155"/>
      <c r="G20" s="153"/>
    </row>
    <row r="21" spans="1:7" ht="15.75" x14ac:dyDescent="0.2">
      <c r="A21" s="381"/>
      <c r="B21" s="386"/>
      <c r="C21" s="387"/>
      <c r="D21" s="387"/>
      <c r="E21" s="154"/>
      <c r="F21" s="154"/>
      <c r="G21" s="153"/>
    </row>
    <row r="22" spans="1:7" ht="15.75" x14ac:dyDescent="0.2">
      <c r="A22" s="381"/>
      <c r="B22" s="388"/>
      <c r="C22" s="388"/>
      <c r="D22" s="388"/>
      <c r="E22" s="2"/>
      <c r="F22" s="2"/>
      <c r="G22" s="156"/>
    </row>
    <row r="23" spans="1:7" ht="15.75" x14ac:dyDescent="0.2">
      <c r="A23" s="381"/>
      <c r="B23" s="388"/>
      <c r="C23" s="388"/>
      <c r="D23" s="388"/>
      <c r="E23" s="2"/>
      <c r="F23" s="157"/>
      <c r="G23" s="2"/>
    </row>
    <row r="24" spans="1:7" ht="15.75" x14ac:dyDescent="0.2">
      <c r="A24" s="381"/>
      <c r="B24" s="388"/>
      <c r="C24" s="388"/>
      <c r="D24" s="388"/>
      <c r="E24" s="2"/>
      <c r="F24" s="158"/>
      <c r="G24" s="2"/>
    </row>
    <row r="25" spans="1:7" s="3" customFormat="1" ht="16.5" x14ac:dyDescent="0.3">
      <c r="A25" s="381"/>
      <c r="B25" s="386"/>
      <c r="C25" s="389"/>
      <c r="D25" s="389"/>
      <c r="E25" s="154"/>
      <c r="F25" s="154"/>
      <c r="G25" s="154"/>
    </row>
    <row r="26" spans="1:7" s="3" customFormat="1" ht="16.5" x14ac:dyDescent="0.3">
      <c r="A26" s="381"/>
      <c r="B26" s="388"/>
      <c r="C26" s="388"/>
      <c r="D26" s="388"/>
      <c r="E26" s="2"/>
      <c r="F26" s="2"/>
      <c r="G26" s="2"/>
    </row>
    <row r="27" spans="1:7" s="3" customFormat="1" ht="16.5" x14ac:dyDescent="0.3">
      <c r="A27" s="381"/>
      <c r="B27" s="386"/>
      <c r="C27" s="387"/>
      <c r="D27" s="387"/>
      <c r="E27" s="154"/>
      <c r="F27" s="154"/>
      <c r="G27" s="153"/>
    </row>
    <row r="28" spans="1:7" s="3" customFormat="1" ht="16.5" x14ac:dyDescent="0.3">
      <c r="A28" s="381"/>
      <c r="B28" s="386"/>
      <c r="C28" s="387"/>
      <c r="D28" s="387"/>
      <c r="E28" s="154"/>
      <c r="F28" s="154"/>
      <c r="G28" s="153"/>
    </row>
    <row r="29" spans="1:7" s="3" customFormat="1" ht="16.5" x14ac:dyDescent="0.3">
      <c r="A29" s="381"/>
      <c r="B29" s="388"/>
      <c r="C29" s="390"/>
      <c r="D29" s="390"/>
      <c r="E29" s="156"/>
      <c r="F29" s="156"/>
      <c r="G29" s="2"/>
    </row>
    <row r="30" spans="1:7" s="3" customFormat="1" ht="16.5" x14ac:dyDescent="0.3">
      <c r="A30" s="391"/>
      <c r="B30" s="388"/>
      <c r="C30" s="390"/>
      <c r="D30" s="390"/>
      <c r="E30" s="156"/>
      <c r="F30" s="156"/>
      <c r="G30" s="2"/>
    </row>
    <row r="31" spans="1:7" s="3" customFormat="1" ht="15" customHeight="1" x14ac:dyDescent="0.3">
      <c r="A31" s="382"/>
      <c r="B31" s="382"/>
      <c r="C31" s="382"/>
      <c r="D31" s="382"/>
      <c r="E31" s="150"/>
      <c r="F31" s="1"/>
      <c r="G31" s="1"/>
    </row>
    <row r="32" spans="1:7" s="3" customFormat="1" ht="12" customHeight="1" x14ac:dyDescent="0.3">
      <c r="A32" s="382"/>
      <c r="B32" s="382"/>
      <c r="C32" s="382"/>
      <c r="D32" s="382"/>
      <c r="E32" s="1"/>
      <c r="F32" s="1"/>
      <c r="G32" s="1"/>
    </row>
    <row r="33" spans="1:7" s="3" customFormat="1" ht="16.5" x14ac:dyDescent="0.3">
      <c r="A33" s="382"/>
      <c r="B33" s="382"/>
      <c r="C33" s="382"/>
      <c r="D33" s="382"/>
      <c r="E33" s="150"/>
      <c r="F33" s="1"/>
      <c r="G33" s="150"/>
    </row>
    <row r="34" spans="1:7" ht="15" x14ac:dyDescent="0.2">
      <c r="A34" s="382"/>
      <c r="B34" s="382"/>
      <c r="C34" s="382"/>
      <c r="D34" s="382"/>
    </row>
    <row r="35" spans="1:7" ht="15" x14ac:dyDescent="0.2">
      <c r="A35" s="382"/>
      <c r="B35" s="382"/>
      <c r="C35" s="382"/>
      <c r="D35" s="382"/>
    </row>
    <row r="36" spans="1:7" ht="15" x14ac:dyDescent="0.2">
      <c r="A36" s="382"/>
      <c r="B36" s="382"/>
      <c r="C36" s="382"/>
      <c r="D36" s="382"/>
    </row>
    <row r="37" spans="1:7" ht="15" x14ac:dyDescent="0.2">
      <c r="A37" s="382"/>
      <c r="B37" s="382"/>
      <c r="C37" s="382"/>
      <c r="D37" s="382"/>
    </row>
  </sheetData>
  <mergeCells count="4">
    <mergeCell ref="A1:G1"/>
    <mergeCell ref="A2:G2"/>
    <mergeCell ref="A3:G3"/>
    <mergeCell ref="B6:G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F36"/>
  <sheetViews>
    <sheetView view="pageBreakPreview" zoomScale="75" zoomScaleNormal="100" zoomScaleSheetLayoutView="75" workbookViewId="0">
      <selection activeCell="Q10" sqref="Q10"/>
    </sheetView>
  </sheetViews>
  <sheetFormatPr defaultRowHeight="12.75" x14ac:dyDescent="0.2"/>
  <cols>
    <col min="1" max="1" width="4.42578125" style="104" customWidth="1"/>
    <col min="2" max="2" width="30.7109375" style="104" customWidth="1"/>
    <col min="3" max="3" width="23.7109375" style="104" customWidth="1"/>
    <col min="4" max="4" width="18.5703125" style="104" customWidth="1"/>
    <col min="5" max="5" width="14.42578125" style="104" customWidth="1"/>
    <col min="6" max="6" width="15" style="104" customWidth="1"/>
    <col min="7" max="8" width="9.140625" style="104"/>
    <col min="9" max="9" width="7.42578125" style="104" customWidth="1"/>
    <col min="10" max="12" width="9.140625" style="104"/>
    <col min="13" max="13" width="7.7109375" style="104" customWidth="1"/>
    <col min="14" max="14" width="8" style="104" customWidth="1"/>
    <col min="15" max="15" width="7.85546875" style="104" customWidth="1"/>
    <col min="16" max="16" width="8.140625" style="104" customWidth="1"/>
    <col min="17" max="17" width="7.7109375" style="104" customWidth="1"/>
    <col min="18" max="16384" width="9.140625" style="104"/>
  </cols>
  <sheetData>
    <row r="1" spans="1:6" ht="12.75" customHeight="1" x14ac:dyDescent="0.2">
      <c r="A1" s="771" t="s">
        <v>499</v>
      </c>
      <c r="B1" s="771"/>
      <c r="C1" s="771"/>
      <c r="D1" s="771"/>
      <c r="E1" s="771"/>
      <c r="F1" s="771"/>
    </row>
    <row r="2" spans="1:6" ht="27.75" customHeight="1" x14ac:dyDescent="0.2">
      <c r="A2" s="772" t="s">
        <v>425</v>
      </c>
      <c r="B2" s="772"/>
      <c r="C2" s="772"/>
      <c r="D2" s="772"/>
      <c r="E2" s="772"/>
      <c r="F2" s="772"/>
    </row>
    <row r="3" spans="1:6" ht="16.5" thickBot="1" x14ac:dyDescent="0.3">
      <c r="A3" s="773"/>
      <c r="B3" s="773"/>
      <c r="C3" s="774"/>
      <c r="D3" s="774"/>
      <c r="E3" s="775"/>
      <c r="F3" s="775"/>
    </row>
    <row r="4" spans="1:6" ht="30" customHeight="1" x14ac:dyDescent="0.2">
      <c r="A4" s="776" t="s">
        <v>6</v>
      </c>
      <c r="B4" s="778" t="s">
        <v>35</v>
      </c>
      <c r="C4" s="780" t="s">
        <v>424</v>
      </c>
      <c r="D4" s="782" t="s">
        <v>493</v>
      </c>
      <c r="E4" s="767" t="s">
        <v>36</v>
      </c>
      <c r="F4" s="769" t="s">
        <v>37</v>
      </c>
    </row>
    <row r="5" spans="1:6" ht="17.25" customHeight="1" x14ac:dyDescent="0.2">
      <c r="A5" s="777"/>
      <c r="B5" s="779"/>
      <c r="C5" s="781"/>
      <c r="D5" s="783"/>
      <c r="E5" s="768"/>
      <c r="F5" s="770"/>
    </row>
    <row r="6" spans="1:6" ht="20.25" customHeight="1" x14ac:dyDescent="0.25">
      <c r="A6" s="369">
        <v>1</v>
      </c>
      <c r="B6" s="370" t="s">
        <v>38</v>
      </c>
      <c r="C6" s="475">
        <v>24</v>
      </c>
      <c r="D6" s="475">
        <v>24</v>
      </c>
      <c r="E6" s="475">
        <v>24</v>
      </c>
      <c r="F6" s="479"/>
    </row>
    <row r="7" spans="1:6" ht="15.75" customHeight="1" x14ac:dyDescent="0.25">
      <c r="A7" s="369">
        <v>2</v>
      </c>
      <c r="B7" s="370" t="s">
        <v>238</v>
      </c>
      <c r="C7" s="475">
        <v>11</v>
      </c>
      <c r="D7" s="475">
        <v>11</v>
      </c>
      <c r="E7" s="475">
        <v>9</v>
      </c>
      <c r="F7" s="479">
        <v>2</v>
      </c>
    </row>
    <row r="8" spans="1:6" ht="15.75" x14ac:dyDescent="0.25">
      <c r="A8" s="369">
        <v>3</v>
      </c>
      <c r="B8" s="371" t="s">
        <v>95</v>
      </c>
      <c r="C8" s="475">
        <v>9</v>
      </c>
      <c r="D8" s="475">
        <v>9</v>
      </c>
      <c r="E8" s="475">
        <v>9</v>
      </c>
      <c r="F8" s="479"/>
    </row>
    <row r="9" spans="1:6" ht="15.75" x14ac:dyDescent="0.25">
      <c r="A9" s="369">
        <v>4</v>
      </c>
      <c r="B9" s="370" t="s">
        <v>88</v>
      </c>
      <c r="C9" s="475">
        <v>7</v>
      </c>
      <c r="D9" s="475">
        <v>7</v>
      </c>
      <c r="E9" s="475">
        <v>7</v>
      </c>
      <c r="F9" s="479"/>
    </row>
    <row r="10" spans="1:6" ht="31.5" x14ac:dyDescent="0.25">
      <c r="A10" s="369">
        <v>5</v>
      </c>
      <c r="B10" s="370" t="s">
        <v>39</v>
      </c>
      <c r="C10" s="475">
        <v>29</v>
      </c>
      <c r="D10" s="475">
        <v>29</v>
      </c>
      <c r="E10" s="475">
        <v>29</v>
      </c>
      <c r="F10" s="479"/>
    </row>
    <row r="11" spans="1:6" ht="31.5" x14ac:dyDescent="0.25">
      <c r="A11" s="369">
        <v>6</v>
      </c>
      <c r="B11" s="370" t="s">
        <v>200</v>
      </c>
      <c r="C11" s="475">
        <v>80</v>
      </c>
      <c r="D11" s="475">
        <v>80</v>
      </c>
      <c r="E11" s="475">
        <v>79</v>
      </c>
      <c r="F11" s="479">
        <v>1</v>
      </c>
    </row>
    <row r="12" spans="1:6" ht="24.75" customHeight="1" x14ac:dyDescent="0.2">
      <c r="A12" s="369">
        <v>7</v>
      </c>
      <c r="B12" s="370" t="s">
        <v>8</v>
      </c>
      <c r="C12" s="476">
        <v>6</v>
      </c>
      <c r="D12" s="476">
        <v>6</v>
      </c>
      <c r="E12" s="476">
        <v>6</v>
      </c>
      <c r="F12" s="480"/>
    </row>
    <row r="13" spans="1:6" ht="17.25" customHeight="1" x14ac:dyDescent="0.2">
      <c r="A13" s="372"/>
      <c r="B13" s="373" t="s">
        <v>40</v>
      </c>
      <c r="C13" s="374">
        <f>SUM(C6:C12)</f>
        <v>166</v>
      </c>
      <c r="D13" s="374">
        <f>SUM(D6:D12)</f>
        <v>166</v>
      </c>
      <c r="E13" s="374">
        <f>SUM(E6:E12)</f>
        <v>163</v>
      </c>
      <c r="F13" s="481">
        <f>SUM(F6:F12)</f>
        <v>3</v>
      </c>
    </row>
    <row r="14" spans="1:6" ht="26.25" customHeight="1" thickBot="1" x14ac:dyDescent="0.3">
      <c r="A14" s="477"/>
      <c r="B14" s="478" t="s">
        <v>41</v>
      </c>
      <c r="C14" s="478">
        <v>2</v>
      </c>
      <c r="D14" s="478">
        <v>2</v>
      </c>
      <c r="E14" s="478">
        <v>2</v>
      </c>
      <c r="F14" s="482"/>
    </row>
    <row r="15" spans="1:6" ht="15" x14ac:dyDescent="0.2">
      <c r="A15" s="235"/>
      <c r="B15" s="235"/>
      <c r="C15" s="375"/>
      <c r="D15" s="653"/>
    </row>
    <row r="16" spans="1:6" ht="15" x14ac:dyDescent="0.2">
      <c r="A16" s="235"/>
      <c r="B16" s="235"/>
      <c r="C16" s="235"/>
      <c r="D16" s="235"/>
    </row>
    <row r="17" spans="1:5" ht="15" x14ac:dyDescent="0.2">
      <c r="A17" s="235"/>
      <c r="B17" s="235"/>
      <c r="C17" s="235"/>
      <c r="D17" s="235"/>
    </row>
    <row r="18" spans="1:5" ht="15" x14ac:dyDescent="0.2">
      <c r="A18" s="235"/>
      <c r="B18" s="235"/>
      <c r="C18" s="235"/>
      <c r="D18" s="235"/>
    </row>
    <row r="19" spans="1:5" ht="15" x14ac:dyDescent="0.2">
      <c r="A19" s="235"/>
      <c r="B19" s="235"/>
      <c r="C19" s="235"/>
      <c r="D19" s="235"/>
    </row>
    <row r="20" spans="1:5" ht="15" x14ac:dyDescent="0.2">
      <c r="A20" s="235"/>
      <c r="B20" s="235"/>
      <c r="C20" s="235"/>
      <c r="D20" s="235"/>
    </row>
    <row r="21" spans="1:5" ht="15" x14ac:dyDescent="0.2">
      <c r="A21" s="235"/>
      <c r="B21" s="235"/>
      <c r="C21" s="235"/>
      <c r="D21" s="235"/>
    </row>
    <row r="22" spans="1:5" ht="15" x14ac:dyDescent="0.2">
      <c r="A22" s="235"/>
      <c r="B22" s="235"/>
      <c r="C22" s="235"/>
      <c r="D22" s="235"/>
    </row>
    <row r="23" spans="1:5" ht="15" x14ac:dyDescent="0.2">
      <c r="A23" s="235"/>
      <c r="B23" s="235"/>
      <c r="C23" s="235"/>
      <c r="D23" s="235"/>
    </row>
    <row r="24" spans="1:5" ht="15" x14ac:dyDescent="0.2">
      <c r="A24" s="376"/>
      <c r="B24" s="376"/>
      <c r="C24" s="376"/>
      <c r="D24" s="376"/>
    </row>
    <row r="25" spans="1:5" ht="15" x14ac:dyDescent="0.2">
      <c r="A25" s="376"/>
      <c r="B25" s="376"/>
      <c r="C25" s="376"/>
      <c r="D25" s="376"/>
    </row>
    <row r="26" spans="1:5" ht="15" x14ac:dyDescent="0.2">
      <c r="A26" s="376"/>
      <c r="B26" s="376"/>
      <c r="C26" s="376"/>
      <c r="D26" s="376"/>
    </row>
    <row r="27" spans="1:5" ht="15" x14ac:dyDescent="0.2">
      <c r="A27" s="376"/>
      <c r="B27" s="376"/>
      <c r="C27" s="376"/>
      <c r="D27" s="376"/>
    </row>
    <row r="28" spans="1:5" ht="15" x14ac:dyDescent="0.2">
      <c r="A28" s="376"/>
      <c r="B28" s="376"/>
      <c r="C28" s="376"/>
      <c r="D28" s="376"/>
    </row>
    <row r="29" spans="1:5" ht="15" x14ac:dyDescent="0.2">
      <c r="A29" s="376"/>
      <c r="B29" s="376"/>
      <c r="C29" s="376"/>
      <c r="D29" s="376"/>
    </row>
    <row r="30" spans="1:5" ht="15" x14ac:dyDescent="0.2">
      <c r="A30" s="376"/>
      <c r="B30" s="376"/>
      <c r="C30" s="376"/>
      <c r="D30" s="376"/>
    </row>
    <row r="31" spans="1:5" ht="15" x14ac:dyDescent="0.2">
      <c r="A31" s="376"/>
      <c r="B31" s="376"/>
      <c r="C31" s="376"/>
      <c r="D31" s="376"/>
      <c r="E31" s="109"/>
    </row>
    <row r="32" spans="1:5" ht="15" x14ac:dyDescent="0.2">
      <c r="A32" s="235"/>
      <c r="B32" s="235"/>
      <c r="C32" s="235"/>
      <c r="D32" s="235"/>
    </row>
    <row r="33" spans="1:4" ht="15" x14ac:dyDescent="0.2">
      <c r="A33" s="235"/>
      <c r="B33" s="235"/>
      <c r="C33" s="235"/>
      <c r="D33" s="235"/>
    </row>
    <row r="34" spans="1:4" ht="15" x14ac:dyDescent="0.2">
      <c r="A34" s="235"/>
      <c r="B34" s="235"/>
      <c r="C34" s="235"/>
      <c r="D34" s="235"/>
    </row>
    <row r="35" spans="1:4" ht="15" x14ac:dyDescent="0.2">
      <c r="A35" s="235"/>
      <c r="B35" s="235"/>
      <c r="C35" s="235"/>
      <c r="D35" s="235"/>
    </row>
    <row r="36" spans="1:4" ht="15" x14ac:dyDescent="0.2">
      <c r="A36" s="235"/>
      <c r="B36" s="235"/>
      <c r="C36" s="235"/>
      <c r="D36" s="235"/>
    </row>
  </sheetData>
  <mergeCells count="10">
    <mergeCell ref="E4:E5"/>
    <mergeCell ref="F4:F5"/>
    <mergeCell ref="A1:F1"/>
    <mergeCell ref="A2:F2"/>
    <mergeCell ref="A3:B3"/>
    <mergeCell ref="C3:F3"/>
    <mergeCell ref="A4:A5"/>
    <mergeCell ref="B4:B5"/>
    <mergeCell ref="C4:C5"/>
    <mergeCell ref="D4:D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14</vt:i4>
      </vt:variant>
    </vt:vector>
  </HeadingPairs>
  <TitlesOfParts>
    <vt:vector size="38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</vt:lpstr>
      <vt:lpstr>14. közvetett támogatások</vt:lpstr>
      <vt:lpstr>15. támogatások </vt:lpstr>
      <vt:lpstr>16. melléklet</vt:lpstr>
      <vt:lpstr>17. melléklet</vt:lpstr>
      <vt:lpstr>1.tájékoztató kimutatás (3)</vt:lpstr>
      <vt:lpstr>2.Tájékoztató kimutatás (2)</vt:lpstr>
      <vt:lpstr>3. Tájékoztató kimutatás</vt:lpstr>
      <vt:lpstr>4.Tájékoztató kimutatás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2018-07-13T11:18:06Z</cp:lastPrinted>
  <dcterms:created xsi:type="dcterms:W3CDTF">1998-12-06T10:54:59Z</dcterms:created>
  <dcterms:modified xsi:type="dcterms:W3CDTF">2018-07-13T11:29:42Z</dcterms:modified>
</cp:coreProperties>
</file>