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7\RM\Marcali\"/>
    </mc:Choice>
  </mc:AlternateContent>
  <bookViews>
    <workbookView xWindow="0" yWindow="0" windowWidth="19200" windowHeight="11370" firstSheet="14" activeTab="16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" sheetId="68" r:id="rId7"/>
    <sheet name="7.  felújítás (2)" sheetId="80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2)" sheetId="73" r:id="rId14"/>
    <sheet name="12. melléklet többéves" sheetId="76" r:id="rId15"/>
    <sheet name="13. sz.melléklet ütemterv" sheetId="63" r:id="rId16"/>
    <sheet name="14. közvetett támogatások" sheetId="49" r:id="rId17"/>
    <sheet name="15. támogatások " sheetId="47" r:id="rId18"/>
    <sheet name="16. melléklet" sheetId="50" r:id="rId19"/>
    <sheet name="17. melléklet" sheetId="51" r:id="rId20"/>
    <sheet name="1.tájékoztató kimutatás (2)" sheetId="71" r:id="rId21"/>
    <sheet name="2.Tájékoztató kimutatás (2)" sheetId="72" r:id="rId22"/>
    <sheet name="3.Tájékoztató kimutatás" sheetId="79" r:id="rId23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többéves'!$A$1:$N$15</definedName>
    <definedName name="_xlnm.Print_Area" localSheetId="15">'13. sz.melléklet ütemterv'!$A$1:$O$27</definedName>
    <definedName name="_xlnm.Print_Area" localSheetId="21">'2.Tájékoztató kimutatás (2)'!$A$1:$AC$29</definedName>
    <definedName name="_xlnm.Print_Area" localSheetId="2">'3.Intézményi bevételek (2)'!$A$1:$J$38</definedName>
    <definedName name="_xlnm.Print_Area" localSheetId="3">'4.Intézményi kiadások (2)'!$A$1:$J$26</definedName>
    <definedName name="_xlnm.Print_Area" localSheetId="4">'5.1 Önkormányzat bevétele (2)'!$A$1:$F$51</definedName>
    <definedName name="_xlnm.Print_Area" localSheetId="5">'5.2 Önkormányzat kiadása (3)'!$A$1:$I$91</definedName>
    <definedName name="_xlnm.Print_Area" localSheetId="6">'6. beruházás'!$A$1:$G$61</definedName>
    <definedName name="_xlnm.Print_Area" localSheetId="9">'9.1.mell működés mérleg'!$A$1:$F$22</definedName>
    <definedName name="_xlnm.Print_Area" localSheetId="10">'9.2.mell felhalm mérleg'!$A$1:$F$21</definedName>
  </definedNames>
  <calcPr calcId="171027"/>
</workbook>
</file>

<file path=xl/calcChain.xml><?xml version="1.0" encoding="utf-8"?>
<calcChain xmlns="http://schemas.openxmlformats.org/spreadsheetml/2006/main">
  <c r="O17" i="63" l="1"/>
  <c r="C22" i="40" l="1"/>
  <c r="D22" i="40"/>
  <c r="C23" i="40"/>
  <c r="D23" i="40"/>
  <c r="C7" i="40"/>
  <c r="F14" i="80" l="1"/>
  <c r="D19" i="64"/>
  <c r="E14" i="80" l="1"/>
  <c r="D14" i="80"/>
  <c r="D60" i="68"/>
  <c r="E60" i="68"/>
  <c r="D28" i="68"/>
  <c r="E28" i="68"/>
  <c r="E14" i="68"/>
  <c r="D14" i="68"/>
  <c r="C14" i="80" l="1"/>
  <c r="C28" i="68"/>
  <c r="C13" i="64"/>
  <c r="E9" i="73" l="1"/>
  <c r="D78" i="65" l="1"/>
  <c r="C9" i="71"/>
  <c r="D16" i="64"/>
  <c r="D7" i="40" s="1"/>
  <c r="D13" i="64"/>
  <c r="F28" i="68" l="1"/>
  <c r="D44" i="65" l="1"/>
  <c r="C44" i="65"/>
  <c r="C76" i="65" s="1"/>
  <c r="F60" i="68" l="1"/>
  <c r="C60" i="68"/>
  <c r="C14" i="68"/>
  <c r="D20" i="40" l="1"/>
  <c r="C14" i="39"/>
  <c r="D9" i="71"/>
  <c r="C88" i="65" l="1"/>
  <c r="D76" i="65"/>
  <c r="C49" i="64"/>
  <c r="E14" i="73" l="1"/>
  <c r="D9" i="73"/>
  <c r="D14" i="73" s="1"/>
  <c r="E9" i="50" l="1"/>
  <c r="E7" i="50"/>
  <c r="D14" i="39" l="1"/>
  <c r="D49" i="64"/>
  <c r="D14" i="40" s="1"/>
  <c r="D45" i="64"/>
  <c r="D13" i="40" s="1"/>
  <c r="D33" i="40" s="1"/>
  <c r="C8" i="43" s="1"/>
  <c r="D42" i="64"/>
  <c r="D12" i="40" s="1"/>
  <c r="D32" i="40" s="1"/>
  <c r="C10" i="42" s="1"/>
  <c r="D39" i="64"/>
  <c r="D37" i="64"/>
  <c r="D10" i="40" s="1"/>
  <c r="D24" i="64"/>
  <c r="D8" i="40"/>
  <c r="D41" i="65"/>
  <c r="D9" i="39" s="1"/>
  <c r="D30" i="39" s="1"/>
  <c r="F9" i="42" s="1"/>
  <c r="D9" i="65"/>
  <c r="D11" i="65"/>
  <c r="D19" i="65"/>
  <c r="D22" i="65"/>
  <c r="D27" i="65"/>
  <c r="D10" i="39"/>
  <c r="D31" i="39" s="1"/>
  <c r="F10" i="42" s="1"/>
  <c r="D88" i="65"/>
  <c r="D82" i="65"/>
  <c r="D11" i="39" s="1"/>
  <c r="D33" i="39" s="1"/>
  <c r="AC26" i="72"/>
  <c r="AC22" i="72"/>
  <c r="AC19" i="72"/>
  <c r="AC12" i="72"/>
  <c r="AC9" i="72"/>
  <c r="D12" i="71"/>
  <c r="D13" i="71" s="1"/>
  <c r="H13" i="62"/>
  <c r="G13" i="62"/>
  <c r="F13" i="62"/>
  <c r="D6" i="40"/>
  <c r="D26" i="40" s="1"/>
  <c r="D32" i="39"/>
  <c r="D17" i="39"/>
  <c r="D16" i="39"/>
  <c r="D36" i="39"/>
  <c r="D13" i="39"/>
  <c r="D12" i="39"/>
  <c r="D7" i="39"/>
  <c r="D6" i="39"/>
  <c r="D11" i="40"/>
  <c r="D31" i="40" s="1"/>
  <c r="C7" i="43" s="1"/>
  <c r="D17" i="40"/>
  <c r="D16" i="40"/>
  <c r="F11" i="66"/>
  <c r="D26" i="64" l="1"/>
  <c r="E6" i="50"/>
  <c r="D46" i="64"/>
  <c r="D50" i="64" s="1"/>
  <c r="F6" i="43"/>
  <c r="D28" i="40"/>
  <c r="C6" i="43" s="1"/>
  <c r="C19" i="43" s="1"/>
  <c r="H5" i="44" s="1"/>
  <c r="D15" i="40"/>
  <c r="D28" i="65"/>
  <c r="D8" i="39" s="1"/>
  <c r="D5" i="39" s="1"/>
  <c r="AC27" i="72"/>
  <c r="D18" i="39"/>
  <c r="AC29" i="72"/>
  <c r="D9" i="40"/>
  <c r="D5" i="40" s="1"/>
  <c r="C6" i="42"/>
  <c r="D15" i="39"/>
  <c r="F15" i="79"/>
  <c r="B15" i="79"/>
  <c r="D29" i="40" l="1"/>
  <c r="C8" i="42" s="1"/>
  <c r="D83" i="65"/>
  <c r="D89" i="65" s="1"/>
  <c r="C32" i="39"/>
  <c r="O18" i="63" l="1"/>
  <c r="O14" i="63"/>
  <c r="C25" i="78" l="1"/>
  <c r="G19" i="78"/>
  <c r="B19" i="78"/>
  <c r="C39" i="64" l="1"/>
  <c r="C78" i="65" l="1"/>
  <c r="B35" i="66"/>
  <c r="C36" i="39"/>
  <c r="C41" i="65"/>
  <c r="C9" i="39" s="1"/>
  <c r="C30" i="39" s="1"/>
  <c r="E9" i="42" s="1"/>
  <c r="C10" i="39"/>
  <c r="C31" i="39" s="1"/>
  <c r="E10" i="42" s="1"/>
  <c r="C24" i="64"/>
  <c r="C26" i="64" s="1"/>
  <c r="J22" i="66"/>
  <c r="I22" i="66"/>
  <c r="C24" i="40" s="1"/>
  <c r="C21" i="40" s="1"/>
  <c r="D13" i="62"/>
  <c r="C13" i="62"/>
  <c r="F13" i="51"/>
  <c r="C22" i="67"/>
  <c r="D22" i="67"/>
  <c r="C25" i="39" s="1"/>
  <c r="E22" i="67"/>
  <c r="E24" i="67" s="1"/>
  <c r="E11" i="67"/>
  <c r="E13" i="67" s="1"/>
  <c r="F11" i="67"/>
  <c r="G11" i="67"/>
  <c r="G13" i="67" s="1"/>
  <c r="H11" i="67"/>
  <c r="C11" i="67"/>
  <c r="D21" i="39" s="1"/>
  <c r="F13" i="66"/>
  <c r="C11" i="66"/>
  <c r="C12" i="71"/>
  <c r="C13" i="71" s="1"/>
  <c r="C19" i="64"/>
  <c r="E9" i="49"/>
  <c r="D9" i="49"/>
  <c r="D26" i="63"/>
  <c r="E26" i="63"/>
  <c r="F26" i="63"/>
  <c r="G26" i="63"/>
  <c r="H26" i="63"/>
  <c r="I26" i="63"/>
  <c r="J26" i="63"/>
  <c r="K26" i="63"/>
  <c r="L26" i="63"/>
  <c r="M26" i="63"/>
  <c r="N26" i="63"/>
  <c r="O25" i="63"/>
  <c r="C26" i="63"/>
  <c r="O7" i="63"/>
  <c r="E10" i="76"/>
  <c r="F10" i="76"/>
  <c r="G10" i="76"/>
  <c r="H10" i="76"/>
  <c r="B22" i="67"/>
  <c r="C24" i="39" s="1"/>
  <c r="D11" i="67"/>
  <c r="D13" i="67" s="1"/>
  <c r="B11" i="67"/>
  <c r="C21" i="39" s="1"/>
  <c r="D11" i="66"/>
  <c r="D13" i="66" s="1"/>
  <c r="B11" i="66"/>
  <c r="I18" i="67"/>
  <c r="C14" i="40"/>
  <c r="O11" i="63"/>
  <c r="O13" i="63"/>
  <c r="O9" i="63"/>
  <c r="O8" i="63"/>
  <c r="C6" i="40"/>
  <c r="C17" i="39"/>
  <c r="C7" i="39"/>
  <c r="C16" i="39"/>
  <c r="C6" i="39"/>
  <c r="C13" i="39"/>
  <c r="C17" i="40"/>
  <c r="C16" i="40"/>
  <c r="AB26" i="72"/>
  <c r="AB22" i="72"/>
  <c r="AB19" i="72"/>
  <c r="AB12" i="72"/>
  <c r="AB9" i="72"/>
  <c r="J23" i="67"/>
  <c r="I23" i="67"/>
  <c r="H22" i="67"/>
  <c r="H24" i="67" s="1"/>
  <c r="G22" i="67"/>
  <c r="G24" i="67" s="1"/>
  <c r="F22" i="67"/>
  <c r="J21" i="67"/>
  <c r="I21" i="67"/>
  <c r="J20" i="67"/>
  <c r="I20" i="67"/>
  <c r="J19" i="67"/>
  <c r="I19" i="67"/>
  <c r="J18" i="67"/>
  <c r="J17" i="67"/>
  <c r="I17" i="67"/>
  <c r="J11" i="67"/>
  <c r="J13" i="67" s="1"/>
  <c r="I11" i="67"/>
  <c r="I13" i="67" s="1"/>
  <c r="C22" i="39"/>
  <c r="C35" i="66"/>
  <c r="C33" i="66"/>
  <c r="B33" i="66"/>
  <c r="C32" i="66"/>
  <c r="B32" i="66"/>
  <c r="C31" i="66"/>
  <c r="B31" i="66"/>
  <c r="C30" i="66"/>
  <c r="B30" i="66"/>
  <c r="C29" i="66"/>
  <c r="B29" i="66"/>
  <c r="H22" i="66"/>
  <c r="H24" i="66" s="1"/>
  <c r="G22" i="66"/>
  <c r="G24" i="66" s="1"/>
  <c r="F22" i="66"/>
  <c r="F24" i="66" s="1"/>
  <c r="E22" i="66"/>
  <c r="E24" i="66" s="1"/>
  <c r="D22" i="66"/>
  <c r="D24" i="66" s="1"/>
  <c r="C22" i="66"/>
  <c r="C24" i="66" s="1"/>
  <c r="B22" i="66"/>
  <c r="B24" i="66" s="1"/>
  <c r="J11" i="66"/>
  <c r="D27" i="40" s="1"/>
  <c r="C7" i="42" s="1"/>
  <c r="I11" i="66"/>
  <c r="H11" i="66"/>
  <c r="H13" i="66" s="1"/>
  <c r="G11" i="66"/>
  <c r="G13" i="66" s="1"/>
  <c r="E11" i="66"/>
  <c r="E13" i="66" s="1"/>
  <c r="C82" i="65"/>
  <c r="C11" i="39" s="1"/>
  <c r="C33" i="39" s="1"/>
  <c r="E6" i="43" s="1"/>
  <c r="C27" i="65"/>
  <c r="C22" i="65"/>
  <c r="W19" i="65"/>
  <c r="C19" i="65"/>
  <c r="C11" i="65"/>
  <c r="C9" i="65"/>
  <c r="C45" i="64"/>
  <c r="C13" i="40" s="1"/>
  <c r="C33" i="40" s="1"/>
  <c r="B8" i="43" s="1"/>
  <c r="C42" i="64"/>
  <c r="C12" i="40" s="1"/>
  <c r="C32" i="40" s="1"/>
  <c r="B10" i="42" s="1"/>
  <c r="C11" i="40"/>
  <c r="C31" i="40" s="1"/>
  <c r="B7" i="43" s="1"/>
  <c r="C37" i="64"/>
  <c r="C10" i="40" s="1"/>
  <c r="C16" i="64"/>
  <c r="O21" i="63"/>
  <c r="O22" i="63"/>
  <c r="O23" i="63"/>
  <c r="O24" i="63"/>
  <c r="O12" i="63"/>
  <c r="O20" i="63"/>
  <c r="O19" i="63"/>
  <c r="N15" i="63"/>
  <c r="M15" i="63"/>
  <c r="L15" i="63"/>
  <c r="K15" i="63"/>
  <c r="J15" i="63"/>
  <c r="I15" i="63"/>
  <c r="H15" i="63"/>
  <c r="G15" i="63"/>
  <c r="F15" i="63"/>
  <c r="E15" i="63"/>
  <c r="D15" i="63"/>
  <c r="C15" i="63"/>
  <c r="O10" i="63"/>
  <c r="O6" i="63"/>
  <c r="O5" i="63"/>
  <c r="E13" i="62"/>
  <c r="I9" i="44"/>
  <c r="I10" i="44"/>
  <c r="I11" i="44"/>
  <c r="D25" i="43"/>
  <c r="B25" i="43"/>
  <c r="D13" i="51"/>
  <c r="E11" i="50"/>
  <c r="C9" i="49"/>
  <c r="C8" i="47"/>
  <c r="D8" i="47"/>
  <c r="E25" i="43"/>
  <c r="I24" i="66"/>
  <c r="B11" i="42" s="1"/>
  <c r="D24" i="67"/>
  <c r="B13" i="67"/>
  <c r="C15" i="40" l="1"/>
  <c r="C8" i="40"/>
  <c r="C46" i="64"/>
  <c r="B13" i="66"/>
  <c r="C30" i="40"/>
  <c r="B9" i="42" s="1"/>
  <c r="C23" i="39"/>
  <c r="C20" i="39" s="1"/>
  <c r="C13" i="67"/>
  <c r="F24" i="67"/>
  <c r="D25" i="39"/>
  <c r="D35" i="39" s="1"/>
  <c r="F8" i="43" s="1"/>
  <c r="C24" i="67"/>
  <c r="D24" i="39"/>
  <c r="D34" i="39" s="1"/>
  <c r="F7" i="43" s="1"/>
  <c r="B34" i="66"/>
  <c r="I13" i="66"/>
  <c r="C27" i="40"/>
  <c r="B7" i="42" s="1"/>
  <c r="J13" i="66"/>
  <c r="C13" i="66"/>
  <c r="J24" i="66"/>
  <c r="C11" i="42" s="1"/>
  <c r="G8" i="44" s="1"/>
  <c r="I8" i="44" s="1"/>
  <c r="D24" i="40"/>
  <c r="H13" i="67"/>
  <c r="D23" i="39"/>
  <c r="D29" i="39" s="1"/>
  <c r="F8" i="42" s="1"/>
  <c r="F13" i="67"/>
  <c r="D22" i="39"/>
  <c r="D28" i="39" s="1"/>
  <c r="F7" i="42" s="1"/>
  <c r="D27" i="39"/>
  <c r="F6" i="42" s="1"/>
  <c r="D20" i="39"/>
  <c r="D26" i="39" s="1"/>
  <c r="I22" i="67"/>
  <c r="AB27" i="72"/>
  <c r="AB29" i="72" s="1"/>
  <c r="C12" i="39"/>
  <c r="C34" i="39" s="1"/>
  <c r="E7" i="43" s="1"/>
  <c r="C34" i="40"/>
  <c r="C34" i="66"/>
  <c r="C28" i="65"/>
  <c r="O26" i="63"/>
  <c r="O15" i="63"/>
  <c r="J22" i="67"/>
  <c r="E10" i="50"/>
  <c r="E14" i="50" s="1"/>
  <c r="C26" i="40"/>
  <c r="B6" i="42"/>
  <c r="C28" i="39"/>
  <c r="E7" i="42" s="1"/>
  <c r="C27" i="39"/>
  <c r="E6" i="42" s="1"/>
  <c r="C18" i="39"/>
  <c r="C15" i="39" s="1"/>
  <c r="C9" i="40"/>
  <c r="C50" i="64"/>
  <c r="B24" i="67"/>
  <c r="I24" i="67" s="1"/>
  <c r="C35" i="39"/>
  <c r="E8" i="43" s="1"/>
  <c r="D34" i="40" l="1"/>
  <c r="D21" i="40"/>
  <c r="D25" i="40" s="1"/>
  <c r="B6" i="43"/>
  <c r="B19" i="43" s="1"/>
  <c r="H13" i="44" s="1"/>
  <c r="C28" i="40"/>
  <c r="J24" i="67"/>
  <c r="C36" i="66"/>
  <c r="B36" i="66"/>
  <c r="F19" i="43"/>
  <c r="C20" i="43" s="1"/>
  <c r="D30" i="40"/>
  <c r="C9" i="42" s="1"/>
  <c r="C20" i="42" s="1"/>
  <c r="C8" i="39"/>
  <c r="C29" i="39" s="1"/>
  <c r="E8" i="42" s="1"/>
  <c r="E20" i="42" s="1"/>
  <c r="C83" i="65"/>
  <c r="C89" i="65" s="1"/>
  <c r="C5" i="39"/>
  <c r="C26" i="39" s="1"/>
  <c r="F20" i="42"/>
  <c r="E19" i="43"/>
  <c r="C29" i="40"/>
  <c r="B8" i="42" s="1"/>
  <c r="B20" i="42" s="1"/>
  <c r="C5" i="40"/>
  <c r="C25" i="40" s="1"/>
  <c r="H6" i="44" l="1"/>
  <c r="G5" i="44"/>
  <c r="G6" i="44"/>
  <c r="I6" i="44" s="1"/>
  <c r="B20" i="43"/>
  <c r="H7" i="44"/>
  <c r="H12" i="44" s="1"/>
  <c r="E20" i="43"/>
  <c r="B21" i="42"/>
  <c r="E21" i="42"/>
  <c r="I5" i="44" l="1"/>
  <c r="G13" i="44"/>
  <c r="I13" i="44" s="1"/>
  <c r="G7" i="44"/>
  <c r="I7" i="44" l="1"/>
  <c r="G12" i="44"/>
  <c r="I12" i="44" s="1"/>
</calcChain>
</file>

<file path=xl/sharedStrings.xml><?xml version="1.0" encoding="utf-8"?>
<sst xmlns="http://schemas.openxmlformats.org/spreadsheetml/2006/main" count="863" uniqueCount="537">
  <si>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</si>
  <si>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</si>
  <si>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</si>
  <si>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</si>
  <si>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</si>
  <si>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</si>
  <si>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Kommunikációs szolgáltatások ( 6 )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</si>
  <si>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</si>
  <si>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</si>
  <si>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</si>
  <si>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</si>
  <si>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</si>
  <si>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</si>
  <si>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</si>
  <si>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</si>
  <si>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</si>
  <si>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</si>
  <si>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</si>
  <si>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</si>
  <si>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</si>
  <si>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</si>
  <si>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Egyéb felhalmozásii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</si>
  <si>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</si>
  <si>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</si>
  <si>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</si>
  <si>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</si>
  <si>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</si>
  <si>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Felhalmozási célú támogatások államháztartáson belülről</t>
  </si>
  <si>
    <t xml:space="preserve">            Működési célú támogatások államháztartáson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</si>
  <si>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</si>
  <si>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</si>
  <si>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</si>
  <si>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</si>
  <si>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</si>
  <si>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</si>
  <si>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</si>
  <si>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</si>
  <si>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</si>
  <si>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</si>
  <si>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</si>
  <si>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</si>
  <si>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</si>
  <si>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</si>
  <si>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</si>
  <si>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</si>
  <si>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</si>
  <si>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</si>
  <si>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</si>
  <si>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</si>
  <si>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</si>
  <si>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</si>
  <si>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</si>
  <si>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</si>
  <si>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</si>
  <si>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</si>
  <si>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</si>
  <si>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</si>
  <si>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</si>
  <si>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</si>
  <si>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</si>
  <si>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</si>
  <si>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</si>
  <si>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</si>
  <si>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</si>
  <si>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</si>
  <si>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</si>
  <si>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</si>
  <si>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</si>
  <si>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</si>
  <si>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</si>
  <si>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</si>
  <si>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</si>
  <si>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</si>
  <si>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Díjak, pótlékok, bírságok</t>
  </si>
  <si>
    <t>Tárgyi eszközök, immateriális javak, vagyoni érétkű jog értékesítése, vagyonhasznosításból származó bevétel</t>
  </si>
  <si>
    <t>Saját bevételek összesen (1+….+4)</t>
  </si>
  <si>
    <t>Előző években keletkezett tárgyévet terhelő fizetési kötelezettség  ( 8+9)</t>
  </si>
  <si>
    <t>Felvett hitel, és annak tőketartozása</t>
  </si>
  <si>
    <t>Hitelviszonyt megtestesítő értékpapír, kötvény</t>
  </si>
  <si>
    <t>Bevételek és kötelezettségek aránya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</si>
  <si>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</si>
  <si>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</si>
  <si>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</si>
  <si>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</si>
  <si>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</si>
  <si>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</si>
  <si>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</si>
  <si>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</si>
  <si>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</si>
  <si>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</si>
  <si>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</si>
  <si>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</si>
  <si>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Népességnyilvántartás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</si>
  <si>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</si>
  <si>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</si>
  <si>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</si>
  <si>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</si>
  <si>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</si>
  <si>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</si>
  <si>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</si>
  <si>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</si>
  <si>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>Egyéb felhalmozásii célú kiadás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</si>
  <si>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</si>
  <si>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</si>
  <si>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</si>
  <si>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</si>
  <si>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</si>
  <si>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</si>
  <si>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</si>
  <si>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</si>
  <si>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</si>
  <si>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</si>
  <si>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</si>
  <si>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</si>
  <si>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</si>
  <si>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</si>
  <si>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</si>
  <si>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</si>
  <si>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</si>
  <si>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</si>
  <si>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</si>
  <si>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</si>
  <si>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</si>
  <si>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</si>
  <si>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</si>
  <si>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</si>
  <si>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</si>
  <si>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</si>
  <si>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</si>
  <si>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</si>
  <si>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</si>
  <si>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</si>
  <si>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</si>
  <si>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</si>
  <si>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</si>
  <si>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</si>
  <si>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</si>
  <si>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</si>
  <si>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</si>
  <si>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</si>
  <si>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</si>
  <si>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</si>
  <si>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</si>
  <si>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</si>
  <si>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</si>
  <si>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</si>
  <si>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</si>
  <si>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</si>
  <si>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</si>
  <si>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</si>
  <si>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</si>
  <si>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</si>
  <si>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</si>
  <si>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</si>
  <si>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</si>
  <si>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</si>
  <si>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</si>
  <si>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</si>
  <si>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</si>
  <si>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</si>
  <si>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</si>
  <si>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</si>
  <si>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</si>
  <si>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</si>
  <si>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</si>
  <si>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</si>
  <si>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</si>
  <si>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</si>
  <si>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</si>
  <si>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</si>
  <si>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</si>
  <si>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</si>
  <si>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</si>
  <si>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</si>
  <si>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</si>
  <si>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</si>
  <si>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</si>
  <si>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</si>
  <si>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</si>
  <si>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</si>
  <si>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KÖZLEKEDÉSI ÁGAZAT</t>
  </si>
  <si>
    <t>III.</t>
  </si>
  <si>
    <t>SZOCIÁLIS-, ÉS HUMÁN SZOLGÁLTATÁS, IGAZGATÁS</t>
  </si>
  <si>
    <t>13.</t>
  </si>
  <si>
    <t>Költségvetés készítő program upgrade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</si>
  <si>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</si>
  <si>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</si>
  <si>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</si>
  <si>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</si>
  <si>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</si>
  <si>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</si>
  <si>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</si>
  <si>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</si>
  <si>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>Ebből:Önként vállalt feladat</t>
  </si>
  <si>
    <t xml:space="preserve">GAMESZ  </t>
  </si>
  <si>
    <t xml:space="preserve">Kulturális Közp. </t>
  </si>
  <si>
    <t xml:space="preserve">Városi Könyvtár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</si>
  <si>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</si>
  <si>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</si>
  <si>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</si>
  <si>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</si>
  <si>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</si>
  <si>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</si>
  <si>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</si>
  <si>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</si>
  <si>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</si>
  <si>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</si>
  <si>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</si>
  <si>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</si>
  <si>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</si>
  <si>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Választókerületi alap támogatása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</si>
  <si>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</si>
  <si>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</si>
  <si>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</si>
  <si>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</si>
  <si>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</si>
  <si>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</si>
  <si>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</si>
  <si>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</si>
  <si>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</si>
  <si>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</si>
  <si>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</si>
  <si>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</si>
  <si>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</si>
  <si>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</si>
  <si>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</si>
  <si>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</si>
  <si>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</si>
  <si>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</si>
  <si>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</si>
  <si>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</si>
  <si>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</si>
  <si>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</si>
  <si>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</si>
  <si>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</si>
  <si>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</si>
  <si>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</si>
  <si>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Kulturális Központ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</si>
  <si>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</si>
  <si>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</si>
  <si>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</si>
  <si>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</si>
  <si>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</si>
  <si>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Általános polgármeseri alap</t>
  </si>
  <si>
    <t>Müködési célú kölcsön nyújtása államháztartáson kivülre</t>
  </si>
  <si>
    <t>Felhalmozási célú kölcsönök nyújtása államháztartáson kívülre</t>
  </si>
  <si>
    <t>Felhalmozási célú péneszközátadás / munkáltatói kölcsön /</t>
  </si>
  <si>
    <t>Móra utca parkoló II. ütem építése Széchenyi u. 25.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</si>
  <si>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</si>
  <si>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</si>
  <si>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</si>
  <si>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</si>
  <si>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</si>
  <si>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</si>
  <si>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</si>
  <si>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</si>
  <si>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</si>
  <si>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</si>
  <si>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</si>
  <si>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</si>
  <si>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</si>
  <si>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</si>
  <si>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</si>
  <si>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</si>
  <si>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</si>
  <si>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</si>
  <si>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</si>
  <si>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</si>
  <si>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</si>
  <si>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</si>
  <si>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</si>
  <si>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</si>
  <si>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</si>
  <si>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</si>
  <si>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</si>
  <si>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</si>
  <si>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</si>
  <si>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</si>
  <si>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Költségvetési kiadások összesen (1+2+24 )</t>
  </si>
  <si>
    <t>Marcali Város Önkormányzata többéves kihatással járó döntésekből származó kötelezettségei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</si>
  <si>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</si>
  <si>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</si>
  <si>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</si>
  <si>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</si>
  <si>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</si>
  <si>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</si>
  <si>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 évenkénti bontásban                                                                                                                                                                                                               </t>
  </si>
  <si>
    <t>díj</t>
  </si>
  <si>
    <t xml:space="preserve">Vagyoni típusú adók </t>
  </si>
  <si>
    <t>Választókörzetek fejlesztési feladatai</t>
  </si>
  <si>
    <t>Múzeum köz 4 -10. házszámú társasház mellett parkoló építése, csapadékvíz elvezetéssel, villany és MATÁV kábel kiváltás,</t>
  </si>
  <si>
    <t>Gyóta buszmegálló</t>
  </si>
  <si>
    <t>Bizei temető parkoló</t>
  </si>
  <si>
    <t>Úniós feladatok előkészítése</t>
  </si>
  <si>
    <t>Államháztartáson belüli megelőlegezés visszafizetése</t>
  </si>
  <si>
    <t>Központi, irányító szervi támogatások folyósítása</t>
  </si>
  <si>
    <t>Szolgáltatási kiadások ( 8+…+ 14 )</t>
  </si>
  <si>
    <t>Kiküldetések, reklám- és propagandakiadások ( 16+17 )</t>
  </si>
  <si>
    <t>Különféle befizetések és egyéb dologi kiadások (19+.. +22)</t>
  </si>
  <si>
    <t>Dologi kiadások összesen ( 5+7+15+18+23 )</t>
  </si>
  <si>
    <t>,</t>
  </si>
  <si>
    <t xml:space="preserve">             Finanszírozási kiadás</t>
  </si>
  <si>
    <t xml:space="preserve">            Finanszírozási bevétel</t>
  </si>
  <si>
    <t>megelőlegezés visszafizetése</t>
  </si>
  <si>
    <t>Marcali Város Önkormányzata EU támogatással megvalósuló programairól, projektjeiről</t>
  </si>
  <si>
    <t>Szállítói és egyéb kötelezettség</t>
  </si>
  <si>
    <t>Finanszírozási kiadás</t>
  </si>
  <si>
    <t>Pénzmaradvány</t>
  </si>
  <si>
    <t>ingatlanértékesítés</t>
  </si>
  <si>
    <t>TOP-1.1.3-15</t>
  </si>
  <si>
    <t>TOP-4.3.1-15</t>
  </si>
  <si>
    <t>TOP-5.2.1-15</t>
  </si>
  <si>
    <t>Kiadási előirányzatok</t>
  </si>
  <si>
    <t>Településrészeknek nyújtott  támogatása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</si>
  <si>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</si>
  <si>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</si>
  <si>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</si>
  <si>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</si>
  <si>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Marcali Turul Íjász Egyesület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</si>
  <si>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</si>
  <si>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</si>
  <si>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</si>
  <si>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2014, 2016</t>
  </si>
  <si>
    <t>Marcali Város Önkormányzata   irányítása alá tartozó költségvetési szervek 2017. évi bevételi előirányzatai                                          ezer Ft</t>
  </si>
  <si>
    <t>2017. évi  előirányzat</t>
  </si>
  <si>
    <t>Marcali Város Önkormányzata   irányítása alá tartozó költségvetési szervek 2017. évi kiadási előirányzatai                                          ezer Ft</t>
  </si>
  <si>
    <t>Marcali Város Önkormányzatának 2017. évi bevételi előirányzatai</t>
  </si>
  <si>
    <t>Marcali Város Önkormányzatának 2017. évi kiadási előirányzatai</t>
  </si>
  <si>
    <t>Marcali Város Önkormányzata 2017. évi beruházási kiadások előirányzatai</t>
  </si>
  <si>
    <t>2017. évi előirányzat</t>
  </si>
  <si>
    <t>Marcali Város Önkormányzata, és irányítása alá tartozó költségvetési szervek 2017. évi engedélyezett létszám előirányzatai</t>
  </si>
  <si>
    <t xml:space="preserve">2017. évi kv. engedélyezett létszámkeret </t>
  </si>
  <si>
    <t>Marcali Város Önkormányzata, és irányítása alá tartozó költségvetési szervek 2017. évi működési célú bevételei és  kiadásai</t>
  </si>
  <si>
    <t>Marcali Város Önkormányzata, és irányítása alá tartozó költségvetési szervek 2017. évi felhalmozási célú bevételei és  kiadásai</t>
  </si>
  <si>
    <t>Marcali Város Önkormányzata, és irányítása alá tartozó költségvetési szervek 2017. évi összevont költségvetési mérlege</t>
  </si>
  <si>
    <t xml:space="preserve">Marcali Város Önkormányzata 2017. évi általános és céltartalék előirányzata                      </t>
  </si>
  <si>
    <t xml:space="preserve">Marcali Város Önkormányzata, és irányítása alá tartozó költségvetési szervek  előirányzati ütemterve 2017.évre                         </t>
  </si>
  <si>
    <t>Marcali Város Önkormányzata által 2017. évben ellátandó, önként vállalt feladatai, és államigazgatási feladatai       e Ft</t>
  </si>
  <si>
    <t>Marcali Közös Önkormányzati Hivatal 2017.évi bevételei</t>
  </si>
  <si>
    <t>Marcali Közös Önkormányzati Hivatal 2017. évi kiadási előirányzatai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</si>
  <si>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</si>
  <si>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</si>
  <si>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</si>
  <si>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</si>
  <si>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</si>
  <si>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</si>
  <si>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</si>
  <si>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</si>
  <si>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</si>
  <si>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</si>
  <si>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Egészségügyi és Szociális Bizottság által megítélt támogatás</t>
  </si>
  <si>
    <t>Sport u. felújítás / csapadékvízelvezetés/</t>
  </si>
  <si>
    <t xml:space="preserve">Marcali, Focska kanyartól nyugatra eső ingatlanok vízellátása </t>
  </si>
  <si>
    <t>Marcali Keleti Iparterület fejlesztése</t>
  </si>
  <si>
    <t>Központi konyha korszerűsítése</t>
  </si>
  <si>
    <t>Megújuló és fenntartható város aktív kulturális és sportélettel</t>
  </si>
  <si>
    <t>Bernáth Aurél Galéria turisztikai fejlesztése</t>
  </si>
  <si>
    <t>Központi óvoda korszerűsítése</t>
  </si>
  <si>
    <t>Noszlopy Gáspár Általános Iskola energetikai korszerűsítése</t>
  </si>
  <si>
    <t>Szociális alapszolgáltatások működési feltételeinek fejlesztése Marcaliban</t>
  </si>
  <si>
    <t>Dózsa György utcai szegregátum rehabilitációja (ERFA-Infra)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</si>
  <si>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</si>
  <si>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</si>
  <si>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</si>
  <si>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</si>
  <si>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</si>
  <si>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</si>
  <si>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TOP-1.4.1-15</t>
  </si>
  <si>
    <t>Felhalmozási célú támogatás á.h. belülről</t>
  </si>
  <si>
    <t>Felhalmozási célú, támogatásértékű kiadás</t>
  </si>
  <si>
    <t xml:space="preserve">2017. évi eszközhasználati díj </t>
  </si>
  <si>
    <t xml:space="preserve">2016-2017. évi eszközhasználati díj </t>
  </si>
  <si>
    <t>Rendezési terv II. ütem</t>
  </si>
  <si>
    <t>Pénzügyi lizing</t>
  </si>
  <si>
    <t>Kamerarendszer bérleti díj</t>
  </si>
  <si>
    <t>pénzügyi lizing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</si>
  <si>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</si>
  <si>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</si>
  <si>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</si>
  <si>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</si>
  <si>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Konzorciumi partner (támogatási összeg HUF)</t>
  </si>
  <si>
    <t>Eddig kifizetett összeg (tervezés, értékbecslés, stb.)</t>
  </si>
  <si>
    <t>Pályázatot készítette</t>
  </si>
  <si>
    <t>Önerő</t>
  </si>
  <si>
    <t>TOP-1.1.1-15-SO1</t>
  </si>
  <si>
    <t>---</t>
  </si>
  <si>
    <t>Balogh és Társa Kft. 114.300 HUF</t>
  </si>
  <si>
    <t>TOP-1.1.3-15-SO1</t>
  </si>
  <si>
    <t>Marcali Közös Önkormányzati Hivatal (1.550.000)</t>
  </si>
  <si>
    <t>TOP-1.4.1-15-SO1</t>
  </si>
  <si>
    <t>Somogy Megyei Önkormányzat (3.175.000), Marcali Közös Önkormányzati Hivatal (12.293.600)</t>
  </si>
  <si>
    <t>Gáspár Mérnöki Iroda Kft. 2.658.110 HUF</t>
  </si>
  <si>
    <t>Buckahát Kft.</t>
  </si>
  <si>
    <t>TOP-3.2.1-15-SO1</t>
  </si>
  <si>
    <t>Marcali Közös Önkormányzati Hivatal (6.223.000)</t>
  </si>
  <si>
    <t>HLK Systeme Kft. 822.808 HUF, Gáts András 190.500 HUF</t>
  </si>
  <si>
    <t>Széchenyi utcai házi- és gyermekorvosi körzeti rendelők, és védőnői szolgálat épületének korszerűsítése</t>
  </si>
  <si>
    <t>TOP-4.2.1-15-SO1</t>
  </si>
  <si>
    <t>TOP-4.3.1-15-SO1</t>
  </si>
  <si>
    <t>Somogy Megyei Önkormányzat (10.249.916)</t>
  </si>
  <si>
    <t>Gáspár Mérnöki Iroda Kft. 4.452.874 HUF</t>
  </si>
  <si>
    <t>DDRFÜ</t>
  </si>
  <si>
    <t>TOP-5.1.2-15-SO1</t>
  </si>
  <si>
    <t>Marcali Közös Önkormányzati Hivatal (8.747.760), Somogy Megyei Kormányhivatal (288.768.120)</t>
  </si>
  <si>
    <t>TOP-5.2.1-15-SO1</t>
  </si>
  <si>
    <t>Somogy Megyei Önkormányzat (12.829.700), Magyar Máltai Szeretetszolgálat Egyesület (62.379.000), SZESZK (42.962.760)</t>
  </si>
  <si>
    <t xml:space="preserve"> ---</t>
  </si>
  <si>
    <t>TERC költségvetéskészítő program éves díja</t>
  </si>
  <si>
    <t>Dózs és Tavasz u. orvosi rendelők felújítása áthúzódó tétel</t>
  </si>
  <si>
    <t>Horvátkúti szannyvíz szagtalanítás felülvizsgálata tervezés (konc.terhére)</t>
  </si>
  <si>
    <t>Egyéb tételek összesen:</t>
  </si>
  <si>
    <t xml:space="preserve">1. </t>
  </si>
  <si>
    <t xml:space="preserve">            Felhalmozási célú támogatásértékű kiadás</t>
  </si>
  <si>
    <t>Osztalékok,üzemeltetési díjak</t>
  </si>
  <si>
    <t>Ellátottak pénzbeli juttatásai  ( 25+..34 )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</si>
  <si>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</si>
  <si>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</si>
  <si>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</si>
  <si>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Kultúrális Közp. </t>
  </si>
  <si>
    <t>Fecske utca burkolat</t>
  </si>
  <si>
    <t xml:space="preserve">               -  Kölökparádé</t>
  </si>
  <si>
    <t>Bem u. harangláb környékének csapadékvízelvezetése</t>
  </si>
  <si>
    <t xml:space="preserve">Buckahát Kft. </t>
  </si>
  <si>
    <t>Marcali Keleti Iparterület Kft.</t>
  </si>
  <si>
    <t>2017. évi módosított előirányzat</t>
  </si>
  <si>
    <t xml:space="preserve">Marcali Város Önkormányzata, és irányítása alá tartozó költségvetési szervek 2017.évi  bevételi előirányzatai                                                    </t>
  </si>
  <si>
    <t xml:space="preserve">Marcali Város Önkormányzata, és irányítása alá tartozó költségvetési szervek 2017.évi  kiadási előirányzatai                                             </t>
  </si>
  <si>
    <t xml:space="preserve">2017. évi módosított létszámkeret </t>
  </si>
  <si>
    <t>Teljes munkaidőben foglalkoztatott</t>
  </si>
  <si>
    <t>Részmunkaidőben foglalkoztatott</t>
  </si>
  <si>
    <t>2017. évi módosított  előirányzat</t>
  </si>
  <si>
    <t>3. Tájékoztató kimutatás</t>
  </si>
  <si>
    <t>e/Ft</t>
  </si>
  <si>
    <t>Hely megnevezése</t>
  </si>
  <si>
    <t>összeg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</si>
  <si>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</si>
  <si>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</si>
  <si>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</si>
  <si>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</si>
  <si>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</si>
  <si>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</si>
  <si>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</si>
  <si>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</si>
  <si>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</si>
  <si>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</si>
  <si>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</si>
  <si>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</si>
  <si>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</si>
  <si>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Egyéni választó körzeti alap 2017</t>
  </si>
  <si>
    <t>Településrészi  keret 2017</t>
  </si>
  <si>
    <t>Elvonások és befizetések</t>
  </si>
  <si>
    <t>Arculati kézikönyv</t>
  </si>
  <si>
    <t xml:space="preserve">               - Nivomed Úszó Egyesület</t>
  </si>
  <si>
    <t>Likviditási célú hitel törlesztése</t>
  </si>
  <si>
    <t>Beruházások ( 42 )</t>
  </si>
  <si>
    <t>Egyéb felhalmozási célú kiadások (45+46 )</t>
  </si>
  <si>
    <t>Költségvetési kiadások összesen (1+2+24+35+41+43+44+47)</t>
  </si>
  <si>
    <t>Finanszírozási kiadások  ( 49+.. + 52 )</t>
  </si>
  <si>
    <t>Kiadások mindösszesen( 48+53)</t>
  </si>
  <si>
    <t>Likviditási célú hitel felvétel</t>
  </si>
  <si>
    <t>Likviditási célú hitel</t>
  </si>
  <si>
    <t>Szennyvíz közművek rekonstrukciója  /1. Puskás T. u. szennyvízhálózat bővítése ; 2. Lehel u. szennyvízhálózat bővítés  /</t>
  </si>
  <si>
    <t>Működési célú támogatás</t>
  </si>
  <si>
    <t>TOP-1.2.1-16</t>
  </si>
  <si>
    <t>TOP-2.1.2-16</t>
  </si>
  <si>
    <t>Marcali Város Önkormányzata 2017. évi felújítási kiadások előirányzatai</t>
  </si>
  <si>
    <t xml:space="preserve">I. </t>
  </si>
  <si>
    <t>FELÚJÍTÁS</t>
  </si>
  <si>
    <t>Egészségügyi alapellátás és infrastrukturális fejlesztése ( Széchenyi 17-21. Gyermek és felnőtt körzeti rendelők, valamint védőnői szolgálat épület felújítása )</t>
  </si>
  <si>
    <t>TOP-4.1.1-16</t>
  </si>
  <si>
    <t>Ivóvíz és szenyvíz közművek felújítása</t>
  </si>
  <si>
    <t>Alapítványok támogatása</t>
  </si>
  <si>
    <t>TOP-1.2.1-16-SO1</t>
  </si>
  <si>
    <t>TOP-2.1.2-16-SO1</t>
  </si>
  <si>
    <t>TOP-4-1-1-16-SO1</t>
  </si>
  <si>
    <t>I. Fekete Lajos</t>
  </si>
  <si>
    <t>II.sz.gyermek háziorvosi körzet /bútorzat/</t>
  </si>
  <si>
    <t>"</t>
  </si>
  <si>
    <t xml:space="preserve">2016-2017. évi eszközhasználati díj  </t>
  </si>
  <si>
    <t>Liszt F. u. járda</t>
  </si>
  <si>
    <t>átvett pénzeszköz</t>
  </si>
  <si>
    <t>TOP-1.1.1-15: 484.725 e Ft,     BM önerő : 89977</t>
  </si>
  <si>
    <t>Szakkéző Iskola nyílászáró csere</t>
  </si>
  <si>
    <t>Elszámolásból származó bevétel</t>
  </si>
  <si>
    <t>Elvonások és befizetések bevételei</t>
  </si>
  <si>
    <t>Baglas előtti járda</t>
  </si>
  <si>
    <t>Központi temető urnafal</t>
  </si>
  <si>
    <t>Önkormányzatok működési támogatásai (1+…7)</t>
  </si>
  <si>
    <t>Működési célú támogatások államháztartáson belülről (10)</t>
  </si>
  <si>
    <t>Felhalmozási célú támogatások államháztartáson belülről (12)</t>
  </si>
  <si>
    <t>Termékek és szolgáltatások adói (15+..17)</t>
  </si>
  <si>
    <t>Közhatalmi bevételek (14+18+19)</t>
  </si>
  <si>
    <t>Működési bevételek (21+..30)</t>
  </si>
  <si>
    <t>Felhalmozási bevételek (32)</t>
  </si>
  <si>
    <t>Működési célú átvett pénzeszközök ( 34+35)</t>
  </si>
  <si>
    <t>Felhalmozási célú átvett pénzeszközök ( 37 + 38 )</t>
  </si>
  <si>
    <t>Költségvetési bevételek (8+9+11+13+20+31+33+36+39)</t>
  </si>
  <si>
    <t xml:space="preserve">Finanszírozási bevétel (41+42) </t>
  </si>
  <si>
    <t>Bevételek mindösszesen(40+43)</t>
  </si>
  <si>
    <t>Egyéb működési célú kiadások ( 36+..   +40)</t>
  </si>
  <si>
    <t>Beruházások átcsoportosításából</t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</si>
  <si>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Megállapította: 24/2017. (X. 20.) önkormányzati rendelet 3. §-a. Hatályos: 2017. október 21-től.</t>
    </r>
  </si>
  <si>
    <t xml:space="preserve">Móra F. u. ivóvízvezeték, csapadékvízelvezetés rekonstrukció tervezése + 2. 1000 m3- es fogadó udvartéri csővezeték kiváltás - tervezés </t>
  </si>
  <si>
    <t xml:space="preserve">Ivóvíz közművek rekonstrukciója /1. Liszt F. u. ivóvíz rekonstrukció ;  2. 1000 m3- es fogadó udvartéri csővezeték kiváltás -  kivitelezés ; 3. Lehel u. ivóvíz vezeték rekonstrukció + bővítés </t>
  </si>
  <si>
    <t>Marcali utólagos szennyvíz bekötések 2016-2017</t>
  </si>
  <si>
    <t>Marcali-Horvátkút szennyvízhálózat fejlesztése</t>
  </si>
  <si>
    <t xml:space="preserve">Lehel u. ivóvíz - szennyvízhálózat bővítés tervezése </t>
  </si>
  <si>
    <t>Lehel u. villamos ellátás</t>
  </si>
  <si>
    <t>Puskás T. u. aszfaltozás</t>
  </si>
  <si>
    <t>Kültéri fitness eszközök</t>
  </si>
  <si>
    <t>Föld vásárlás( Csalogány u. kerékpárút)</t>
  </si>
  <si>
    <t>Művészeti alkotások</t>
  </si>
  <si>
    <t>Intézmények eszközvásárlása</t>
  </si>
  <si>
    <t>Sztorno számlák technikai rendezése</t>
  </si>
  <si>
    <t>Arany J. utca aszfaltburkolat felújítása</t>
  </si>
  <si>
    <t>7. melléklet  a  /2017. (XII..) önkormányzati rendelethez</t>
  </si>
  <si>
    <r>
      <t xml:space="preserve">  6. melléklet a  /2017. (XII.) önkormányzati rendelethez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</si>
  <si>
    <t>11. melléklet  a  /2017. (XII.) önkormányzati rendelethez</t>
  </si>
  <si>
    <t xml:space="preserve">Felhalmozási célú támogatások államháztartáson belülről </t>
  </si>
  <si>
    <t>Egyéb pénzeszköz átadás / technikai számlarendezés, DRV víz és csatornaszolg.támogatása/</t>
  </si>
  <si>
    <t>5.2. melléklet a  /2017. (XII.) önkormányzati rendelethez</t>
  </si>
  <si>
    <t>5.1. melléklet a  /2017. (XII.) önkormányzati rendelethez</t>
  </si>
  <si>
    <t>1. melléklet a  /2017. (XII) önkormányzati rendelethez</t>
  </si>
  <si>
    <r>
      <t>2. melléklet a  /2017. (XII.) önkormányzati rendelethez</t>
    </r>
    <r>
      <rPr>
        <vertAlign val="superscript"/>
        <sz val="9"/>
        <rFont val="Arial"/>
        <family val="2"/>
        <charset val="238"/>
      </rPr>
      <t xml:space="preserve"> </t>
    </r>
  </si>
  <si>
    <t xml:space="preserve">                                                                                3. melléklet a /2017. (XII.) önkormányzati rendelethez</t>
  </si>
  <si>
    <t xml:space="preserve">                                                                                 4. melléklet a  /2017. (XII.) önkormányzati rendelethez</t>
  </si>
  <si>
    <t>8.melléklet a   /2017. (XII.) önkormányzati rendelethez</t>
  </si>
  <si>
    <t>9/1. melléklet a  /2017. (XII.) önkormányzati rendelethez</t>
  </si>
  <si>
    <t>9/2. melléklet a   /2017. (XII.) önkormányzati rendelethez</t>
  </si>
  <si>
    <t>9/3. melléklet a  /2017. (XII.) önkormányzati rendelethez</t>
  </si>
  <si>
    <t>10. melléklet a    /2017. (XII.) önkormányzati rendelethez</t>
  </si>
  <si>
    <t xml:space="preserve">                                                    12. melléklet a  /2017. (XII.) rendelethez</t>
  </si>
  <si>
    <t>13. melléklet a  /2017. (XII.) önkormányzati rendelethez</t>
  </si>
  <si>
    <t>14. melléklet a  /2017. (XII.) önkormányzati rendelethez</t>
  </si>
  <si>
    <t>15. melléklet a  /2017. (XII.) önkormányzati rendelethez</t>
  </si>
  <si>
    <t>16. melléklet a  /2017. (XII.) önkormányzati rendelethez</t>
  </si>
  <si>
    <t>17.melléklet a  /2017. (XII)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</si>
</sst>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8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Cambria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sz val="11"/>
      <name val="Times New Roman"/>
      <family val="1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sz val="12"/>
      <name val="Times New Roman CE"/>
      <charset val="238"/>
    </font>
    <font>
      <b/>
      <i/>
      <sz val="10"/>
      <name val="Times New Roman CE"/>
      <charset val="238"/>
    </font>
    <font>
      <sz val="10"/>
      <name val="Arial"/>
      <family val="2"/>
      <charset val="238"/>
    </font>
    <font>
      <b/>
      <sz val="11"/>
      <name val="Cambria"/>
      <family val="1"/>
      <charset val="238"/>
    </font>
    <font>
      <sz val="10"/>
      <name val="Cambria"/>
      <family val="1"/>
      <charset val="238"/>
    </font>
    <font>
      <b/>
      <sz val="14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name val="Times New Roman CE"/>
      <family val="1"/>
      <charset val="238"/>
    </font>
    <font>
      <i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  <scheme val="maj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9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Cambria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u/>
      <sz val="10"/>
      <name val="Times New Roman CE"/>
      <charset val="238"/>
    </font>
    <font>
      <sz val="10"/>
      <name val="Times New Roman CE"/>
      <charset val="238"/>
    </font>
    <font>
      <sz val="10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0"/>
      <name val="Times New Roman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8">
    <xf numFmtId="0" fontId="0" fillId="0" borderId="0"/>
    <xf numFmtId="0" fontId="59" fillId="0" borderId="0"/>
    <xf numFmtId="0" fontId="12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59" fillId="0" borderId="0"/>
    <xf numFmtId="0" fontId="48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0" borderId="0"/>
    <xf numFmtId="0" fontId="9" fillId="0" borderId="0"/>
    <xf numFmtId="0" fontId="9" fillId="0" borderId="0"/>
    <xf numFmtId="0" fontId="6" fillId="0" borderId="0"/>
    <xf numFmtId="0" fontId="46" fillId="0" borderId="0"/>
    <xf numFmtId="0" fontId="4" fillId="0" borderId="0"/>
  </cellStyleXfs>
  <cellXfs count="815">
    <xf numFmtId="0" fontId="0" fillId="0" borderId="0" xfId="0"/>
    <xf numFmtId="0" fontId="9" fillId="0" borderId="0" xfId="9"/>
    <xf numFmtId="0" fontId="9" fillId="0" borderId="0" xfId="9" applyBorder="1"/>
    <xf numFmtId="0" fontId="21" fillId="0" borderId="0" xfId="9" applyFont="1"/>
    <xf numFmtId="0" fontId="22" fillId="2" borderId="1" xfId="9" applyFont="1" applyFill="1" applyBorder="1" applyAlignment="1">
      <alignment horizontal="center" vertical="center" wrapText="1"/>
    </xf>
    <xf numFmtId="0" fontId="18" fillId="0" borderId="2" xfId="9" applyFont="1" applyBorder="1" applyAlignment="1">
      <alignment vertical="top" wrapText="1"/>
    </xf>
    <xf numFmtId="0" fontId="18" fillId="0" borderId="3" xfId="9" applyFont="1" applyBorder="1" applyAlignment="1">
      <alignment vertical="top" wrapText="1"/>
    </xf>
    <xf numFmtId="0" fontId="18" fillId="0" borderId="4" xfId="9" applyFont="1" applyBorder="1" applyAlignment="1">
      <alignment horizontal="center" vertical="center" wrapText="1"/>
    </xf>
    <xf numFmtId="0" fontId="9" fillId="0" borderId="0" xfId="9" applyAlignment="1">
      <alignment vertical="center"/>
    </xf>
    <xf numFmtId="0" fontId="21" fillId="0" borderId="0" xfId="9" applyFont="1" applyFill="1" applyAlignment="1">
      <alignment vertical="center"/>
    </xf>
    <xf numFmtId="0" fontId="9" fillId="0" borderId="0" xfId="9" applyFill="1" applyAlignment="1">
      <alignment vertical="center"/>
    </xf>
    <xf numFmtId="0" fontId="26" fillId="0" borderId="0" xfId="9" applyFont="1"/>
    <xf numFmtId="0" fontId="21" fillId="0" borderId="0" xfId="9" applyFont="1" applyFill="1"/>
    <xf numFmtId="9" fontId="21" fillId="0" borderId="0" xfId="9" applyNumberFormat="1" applyFont="1"/>
    <xf numFmtId="9" fontId="21" fillId="0" borderId="0" xfId="9" applyNumberFormat="1" applyFont="1" applyAlignment="1">
      <alignment vertical="center"/>
    </xf>
    <xf numFmtId="0" fontId="14" fillId="0" borderId="0" xfId="9" applyFont="1" applyAlignment="1">
      <alignment vertical="center"/>
    </xf>
    <xf numFmtId="0" fontId="9" fillId="0" borderId="0" xfId="9" applyAlignment="1"/>
    <xf numFmtId="0" fontId="18" fillId="0" borderId="0" xfId="5" applyFont="1" applyFill="1" applyProtection="1"/>
    <xf numFmtId="0" fontId="18" fillId="0" borderId="0" xfId="5" applyFont="1" applyFill="1" applyAlignment="1" applyProtection="1">
      <alignment wrapText="1"/>
    </xf>
    <xf numFmtId="0" fontId="17" fillId="0" borderId="0" xfId="5" applyFont="1" applyFill="1" applyAlignment="1" applyProtection="1">
      <alignment horizontal="left" vertical="center"/>
    </xf>
    <xf numFmtId="0" fontId="17" fillId="0" borderId="0" xfId="5" applyFont="1" applyFill="1" applyProtection="1"/>
    <xf numFmtId="0" fontId="26" fillId="0" borderId="0" xfId="9" applyFont="1" applyAlignment="1"/>
    <xf numFmtId="0" fontId="22" fillId="2" borderId="7" xfId="9" applyFont="1" applyFill="1" applyBorder="1" applyAlignment="1">
      <alignment horizontal="center" vertical="center" wrapText="1"/>
    </xf>
    <xf numFmtId="0" fontId="22" fillId="2" borderId="8" xfId="9" applyFont="1" applyFill="1" applyBorder="1" applyAlignment="1">
      <alignment horizontal="center" wrapText="1"/>
    </xf>
    <xf numFmtId="49" fontId="29" fillId="0" borderId="8" xfId="9" applyNumberFormat="1" applyFont="1" applyBorder="1" applyAlignment="1">
      <alignment vertical="top" wrapText="1"/>
    </xf>
    <xf numFmtId="3" fontId="29" fillId="0" borderId="10" xfId="9" applyNumberFormat="1" applyFont="1" applyBorder="1" applyAlignment="1">
      <alignment horizontal="right" vertical="top" wrapText="1"/>
    </xf>
    <xf numFmtId="3" fontId="29" fillId="0" borderId="12" xfId="9" applyNumberFormat="1" applyFont="1" applyBorder="1" applyAlignment="1">
      <alignment horizontal="right" vertical="center" wrapText="1"/>
    </xf>
    <xf numFmtId="3" fontId="29" fillId="0" borderId="10" xfId="9" applyNumberFormat="1" applyFont="1" applyBorder="1" applyAlignment="1">
      <alignment horizontal="right" wrapText="1"/>
    </xf>
    <xf numFmtId="0" fontId="22" fillId="0" borderId="8" xfId="9" applyFont="1" applyBorder="1" applyAlignment="1">
      <alignment vertical="top" wrapText="1"/>
    </xf>
    <xf numFmtId="3" fontId="22" fillId="0" borderId="10" xfId="9" applyNumberFormat="1" applyFont="1" applyBorder="1" applyAlignment="1">
      <alignment horizontal="right" vertical="top" wrapText="1"/>
    </xf>
    <xf numFmtId="3" fontId="22" fillId="0" borderId="12" xfId="9" applyNumberFormat="1" applyFont="1" applyBorder="1" applyAlignment="1">
      <alignment horizontal="right" vertical="top" wrapText="1"/>
    </xf>
    <xf numFmtId="0" fontId="22" fillId="0" borderId="13" xfId="9" applyFont="1" applyBorder="1" applyAlignment="1">
      <alignment vertical="top" wrapText="1"/>
    </xf>
    <xf numFmtId="3" fontId="22" fillId="0" borderId="14" xfId="9" applyNumberFormat="1" applyFont="1" applyBorder="1" applyAlignment="1">
      <alignment horizontal="right" wrapText="1"/>
    </xf>
    <xf numFmtId="0" fontId="26" fillId="0" borderId="0" xfId="9" applyFont="1" applyBorder="1"/>
    <xf numFmtId="3" fontId="29" fillId="0" borderId="10" xfId="9" applyNumberFormat="1" applyFont="1" applyBorder="1" applyAlignment="1">
      <alignment horizontal="right" vertical="center" wrapText="1"/>
    </xf>
    <xf numFmtId="0" fontId="26" fillId="0" borderId="10" xfId="9" applyFont="1" applyBorder="1"/>
    <xf numFmtId="0" fontId="22" fillId="0" borderId="0" xfId="9" applyFont="1" applyBorder="1" applyAlignment="1">
      <alignment vertical="top" wrapText="1"/>
    </xf>
    <xf numFmtId="3" fontId="22" fillId="0" borderId="0" xfId="9" applyNumberFormat="1" applyFont="1" applyBorder="1" applyAlignment="1">
      <alignment horizontal="right" wrapText="1"/>
    </xf>
    <xf numFmtId="0" fontId="26" fillId="0" borderId="0" xfId="9" applyFont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top" wrapText="1"/>
    </xf>
    <xf numFmtId="0" fontId="22" fillId="0" borderId="0" xfId="9" applyFont="1" applyFill="1" applyBorder="1" applyAlignment="1">
      <alignment horizontal="center" wrapText="1"/>
    </xf>
    <xf numFmtId="3" fontId="29" fillId="0" borderId="0" xfId="9" applyNumberFormat="1" applyFont="1" applyBorder="1" applyAlignment="1">
      <alignment horizontal="right" vertical="center" wrapText="1"/>
    </xf>
    <xf numFmtId="3" fontId="29" fillId="0" borderId="0" xfId="9" applyNumberFormat="1" applyFont="1" applyBorder="1" applyAlignment="1">
      <alignment horizontal="right" vertical="top" wrapText="1"/>
    </xf>
    <xf numFmtId="3" fontId="29" fillId="0" borderId="0" xfId="9" applyNumberFormat="1" applyFont="1" applyBorder="1" applyAlignment="1">
      <alignment horizontal="right" wrapText="1"/>
    </xf>
    <xf numFmtId="3" fontId="29" fillId="0" borderId="16" xfId="9" applyNumberFormat="1" applyFont="1" applyBorder="1" applyAlignment="1">
      <alignment horizontal="right" vertical="center" wrapText="1"/>
    </xf>
    <xf numFmtId="0" fontId="29" fillId="0" borderId="0" xfId="5" applyFont="1" applyFill="1" applyProtection="1"/>
    <xf numFmtId="0" fontId="26" fillId="0" borderId="0" xfId="9" applyFont="1" applyAlignment="1">
      <alignment horizontal="center" vertical="center" wrapText="1"/>
    </xf>
    <xf numFmtId="0" fontId="29" fillId="0" borderId="10" xfId="5" applyFont="1" applyFill="1" applyBorder="1" applyProtection="1"/>
    <xf numFmtId="0" fontId="22" fillId="0" borderId="10" xfId="5" applyFont="1" applyFill="1" applyBorder="1" applyProtection="1"/>
    <xf numFmtId="0" fontId="30" fillId="0" borderId="0" xfId="22" applyFont="1"/>
    <xf numFmtId="0" fontId="13" fillId="0" borderId="0" xfId="22"/>
    <xf numFmtId="0" fontId="31" fillId="2" borderId="17" xfId="22" applyFont="1" applyFill="1" applyBorder="1" applyAlignment="1">
      <alignment horizontal="center" vertical="top" wrapText="1"/>
    </xf>
    <xf numFmtId="0" fontId="31" fillId="2" borderId="18" xfId="22" applyFont="1" applyFill="1" applyBorder="1" applyAlignment="1">
      <alignment horizontal="center" vertical="top" wrapText="1"/>
    </xf>
    <xf numFmtId="0" fontId="33" fillId="0" borderId="10" xfId="22" applyFont="1" applyBorder="1" applyAlignment="1">
      <alignment horizontal="center" vertical="top" wrapText="1"/>
    </xf>
    <xf numFmtId="0" fontId="31" fillId="0" borderId="19" xfId="22" applyFont="1" applyBorder="1" applyAlignment="1">
      <alignment horizontal="center" vertical="top" wrapText="1"/>
    </xf>
    <xf numFmtId="0" fontId="33" fillId="0" borderId="10" xfId="22" applyFont="1" applyBorder="1" applyAlignment="1">
      <alignment vertical="top" wrapText="1"/>
    </xf>
    <xf numFmtId="0" fontId="32" fillId="0" borderId="10" xfId="22" applyFont="1" applyBorder="1" applyAlignment="1">
      <alignment vertical="top" wrapText="1"/>
    </xf>
    <xf numFmtId="0" fontId="31" fillId="2" borderId="19" xfId="22" applyFont="1" applyFill="1" applyBorder="1" applyAlignment="1">
      <alignment horizontal="center" vertical="top" wrapText="1"/>
    </xf>
    <xf numFmtId="0" fontId="31" fillId="2" borderId="10" xfId="22" applyFont="1" applyFill="1" applyBorder="1" applyAlignment="1">
      <alignment vertical="top" wrapText="1"/>
    </xf>
    <xf numFmtId="3" fontId="13" fillId="0" borderId="0" xfId="22" applyNumberFormat="1"/>
    <xf numFmtId="0" fontId="32" fillId="0" borderId="15" xfId="22" applyFont="1" applyBorder="1" applyAlignment="1">
      <alignment vertical="top" wrapText="1"/>
    </xf>
    <xf numFmtId="0" fontId="13" fillId="0" borderId="0" xfId="22" applyFont="1"/>
    <xf numFmtId="3" fontId="18" fillId="0" borderId="0" xfId="22" applyNumberFormat="1" applyFont="1" applyBorder="1"/>
    <xf numFmtId="3" fontId="18" fillId="0" borderId="0" xfId="22" applyNumberFormat="1" applyFont="1"/>
    <xf numFmtId="0" fontId="32" fillId="3" borderId="10" xfId="22" applyFont="1" applyFill="1" applyBorder="1" applyAlignment="1">
      <alignment vertical="top" wrapText="1" shrinkToFit="1"/>
    </xf>
    <xf numFmtId="0" fontId="9" fillId="0" borderId="0" xfId="22" applyFont="1" applyAlignment="1">
      <alignment horizontal="center" vertical="center" wrapText="1"/>
    </xf>
    <xf numFmtId="0" fontId="13" fillId="0" borderId="0" xfId="22" applyAlignment="1">
      <alignment horizontal="center" vertical="center" wrapText="1"/>
    </xf>
    <xf numFmtId="167" fontId="28" fillId="0" borderId="0" xfId="17" applyNumberFormat="1" applyFont="1" applyAlignment="1">
      <alignment horizontal="center" vertical="center" wrapText="1"/>
    </xf>
    <xf numFmtId="167" fontId="35" fillId="0" borderId="0" xfId="17" applyNumberFormat="1" applyFont="1" applyAlignment="1">
      <alignment vertical="center" wrapText="1"/>
    </xf>
    <xf numFmtId="167" fontId="27" fillId="0" borderId="0" xfId="17" applyNumberFormat="1" applyFont="1" applyAlignment="1">
      <alignment vertical="center" wrapText="1"/>
    </xf>
    <xf numFmtId="167" fontId="27" fillId="0" borderId="0" xfId="17" applyNumberFormat="1" applyAlignment="1">
      <alignment vertical="center" wrapText="1"/>
    </xf>
    <xf numFmtId="167" fontId="36" fillId="0" borderId="0" xfId="17" applyNumberFormat="1" applyFont="1" applyAlignment="1">
      <alignment horizontal="right" vertical="center"/>
    </xf>
    <xf numFmtId="167" fontId="16" fillId="2" borderId="19" xfId="17" applyNumberFormat="1" applyFont="1" applyFill="1" applyBorder="1" applyAlignment="1">
      <alignment horizontal="center" vertical="center" wrapText="1"/>
    </xf>
    <xf numFmtId="167" fontId="16" fillId="2" borderId="10" xfId="17" applyNumberFormat="1" applyFont="1" applyFill="1" applyBorder="1" applyAlignment="1">
      <alignment horizontal="center" vertical="center" wrapText="1"/>
    </xf>
    <xf numFmtId="167" fontId="37" fillId="0" borderId="0" xfId="17" applyNumberFormat="1" applyFont="1" applyAlignment="1">
      <alignment horizontal="center" vertical="center" wrapText="1"/>
    </xf>
    <xf numFmtId="167" fontId="18" fillId="0" borderId="10" xfId="17" applyNumberFormat="1" applyFont="1" applyBorder="1" applyAlignment="1" applyProtection="1">
      <alignment horizontal="right" vertical="center" wrapText="1"/>
      <protection locked="0"/>
    </xf>
    <xf numFmtId="167" fontId="18" fillId="0" borderId="10" xfId="17" applyNumberFormat="1" applyFont="1" applyBorder="1" applyAlignment="1">
      <alignment vertical="center" wrapText="1"/>
    </xf>
    <xf numFmtId="167" fontId="18" fillId="0" borderId="19" xfId="17" applyNumberFormat="1" applyFont="1" applyBorder="1" applyAlignment="1" applyProtection="1">
      <alignment horizontal="left" vertical="center" wrapText="1"/>
      <protection locked="0"/>
    </xf>
    <xf numFmtId="167" fontId="27" fillId="0" borderId="19" xfId="17" applyNumberFormat="1" applyFont="1" applyBorder="1" applyAlignment="1">
      <alignment horizontal="left" vertical="center" wrapText="1"/>
    </xf>
    <xf numFmtId="167" fontId="27" fillId="0" borderId="10" xfId="17" applyNumberFormat="1" applyBorder="1" applyAlignment="1">
      <alignment vertical="center" wrapText="1"/>
    </xf>
    <xf numFmtId="167" fontId="18" fillId="0" borderId="10" xfId="17" applyNumberFormat="1" applyFont="1" applyBorder="1" applyAlignment="1" applyProtection="1">
      <alignment horizontal="center" vertical="center" wrapText="1"/>
      <protection locked="0"/>
    </xf>
    <xf numFmtId="167" fontId="18" fillId="0" borderId="10" xfId="17" applyNumberFormat="1" applyFont="1" applyBorder="1" applyAlignment="1" applyProtection="1">
      <alignment vertical="center" wrapText="1"/>
      <protection locked="0"/>
    </xf>
    <xf numFmtId="167" fontId="17" fillId="0" borderId="19" xfId="17" applyNumberFormat="1" applyFont="1" applyBorder="1" applyAlignment="1">
      <alignment horizontal="left" vertical="center" wrapText="1"/>
    </xf>
    <xf numFmtId="167" fontId="17" fillId="0" borderId="10" xfId="17" applyNumberFormat="1" applyFont="1" applyBorder="1" applyAlignment="1">
      <alignment horizontal="right" vertical="center" wrapText="1"/>
    </xf>
    <xf numFmtId="167" fontId="17" fillId="0" borderId="10" xfId="17" applyNumberFormat="1" applyFont="1" applyBorder="1" applyAlignment="1">
      <alignment vertical="center" wrapText="1"/>
    </xf>
    <xf numFmtId="167" fontId="22" fillId="0" borderId="22" xfId="17" applyNumberFormat="1" applyFont="1" applyBorder="1" applyAlignment="1">
      <alignment horizontal="left" vertical="center" wrapText="1"/>
    </xf>
    <xf numFmtId="167" fontId="18" fillId="0" borderId="23" xfId="17" applyNumberFormat="1" applyFont="1" applyBorder="1" applyAlignment="1" applyProtection="1">
      <alignment horizontal="right" vertical="center" wrapText="1"/>
    </xf>
    <xf numFmtId="167" fontId="22" fillId="0" borderId="23" xfId="17" applyNumberFormat="1" applyFont="1" applyBorder="1" applyAlignment="1">
      <alignment vertical="center" wrapText="1"/>
    </xf>
    <xf numFmtId="167" fontId="27" fillId="0" borderId="0" xfId="17" applyNumberFormat="1" applyFont="1" applyAlignment="1">
      <alignment horizontal="center" vertical="center" wrapText="1"/>
    </xf>
    <xf numFmtId="167" fontId="27" fillId="0" borderId="0" xfId="17" applyNumberFormat="1" applyAlignment="1">
      <alignment horizontal="center" vertical="center" wrapText="1"/>
    </xf>
    <xf numFmtId="167" fontId="27" fillId="0" borderId="0" xfId="18" applyNumberFormat="1" applyAlignment="1">
      <alignment vertical="center" wrapText="1"/>
    </xf>
    <xf numFmtId="167" fontId="36" fillId="0" borderId="0" xfId="18" applyNumberFormat="1" applyFont="1" applyAlignment="1">
      <alignment horizontal="right" vertical="center"/>
    </xf>
    <xf numFmtId="167" fontId="16" fillId="2" borderId="19" xfId="18" applyNumberFormat="1" applyFont="1" applyFill="1" applyBorder="1" applyAlignment="1">
      <alignment horizontal="center" vertical="center" wrapText="1"/>
    </xf>
    <xf numFmtId="167" fontId="37" fillId="0" borderId="0" xfId="18" applyNumberFormat="1" applyFont="1" applyAlignment="1">
      <alignment horizontal="center" vertical="center" wrapText="1"/>
    </xf>
    <xf numFmtId="167" fontId="18" fillId="0" borderId="19" xfId="18" applyNumberFormat="1" applyFont="1" applyBorder="1" applyAlignment="1">
      <alignment horizontal="left" vertical="center" wrapText="1"/>
    </xf>
    <xf numFmtId="167" fontId="18" fillId="0" borderId="10" xfId="18" applyNumberFormat="1" applyFont="1" applyBorder="1" applyAlignment="1" applyProtection="1">
      <alignment horizontal="right" vertical="center" wrapText="1"/>
      <protection locked="0"/>
    </xf>
    <xf numFmtId="167" fontId="18" fillId="0" borderId="10" xfId="18" applyNumberFormat="1" applyFont="1" applyBorder="1" applyAlignment="1">
      <alignment vertical="center" wrapText="1"/>
    </xf>
    <xf numFmtId="167" fontId="18" fillId="0" borderId="10" xfId="18" applyNumberFormat="1" applyFont="1" applyBorder="1" applyAlignment="1" applyProtection="1">
      <alignment vertical="center" wrapText="1"/>
      <protection locked="0"/>
    </xf>
    <xf numFmtId="167" fontId="18" fillId="0" borderId="19" xfId="18" applyNumberFormat="1" applyFont="1" applyBorder="1" applyAlignment="1" applyProtection="1">
      <alignment horizontal="left" vertical="center" wrapText="1"/>
      <protection locked="0"/>
    </xf>
    <xf numFmtId="167" fontId="27" fillId="0" borderId="0" xfId="18" applyNumberFormat="1" applyFont="1" applyAlignment="1">
      <alignment vertical="center" wrapText="1"/>
    </xf>
    <xf numFmtId="167" fontId="18" fillId="0" borderId="10" xfId="18" applyNumberFormat="1" applyFont="1" applyBorder="1" applyAlignment="1" applyProtection="1">
      <alignment horizontal="center" vertical="center" wrapText="1"/>
      <protection locked="0"/>
    </xf>
    <xf numFmtId="167" fontId="17" fillId="0" borderId="19" xfId="18" applyNumberFormat="1" applyFont="1" applyBorder="1" applyAlignment="1">
      <alignment horizontal="left" vertical="center" wrapText="1"/>
    </xf>
    <xf numFmtId="1" fontId="17" fillId="0" borderId="10" xfId="18" applyNumberFormat="1" applyFont="1" applyBorder="1" applyAlignment="1">
      <alignment horizontal="right" vertical="center" wrapText="1"/>
    </xf>
    <xf numFmtId="167" fontId="17" fillId="0" borderId="10" xfId="18" applyNumberFormat="1" applyFont="1" applyBorder="1" applyAlignment="1">
      <alignment vertical="center" wrapText="1"/>
    </xf>
    <xf numFmtId="167" fontId="22" fillId="0" borderId="22" xfId="18" applyNumberFormat="1" applyFont="1" applyBorder="1" applyAlignment="1">
      <alignment horizontal="left" vertical="center" wrapText="1"/>
    </xf>
    <xf numFmtId="167" fontId="18" fillId="0" borderId="23" xfId="18" applyNumberFormat="1" applyFont="1" applyBorder="1" applyAlignment="1" applyProtection="1">
      <alignment horizontal="center" vertical="center" wrapText="1"/>
    </xf>
    <xf numFmtId="167" fontId="22" fillId="0" borderId="23" xfId="18" applyNumberFormat="1" applyFont="1" applyBorder="1" applyAlignment="1">
      <alignment vertical="center" wrapText="1"/>
    </xf>
    <xf numFmtId="167" fontId="27" fillId="0" borderId="0" xfId="18" applyNumberFormat="1" applyFont="1" applyAlignment="1">
      <alignment horizontal="center" vertical="center" wrapText="1"/>
    </xf>
    <xf numFmtId="167" fontId="27" fillId="0" borderId="0" xfId="18" applyNumberFormat="1" applyAlignment="1">
      <alignment horizontal="center" vertical="center" wrapText="1"/>
    </xf>
    <xf numFmtId="0" fontId="40" fillId="0" borderId="0" xfId="2" applyFont="1"/>
    <xf numFmtId="0" fontId="40" fillId="0" borderId="0" xfId="2" applyFont="1" applyAlignment="1">
      <alignment horizontal="right"/>
    </xf>
    <xf numFmtId="49" fontId="40" fillId="0" borderId="0" xfId="2" applyNumberFormat="1" applyFont="1"/>
    <xf numFmtId="3" fontId="40" fillId="0" borderId="10" xfId="2" applyNumberFormat="1" applyFont="1" applyBorder="1"/>
    <xf numFmtId="3" fontId="40" fillId="0" borderId="6" xfId="2" applyNumberFormat="1" applyFont="1" applyBorder="1"/>
    <xf numFmtId="0" fontId="40" fillId="0" borderId="0" xfId="2" applyFont="1" applyAlignment="1">
      <alignment vertical="center"/>
    </xf>
    <xf numFmtId="3" fontId="40" fillId="0" borderId="23" xfId="2" applyNumberFormat="1" applyFont="1" applyBorder="1"/>
    <xf numFmtId="3" fontId="40" fillId="0" borderId="21" xfId="2" applyNumberFormat="1" applyFont="1" applyBorder="1"/>
    <xf numFmtId="0" fontId="40" fillId="0" borderId="0" xfId="2" applyFont="1" applyBorder="1" applyAlignment="1">
      <alignment horizontal="left"/>
    </xf>
    <xf numFmtId="0" fontId="40" fillId="0" borderId="0" xfId="2" applyFont="1" applyBorder="1"/>
    <xf numFmtId="0" fontId="27" fillId="0" borderId="0" xfId="21" applyFont="1" applyAlignment="1">
      <alignment horizontal="center" vertical="center" wrapText="1"/>
    </xf>
    <xf numFmtId="0" fontId="27" fillId="0" borderId="0" xfId="21" applyAlignment="1">
      <alignment horizontal="center" vertical="center" wrapText="1"/>
    </xf>
    <xf numFmtId="0" fontId="27" fillId="0" borderId="0" xfId="21" applyFont="1" applyAlignment="1">
      <alignment horizontal="right" vertical="center" wrapText="1"/>
    </xf>
    <xf numFmtId="0" fontId="13" fillId="0" borderId="0" xfId="22" applyBorder="1"/>
    <xf numFmtId="0" fontId="13" fillId="0" borderId="0" xfId="22" applyAlignment="1"/>
    <xf numFmtId="167" fontId="41" fillId="0" borderId="0" xfId="19" applyNumberFormat="1" applyFont="1" applyAlignment="1">
      <alignment vertical="center" wrapText="1"/>
    </xf>
    <xf numFmtId="0" fontId="27" fillId="0" borderId="0" xfId="21" applyAlignment="1">
      <alignment vertical="center" wrapText="1"/>
    </xf>
    <xf numFmtId="0" fontId="18" fillId="0" borderId="0" xfId="22" applyFont="1" applyAlignment="1"/>
    <xf numFmtId="167" fontId="44" fillId="0" borderId="0" xfId="21" applyNumberFormat="1" applyFont="1" applyAlignment="1">
      <alignment horizontal="center" vertical="center" wrapText="1"/>
    </xf>
    <xf numFmtId="167" fontId="44" fillId="0" borderId="0" xfId="21" applyNumberFormat="1" applyFont="1" applyAlignment="1">
      <alignment vertical="center" wrapText="1"/>
    </xf>
    <xf numFmtId="0" fontId="37" fillId="0" borderId="5" xfId="21" applyFont="1" applyBorder="1" applyAlignment="1">
      <alignment horizontal="center" vertical="center" wrapText="1"/>
    </xf>
    <xf numFmtId="0" fontId="43" fillId="0" borderId="1" xfId="21" applyFont="1" applyBorder="1" applyAlignment="1">
      <alignment horizontal="center" vertical="center" wrapText="1"/>
    </xf>
    <xf numFmtId="0" fontId="43" fillId="0" borderId="24" xfId="21" applyFont="1" applyBorder="1" applyAlignment="1">
      <alignment horizontal="center" vertical="center" wrapText="1"/>
    </xf>
    <xf numFmtId="0" fontId="37" fillId="0" borderId="0" xfId="21" applyFont="1" applyAlignment="1">
      <alignment horizontal="center" vertical="center" wrapText="1"/>
    </xf>
    <xf numFmtId="0" fontId="45" fillId="0" borderId="22" xfId="21" applyFont="1" applyBorder="1" applyAlignment="1">
      <alignment horizontal="center" vertical="center" wrapText="1"/>
    </xf>
    <xf numFmtId="0" fontId="43" fillId="0" borderId="23" xfId="21" applyFont="1" applyBorder="1" applyAlignment="1">
      <alignment vertical="center" wrapText="1"/>
    </xf>
    <xf numFmtId="167" fontId="45" fillId="0" borderId="21" xfId="21" applyNumberFormat="1" applyFont="1" applyBorder="1" applyAlignment="1">
      <alignment vertical="center" wrapText="1"/>
    </xf>
    <xf numFmtId="0" fontId="27" fillId="0" borderId="19" xfId="21" applyFont="1" applyBorder="1" applyAlignment="1">
      <alignment horizontal="center" vertical="center" wrapText="1"/>
    </xf>
    <xf numFmtId="0" fontId="27" fillId="0" borderId="10" xfId="21" applyFont="1" applyBorder="1" applyAlignment="1" applyProtection="1">
      <alignment vertical="center" wrapText="1"/>
      <protection locked="0"/>
    </xf>
    <xf numFmtId="167" fontId="27" fillId="0" borderId="6" xfId="21" applyNumberFormat="1" applyBorder="1" applyAlignment="1" applyProtection="1">
      <alignment vertical="center" wrapText="1"/>
      <protection locked="0"/>
    </xf>
    <xf numFmtId="0" fontId="13" fillId="0" borderId="0" xfId="22" applyAlignment="1">
      <alignment horizontal="right" vertical="center"/>
    </xf>
    <xf numFmtId="0" fontId="10" fillId="0" borderId="18" xfId="22" applyFont="1" applyBorder="1" applyAlignment="1">
      <alignment horizontal="center" vertical="center" wrapText="1"/>
    </xf>
    <xf numFmtId="0" fontId="13" fillId="0" borderId="10" xfId="22" applyBorder="1" applyAlignment="1"/>
    <xf numFmtId="0" fontId="13" fillId="0" borderId="10" xfId="22" applyNumberFormat="1" applyBorder="1" applyAlignment="1"/>
    <xf numFmtId="0" fontId="13" fillId="0" borderId="10" xfId="22" applyBorder="1"/>
    <xf numFmtId="0" fontId="13" fillId="0" borderId="10" xfId="22" applyBorder="1" applyAlignment="1">
      <alignment wrapText="1"/>
    </xf>
    <xf numFmtId="0" fontId="10" fillId="0" borderId="19" xfId="22" applyFont="1" applyBorder="1" applyAlignment="1">
      <alignment wrapText="1"/>
    </xf>
    <xf numFmtId="0" fontId="13" fillId="0" borderId="19" xfId="22" applyBorder="1"/>
    <xf numFmtId="0" fontId="13" fillId="0" borderId="19" xfId="22" applyBorder="1" applyAlignment="1">
      <alignment wrapText="1"/>
    </xf>
    <xf numFmtId="0" fontId="10" fillId="0" borderId="22" xfId="22" applyFont="1" applyBorder="1" applyAlignment="1">
      <alignment wrapText="1"/>
    </xf>
    <xf numFmtId="0" fontId="13" fillId="0" borderId="23" xfId="22" applyBorder="1"/>
    <xf numFmtId="0" fontId="13" fillId="0" borderId="23" xfId="22" applyBorder="1" applyAlignment="1">
      <alignment wrapText="1"/>
    </xf>
    <xf numFmtId="0" fontId="13" fillId="0" borderId="0" xfId="22" applyAlignment="1">
      <alignment wrapText="1"/>
    </xf>
    <xf numFmtId="0" fontId="10" fillId="0" borderId="5" xfId="22" applyFont="1" applyBorder="1" applyAlignment="1">
      <alignment horizontal="center" vertical="center"/>
    </xf>
    <xf numFmtId="0" fontId="10" fillId="0" borderId="1" xfId="22" applyFont="1" applyBorder="1" applyAlignment="1">
      <alignment horizontal="center" vertical="center"/>
    </xf>
    <xf numFmtId="0" fontId="10" fillId="0" borderId="1" xfId="22" applyFont="1" applyBorder="1" applyAlignment="1">
      <alignment horizontal="center" vertical="center" wrapText="1"/>
    </xf>
    <xf numFmtId="0" fontId="10" fillId="0" borderId="24" xfId="22" applyFont="1" applyBorder="1" applyAlignment="1">
      <alignment horizontal="center" vertical="center" wrapText="1"/>
    </xf>
    <xf numFmtId="0" fontId="13" fillId="0" borderId="25" xfId="22" applyBorder="1" applyAlignment="1">
      <alignment horizontal="center" vertical="center" wrapText="1"/>
    </xf>
    <xf numFmtId="3" fontId="13" fillId="0" borderId="25" xfId="22" applyNumberFormat="1" applyBorder="1" applyAlignment="1">
      <alignment horizontal="center" vertical="center"/>
    </xf>
    <xf numFmtId="0" fontId="10" fillId="0" borderId="25" xfId="22" applyFont="1" applyFill="1" applyBorder="1" applyAlignment="1">
      <alignment horizontal="center" vertical="center" wrapText="1"/>
    </xf>
    <xf numFmtId="0" fontId="10" fillId="0" borderId="25" xfId="22" applyFont="1" applyBorder="1" applyAlignment="1">
      <alignment horizontal="center" vertical="center" wrapText="1"/>
    </xf>
    <xf numFmtId="3" fontId="10" fillId="0" borderId="25" xfId="22" applyNumberFormat="1" applyFont="1" applyBorder="1" applyAlignment="1">
      <alignment horizontal="center" vertical="center"/>
    </xf>
    <xf numFmtId="0" fontId="9" fillId="0" borderId="0" xfId="8"/>
    <xf numFmtId="0" fontId="18" fillId="0" borderId="10" xfId="8" applyFont="1" applyBorder="1" applyAlignment="1">
      <alignment vertical="top" wrapText="1"/>
    </xf>
    <xf numFmtId="0" fontId="9" fillId="0" borderId="10" xfId="8" applyBorder="1"/>
    <xf numFmtId="0" fontId="18" fillId="0" borderId="19" xfId="8" applyFont="1" applyBorder="1" applyAlignment="1">
      <alignment horizontal="center" vertical="center" wrapText="1"/>
    </xf>
    <xf numFmtId="49" fontId="18" fillId="0" borderId="10" xfId="8" applyNumberFormat="1" applyFont="1" applyBorder="1" applyAlignment="1">
      <alignment vertical="top" wrapText="1"/>
    </xf>
    <xf numFmtId="0" fontId="9" fillId="0" borderId="10" xfId="8" applyBorder="1" applyAlignment="1">
      <alignment vertical="top"/>
    </xf>
    <xf numFmtId="0" fontId="9" fillId="0" borderId="22" xfId="8" applyBorder="1"/>
    <xf numFmtId="0" fontId="9" fillId="0" borderId="23" xfId="8" applyBorder="1"/>
    <xf numFmtId="0" fontId="9" fillId="0" borderId="26" xfId="8" applyFill="1" applyBorder="1"/>
    <xf numFmtId="0" fontId="18" fillId="0" borderId="0" xfId="5" applyFont="1" applyFill="1" applyBorder="1" applyProtection="1"/>
    <xf numFmtId="0" fontId="27" fillId="0" borderId="0" xfId="21" applyBorder="1" applyAlignment="1">
      <alignment horizontal="center" vertical="center" wrapText="1"/>
    </xf>
    <xf numFmtId="0" fontId="27" fillId="0" borderId="0" xfId="21" applyBorder="1" applyAlignment="1">
      <alignment vertical="center" wrapText="1"/>
    </xf>
    <xf numFmtId="167" fontId="27" fillId="0" borderId="0" xfId="18" applyNumberFormat="1" applyFont="1" applyBorder="1" applyAlignment="1">
      <alignment horizontal="center" vertical="center" wrapText="1"/>
    </xf>
    <xf numFmtId="167" fontId="27" fillId="0" borderId="0" xfId="18" applyNumberFormat="1" applyFont="1" applyBorder="1" applyAlignment="1">
      <alignment vertical="center" wrapText="1"/>
    </xf>
    <xf numFmtId="167" fontId="27" fillId="0" borderId="0" xfId="17" applyNumberFormat="1" applyFont="1" applyBorder="1" applyAlignment="1">
      <alignment horizontal="center" vertical="center" wrapText="1"/>
    </xf>
    <xf numFmtId="167" fontId="27" fillId="0" borderId="0" xfId="17" applyNumberFormat="1" applyFont="1" applyBorder="1" applyAlignment="1">
      <alignment vertical="center" wrapText="1"/>
    </xf>
    <xf numFmtId="0" fontId="9" fillId="0" borderId="0" xfId="8" applyBorder="1"/>
    <xf numFmtId="0" fontId="18" fillId="0" borderId="19" xfId="8" applyFont="1" applyBorder="1" applyAlignment="1">
      <alignment vertical="top" wrapText="1"/>
    </xf>
    <xf numFmtId="0" fontId="17" fillId="0" borderId="10" xfId="8" applyFont="1" applyBorder="1" applyAlignment="1">
      <alignment vertical="top" wrapText="1"/>
    </xf>
    <xf numFmtId="3" fontId="17" fillId="0" borderId="10" xfId="8" applyNumberFormat="1" applyFont="1" applyBorder="1" applyAlignment="1">
      <alignment vertical="top" wrapText="1"/>
    </xf>
    <xf numFmtId="0" fontId="32" fillId="0" borderId="19" xfId="22" applyFont="1" applyBorder="1" applyAlignment="1">
      <alignment vertical="top" wrapText="1"/>
    </xf>
    <xf numFmtId="3" fontId="32" fillId="0" borderId="10" xfId="22" applyNumberFormat="1" applyFont="1" applyBorder="1" applyAlignment="1">
      <alignment horizontal="right" vertical="top" wrapText="1"/>
    </xf>
    <xf numFmtId="0" fontId="32" fillId="3" borderId="19" xfId="22" applyFont="1" applyFill="1" applyBorder="1" applyAlignment="1">
      <alignment vertical="top" wrapText="1" shrinkToFit="1"/>
    </xf>
    <xf numFmtId="0" fontId="32" fillId="0" borderId="19" xfId="22" applyFont="1" applyBorder="1" applyAlignment="1">
      <alignment horizontal="left" vertical="top" wrapText="1"/>
    </xf>
    <xf numFmtId="0" fontId="40" fillId="5" borderId="18" xfId="2" applyFont="1" applyFill="1" applyBorder="1" applyAlignment="1">
      <alignment horizontal="center"/>
    </xf>
    <xf numFmtId="0" fontId="40" fillId="5" borderId="20" xfId="2" applyFont="1" applyFill="1" applyBorder="1" applyAlignment="1">
      <alignment horizontal="center"/>
    </xf>
    <xf numFmtId="3" fontId="40" fillId="0" borderId="10" xfId="2" applyNumberFormat="1" applyFont="1" applyBorder="1" applyAlignment="1">
      <alignment vertical="center"/>
    </xf>
    <xf numFmtId="0" fontId="32" fillId="0" borderId="11" xfId="22" applyFont="1" applyBorder="1" applyAlignment="1">
      <alignment vertical="top" wrapText="1"/>
    </xf>
    <xf numFmtId="0" fontId="22" fillId="0" borderId="10" xfId="5" applyFont="1" applyFill="1" applyBorder="1" applyAlignment="1" applyProtection="1"/>
    <xf numFmtId="0" fontId="10" fillId="0" borderId="20" xfId="22" applyFont="1" applyBorder="1"/>
    <xf numFmtId="2" fontId="10" fillId="0" borderId="6" xfId="22" applyNumberFormat="1" applyFont="1" applyBorder="1" applyAlignment="1">
      <alignment horizontal="center" vertical="center"/>
    </xf>
    <xf numFmtId="0" fontId="13" fillId="0" borderId="6" xfId="22" applyBorder="1"/>
    <xf numFmtId="0" fontId="10" fillId="0" borderId="6" xfId="22" applyFont="1" applyBorder="1"/>
    <xf numFmtId="9" fontId="10" fillId="0" borderId="21" xfId="22" applyNumberFormat="1" applyFont="1" applyBorder="1"/>
    <xf numFmtId="0" fontId="46" fillId="0" borderId="0" xfId="26" applyProtection="1">
      <protection locked="0"/>
    </xf>
    <xf numFmtId="0" fontId="27" fillId="0" borderId="27" xfId="26" applyFont="1" applyBorder="1" applyAlignment="1" applyProtection="1">
      <alignment horizontal="center" vertical="center" wrapText="1"/>
    </xf>
    <xf numFmtId="0" fontId="45" fillId="5" borderId="28" xfId="26" applyFont="1" applyFill="1" applyBorder="1" applyAlignment="1" applyProtection="1">
      <alignment horizontal="center" vertical="center" wrapText="1"/>
    </xf>
    <xf numFmtId="0" fontId="45" fillId="5" borderId="29" xfId="26" applyFont="1" applyFill="1" applyBorder="1" applyAlignment="1" applyProtection="1">
      <alignment horizontal="center" vertical="center"/>
    </xf>
    <xf numFmtId="0" fontId="45" fillId="5" borderId="30" xfId="26" applyFont="1" applyFill="1" applyBorder="1" applyAlignment="1" applyProtection="1">
      <alignment horizontal="center" vertical="center"/>
    </xf>
    <xf numFmtId="0" fontId="46" fillId="0" borderId="0" xfId="26" applyProtection="1"/>
    <xf numFmtId="0" fontId="27" fillId="0" borderId="31" xfId="26" applyFont="1" applyBorder="1" applyAlignment="1" applyProtection="1">
      <alignment horizontal="left" vertical="center"/>
    </xf>
    <xf numFmtId="0" fontId="47" fillId="0" borderId="10" xfId="26" applyFont="1" applyBorder="1" applyAlignment="1" applyProtection="1">
      <alignment vertical="center"/>
    </xf>
    <xf numFmtId="167" fontId="27" fillId="0" borderId="10" xfId="26" applyNumberFormat="1" applyFont="1" applyBorder="1" applyAlignment="1" applyProtection="1">
      <alignment vertical="center"/>
    </xf>
    <xf numFmtId="167" fontId="27" fillId="0" borderId="32" xfId="26" applyNumberFormat="1" applyFont="1" applyBorder="1" applyAlignment="1" applyProtection="1">
      <alignment vertical="center"/>
    </xf>
    <xf numFmtId="0" fontId="46" fillId="0" borderId="0" xfId="26" applyAlignment="1" applyProtection="1">
      <alignment vertical="center"/>
    </xf>
    <xf numFmtId="0" fontId="27" fillId="0" borderId="10" xfId="26" applyFont="1" applyBorder="1" applyAlignment="1" applyProtection="1">
      <alignment vertical="center"/>
      <protection locked="0"/>
    </xf>
    <xf numFmtId="167" fontId="27" fillId="0" borderId="10" xfId="26" applyNumberFormat="1" applyFont="1" applyBorder="1" applyAlignment="1" applyProtection="1">
      <alignment vertical="center"/>
      <protection locked="0"/>
    </xf>
    <xf numFmtId="3" fontId="46" fillId="0" borderId="0" xfId="26" applyNumberFormat="1" applyAlignment="1" applyProtection="1">
      <alignment vertical="center"/>
      <protection locked="0"/>
    </xf>
    <xf numFmtId="0" fontId="46" fillId="0" borderId="0" xfId="26" applyAlignment="1" applyProtection="1">
      <alignment vertical="center"/>
      <protection locked="0"/>
    </xf>
    <xf numFmtId="0" fontId="45" fillId="0" borderId="33" xfId="26" applyFont="1" applyBorder="1" applyAlignment="1" applyProtection="1">
      <alignment vertical="center"/>
    </xf>
    <xf numFmtId="167" fontId="45" fillId="0" borderId="33" xfId="26" applyNumberFormat="1" applyFont="1" applyBorder="1" applyAlignment="1" applyProtection="1">
      <alignment vertical="center"/>
    </xf>
    <xf numFmtId="167" fontId="45" fillId="0" borderId="34" xfId="26" applyNumberFormat="1" applyFont="1" applyBorder="1" applyAlignment="1" applyProtection="1">
      <alignment vertical="center"/>
    </xf>
    <xf numFmtId="3" fontId="46" fillId="0" borderId="0" xfId="26" applyNumberFormat="1" applyAlignment="1" applyProtection="1">
      <alignment vertical="center"/>
    </xf>
    <xf numFmtId="167" fontId="46" fillId="0" borderId="0" xfId="26" applyNumberFormat="1" applyAlignment="1" applyProtection="1">
      <alignment vertical="center"/>
    </xf>
    <xf numFmtId="0" fontId="32" fillId="0" borderId="11" xfId="22" applyFont="1" applyBorder="1" applyAlignment="1">
      <alignment horizontal="left" vertical="top" wrapText="1"/>
    </xf>
    <xf numFmtId="0" fontId="32" fillId="0" borderId="10" xfId="22" applyFont="1" applyBorder="1" applyAlignment="1">
      <alignment horizontal="left" vertical="top" wrapText="1"/>
    </xf>
    <xf numFmtId="0" fontId="9" fillId="0" borderId="25" xfId="22" applyFont="1" applyBorder="1" applyAlignment="1">
      <alignment horizontal="center" vertical="center"/>
    </xf>
    <xf numFmtId="0" fontId="9" fillId="0" borderId="25" xfId="22" applyFont="1" applyBorder="1" applyAlignment="1">
      <alignment horizontal="center" vertical="center" wrapText="1"/>
    </xf>
    <xf numFmtId="0" fontId="7" fillId="0" borderId="0" xfId="5" applyFont="1" applyFill="1"/>
    <xf numFmtId="0" fontId="8" fillId="0" borderId="10" xfId="5" applyFont="1" applyFill="1" applyBorder="1" applyAlignment="1">
      <alignment horizontal="center" vertical="center"/>
    </xf>
    <xf numFmtId="0" fontId="7" fillId="0" borderId="10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center"/>
    </xf>
    <xf numFmtId="0" fontId="7" fillId="0" borderId="10" xfId="5" applyFont="1" applyFill="1" applyBorder="1"/>
    <xf numFmtId="0" fontId="9" fillId="0" borderId="0" xfId="5" applyFont="1" applyBorder="1" applyAlignment="1">
      <alignment horizontal="right"/>
    </xf>
    <xf numFmtId="0" fontId="7" fillId="0" borderId="10" xfId="5" applyFont="1" applyFill="1" applyBorder="1" applyAlignment="1">
      <alignment vertical="center" wrapText="1"/>
    </xf>
    <xf numFmtId="0" fontId="7" fillId="0" borderId="0" xfId="5" applyFont="1" applyFill="1" applyBorder="1" applyAlignment="1">
      <alignment vertical="center" wrapText="1"/>
    </xf>
    <xf numFmtId="0" fontId="8" fillId="0" borderId="0" xfId="5" applyFont="1" applyFill="1"/>
    <xf numFmtId="0" fontId="7" fillId="0" borderId="0" xfId="5" applyFont="1" applyFill="1" applyBorder="1"/>
    <xf numFmtId="0" fontId="8" fillId="0" borderId="10" xfId="5" applyFont="1" applyFill="1" applyBorder="1" applyAlignment="1">
      <alignment horizontal="left" vertical="center" wrapText="1"/>
    </xf>
    <xf numFmtId="0" fontId="8" fillId="0" borderId="10" xfId="5" applyFont="1" applyFill="1" applyBorder="1" applyAlignment="1">
      <alignment vertical="center" wrapText="1"/>
    </xf>
    <xf numFmtId="0" fontId="9" fillId="0" borderId="10" xfId="5" applyFont="1" applyFill="1" applyBorder="1" applyAlignment="1">
      <alignment horizontal="left" vertical="center" wrapText="1"/>
    </xf>
    <xf numFmtId="0" fontId="10" fillId="0" borderId="10" xfId="5" applyFont="1" applyFill="1" applyBorder="1" applyAlignment="1">
      <alignment horizontal="left" vertical="center" wrapText="1"/>
    </xf>
    <xf numFmtId="0" fontId="10" fillId="0" borderId="10" xfId="5" applyFont="1" applyFill="1" applyBorder="1" applyAlignment="1">
      <alignment horizontal="right" vertical="center" wrapText="1"/>
    </xf>
    <xf numFmtId="0" fontId="15" fillId="0" borderId="10" xfId="5" applyFont="1" applyFill="1" applyBorder="1" applyAlignment="1">
      <alignment horizontal="left" vertical="center"/>
    </xf>
    <xf numFmtId="0" fontId="8" fillId="0" borderId="10" xfId="5" applyFont="1" applyFill="1" applyBorder="1" applyAlignment="1">
      <alignment vertical="center"/>
    </xf>
    <xf numFmtId="0" fontId="8" fillId="0" borderId="0" xfId="5" applyFont="1" applyFill="1" applyBorder="1" applyAlignment="1">
      <alignment vertical="center"/>
    </xf>
    <xf numFmtId="165" fontId="11" fillId="0" borderId="0" xfId="5" applyNumberFormat="1" applyFont="1" applyFill="1" applyBorder="1" applyAlignment="1">
      <alignment vertical="center"/>
    </xf>
    <xf numFmtId="0" fontId="9" fillId="0" borderId="0" xfId="5" applyFont="1" applyBorder="1" applyAlignment="1"/>
    <xf numFmtId="0" fontId="10" fillId="0" borderId="0" xfId="5" applyFont="1" applyBorder="1" applyAlignment="1">
      <alignment vertical="center"/>
    </xf>
    <xf numFmtId="0" fontId="8" fillId="0" borderId="0" xfId="5" applyFont="1" applyFill="1" applyBorder="1" applyAlignment="1">
      <alignment vertical="center" wrapText="1"/>
    </xf>
    <xf numFmtId="0" fontId="8" fillId="0" borderId="0" xfId="5" applyFont="1" applyFill="1" applyBorder="1"/>
    <xf numFmtId="0" fontId="7" fillId="3" borderId="10" xfId="5" applyFont="1" applyFill="1" applyBorder="1" applyAlignment="1">
      <alignment vertical="center" wrapText="1"/>
    </xf>
    <xf numFmtId="0" fontId="7" fillId="0" borderId="10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9" fillId="0" borderId="10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19" fillId="0" borderId="1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vertical="center" wrapText="1"/>
    </xf>
    <xf numFmtId="0" fontId="9" fillId="3" borderId="10" xfId="5" applyFont="1" applyFill="1" applyBorder="1" applyAlignment="1">
      <alignment vertical="center" wrapText="1"/>
    </xf>
    <xf numFmtId="0" fontId="19" fillId="3" borderId="0" xfId="5" applyFont="1" applyFill="1" applyBorder="1" applyAlignment="1">
      <alignment vertical="center" wrapText="1"/>
    </xf>
    <xf numFmtId="0" fontId="10" fillId="0" borderId="10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6" fillId="0" borderId="10" xfId="5" applyBorder="1" applyAlignment="1">
      <alignment vertical="center" wrapText="1"/>
    </xf>
    <xf numFmtId="0" fontId="6" fillId="0" borderId="0" xfId="5" applyBorder="1" applyAlignment="1">
      <alignment vertical="center" wrapText="1"/>
    </xf>
    <xf numFmtId="3" fontId="10" fillId="0" borderId="10" xfId="5" applyNumberFormat="1" applyFont="1" applyFill="1" applyBorder="1" applyAlignment="1">
      <alignment vertical="center" wrapText="1"/>
    </xf>
    <xf numFmtId="164" fontId="7" fillId="0" borderId="10" xfId="5" applyNumberFormat="1" applyFont="1" applyFill="1" applyBorder="1" applyAlignment="1">
      <alignment vertical="center"/>
    </xf>
    <xf numFmtId="164" fontId="7" fillId="0" borderId="0" xfId="5" applyNumberFormat="1" applyFont="1" applyFill="1" applyBorder="1" applyAlignment="1">
      <alignment vertical="center"/>
    </xf>
    <xf numFmtId="164" fontId="8" fillId="0" borderId="10" xfId="5" applyNumberFormat="1" applyFont="1" applyFill="1" applyBorder="1" applyAlignment="1">
      <alignment vertical="center"/>
    </xf>
    <xf numFmtId="164" fontId="8" fillId="0" borderId="10" xfId="5" applyNumberFormat="1" applyFont="1" applyFill="1" applyBorder="1" applyAlignment="1">
      <alignment horizontal="right" vertical="center"/>
    </xf>
    <xf numFmtId="0" fontId="15" fillId="0" borderId="10" xfId="5" applyFont="1" applyFill="1" applyBorder="1" applyAlignment="1">
      <alignment vertical="center"/>
    </xf>
    <xf numFmtId="164" fontId="5" fillId="0" borderId="10" xfId="5" applyNumberFormat="1" applyFont="1" applyBorder="1" applyAlignment="1">
      <alignment horizontal="right" vertical="center"/>
    </xf>
    <xf numFmtId="0" fontId="6" fillId="0" borderId="0" xfId="5" applyBorder="1" applyAlignment="1">
      <alignment vertical="center"/>
    </xf>
    <xf numFmtId="0" fontId="7" fillId="0" borderId="0" xfId="5" applyFont="1" applyFill="1" applyAlignment="1">
      <alignment vertical="center"/>
    </xf>
    <xf numFmtId="0" fontId="6" fillId="0" borderId="0" xfId="5"/>
    <xf numFmtId="3" fontId="6" fillId="0" borderId="0" xfId="5" applyNumberFormat="1"/>
    <xf numFmtId="0" fontId="25" fillId="2" borderId="5" xfId="24" applyFont="1" applyFill="1" applyBorder="1" applyAlignment="1">
      <alignment horizontal="center" vertical="center" wrapText="1"/>
    </xf>
    <xf numFmtId="0" fontId="22" fillId="2" borderId="10" xfId="5" applyFont="1" applyFill="1" applyBorder="1" applyAlignment="1" applyProtection="1">
      <alignment horizontal="center" vertical="center" wrapText="1"/>
    </xf>
    <xf numFmtId="0" fontId="22" fillId="2" borderId="10" xfId="5" applyFont="1" applyFill="1" applyBorder="1" applyAlignment="1" applyProtection="1">
      <alignment vertical="center" wrapText="1"/>
    </xf>
    <xf numFmtId="0" fontId="18" fillId="0" borderId="10" xfId="5" applyFont="1" applyFill="1" applyBorder="1" applyProtection="1"/>
    <xf numFmtId="3" fontId="22" fillId="0" borderId="10" xfId="5" applyNumberFormat="1" applyFont="1" applyFill="1" applyBorder="1" applyAlignment="1" applyProtection="1">
      <alignment horizontal="right" vertical="center"/>
    </xf>
    <xf numFmtId="0" fontId="17" fillId="0" borderId="10" xfId="5" applyFont="1" applyFill="1" applyBorder="1" applyProtection="1"/>
    <xf numFmtId="3" fontId="22" fillId="0" borderId="10" xfId="5" applyNumberFormat="1" applyFont="1" applyFill="1" applyBorder="1" applyAlignment="1" applyProtection="1">
      <alignment vertical="center"/>
    </xf>
    <xf numFmtId="0" fontId="8" fillId="0" borderId="10" xfId="5" applyFont="1" applyFill="1" applyBorder="1"/>
    <xf numFmtId="3" fontId="8" fillId="0" borderId="10" xfId="5" applyNumberFormat="1" applyFont="1" applyFill="1" applyBorder="1"/>
    <xf numFmtId="3" fontId="7" fillId="0" borderId="10" xfId="5" applyNumberFormat="1" applyFont="1" applyFill="1" applyBorder="1"/>
    <xf numFmtId="0" fontId="9" fillId="0" borderId="0" xfId="23"/>
    <xf numFmtId="0" fontId="10" fillId="0" borderId="10" xfId="23" applyFont="1" applyBorder="1" applyAlignment="1">
      <alignment vertical="center"/>
    </xf>
    <xf numFmtId="0" fontId="10" fillId="0" borderId="10" xfId="23" applyFont="1" applyBorder="1" applyAlignment="1">
      <alignment vertical="center" wrapText="1"/>
    </xf>
    <xf numFmtId="3" fontId="9" fillId="0" borderId="0" xfId="23" applyNumberFormat="1"/>
    <xf numFmtId="0" fontId="9" fillId="0" borderId="10" xfId="23" applyFont="1" applyBorder="1" applyAlignment="1">
      <alignment vertical="center" wrapText="1"/>
    </xf>
    <xf numFmtId="0" fontId="42" fillId="0" borderId="0" xfId="23" applyFont="1"/>
    <xf numFmtId="0" fontId="9" fillId="0" borderId="0" xfId="23" applyBorder="1"/>
    <xf numFmtId="0" fontId="18" fillId="0" borderId="35" xfId="23" applyFont="1" applyBorder="1" applyAlignment="1">
      <alignment horizontal="left" vertical="top" wrapText="1"/>
    </xf>
    <xf numFmtId="0" fontId="9" fillId="0" borderId="0" xfId="23" applyAlignment="1"/>
    <xf numFmtId="0" fontId="18" fillId="0" borderId="0" xfId="23" applyFont="1" applyBorder="1" applyAlignment="1">
      <alignment horizontal="left" vertical="top" wrapText="1"/>
    </xf>
    <xf numFmtId="3" fontId="18" fillId="0" borderId="0" xfId="23" applyNumberFormat="1" applyFont="1" applyBorder="1" applyAlignment="1">
      <alignment horizontal="right" vertical="top" wrapText="1"/>
    </xf>
    <xf numFmtId="0" fontId="18" fillId="0" borderId="0" xfId="23" applyFont="1" applyFill="1" applyBorder="1" applyAlignment="1">
      <alignment horizontal="left" vertical="top" wrapText="1"/>
    </xf>
    <xf numFmtId="3" fontId="18" fillId="0" borderId="0" xfId="23" applyNumberFormat="1" applyFont="1" applyFill="1" applyBorder="1" applyAlignment="1">
      <alignment horizontal="right" vertical="top" wrapText="1"/>
    </xf>
    <xf numFmtId="0" fontId="8" fillId="0" borderId="10" xfId="5" applyFont="1" applyFill="1" applyBorder="1" applyAlignment="1" applyProtection="1">
      <alignment horizontal="left" vertical="center"/>
    </xf>
    <xf numFmtId="0" fontId="27" fillId="0" borderId="0" xfId="26" applyFont="1" applyBorder="1" applyAlignment="1" applyProtection="1">
      <alignment horizontal="center" vertical="center" wrapText="1"/>
    </xf>
    <xf numFmtId="0" fontId="50" fillId="0" borderId="19" xfId="9" applyFont="1" applyBorder="1" applyAlignment="1">
      <alignment horizontal="center" vertical="center" wrapText="1"/>
    </xf>
    <xf numFmtId="0" fontId="50" fillId="0" borderId="10" xfId="9" applyFont="1" applyFill="1" applyBorder="1" applyAlignment="1">
      <alignment vertical="center" wrapText="1"/>
    </xf>
    <xf numFmtId="0" fontId="50" fillId="0" borderId="2" xfId="9" applyFont="1" applyBorder="1" applyAlignment="1">
      <alignment horizontal="center" vertical="center" wrapText="1"/>
    </xf>
    <xf numFmtId="3" fontId="50" fillId="0" borderId="10" xfId="9" applyNumberFormat="1" applyFont="1" applyFill="1" applyBorder="1" applyAlignment="1">
      <alignment horizontal="right" vertical="center"/>
    </xf>
    <xf numFmtId="10" fontId="50" fillId="0" borderId="36" xfId="9" applyNumberFormat="1" applyFont="1" applyFill="1" applyBorder="1" applyAlignment="1">
      <alignment horizontal="center" vertical="center" wrapText="1"/>
    </xf>
    <xf numFmtId="0" fontId="50" fillId="0" borderId="2" xfId="9" applyFont="1" applyBorder="1" applyAlignment="1">
      <alignment vertical="top" wrapText="1"/>
    </xf>
    <xf numFmtId="0" fontId="50" fillId="0" borderId="3" xfId="9" applyFont="1" applyBorder="1" applyAlignment="1">
      <alignment vertical="top" wrapText="1"/>
    </xf>
    <xf numFmtId="0" fontId="50" fillId="0" borderId="4" xfId="9" applyFont="1" applyBorder="1" applyAlignment="1">
      <alignment horizontal="center" vertical="center" wrapText="1"/>
    </xf>
    <xf numFmtId="0" fontId="51" fillId="6" borderId="5" xfId="9" applyFont="1" applyFill="1" applyBorder="1" applyAlignment="1">
      <alignment horizontal="center" vertical="center" wrapText="1"/>
    </xf>
    <xf numFmtId="0" fontId="50" fillId="0" borderId="6" xfId="9" applyFont="1" applyBorder="1" applyAlignment="1">
      <alignment horizontal="center" vertical="center" wrapText="1"/>
    </xf>
    <xf numFmtId="0" fontId="50" fillId="0" borderId="37" xfId="9" applyFont="1" applyFill="1" applyBorder="1" applyAlignment="1">
      <alignment horizontal="left" vertical="center" wrapText="1"/>
    </xf>
    <xf numFmtId="0" fontId="50" fillId="0" borderId="6" xfId="9" applyFont="1" applyFill="1" applyBorder="1" applyAlignment="1">
      <alignment horizontal="center" vertical="center" wrapText="1"/>
    </xf>
    <xf numFmtId="0" fontId="53" fillId="0" borderId="2" xfId="9" applyFont="1" applyFill="1" applyBorder="1" applyAlignment="1">
      <alignment horizontal="center" vertical="center" wrapText="1"/>
    </xf>
    <xf numFmtId="0" fontId="53" fillId="0" borderId="3" xfId="9" applyFont="1" applyFill="1" applyBorder="1" applyAlignment="1">
      <alignment horizontal="center" vertical="center" wrapText="1"/>
    </xf>
    <xf numFmtId="0" fontId="50" fillId="0" borderId="38" xfId="9" applyFont="1" applyBorder="1" applyAlignment="1">
      <alignment horizontal="center" vertical="center" wrapText="1"/>
    </xf>
    <xf numFmtId="3" fontId="50" fillId="0" borderId="15" xfId="9" applyNumberFormat="1" applyFont="1" applyBorder="1" applyAlignment="1">
      <alignment horizontal="right" vertical="center" wrapText="1"/>
    </xf>
    <xf numFmtId="0" fontId="7" fillId="0" borderId="39" xfId="5" applyFont="1" applyFill="1" applyBorder="1"/>
    <xf numFmtId="0" fontId="9" fillId="0" borderId="39" xfId="5" applyFont="1" applyBorder="1" applyAlignment="1"/>
    <xf numFmtId="0" fontId="22" fillId="2" borderId="5" xfId="9" applyFont="1" applyFill="1" applyBorder="1" applyAlignment="1">
      <alignment horizontal="center" vertical="center" wrapText="1"/>
    </xf>
    <xf numFmtId="0" fontId="17" fillId="2" borderId="1" xfId="9" applyFont="1" applyFill="1" applyBorder="1" applyAlignment="1">
      <alignment horizontal="center" vertical="center" wrapText="1"/>
    </xf>
    <xf numFmtId="0" fontId="17" fillId="2" borderId="24" xfId="9" applyFont="1" applyFill="1" applyBorder="1" applyAlignment="1">
      <alignment horizontal="center" vertical="center" wrapText="1"/>
    </xf>
    <xf numFmtId="0" fontId="23" fillId="2" borderId="5" xfId="9" applyFont="1" applyFill="1" applyBorder="1" applyAlignment="1">
      <alignment horizontal="center" vertical="center" wrapText="1"/>
    </xf>
    <xf numFmtId="0" fontId="50" fillId="2" borderId="5" xfId="9" applyFont="1" applyFill="1" applyBorder="1" applyAlignment="1">
      <alignment vertical="top" wrapText="1"/>
    </xf>
    <xf numFmtId="0" fontId="54" fillId="2" borderId="1" xfId="9" applyFont="1" applyFill="1" applyBorder="1" applyAlignment="1">
      <alignment horizontal="left" vertical="center" wrapText="1"/>
    </xf>
    <xf numFmtId="3" fontId="54" fillId="2" borderId="1" xfId="9" applyNumberFormat="1" applyFont="1" applyFill="1" applyBorder="1" applyAlignment="1">
      <alignment horizontal="right" vertical="center" wrapText="1"/>
    </xf>
    <xf numFmtId="10" fontId="53" fillId="2" borderId="24" xfId="9" applyNumberFormat="1" applyFont="1" applyFill="1" applyBorder="1" applyAlignment="1">
      <alignment horizontal="center" vertical="center" wrapText="1"/>
    </xf>
    <xf numFmtId="0" fontId="53" fillId="2" borderId="5" xfId="9" applyFont="1" applyFill="1" applyBorder="1" applyAlignment="1">
      <alignment horizontal="right" vertical="center" wrapText="1"/>
    </xf>
    <xf numFmtId="0" fontId="49" fillId="2" borderId="5" xfId="9" applyFont="1" applyFill="1" applyBorder="1" applyAlignment="1">
      <alignment horizontal="center" vertical="center" wrapText="1"/>
    </xf>
    <xf numFmtId="0" fontId="49" fillId="2" borderId="1" xfId="9" applyFont="1" applyFill="1" applyBorder="1" applyAlignment="1">
      <alignment horizontal="center" vertical="center" wrapText="1"/>
    </xf>
    <xf numFmtId="0" fontId="53" fillId="2" borderId="1" xfId="9" applyFont="1" applyFill="1" applyBorder="1" applyAlignment="1">
      <alignment horizontal="center" vertical="center" wrapText="1"/>
    </xf>
    <xf numFmtId="0" fontId="53" fillId="2" borderId="24" xfId="9" applyFont="1" applyFill="1" applyBorder="1" applyAlignment="1">
      <alignment horizontal="center" vertical="center" wrapText="1"/>
    </xf>
    <xf numFmtId="167" fontId="27" fillId="0" borderId="40" xfId="20" applyNumberFormat="1" applyFont="1" applyBorder="1" applyAlignment="1">
      <alignment horizontal="center" vertical="center" wrapText="1"/>
    </xf>
    <xf numFmtId="167" fontId="27" fillId="0" borderId="40" xfId="20" applyNumberFormat="1" applyBorder="1" applyAlignment="1">
      <alignment horizontal="center" vertical="center" wrapText="1"/>
    </xf>
    <xf numFmtId="167" fontId="37" fillId="0" borderId="17" xfId="20" applyNumberFormat="1" applyFont="1" applyBorder="1" applyAlignment="1">
      <alignment horizontal="center" vertical="center" wrapText="1"/>
    </xf>
    <xf numFmtId="167" fontId="43" fillId="0" borderId="18" xfId="20" applyNumberFormat="1" applyFont="1" applyBorder="1" applyAlignment="1">
      <alignment horizontal="center"/>
    </xf>
    <xf numFmtId="167" fontId="43" fillId="0" borderId="18" xfId="20" applyNumberFormat="1" applyFont="1" applyBorder="1" applyAlignment="1">
      <alignment horizontal="centerContinuous" vertical="center"/>
    </xf>
    <xf numFmtId="167" fontId="43" fillId="0" borderId="20" xfId="20" applyNumberFormat="1" applyFont="1" applyBorder="1" applyAlignment="1">
      <alignment horizontal="centerContinuous" vertical="center"/>
    </xf>
    <xf numFmtId="167" fontId="38" fillId="0" borderId="23" xfId="20" applyNumberFormat="1" applyFont="1" applyBorder="1" applyAlignment="1">
      <alignment horizontal="center" vertical="center"/>
    </xf>
    <xf numFmtId="167" fontId="43" fillId="0" borderId="23" xfId="20" applyNumberFormat="1" applyFont="1" applyBorder="1" applyAlignment="1">
      <alignment horizontal="center" vertical="center" wrapText="1"/>
    </xf>
    <xf numFmtId="167" fontId="43" fillId="0" borderId="23" xfId="20" applyNumberFormat="1" applyFont="1" applyBorder="1" applyAlignment="1">
      <alignment horizontal="center" vertical="center"/>
    </xf>
    <xf numFmtId="167" fontId="37" fillId="0" borderId="5" xfId="20" applyNumberFormat="1" applyFont="1" applyBorder="1" applyAlignment="1">
      <alignment horizontal="center" vertical="center" wrapText="1"/>
    </xf>
    <xf numFmtId="167" fontId="37" fillId="0" borderId="1" xfId="20" applyNumberFormat="1" applyFont="1" applyBorder="1" applyAlignment="1" applyProtection="1">
      <alignment vertical="center" wrapText="1"/>
      <protection locked="0"/>
    </xf>
    <xf numFmtId="167" fontId="20" fillId="7" borderId="1" xfId="20" applyNumberFormat="1" applyFont="1" applyFill="1" applyBorder="1" applyAlignment="1" applyProtection="1">
      <alignment vertical="center" wrapText="1"/>
    </xf>
    <xf numFmtId="167" fontId="27" fillId="0" borderId="41" xfId="20" applyNumberFormat="1" applyFont="1" applyBorder="1" applyAlignment="1">
      <alignment vertical="center" wrapText="1"/>
    </xf>
    <xf numFmtId="167" fontId="27" fillId="0" borderId="24" xfId="20" applyNumberFormat="1" applyFont="1" applyBorder="1" applyAlignment="1">
      <alignment vertical="center" wrapText="1"/>
    </xf>
    <xf numFmtId="167" fontId="57" fillId="0" borderId="9" xfId="19" applyNumberFormat="1" applyFont="1" applyBorder="1" applyAlignment="1" applyProtection="1">
      <alignment vertical="center" wrapText="1"/>
      <protection locked="0"/>
    </xf>
    <xf numFmtId="168" fontId="20" fillId="0" borderId="10" xfId="19" applyNumberFormat="1" applyFont="1" applyBorder="1" applyAlignment="1" applyProtection="1">
      <alignment vertical="center" wrapText="1"/>
      <protection locked="0"/>
    </xf>
    <xf numFmtId="167" fontId="20" fillId="0" borderId="18" xfId="20" applyNumberFormat="1" applyFont="1" applyBorder="1" applyAlignment="1" applyProtection="1">
      <alignment vertical="center" wrapText="1"/>
      <protection locked="0"/>
    </xf>
    <xf numFmtId="167" fontId="37" fillId="0" borderId="22" xfId="20" applyNumberFormat="1" applyFont="1" applyBorder="1" applyAlignment="1">
      <alignment horizontal="center" vertical="center" wrapText="1"/>
    </xf>
    <xf numFmtId="167" fontId="43" fillId="0" borderId="42" xfId="20" applyNumberFormat="1" applyFont="1" applyBorder="1" applyAlignment="1">
      <alignment vertical="center" wrapText="1"/>
    </xf>
    <xf numFmtId="167" fontId="20" fillId="7" borderId="23" xfId="20" applyNumberFormat="1" applyFont="1" applyFill="1" applyBorder="1" applyAlignment="1" applyProtection="1">
      <alignment vertical="center" wrapText="1"/>
    </xf>
    <xf numFmtId="167" fontId="20" fillId="0" borderId="23" xfId="20" applyNumberFormat="1" applyFont="1" applyBorder="1" applyAlignment="1" applyProtection="1">
      <alignment vertical="center" wrapText="1"/>
    </xf>
    <xf numFmtId="167" fontId="20" fillId="0" borderId="21" xfId="20" applyNumberFormat="1" applyFont="1" applyBorder="1" applyAlignment="1" applyProtection="1">
      <alignment vertical="center" wrapText="1"/>
    </xf>
    <xf numFmtId="167" fontId="27" fillId="0" borderId="0" xfId="20" applyNumberFormat="1" applyBorder="1" applyAlignment="1">
      <alignment horizontal="center" vertical="center" wrapText="1"/>
    </xf>
    <xf numFmtId="167" fontId="43" fillId="0" borderId="0" xfId="20" applyNumberFormat="1" applyFont="1" applyBorder="1" applyAlignment="1">
      <alignment horizontal="centerContinuous" vertical="center"/>
    </xf>
    <xf numFmtId="167" fontId="43" fillId="0" borderId="0" xfId="20" applyNumberFormat="1" applyFont="1" applyBorder="1" applyAlignment="1">
      <alignment horizontal="center" vertical="center"/>
    </xf>
    <xf numFmtId="167" fontId="43" fillId="0" borderId="0" xfId="20" applyNumberFormat="1" applyFont="1" applyBorder="1" applyAlignment="1">
      <alignment horizontal="center" vertical="center" wrapText="1"/>
    </xf>
    <xf numFmtId="167" fontId="27" fillId="0" borderId="0" xfId="20" applyNumberFormat="1" applyFont="1" applyBorder="1" applyAlignment="1">
      <alignment vertical="center" wrapText="1"/>
    </xf>
    <xf numFmtId="167" fontId="20" fillId="0" borderId="0" xfId="20" applyNumberFormat="1" applyFont="1" applyBorder="1" applyAlignment="1" applyProtection="1">
      <alignment vertical="center" wrapText="1"/>
      <protection locked="0"/>
    </xf>
    <xf numFmtId="167" fontId="20" fillId="0" borderId="0" xfId="20" applyNumberFormat="1" applyFont="1" applyBorder="1" applyAlignment="1" applyProtection="1">
      <alignment vertical="center" wrapText="1"/>
    </xf>
    <xf numFmtId="167" fontId="43" fillId="0" borderId="21" xfId="20" applyNumberFormat="1" applyFont="1" applyBorder="1" applyAlignment="1">
      <alignment horizontal="center" vertical="center"/>
    </xf>
    <xf numFmtId="0" fontId="22" fillId="0" borderId="11" xfId="5" applyFont="1" applyFill="1" applyBorder="1" applyAlignment="1" applyProtection="1">
      <alignment horizontal="left" vertical="center"/>
    </xf>
    <xf numFmtId="49" fontId="50" fillId="0" borderId="10" xfId="24" applyNumberFormat="1" applyFont="1" applyFill="1" applyBorder="1" applyAlignment="1">
      <alignment horizontal="left" vertical="center" wrapText="1"/>
    </xf>
    <xf numFmtId="0" fontId="6" fillId="0" borderId="0" xfId="5" applyFill="1"/>
    <xf numFmtId="0" fontId="59" fillId="0" borderId="0" xfId="11" applyFill="1"/>
    <xf numFmtId="0" fontId="50" fillId="0" borderId="26" xfId="9" applyFont="1" applyFill="1" applyBorder="1" applyAlignment="1">
      <alignment vertical="top" wrapText="1"/>
    </xf>
    <xf numFmtId="0" fontId="54" fillId="0" borderId="26" xfId="9" applyFont="1" applyFill="1" applyBorder="1" applyAlignment="1">
      <alignment horizontal="left" vertical="center" wrapText="1"/>
    </xf>
    <xf numFmtId="3" fontId="54" fillId="0" borderId="26" xfId="9" applyNumberFormat="1" applyFont="1" applyFill="1" applyBorder="1" applyAlignment="1">
      <alignment horizontal="right" vertical="center" wrapText="1"/>
    </xf>
    <xf numFmtId="10" fontId="53" fillId="0" borderId="26" xfId="9" applyNumberFormat="1" applyFont="1" applyFill="1" applyBorder="1" applyAlignment="1">
      <alignment horizontal="center" vertical="center" wrapText="1"/>
    </xf>
    <xf numFmtId="0" fontId="50" fillId="0" borderId="0" xfId="9" applyFont="1" applyFill="1" applyBorder="1" applyAlignment="1">
      <alignment vertical="top" wrapText="1"/>
    </xf>
    <xf numFmtId="0" fontId="54" fillId="0" borderId="0" xfId="9" applyFont="1" applyFill="1" applyBorder="1" applyAlignment="1">
      <alignment horizontal="left" vertical="center" wrapText="1"/>
    </xf>
    <xf numFmtId="3" fontId="54" fillId="0" borderId="0" xfId="9" applyNumberFormat="1" applyFont="1" applyFill="1" applyBorder="1" applyAlignment="1">
      <alignment horizontal="right" vertical="center" wrapText="1"/>
    </xf>
    <xf numFmtId="10" fontId="53" fillId="0" borderId="0" xfId="9" applyNumberFormat="1" applyFont="1" applyFill="1" applyBorder="1" applyAlignment="1">
      <alignment horizontal="center" vertical="center" wrapText="1"/>
    </xf>
    <xf numFmtId="0" fontId="50" fillId="0" borderId="40" xfId="9" applyFont="1" applyFill="1" applyBorder="1" applyAlignment="1">
      <alignment vertical="top" wrapText="1"/>
    </xf>
    <xf numFmtId="0" fontId="54" fillId="0" borderId="40" xfId="9" applyFont="1" applyFill="1" applyBorder="1" applyAlignment="1">
      <alignment horizontal="left" vertical="center" wrapText="1"/>
    </xf>
    <xf numFmtId="3" fontId="54" fillId="0" borderId="40" xfId="9" applyNumberFormat="1" applyFont="1" applyFill="1" applyBorder="1" applyAlignment="1">
      <alignment horizontal="right" vertical="center" wrapText="1"/>
    </xf>
    <xf numFmtId="10" fontId="53" fillId="0" borderId="40" xfId="9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164" fontId="8" fillId="0" borderId="10" xfId="5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2" fillId="3" borderId="23" xfId="22" applyFont="1" applyFill="1" applyBorder="1" applyAlignment="1">
      <alignment vertical="top" wrapText="1" shrinkToFit="1"/>
    </xf>
    <xf numFmtId="164" fontId="8" fillId="0" borderId="10" xfId="0" applyNumberFormat="1" applyFont="1" applyFill="1" applyBorder="1" applyAlignment="1">
      <alignment vertical="center"/>
    </xf>
    <xf numFmtId="167" fontId="20" fillId="0" borderId="20" xfId="20" applyNumberFormat="1" applyFont="1" applyBorder="1" applyAlignment="1" applyProtection="1">
      <alignment vertical="center" wrapText="1"/>
      <protection locked="0"/>
    </xf>
    <xf numFmtId="0" fontId="27" fillId="0" borderId="43" xfId="26" applyFont="1" applyBorder="1" applyAlignment="1" applyProtection="1">
      <alignment horizontal="left" vertical="center"/>
    </xf>
    <xf numFmtId="0" fontId="45" fillId="0" borderId="44" xfId="26" applyFont="1" applyBorder="1" applyAlignment="1" applyProtection="1">
      <alignment vertical="center"/>
    </xf>
    <xf numFmtId="167" fontId="45" fillId="0" borderId="44" xfId="26" applyNumberFormat="1" applyFont="1" applyBorder="1" applyAlignment="1" applyProtection="1">
      <alignment vertical="center"/>
    </xf>
    <xf numFmtId="167" fontId="45" fillId="0" borderId="45" xfId="26" applyNumberFormat="1" applyFont="1" applyBorder="1" applyAlignment="1" applyProtection="1">
      <alignment vertical="center"/>
    </xf>
    <xf numFmtId="0" fontId="27" fillId="0" borderId="46" xfId="26" applyFont="1" applyBorder="1" applyAlignment="1" applyProtection="1">
      <alignment horizontal="left" vertical="center"/>
    </xf>
    <xf numFmtId="0" fontId="32" fillId="0" borderId="47" xfId="22" applyFont="1" applyBorder="1" applyAlignment="1">
      <alignment horizontal="left" vertical="top" wrapText="1"/>
    </xf>
    <xf numFmtId="167" fontId="27" fillId="0" borderId="47" xfId="26" applyNumberFormat="1" applyFont="1" applyBorder="1" applyAlignment="1" applyProtection="1">
      <alignment vertical="center"/>
      <protection locked="0"/>
    </xf>
    <xf numFmtId="0" fontId="9" fillId="0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54" fillId="2" borderId="48" xfId="9" applyFont="1" applyFill="1" applyBorder="1" applyAlignment="1">
      <alignment vertical="center" wrapText="1"/>
    </xf>
    <xf numFmtId="3" fontId="18" fillId="0" borderId="10" xfId="22" applyNumberFormat="1" applyFont="1" applyBorder="1" applyAlignment="1">
      <alignment horizontal="right" vertical="center"/>
    </xf>
    <xf numFmtId="3" fontId="32" fillId="0" borderId="10" xfId="22" applyNumberFormat="1" applyFont="1" applyBorder="1" applyAlignment="1">
      <alignment horizontal="right" vertical="center" wrapText="1"/>
    </xf>
    <xf numFmtId="3" fontId="50" fillId="0" borderId="10" xfId="9" applyNumberFormat="1" applyFont="1" applyFill="1" applyBorder="1" applyAlignment="1">
      <alignment horizontal="right" vertical="center" wrapText="1"/>
    </xf>
    <xf numFmtId="0" fontId="58" fillId="0" borderId="10" xfId="0" applyFont="1" applyFill="1" applyBorder="1" applyAlignment="1">
      <alignment vertical="center" wrapText="1"/>
    </xf>
    <xf numFmtId="3" fontId="50" fillId="0" borderId="3" xfId="9" applyNumberFormat="1" applyFont="1" applyFill="1" applyBorder="1" applyAlignment="1">
      <alignment horizontal="right" vertical="center" wrapText="1"/>
    </xf>
    <xf numFmtId="0" fontId="50" fillId="0" borderId="10" xfId="9" applyFont="1" applyFill="1" applyBorder="1" applyAlignment="1">
      <alignment vertical="top" wrapText="1"/>
    </xf>
    <xf numFmtId="0" fontId="50" fillId="0" borderId="10" xfId="9" applyFont="1" applyFill="1" applyBorder="1" applyAlignment="1">
      <alignment horizontal="center" vertical="center" wrapText="1"/>
    </xf>
    <xf numFmtId="0" fontId="60" fillId="0" borderId="10" xfId="0" applyFont="1" applyBorder="1" applyAlignment="1">
      <alignment horizontal="left" vertical="top" wrapText="1"/>
    </xf>
    <xf numFmtId="166" fontId="50" fillId="0" borderId="10" xfId="9" applyNumberFormat="1" applyFont="1" applyFill="1" applyBorder="1" applyAlignment="1">
      <alignment horizontal="right" vertical="center" wrapText="1"/>
    </xf>
    <xf numFmtId="0" fontId="61" fillId="0" borderId="10" xfId="0" applyFont="1" applyBorder="1" applyAlignment="1">
      <alignment vertical="center" wrapText="1"/>
    </xf>
    <xf numFmtId="0" fontId="62" fillId="0" borderId="10" xfId="0" applyFont="1" applyBorder="1"/>
    <xf numFmtId="3" fontId="50" fillId="0" borderId="10" xfId="9" applyNumberFormat="1" applyFont="1" applyFill="1" applyBorder="1" applyAlignment="1">
      <alignment horizontal="right" vertical="distributed" wrapText="1"/>
    </xf>
    <xf numFmtId="3" fontId="50" fillId="0" borderId="3" xfId="9" applyNumberFormat="1" applyFont="1" applyFill="1" applyBorder="1" applyAlignment="1">
      <alignment horizontal="right" vertical="center"/>
    </xf>
    <xf numFmtId="0" fontId="50" fillId="0" borderId="18" xfId="9" applyFont="1" applyFill="1" applyBorder="1" applyAlignment="1">
      <alignment horizontal="center" vertical="center" wrapText="1"/>
    </xf>
    <xf numFmtId="0" fontId="50" fillId="0" borderId="18" xfId="9" applyFont="1" applyFill="1" applyBorder="1" applyAlignment="1">
      <alignment vertical="top" wrapText="1"/>
    </xf>
    <xf numFmtId="0" fontId="63" fillId="0" borderId="23" xfId="11" applyFont="1" applyBorder="1" applyAlignment="1">
      <alignment horizontal="center" vertical="center"/>
    </xf>
    <xf numFmtId="0" fontId="63" fillId="0" borderId="23" xfId="11" applyFont="1" applyBorder="1" applyAlignment="1">
      <alignment horizontal="left" vertical="top" wrapText="1"/>
    </xf>
    <xf numFmtId="0" fontId="59" fillId="0" borderId="0" xfId="11"/>
    <xf numFmtId="0" fontId="62" fillId="0" borderId="0" xfId="27" applyFont="1"/>
    <xf numFmtId="0" fontId="66" fillId="0" borderId="10" xfId="27" applyFont="1" applyBorder="1" applyAlignment="1">
      <alignment horizontal="center" vertical="center" wrapText="1"/>
    </xf>
    <xf numFmtId="0" fontId="66" fillId="0" borderId="10" xfId="27" applyFont="1" applyFill="1" applyBorder="1" applyAlignment="1">
      <alignment horizontal="center" vertical="center" wrapText="1"/>
    </xf>
    <xf numFmtId="0" fontId="64" fillId="0" borderId="10" xfId="27" applyFont="1" applyBorder="1" applyAlignment="1">
      <alignment horizontal="center" wrapText="1"/>
    </xf>
    <xf numFmtId="0" fontId="64" fillId="0" borderId="10" xfId="27" applyFont="1" applyBorder="1" applyAlignment="1">
      <alignment horizontal="center" vertical="center" wrapText="1"/>
    </xf>
    <xf numFmtId="0" fontId="64" fillId="0" borderId="10" xfId="27" applyFont="1" applyBorder="1" applyAlignment="1">
      <alignment horizontal="center" vertical="center"/>
    </xf>
    <xf numFmtId="0" fontId="61" fillId="0" borderId="10" xfId="27" applyFont="1" applyBorder="1" applyAlignment="1">
      <alignment vertical="center"/>
    </xf>
    <xf numFmtId="169" fontId="61" fillId="0" borderId="10" xfId="27" applyNumberFormat="1" applyFont="1" applyBorder="1" applyAlignment="1">
      <alignment horizontal="right" vertical="center" wrapText="1"/>
    </xf>
    <xf numFmtId="0" fontId="61" fillId="0" borderId="10" xfId="27" applyFont="1" applyBorder="1" applyAlignment="1">
      <alignment vertical="center" wrapText="1"/>
    </xf>
    <xf numFmtId="0" fontId="62" fillId="0" borderId="10" xfId="27" quotePrefix="1" applyFont="1" applyBorder="1" applyAlignment="1">
      <alignment horizontal="center"/>
    </xf>
    <xf numFmtId="0" fontId="62" fillId="0" borderId="10" xfId="27" applyFont="1" applyBorder="1" applyAlignment="1">
      <alignment horizontal="left" vertical="center" wrapText="1"/>
    </xf>
    <xf numFmtId="0" fontId="62" fillId="0" borderId="10" xfId="27" applyFont="1" applyBorder="1" applyAlignment="1">
      <alignment vertical="center" wrapText="1"/>
    </xf>
    <xf numFmtId="6" fontId="62" fillId="0" borderId="10" xfId="27" applyNumberFormat="1" applyFont="1" applyBorder="1"/>
    <xf numFmtId="0" fontId="62" fillId="0" borderId="10" xfId="27" applyFont="1" applyBorder="1" applyAlignment="1">
      <alignment vertical="center"/>
    </xf>
    <xf numFmtId="0" fontId="62" fillId="0" borderId="10" xfId="27" applyFont="1" applyBorder="1"/>
    <xf numFmtId="0" fontId="62" fillId="0" borderId="10" xfId="27" applyFont="1" applyBorder="1" applyAlignment="1">
      <alignment wrapText="1"/>
    </xf>
    <xf numFmtId="0" fontId="62" fillId="0" borderId="10" xfId="27" applyFont="1" applyFill="1" applyBorder="1" applyAlignment="1">
      <alignment vertical="center"/>
    </xf>
    <xf numFmtId="169" fontId="62" fillId="0" borderId="10" xfId="27" applyNumberFormat="1" applyFont="1" applyBorder="1"/>
    <xf numFmtId="0" fontId="62" fillId="0" borderId="10" xfId="27" quotePrefix="1" applyFont="1" applyBorder="1" applyAlignment="1">
      <alignment horizontal="center" vertical="center"/>
    </xf>
    <xf numFmtId="0" fontId="61" fillId="0" borderId="10" xfId="27" applyFont="1" applyBorder="1" applyAlignment="1">
      <alignment horizontal="left" vertical="center" wrapText="1"/>
    </xf>
    <xf numFmtId="169" fontId="62" fillId="0" borderId="10" xfId="27" applyNumberFormat="1" applyFont="1" applyBorder="1" applyAlignment="1">
      <alignment horizontal="right"/>
    </xf>
    <xf numFmtId="0" fontId="62" fillId="0" borderId="10" xfId="27" applyFont="1" applyBorder="1" applyAlignment="1">
      <alignment horizontal="center"/>
    </xf>
    <xf numFmtId="0" fontId="66" fillId="8" borderId="10" xfId="27" applyFont="1" applyFill="1" applyBorder="1" applyAlignment="1">
      <alignment vertical="center"/>
    </xf>
    <xf numFmtId="169" fontId="66" fillId="9" borderId="10" xfId="27" applyNumberFormat="1" applyFont="1" applyFill="1" applyBorder="1" applyAlignment="1">
      <alignment horizontal="right" vertical="center" wrapText="1"/>
    </xf>
    <xf numFmtId="0" fontId="66" fillId="9" borderId="10" xfId="27" applyFont="1" applyFill="1" applyBorder="1" applyAlignment="1">
      <alignment vertical="center"/>
    </xf>
    <xf numFmtId="0" fontId="62" fillId="9" borderId="10" xfId="27" applyFont="1" applyFill="1" applyBorder="1"/>
    <xf numFmtId="6" fontId="64" fillId="9" borderId="10" xfId="27" applyNumberFormat="1" applyFont="1" applyFill="1" applyBorder="1"/>
    <xf numFmtId="0" fontId="62" fillId="0" borderId="0" xfId="27" applyFont="1" applyBorder="1"/>
    <xf numFmtId="0" fontId="62" fillId="0" borderId="11" xfId="27" applyFont="1" applyBorder="1"/>
    <xf numFmtId="0" fontId="62" fillId="0" borderId="9" xfId="27" applyFont="1" applyBorder="1"/>
    <xf numFmtId="0" fontId="64" fillId="9" borderId="0" xfId="27" applyFont="1" applyFill="1" applyBorder="1" applyAlignment="1"/>
    <xf numFmtId="169" fontId="64" fillId="9" borderId="0" xfId="27" applyNumberFormat="1" applyFont="1" applyFill="1"/>
    <xf numFmtId="0" fontId="50" fillId="0" borderId="10" xfId="24" applyFont="1" applyFill="1" applyBorder="1" applyAlignment="1">
      <alignment vertical="center" wrapText="1"/>
    </xf>
    <xf numFmtId="0" fontId="50" fillId="0" borderId="15" xfId="9" applyFont="1" applyBorder="1" applyAlignment="1">
      <alignment horizontal="left" vertical="center" wrapText="1"/>
    </xf>
    <xf numFmtId="166" fontId="50" fillId="0" borderId="18" xfId="9" applyNumberFormat="1" applyFont="1" applyFill="1" applyBorder="1" applyAlignment="1">
      <alignment horizontal="right" vertical="center" wrapText="1"/>
    </xf>
    <xf numFmtId="3" fontId="50" fillId="0" borderId="10" xfId="9" applyNumberFormat="1" applyFont="1" applyFill="1" applyBorder="1" applyAlignment="1">
      <alignment horizontal="center" vertical="center" wrapText="1"/>
    </xf>
    <xf numFmtId="3" fontId="63" fillId="0" borderId="23" xfId="11" applyNumberFormat="1" applyFont="1" applyBorder="1" applyAlignment="1">
      <alignment horizontal="right" vertical="center"/>
    </xf>
    <xf numFmtId="0" fontId="9" fillId="0" borderId="0" xfId="22" applyFont="1" applyAlignment="1">
      <alignment horizontal="center" vertical="center" wrapText="1"/>
    </xf>
    <xf numFmtId="0" fontId="8" fillId="0" borderId="10" xfId="5" applyFont="1" applyFill="1" applyBorder="1" applyAlignment="1">
      <alignment vertical="center" wrapText="1"/>
    </xf>
    <xf numFmtId="0" fontId="31" fillId="4" borderId="20" xfId="22" applyFont="1" applyFill="1" applyBorder="1" applyAlignment="1">
      <alignment horizontal="center" vertical="center" wrapText="1"/>
    </xf>
    <xf numFmtId="0" fontId="31" fillId="4" borderId="18" xfId="22" applyFont="1" applyFill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 wrapText="1"/>
    </xf>
    <xf numFmtId="0" fontId="10" fillId="0" borderId="10" xfId="5" applyFont="1" applyBorder="1" applyAlignment="1">
      <alignment horizontal="center" vertical="center" wrapText="1"/>
    </xf>
    <xf numFmtId="0" fontId="19" fillId="3" borderId="10" xfId="5" applyFont="1" applyFill="1" applyBorder="1" applyAlignment="1">
      <alignment vertical="center" wrapText="1"/>
    </xf>
    <xf numFmtId="0" fontId="9" fillId="0" borderId="0" xfId="22" applyFont="1" applyAlignment="1">
      <alignment horizontal="right"/>
    </xf>
    <xf numFmtId="0" fontId="9" fillId="0" borderId="39" xfId="5" applyFont="1" applyBorder="1" applyAlignment="1">
      <alignment horizontal="right"/>
    </xf>
    <xf numFmtId="0" fontId="22" fillId="2" borderId="6" xfId="9" applyFont="1" applyFill="1" applyBorder="1" applyAlignment="1">
      <alignment horizontal="center" vertical="top" wrapText="1"/>
    </xf>
    <xf numFmtId="167" fontId="27" fillId="0" borderId="6" xfId="17" applyNumberFormat="1" applyFont="1" applyBorder="1" applyAlignment="1">
      <alignment vertical="center" wrapText="1"/>
    </xf>
    <xf numFmtId="167" fontId="27" fillId="0" borderId="21" xfId="17" applyNumberFormat="1" applyFont="1" applyBorder="1" applyAlignment="1">
      <alignment vertical="center" wrapText="1"/>
    </xf>
    <xf numFmtId="167" fontId="16" fillId="2" borderId="10" xfId="18" applyNumberFormat="1" applyFont="1" applyFill="1" applyBorder="1" applyAlignment="1">
      <alignment horizontal="center" vertical="center"/>
    </xf>
    <xf numFmtId="0" fontId="22" fillId="2" borderId="6" xfId="9" applyFont="1" applyFill="1" applyBorder="1" applyAlignment="1">
      <alignment horizontal="center" vertical="center" wrapText="1"/>
    </xf>
    <xf numFmtId="167" fontId="27" fillId="0" borderId="6" xfId="18" applyNumberFormat="1" applyBorder="1" applyAlignment="1">
      <alignment vertical="center" wrapText="1"/>
    </xf>
    <xf numFmtId="167" fontId="38" fillId="0" borderId="6" xfId="18" applyNumberFormat="1" applyFont="1" applyBorder="1" applyAlignment="1">
      <alignment horizontal="centerContinuous" vertical="center" wrapText="1"/>
    </xf>
    <xf numFmtId="167" fontId="27" fillId="0" borderId="21" xfId="18" applyNumberFormat="1" applyBorder="1" applyAlignment="1">
      <alignment vertical="center" wrapText="1"/>
    </xf>
    <xf numFmtId="0" fontId="8" fillId="2" borderId="10" xfId="5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right"/>
    </xf>
    <xf numFmtId="0" fontId="18" fillId="0" borderId="0" xfId="5" applyFont="1" applyFill="1" applyAlignment="1" applyProtection="1">
      <alignment horizontal="right"/>
    </xf>
    <xf numFmtId="167" fontId="67" fillId="0" borderId="0" xfId="21" applyNumberFormat="1" applyFont="1" applyAlignment="1">
      <alignment horizontal="right" vertical="center" wrapText="1"/>
    </xf>
    <xf numFmtId="0" fontId="8" fillId="0" borderId="10" xfId="5" applyFont="1" applyFill="1" applyBorder="1" applyAlignment="1">
      <alignment vertical="center" wrapText="1"/>
    </xf>
    <xf numFmtId="0" fontId="14" fillId="0" borderId="0" xfId="8" applyFont="1"/>
    <xf numFmtId="0" fontId="9" fillId="0" borderId="0" xfId="8" applyFill="1" applyAlignment="1">
      <alignment horizontal="center"/>
    </xf>
    <xf numFmtId="0" fontId="9" fillId="0" borderId="0" xfId="8" applyFill="1" applyAlignment="1">
      <alignment horizontal="right"/>
    </xf>
    <xf numFmtId="0" fontId="10" fillId="0" borderId="17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0" fontId="9" fillId="0" borderId="0" xfId="8" applyAlignment="1">
      <alignment horizontal="right"/>
    </xf>
    <xf numFmtId="0" fontId="9" fillId="0" borderId="19" xfId="8" applyFill="1" applyBorder="1" applyAlignment="1">
      <alignment horizontal="left" vertical="center"/>
    </xf>
    <xf numFmtId="0" fontId="9" fillId="0" borderId="6" xfId="8" applyFill="1" applyBorder="1"/>
    <xf numFmtId="0" fontId="16" fillId="0" borderId="17" xfId="8" applyFont="1" applyFill="1" applyBorder="1" applyAlignment="1">
      <alignment horizontal="center" wrapText="1"/>
    </xf>
    <xf numFmtId="0" fontId="16" fillId="0" borderId="20" xfId="8" applyFont="1" applyFill="1" applyBorder="1" applyAlignment="1">
      <alignment horizontal="center" wrapText="1"/>
    </xf>
    <xf numFmtId="0" fontId="9" fillId="0" borderId="19" xfId="8" applyBorder="1"/>
    <xf numFmtId="0" fontId="28" fillId="0" borderId="19" xfId="8" applyFont="1" applyFill="1" applyBorder="1" applyAlignment="1">
      <alignment wrapText="1"/>
    </xf>
    <xf numFmtId="0" fontId="28" fillId="0" borderId="6" xfId="8" applyFont="1" applyFill="1" applyBorder="1" applyAlignment="1">
      <alignment horizontal="right" wrapText="1"/>
    </xf>
    <xf numFmtId="0" fontId="16" fillId="0" borderId="22" xfId="8" applyFont="1" applyFill="1" applyBorder="1" applyAlignment="1">
      <alignment wrapText="1"/>
    </xf>
    <xf numFmtId="0" fontId="10" fillId="0" borderId="21" xfId="8" applyFont="1" applyFill="1" applyBorder="1"/>
    <xf numFmtId="0" fontId="10" fillId="0" borderId="21" xfId="8" applyFont="1" applyFill="1" applyBorder="1" applyAlignment="1">
      <alignment horizontal="right"/>
    </xf>
    <xf numFmtId="0" fontId="32" fillId="0" borderId="19" xfId="22" applyFont="1" applyBorder="1" applyAlignment="1">
      <alignment horizontal="center" vertical="top" wrapText="1"/>
    </xf>
    <xf numFmtId="0" fontId="7" fillId="0" borderId="10" xfId="5" applyFont="1" applyFill="1" applyBorder="1" applyAlignment="1">
      <alignment horizontal="right" vertical="center" wrapText="1"/>
    </xf>
    <xf numFmtId="0" fontId="32" fillId="0" borderId="10" xfId="22" applyFont="1" applyBorder="1" applyAlignment="1">
      <alignment horizontal="left" vertical="center" wrapText="1"/>
    </xf>
    <xf numFmtId="0" fontId="32" fillId="3" borderId="10" xfId="22" applyFont="1" applyFill="1" applyBorder="1" applyAlignment="1">
      <alignment horizontal="left" vertical="top" wrapText="1" shrinkToFit="1"/>
    </xf>
    <xf numFmtId="0" fontId="32" fillId="3" borderId="19" xfId="22" applyFont="1" applyFill="1" applyBorder="1" applyAlignment="1">
      <alignment horizontal="left" vertical="top" wrapText="1" shrinkToFit="1"/>
    </xf>
    <xf numFmtId="0" fontId="32" fillId="0" borderId="6" xfId="22" applyFont="1" applyBorder="1"/>
    <xf numFmtId="3" fontId="33" fillId="0" borderId="10" xfId="22" applyNumberFormat="1" applyFont="1" applyBorder="1" applyAlignment="1">
      <alignment horizontal="center" vertical="top" wrapText="1"/>
    </xf>
    <xf numFmtId="3" fontId="31" fillId="0" borderId="10" xfId="22" applyNumberFormat="1" applyFont="1" applyBorder="1" applyAlignment="1">
      <alignment horizontal="right" vertical="top" wrapText="1"/>
    </xf>
    <xf numFmtId="3" fontId="31" fillId="0" borderId="6" xfId="22" applyNumberFormat="1" applyFont="1" applyBorder="1" applyAlignment="1">
      <alignment horizontal="right" vertical="top" wrapText="1"/>
    </xf>
    <xf numFmtId="3" fontId="18" fillId="0" borderId="10" xfId="22" applyNumberFormat="1" applyFont="1" applyBorder="1"/>
    <xf numFmtId="3" fontId="18" fillId="0" borderId="6" xfId="22" applyNumberFormat="1" applyFont="1" applyBorder="1"/>
    <xf numFmtId="3" fontId="32" fillId="0" borderId="6" xfId="22" applyNumberFormat="1" applyFont="1" applyBorder="1" applyAlignment="1">
      <alignment horizontal="right" vertical="top" wrapText="1"/>
    </xf>
    <xf numFmtId="3" fontId="31" fillId="0" borderId="10" xfId="22" applyNumberFormat="1" applyFont="1" applyBorder="1" applyAlignment="1">
      <alignment horizontal="right" wrapText="1"/>
    </xf>
    <xf numFmtId="3" fontId="31" fillId="0" borderId="6" xfId="22" applyNumberFormat="1" applyFont="1" applyBorder="1" applyAlignment="1">
      <alignment horizontal="right" wrapText="1"/>
    </xf>
    <xf numFmtId="3" fontId="32" fillId="0" borderId="10" xfId="22" applyNumberFormat="1" applyFont="1" applyBorder="1"/>
    <xf numFmtId="3" fontId="32" fillId="0" borderId="6" xfId="22" applyNumberFormat="1" applyFont="1" applyBorder="1"/>
    <xf numFmtId="0" fontId="0" fillId="0" borderId="19" xfId="0" applyBorder="1" applyAlignment="1">
      <alignment horizontal="center" vertical="top" wrapText="1"/>
    </xf>
    <xf numFmtId="3" fontId="31" fillId="0" borderId="10" xfId="22" applyNumberFormat="1" applyFont="1" applyBorder="1"/>
    <xf numFmtId="3" fontId="31" fillId="0" borderId="6" xfId="22" applyNumberFormat="1" applyFont="1" applyBorder="1"/>
    <xf numFmtId="3" fontId="31" fillId="2" borderId="10" xfId="22" applyNumberFormat="1" applyFont="1" applyFill="1" applyBorder="1" applyAlignment="1">
      <alignment horizontal="right" wrapText="1"/>
    </xf>
    <xf numFmtId="3" fontId="31" fillId="2" borderId="6" xfId="22" applyNumberFormat="1" applyFont="1" applyFill="1" applyBorder="1" applyAlignment="1">
      <alignment horizontal="right" wrapText="1"/>
    </xf>
    <xf numFmtId="3" fontId="32" fillId="0" borderId="23" xfId="22" applyNumberFormat="1" applyFont="1" applyBorder="1" applyAlignment="1">
      <alignment horizontal="right" vertical="top" wrapText="1"/>
    </xf>
    <xf numFmtId="3" fontId="32" fillId="0" borderId="21" xfId="22" applyNumberFormat="1" applyFont="1" applyBorder="1" applyAlignment="1">
      <alignment horizontal="right" vertical="top" wrapText="1"/>
    </xf>
    <xf numFmtId="0" fontId="31" fillId="2" borderId="54" xfId="22" applyFont="1" applyFill="1" applyBorder="1" applyAlignment="1">
      <alignment horizontal="center" vertical="top" wrapText="1"/>
    </xf>
    <xf numFmtId="0" fontId="32" fillId="0" borderId="55" xfId="22" applyFont="1" applyBorder="1" applyAlignment="1">
      <alignment horizontal="center" vertical="top" wrapText="1"/>
    </xf>
    <xf numFmtId="0" fontId="31" fillId="0" borderId="56" xfId="22" applyFont="1" applyBorder="1" applyAlignment="1">
      <alignment horizontal="center" vertical="top" wrapText="1"/>
    </xf>
    <xf numFmtId="0" fontId="32" fillId="0" borderId="56" xfId="22" applyFont="1" applyBorder="1" applyAlignment="1">
      <alignment horizontal="center" vertical="top" wrapText="1"/>
    </xf>
    <xf numFmtId="0" fontId="31" fillId="2" borderId="56" xfId="22" applyFont="1" applyFill="1" applyBorder="1" applyAlignment="1">
      <alignment horizontal="center" vertical="top" wrapText="1"/>
    </xf>
    <xf numFmtId="0" fontId="31" fillId="4" borderId="10" xfId="22" applyFont="1" applyFill="1" applyBorder="1" applyAlignment="1">
      <alignment horizontal="center" vertical="center" wrapText="1"/>
    </xf>
    <xf numFmtId="0" fontId="31" fillId="4" borderId="6" xfId="22" applyFont="1" applyFill="1" applyBorder="1" applyAlignment="1">
      <alignment horizontal="center" vertical="center" wrapText="1"/>
    </xf>
    <xf numFmtId="0" fontId="33" fillId="0" borderId="19" xfId="22" applyFont="1" applyBorder="1" applyAlignment="1">
      <alignment horizontal="center" vertical="top" wrapText="1"/>
    </xf>
    <xf numFmtId="0" fontId="33" fillId="0" borderId="19" xfId="22" applyFont="1" applyBorder="1" applyAlignment="1">
      <alignment vertical="top" wrapText="1"/>
    </xf>
    <xf numFmtId="0" fontId="32" fillId="3" borderId="19" xfId="22" applyFont="1" applyFill="1" applyBorder="1" applyAlignment="1">
      <alignment vertical="top" wrapText="1"/>
    </xf>
    <xf numFmtId="0" fontId="31" fillId="2" borderId="19" xfId="22" applyFont="1" applyFill="1" applyBorder="1" applyAlignment="1">
      <alignment vertical="top" wrapText="1"/>
    </xf>
    <xf numFmtId="0" fontId="32" fillId="3" borderId="22" xfId="22" applyFont="1" applyFill="1" applyBorder="1" applyAlignment="1">
      <alignment vertical="top" wrapText="1"/>
    </xf>
    <xf numFmtId="3" fontId="18" fillId="0" borderId="23" xfId="22" applyNumberFormat="1" applyFont="1" applyBorder="1"/>
    <xf numFmtId="3" fontId="18" fillId="0" borderId="21" xfId="22" applyNumberFormat="1" applyFont="1" applyBorder="1"/>
    <xf numFmtId="0" fontId="22" fillId="2" borderId="10" xfId="9" applyFont="1" applyFill="1" applyBorder="1" applyAlignment="1">
      <alignment horizontal="center" vertical="top" wrapText="1"/>
    </xf>
    <xf numFmtId="0" fontId="17" fillId="4" borderId="12" xfId="22" applyFont="1" applyFill="1" applyBorder="1" applyAlignment="1">
      <alignment horizontal="center" vertical="center" wrapText="1"/>
    </xf>
    <xf numFmtId="0" fontId="22" fillId="0" borderId="57" xfId="9" applyFont="1" applyBorder="1" applyAlignment="1">
      <alignment vertical="top" wrapText="1"/>
    </xf>
    <xf numFmtId="3" fontId="29" fillId="0" borderId="58" xfId="9" applyNumberFormat="1" applyFont="1" applyBorder="1" applyAlignment="1">
      <alignment horizontal="right" vertical="center" wrapText="1"/>
    </xf>
    <xf numFmtId="0" fontId="17" fillId="2" borderId="10" xfId="9" applyFont="1" applyFill="1" applyBorder="1" applyAlignment="1">
      <alignment horizontal="center" vertical="top" wrapText="1"/>
    </xf>
    <xf numFmtId="0" fontId="17" fillId="4" borderId="10" xfId="22" applyFont="1" applyFill="1" applyBorder="1" applyAlignment="1">
      <alignment horizontal="center" vertical="center" wrapText="1"/>
    </xf>
    <xf numFmtId="3" fontId="22" fillId="0" borderId="10" xfId="9" applyNumberFormat="1" applyFont="1" applyBorder="1" applyAlignment="1">
      <alignment horizontal="right" wrapText="1"/>
    </xf>
    <xf numFmtId="3" fontId="22" fillId="0" borderId="12" xfId="9" applyNumberFormat="1" applyFont="1" applyBorder="1" applyAlignment="1">
      <alignment horizontal="right" wrapText="1"/>
    </xf>
    <xf numFmtId="3" fontId="22" fillId="0" borderId="58" xfId="9" applyNumberFormat="1" applyFont="1" applyBorder="1" applyAlignment="1">
      <alignment horizontal="right" wrapText="1"/>
    </xf>
    <xf numFmtId="3" fontId="22" fillId="0" borderId="16" xfId="9" applyNumberFormat="1" applyFont="1" applyBorder="1" applyAlignment="1">
      <alignment horizontal="right" wrapText="1"/>
    </xf>
    <xf numFmtId="0" fontId="9" fillId="0" borderId="6" xfId="8" applyBorder="1"/>
    <xf numFmtId="0" fontId="9" fillId="0" borderId="6" xfId="8" applyBorder="1" applyAlignment="1">
      <alignment vertical="top"/>
    </xf>
    <xf numFmtId="3" fontId="17" fillId="0" borderId="6" xfId="8" applyNumberFormat="1" applyFont="1" applyBorder="1" applyAlignment="1">
      <alignment vertical="top" wrapText="1"/>
    </xf>
    <xf numFmtId="0" fontId="9" fillId="0" borderId="21" xfId="8" applyBorder="1"/>
    <xf numFmtId="3" fontId="32" fillId="0" borderId="6" xfId="22" applyNumberFormat="1" applyFont="1" applyBorder="1" applyAlignment="1">
      <alignment horizontal="right" vertical="center" wrapText="1"/>
    </xf>
    <xf numFmtId="167" fontId="18" fillId="0" borderId="6" xfId="17" applyNumberFormat="1" applyFont="1" applyBorder="1" applyAlignment="1" applyProtection="1">
      <alignment horizontal="right" vertical="center" wrapText="1"/>
      <protection locked="0"/>
    </xf>
    <xf numFmtId="167" fontId="17" fillId="0" borderId="6" xfId="17" applyNumberFormat="1" applyFont="1" applyBorder="1" applyAlignment="1">
      <alignment vertical="center" wrapText="1"/>
    </xf>
    <xf numFmtId="167" fontId="18" fillId="0" borderId="23" xfId="17" applyNumberFormat="1" applyFont="1" applyBorder="1" applyAlignment="1" applyProtection="1">
      <alignment horizontal="center" vertical="center" wrapText="1"/>
    </xf>
    <xf numFmtId="0" fontId="22" fillId="2" borderId="10" xfId="9" applyFont="1" applyFill="1" applyBorder="1" applyAlignment="1">
      <alignment horizontal="center" vertical="center" wrapText="1"/>
    </xf>
    <xf numFmtId="167" fontId="18" fillId="0" borderId="6" xfId="18" applyNumberFormat="1" applyFont="1" applyBorder="1" applyAlignment="1" applyProtection="1">
      <alignment horizontal="right" vertical="center" wrapText="1"/>
      <protection locked="0"/>
    </xf>
    <xf numFmtId="1" fontId="17" fillId="0" borderId="10" xfId="18" applyNumberFormat="1" applyFont="1" applyBorder="1" applyAlignment="1">
      <alignment vertical="center" wrapText="1"/>
    </xf>
    <xf numFmtId="1" fontId="17" fillId="0" borderId="6" xfId="18" applyNumberFormat="1" applyFont="1" applyBorder="1" applyAlignment="1">
      <alignment vertical="center" wrapText="1"/>
    </xf>
    <xf numFmtId="167" fontId="18" fillId="0" borderId="23" xfId="18" applyNumberFormat="1" applyFont="1" applyBorder="1" applyAlignment="1" applyProtection="1">
      <alignment horizontal="right" vertical="center" wrapText="1"/>
    </xf>
    <xf numFmtId="0" fontId="10" fillId="0" borderId="19" xfId="23" applyFont="1" applyBorder="1" applyAlignment="1">
      <alignment vertical="center"/>
    </xf>
    <xf numFmtId="3" fontId="10" fillId="0" borderId="10" xfId="23" applyNumberFormat="1" applyFont="1" applyBorder="1" applyAlignment="1"/>
    <xf numFmtId="0" fontId="9" fillId="0" borderId="10" xfId="23" applyBorder="1"/>
    <xf numFmtId="0" fontId="9" fillId="0" borderId="6" xfId="23" applyBorder="1"/>
    <xf numFmtId="3" fontId="9" fillId="0" borderId="10" xfId="23" applyNumberFormat="1" applyFont="1" applyBorder="1" applyAlignment="1">
      <alignment horizontal="right"/>
    </xf>
    <xf numFmtId="0" fontId="10" fillId="0" borderId="22" xfId="23" applyFont="1" applyBorder="1"/>
    <xf numFmtId="0" fontId="10" fillId="0" borderId="23" xfId="23" applyFont="1" applyBorder="1"/>
    <xf numFmtId="0" fontId="9" fillId="0" borderId="21" xfId="23" applyBorder="1"/>
    <xf numFmtId="3" fontId="10" fillId="0" borderId="23" xfId="23" applyNumberFormat="1" applyFont="1" applyBorder="1" applyAlignment="1">
      <alignment horizontal="right"/>
    </xf>
    <xf numFmtId="0" fontId="9" fillId="0" borderId="0" xfId="23" applyAlignment="1">
      <alignment horizontal="right"/>
    </xf>
    <xf numFmtId="0" fontId="10" fillId="0" borderId="10" xfId="23" applyFont="1" applyBorder="1"/>
    <xf numFmtId="0" fontId="0" fillId="0" borderId="19" xfId="0" applyBorder="1" applyAlignment="1">
      <alignment horizontal="center" vertical="top" wrapText="1"/>
    </xf>
    <xf numFmtId="0" fontId="22" fillId="0" borderId="10" xfId="5" applyFont="1" applyFill="1" applyBorder="1" applyAlignment="1" applyProtection="1">
      <alignment horizontal="center" vertical="center" wrapText="1"/>
    </xf>
    <xf numFmtId="0" fontId="22" fillId="0" borderId="10" xfId="5" applyFont="1" applyFill="1" applyBorder="1" applyAlignment="1" applyProtection="1">
      <alignment vertical="center" wrapText="1"/>
    </xf>
    <xf numFmtId="0" fontId="7" fillId="0" borderId="10" xfId="5" applyFont="1" applyFill="1" applyBorder="1" applyAlignment="1">
      <alignment horizontal="right" vertical="center"/>
    </xf>
    <xf numFmtId="3" fontId="29" fillId="0" borderId="60" xfId="9" applyNumberFormat="1" applyFont="1" applyBorder="1" applyAlignment="1">
      <alignment horizontal="right" vertical="center" wrapText="1"/>
    </xf>
    <xf numFmtId="0" fontId="8" fillId="0" borderId="1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horizontal="left" vertical="center" wrapText="1"/>
    </xf>
    <xf numFmtId="0" fontId="8" fillId="0" borderId="10" xfId="5" applyFont="1" applyFill="1" applyBorder="1" applyAlignment="1">
      <alignment vertical="center" wrapText="1"/>
    </xf>
    <xf numFmtId="0" fontId="25" fillId="2" borderId="5" xfId="9" applyFont="1" applyFill="1" applyBorder="1" applyAlignment="1">
      <alignment horizontal="center" vertical="center" wrapText="1"/>
    </xf>
    <xf numFmtId="0" fontId="25" fillId="2" borderId="1" xfId="9" applyFont="1" applyFill="1" applyBorder="1" applyAlignment="1">
      <alignment horizontal="center" vertical="center" wrapText="1"/>
    </xf>
    <xf numFmtId="0" fontId="23" fillId="0" borderId="2" xfId="9" applyFont="1" applyFill="1" applyBorder="1" applyAlignment="1">
      <alignment vertical="top" wrapText="1"/>
    </xf>
    <xf numFmtId="0" fontId="24" fillId="0" borderId="3" xfId="9" applyFont="1" applyFill="1" applyBorder="1" applyAlignment="1">
      <alignment horizontal="center" vertical="top" wrapText="1"/>
    </xf>
    <xf numFmtId="0" fontId="18" fillId="0" borderId="19" xfId="9" applyFont="1" applyBorder="1" applyAlignment="1">
      <alignment horizontal="center" vertical="center" wrapText="1"/>
    </xf>
    <xf numFmtId="0" fontId="70" fillId="0" borderId="10" xfId="9" applyFont="1" applyFill="1" applyBorder="1" applyAlignment="1">
      <alignment vertical="top" wrapText="1"/>
    </xf>
    <xf numFmtId="166" fontId="18" fillId="0" borderId="10" xfId="9" applyNumberFormat="1" applyFont="1" applyFill="1" applyBorder="1" applyAlignment="1">
      <alignment horizontal="right" vertical="center" wrapText="1"/>
    </xf>
    <xf numFmtId="0" fontId="16" fillId="2" borderId="5" xfId="9" applyFont="1" applyFill="1" applyBorder="1" applyAlignment="1">
      <alignment vertical="center" wrapText="1"/>
    </xf>
    <xf numFmtId="0" fontId="16" fillId="2" borderId="1" xfId="9" applyFont="1" applyFill="1" applyBorder="1" applyAlignment="1">
      <alignment vertical="center" wrapText="1"/>
    </xf>
    <xf numFmtId="3" fontId="16" fillId="2" borderId="1" xfId="9" applyNumberFormat="1" applyFont="1" applyFill="1" applyBorder="1" applyAlignment="1">
      <alignment horizontal="right" vertical="center"/>
    </xf>
    <xf numFmtId="10" fontId="71" fillId="2" borderId="24" xfId="9" applyNumberFormat="1" applyFont="1" applyFill="1" applyBorder="1" applyAlignment="1">
      <alignment vertical="center" wrapText="1"/>
    </xf>
    <xf numFmtId="0" fontId="21" fillId="0" borderId="0" xfId="9" applyFont="1" applyAlignment="1">
      <alignment vertical="center"/>
    </xf>
    <xf numFmtId="0" fontId="70" fillId="0" borderId="0" xfId="9" applyFont="1" applyBorder="1" applyAlignment="1">
      <alignment horizontal="left" vertical="center"/>
    </xf>
    <xf numFmtId="0" fontId="70" fillId="0" borderId="0" xfId="9" applyFont="1" applyBorder="1" applyAlignment="1">
      <alignment horizontal="center" vertical="center" wrapText="1"/>
    </xf>
    <xf numFmtId="166" fontId="9" fillId="0" borderId="0" xfId="9" applyNumberFormat="1"/>
    <xf numFmtId="0" fontId="9" fillId="0" borderId="0" xfId="9" applyFont="1"/>
    <xf numFmtId="0" fontId="70" fillId="0" borderId="0" xfId="9" applyFont="1" applyBorder="1" applyAlignment="1">
      <alignment vertical="top" wrapText="1"/>
    </xf>
    <xf numFmtId="166" fontId="70" fillId="0" borderId="0" xfId="9" applyNumberFormat="1" applyFont="1" applyBorder="1" applyAlignment="1">
      <alignment horizontal="right" vertical="center" wrapText="1"/>
    </xf>
    <xf numFmtId="0" fontId="18" fillId="0" borderId="0" xfId="9" applyFont="1" applyBorder="1" applyAlignment="1">
      <alignment horizontal="right" vertical="center" wrapText="1"/>
    </xf>
    <xf numFmtId="0" fontId="18" fillId="0" borderId="0" xfId="9" applyFont="1" applyBorder="1" applyAlignment="1">
      <alignment vertical="center" wrapText="1"/>
    </xf>
    <xf numFmtId="166" fontId="18" fillId="0" borderId="0" xfId="9" applyNumberFormat="1" applyFont="1" applyBorder="1" applyAlignment="1">
      <alignment horizontal="right" vertical="center" wrapText="1"/>
    </xf>
    <xf numFmtId="3" fontId="9" fillId="0" borderId="0" xfId="9" applyNumberFormat="1" applyAlignment="1">
      <alignment horizontal="right"/>
    </xf>
    <xf numFmtId="166" fontId="9" fillId="0" borderId="0" xfId="9" applyNumberFormat="1" applyBorder="1"/>
    <xf numFmtId="0" fontId="9" fillId="0" borderId="0" xfId="9" applyFont="1" applyBorder="1"/>
    <xf numFmtId="3" fontId="9" fillId="0" borderId="0" xfId="9" applyNumberFormat="1" applyBorder="1"/>
    <xf numFmtId="166" fontId="9" fillId="0" borderId="0" xfId="9" applyNumberFormat="1" applyBorder="1" applyAlignment="1">
      <alignment horizontal="right" vertical="center"/>
    </xf>
    <xf numFmtId="166" fontId="18" fillId="0" borderId="0" xfId="9" applyNumberFormat="1" applyFont="1" applyFill="1" applyBorder="1" applyAlignment="1">
      <alignment horizontal="right" vertical="center" wrapText="1"/>
    </xf>
    <xf numFmtId="0" fontId="18" fillId="0" borderId="0" xfId="9" applyFont="1" applyBorder="1" applyAlignment="1">
      <alignment horizontal="center" vertical="center" wrapText="1"/>
    </xf>
    <xf numFmtId="0" fontId="18" fillId="0" borderId="19" xfId="9" applyFont="1" applyFill="1" applyBorder="1" applyAlignment="1">
      <alignment horizontal="center" vertical="center" wrapText="1"/>
    </xf>
    <xf numFmtId="0" fontId="8" fillId="0" borderId="10" xfId="5" applyFont="1" applyFill="1" applyBorder="1" applyAlignment="1">
      <alignment horizontal="right" vertical="center" wrapText="1"/>
    </xf>
    <xf numFmtId="164" fontId="53" fillId="0" borderId="10" xfId="5" applyNumberFormat="1" applyFont="1" applyBorder="1" applyAlignment="1">
      <alignment horizontal="right" vertical="center"/>
    </xf>
    <xf numFmtId="0" fontId="73" fillId="0" borderId="0" xfId="22" applyFont="1"/>
    <xf numFmtId="0" fontId="27" fillId="0" borderId="0" xfId="21" applyAlignment="1">
      <alignment horizontal="left" vertical="center"/>
    </xf>
    <xf numFmtId="0" fontId="46" fillId="0" borderId="0" xfId="26" applyAlignment="1" applyProtection="1">
      <alignment vertical="top"/>
      <protection locked="0"/>
    </xf>
    <xf numFmtId="0" fontId="46" fillId="0" borderId="0" xfId="26" applyAlignment="1" applyProtection="1">
      <alignment vertical="top"/>
    </xf>
    <xf numFmtId="0" fontId="20" fillId="0" borderId="0" xfId="26" applyFont="1" applyAlignment="1" applyProtection="1">
      <alignment vertical="top"/>
    </xf>
    <xf numFmtId="167" fontId="27" fillId="0" borderId="0" xfId="18" applyNumberFormat="1" applyFont="1" applyAlignment="1">
      <alignment horizontal="left" vertical="top"/>
    </xf>
    <xf numFmtId="167" fontId="27" fillId="0" borderId="0" xfId="18" applyNumberFormat="1" applyAlignment="1">
      <alignment horizontal="left" vertical="top"/>
    </xf>
    <xf numFmtId="10" fontId="50" fillId="0" borderId="4" xfId="9" applyNumberFormat="1" applyFont="1" applyFill="1" applyBorder="1" applyAlignment="1">
      <alignment horizontal="center" vertical="center" wrapText="1"/>
    </xf>
    <xf numFmtId="49" fontId="74" fillId="0" borderId="10" xfId="24" applyNumberFormat="1" applyFont="1" applyFill="1" applyBorder="1" applyAlignment="1">
      <alignment horizontal="left" vertical="center" wrapText="1"/>
    </xf>
    <xf numFmtId="3" fontId="53" fillId="0" borderId="10" xfId="9" applyNumberFormat="1" applyFont="1" applyFill="1" applyBorder="1" applyAlignment="1">
      <alignment horizontal="right" vertical="center"/>
    </xf>
    <xf numFmtId="3" fontId="74" fillId="0" borderId="10" xfId="9" applyNumberFormat="1" applyFont="1" applyFill="1" applyBorder="1" applyAlignment="1">
      <alignment horizontal="right" vertical="center" wrapText="1"/>
    </xf>
    <xf numFmtId="0" fontId="55" fillId="2" borderId="61" xfId="9" applyFont="1" applyFill="1" applyBorder="1" applyAlignment="1">
      <alignment horizontal="center" vertical="center" wrapText="1"/>
    </xf>
    <xf numFmtId="3" fontId="54" fillId="2" borderId="48" xfId="9" applyNumberFormat="1" applyFont="1" applyFill="1" applyBorder="1" applyAlignment="1">
      <alignment horizontal="right" vertical="center"/>
    </xf>
    <xf numFmtId="0" fontId="0" fillId="0" borderId="0" xfId="5" applyFont="1"/>
    <xf numFmtId="0" fontId="8" fillId="0" borderId="1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horizontal="left" vertical="center" wrapText="1"/>
    </xf>
    <xf numFmtId="49" fontId="50" fillId="0" borderId="15" xfId="24" applyNumberFormat="1" applyFont="1" applyFill="1" applyBorder="1" applyAlignment="1">
      <alignment horizontal="left" vertical="center" wrapText="1"/>
    </xf>
    <xf numFmtId="10" fontId="50" fillId="0" borderId="6" xfId="9" applyNumberFormat="1" applyFont="1" applyFill="1" applyBorder="1" applyAlignment="1">
      <alignment horizontal="center" vertical="center" wrapText="1"/>
    </xf>
    <xf numFmtId="0" fontId="50" fillId="0" borderId="22" xfId="9" applyFont="1" applyBorder="1" applyAlignment="1">
      <alignment horizontal="center" vertical="center" wrapText="1"/>
    </xf>
    <xf numFmtId="0" fontId="50" fillId="0" borderId="23" xfId="9" applyFont="1" applyFill="1" applyBorder="1" applyAlignment="1">
      <alignment vertical="center" wrapText="1"/>
    </xf>
    <xf numFmtId="3" fontId="50" fillId="0" borderId="23" xfId="9" applyNumberFormat="1" applyFont="1" applyFill="1" applyBorder="1" applyAlignment="1">
      <alignment horizontal="right" vertical="center" wrapText="1"/>
    </xf>
    <xf numFmtId="3" fontId="50" fillId="0" borderId="23" xfId="9" applyNumberFormat="1" applyFont="1" applyFill="1" applyBorder="1" applyAlignment="1">
      <alignment horizontal="right" vertical="center"/>
    </xf>
    <xf numFmtId="10" fontId="50" fillId="0" borderId="21" xfId="9" applyNumberFormat="1" applyFont="1" applyFill="1" applyBorder="1" applyAlignment="1">
      <alignment horizontal="center" vertical="center" wrapText="1"/>
    </xf>
    <xf numFmtId="166" fontId="18" fillId="0" borderId="23" xfId="9" applyNumberFormat="1" applyFont="1" applyFill="1" applyBorder="1" applyAlignment="1">
      <alignment horizontal="right" vertical="center" wrapText="1"/>
    </xf>
    <xf numFmtId="3" fontId="50" fillId="0" borderId="23" xfId="9" applyNumberFormat="1" applyFont="1" applyFill="1" applyBorder="1" applyAlignment="1">
      <alignment horizontal="center" vertical="center" wrapText="1"/>
    </xf>
    <xf numFmtId="0" fontId="61" fillId="0" borderId="15" xfId="0" applyFont="1" applyBorder="1" applyAlignment="1">
      <alignment vertical="center" wrapText="1"/>
    </xf>
    <xf numFmtId="166" fontId="18" fillId="0" borderId="15" xfId="9" applyNumberFormat="1" applyFont="1" applyFill="1" applyBorder="1" applyAlignment="1">
      <alignment horizontal="right" vertical="center" wrapText="1"/>
    </xf>
    <xf numFmtId="3" fontId="50" fillId="0" borderId="15" xfId="9" applyNumberFormat="1" applyFont="1" applyFill="1" applyBorder="1" applyAlignment="1">
      <alignment horizontal="center" vertical="center" wrapText="1"/>
    </xf>
    <xf numFmtId="0" fontId="50" fillId="0" borderId="63" xfId="9" applyFont="1" applyBorder="1" applyAlignment="1">
      <alignment horizontal="center" vertical="center" wrapText="1"/>
    </xf>
    <xf numFmtId="0" fontId="59" fillId="0" borderId="18" xfId="11" applyBorder="1"/>
    <xf numFmtId="3" fontId="50" fillId="0" borderId="18" xfId="9" applyNumberFormat="1" applyFont="1" applyFill="1" applyBorder="1" applyAlignment="1">
      <alignment horizontal="center" vertical="center" wrapText="1"/>
    </xf>
    <xf numFmtId="0" fontId="59" fillId="0" borderId="10" xfId="11" applyBorder="1"/>
    <xf numFmtId="0" fontId="59" fillId="0" borderId="23" xfId="11" applyBorder="1"/>
    <xf numFmtId="10" fontId="54" fillId="2" borderId="64" xfId="9" applyNumberFormat="1" applyFont="1" applyFill="1" applyBorder="1" applyAlignment="1">
      <alignment horizontal="center" vertical="center" wrapText="1"/>
    </xf>
    <xf numFmtId="49" fontId="74" fillId="0" borderId="23" xfId="24" applyNumberFormat="1" applyFont="1" applyFill="1" applyBorder="1" applyAlignment="1">
      <alignment horizontal="left" vertical="center" wrapText="1"/>
    </xf>
    <xf numFmtId="3" fontId="53" fillId="0" borderId="23" xfId="9" applyNumberFormat="1" applyFont="1" applyFill="1" applyBorder="1" applyAlignment="1">
      <alignment horizontal="right" vertical="center"/>
    </xf>
    <xf numFmtId="0" fontId="50" fillId="0" borderId="21" xfId="9" applyFont="1" applyBorder="1" applyAlignment="1">
      <alignment horizontal="center" vertical="center" wrapText="1"/>
    </xf>
    <xf numFmtId="0" fontId="10" fillId="0" borderId="62" xfId="23" applyFont="1" applyBorder="1" applyAlignment="1">
      <alignment vertical="center"/>
    </xf>
    <xf numFmtId="0" fontId="10" fillId="0" borderId="15" xfId="23" applyFont="1" applyBorder="1" applyAlignment="1">
      <alignment vertical="center"/>
    </xf>
    <xf numFmtId="0" fontId="9" fillId="0" borderId="15" xfId="23" applyFont="1" applyBorder="1" applyAlignment="1">
      <alignment vertical="center" wrapText="1"/>
    </xf>
    <xf numFmtId="3" fontId="9" fillId="0" borderId="15" xfId="23" applyNumberFormat="1" applyFont="1" applyBorder="1" applyAlignment="1">
      <alignment horizontal="right"/>
    </xf>
    <xf numFmtId="0" fontId="9" fillId="0" borderId="15" xfId="23" applyBorder="1"/>
    <xf numFmtId="0" fontId="9" fillId="0" borderId="63" xfId="23" applyBorder="1"/>
    <xf numFmtId="0" fontId="9" fillId="0" borderId="0" xfId="22" applyFont="1"/>
    <xf numFmtId="0" fontId="8" fillId="0" borderId="10" xfId="5" applyFont="1" applyFill="1" applyBorder="1" applyAlignment="1">
      <alignment vertical="center" wrapText="1"/>
    </xf>
    <xf numFmtId="167" fontId="76" fillId="0" borderId="0" xfId="19" applyNumberFormat="1" applyFont="1" applyAlignment="1">
      <alignment vertical="center" wrapText="1"/>
    </xf>
    <xf numFmtId="0" fontId="77" fillId="0" borderId="0" xfId="21" applyFont="1" applyAlignment="1">
      <alignment vertical="center" wrapText="1"/>
    </xf>
    <xf numFmtId="0" fontId="78" fillId="0" borderId="0" xfId="22" applyFont="1" applyAlignment="1"/>
    <xf numFmtId="167" fontId="79" fillId="0" borderId="0" xfId="21" applyNumberFormat="1" applyFont="1" applyAlignment="1">
      <alignment horizontal="center" vertical="center" wrapText="1"/>
    </xf>
    <xf numFmtId="167" fontId="79" fillId="0" borderId="0" xfId="21" applyNumberFormat="1" applyFont="1" applyAlignment="1">
      <alignment vertical="center" wrapText="1"/>
    </xf>
    <xf numFmtId="167" fontId="80" fillId="0" borderId="0" xfId="21" applyNumberFormat="1" applyFont="1" applyAlignment="1">
      <alignment horizontal="right" vertical="center"/>
    </xf>
    <xf numFmtId="0" fontId="81" fillId="0" borderId="5" xfId="21" applyFont="1" applyBorder="1" applyAlignment="1">
      <alignment horizontal="center" vertical="center" wrapText="1"/>
    </xf>
    <xf numFmtId="0" fontId="82" fillId="0" borderId="1" xfId="21" applyFont="1" applyBorder="1" applyAlignment="1">
      <alignment horizontal="center" vertical="center" wrapText="1"/>
    </xf>
    <xf numFmtId="0" fontId="82" fillId="0" borderId="24" xfId="21" applyFont="1" applyBorder="1" applyAlignment="1">
      <alignment horizontal="center" vertical="center" wrapText="1"/>
    </xf>
    <xf numFmtId="0" fontId="81" fillId="0" borderId="0" xfId="21" applyFont="1" applyAlignment="1">
      <alignment horizontal="center" vertical="center" wrapText="1"/>
    </xf>
    <xf numFmtId="0" fontId="77" fillId="0" borderId="38" xfId="21" applyFont="1" applyBorder="1" applyAlignment="1">
      <alignment horizontal="center" vertical="center" wrapText="1"/>
    </xf>
    <xf numFmtId="0" fontId="77" fillId="0" borderId="37" xfId="21" applyFont="1" applyBorder="1" applyAlignment="1" applyProtection="1">
      <alignment vertical="center" wrapText="1"/>
      <protection locked="0"/>
    </xf>
    <xf numFmtId="167" fontId="77" fillId="0" borderId="37" xfId="21" applyNumberFormat="1" applyFont="1" applyBorder="1" applyAlignment="1" applyProtection="1">
      <alignment vertical="center" wrapText="1"/>
      <protection locked="0"/>
    </xf>
    <xf numFmtId="167" fontId="77" fillId="0" borderId="36" xfId="21" applyNumberFormat="1" applyFont="1" applyBorder="1" applyAlignment="1" applyProtection="1">
      <alignment vertical="center" wrapText="1"/>
      <protection locked="0"/>
    </xf>
    <xf numFmtId="167" fontId="77" fillId="0" borderId="0" xfId="21" applyNumberFormat="1" applyFont="1" applyAlignment="1">
      <alignment vertical="center" wrapText="1"/>
    </xf>
    <xf numFmtId="0" fontId="77" fillId="0" borderId="19" xfId="21" applyFont="1" applyBorder="1" applyAlignment="1">
      <alignment horizontal="center" vertical="center" wrapText="1"/>
    </xf>
    <xf numFmtId="0" fontId="77" fillId="0" borderId="10" xfId="21" applyFont="1" applyBorder="1" applyAlignment="1" applyProtection="1">
      <alignment vertical="center" wrapText="1"/>
      <protection locked="0"/>
    </xf>
    <xf numFmtId="167" fontId="77" fillId="0" borderId="10" xfId="21" applyNumberFormat="1" applyFont="1" applyBorder="1" applyAlignment="1" applyProtection="1">
      <alignment vertical="center" wrapText="1"/>
      <protection locked="0"/>
    </xf>
    <xf numFmtId="167" fontId="77" fillId="0" borderId="6" xfId="21" applyNumberFormat="1" applyFont="1" applyBorder="1" applyAlignment="1" applyProtection="1">
      <alignment vertical="center" wrapText="1"/>
      <protection locked="0"/>
    </xf>
    <xf numFmtId="0" fontId="83" fillId="0" borderId="22" xfId="21" applyFont="1" applyBorder="1" applyAlignment="1">
      <alignment horizontal="center" vertical="center" wrapText="1"/>
    </xf>
    <xf numFmtId="0" fontId="82" fillId="0" borderId="23" xfId="21" applyFont="1" applyBorder="1" applyAlignment="1">
      <alignment vertical="center" wrapText="1"/>
    </xf>
    <xf numFmtId="167" fontId="83" fillId="0" borderId="23" xfId="21" applyNumberFormat="1" applyFont="1" applyBorder="1" applyAlignment="1">
      <alignment vertical="center" wrapText="1"/>
    </xf>
    <xf numFmtId="167" fontId="83" fillId="0" borderId="21" xfId="21" applyNumberFormat="1" applyFont="1" applyBorder="1" applyAlignment="1">
      <alignment vertical="center" wrapText="1"/>
    </xf>
    <xf numFmtId="0" fontId="77" fillId="0" borderId="0" xfId="21" applyFont="1" applyAlignment="1">
      <alignment horizontal="left"/>
    </xf>
    <xf numFmtId="0" fontId="77" fillId="0" borderId="0" xfId="21" applyFont="1" applyBorder="1" applyAlignment="1">
      <alignment horizontal="center" vertical="center" wrapText="1"/>
    </xf>
    <xf numFmtId="0" fontId="77" fillId="0" borderId="0" xfId="21" applyFont="1" applyBorder="1" applyAlignment="1">
      <alignment vertical="center" wrapText="1"/>
    </xf>
    <xf numFmtId="0" fontId="77" fillId="0" borderId="0" xfId="21" applyFont="1" applyAlignment="1">
      <alignment horizontal="center" vertical="center" wrapText="1"/>
    </xf>
    <xf numFmtId="0" fontId="3" fillId="0" borderId="0" xfId="11" applyFont="1" applyAlignment="1">
      <alignment horizontal="left"/>
    </xf>
    <xf numFmtId="0" fontId="7" fillId="0" borderId="10" xfId="5" applyFont="1" applyFill="1" applyBorder="1" applyAlignment="1">
      <alignment horizontal="left" vertical="center" wrapText="1"/>
    </xf>
    <xf numFmtId="0" fontId="63" fillId="0" borderId="48" xfId="11" applyFont="1" applyBorder="1" applyAlignment="1">
      <alignment horizontal="left" vertical="top" wrapText="1"/>
    </xf>
    <xf numFmtId="3" fontId="63" fillId="0" borderId="48" xfId="11" applyNumberFormat="1" applyFont="1" applyBorder="1" applyAlignment="1">
      <alignment horizontal="right" vertical="center"/>
    </xf>
    <xf numFmtId="0" fontId="59" fillId="0" borderId="48" xfId="11" applyBorder="1"/>
    <xf numFmtId="3" fontId="50" fillId="0" borderId="65" xfId="9" applyNumberFormat="1" applyFont="1" applyFill="1" applyBorder="1" applyAlignment="1">
      <alignment horizontal="center" vertical="center" wrapText="1"/>
    </xf>
    <xf numFmtId="0" fontId="3" fillId="0" borderId="23" xfId="11" applyFont="1" applyBorder="1" applyAlignment="1">
      <alignment horizontal="right" vertical="center" wrapText="1"/>
    </xf>
    <xf numFmtId="0" fontId="3" fillId="0" borderId="48" xfId="11" applyFont="1" applyBorder="1" applyAlignment="1">
      <alignment horizontal="right" vertical="center" wrapText="1"/>
    </xf>
    <xf numFmtId="0" fontId="50" fillId="0" borderId="48" xfId="9" applyFont="1" applyFill="1" applyBorder="1" applyAlignment="1">
      <alignment vertical="center" wrapText="1"/>
    </xf>
    <xf numFmtId="3" fontId="50" fillId="0" borderId="48" xfId="9" applyNumberFormat="1" applyFont="1" applyFill="1" applyBorder="1" applyAlignment="1">
      <alignment horizontal="right" vertical="center" wrapText="1"/>
    </xf>
    <xf numFmtId="3" fontId="50" fillId="0" borderId="48" xfId="9" applyNumberFormat="1" applyFont="1" applyFill="1" applyBorder="1" applyAlignment="1">
      <alignment horizontal="right" vertical="center"/>
    </xf>
    <xf numFmtId="10" fontId="50" fillId="0" borderId="64" xfId="9" applyNumberFormat="1" applyFont="1" applyFill="1" applyBorder="1" applyAlignment="1">
      <alignment horizontal="center" vertical="center" wrapText="1"/>
    </xf>
    <xf numFmtId="0" fontId="61" fillId="0" borderId="3" xfId="0" applyFont="1" applyBorder="1" applyAlignment="1">
      <alignment vertical="center" wrapText="1"/>
    </xf>
    <xf numFmtId="166" fontId="18" fillId="0" borderId="48" xfId="9" applyNumberFormat="1" applyFont="1" applyFill="1" applyBorder="1" applyAlignment="1">
      <alignment horizontal="right" vertical="center" wrapText="1"/>
    </xf>
    <xf numFmtId="3" fontId="50" fillId="0" borderId="48" xfId="9" applyNumberFormat="1" applyFont="1" applyFill="1" applyBorder="1" applyAlignment="1">
      <alignment horizontal="center" vertical="center" wrapText="1"/>
    </xf>
    <xf numFmtId="164" fontId="7" fillId="0" borderId="0" xfId="5" applyNumberFormat="1" applyFont="1" applyFill="1"/>
    <xf numFmtId="164" fontId="6" fillId="0" borderId="0" xfId="5" applyNumberFormat="1" applyBorder="1" applyAlignment="1">
      <alignment vertical="center"/>
    </xf>
    <xf numFmtId="0" fontId="32" fillId="0" borderId="19" xfId="22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30" fillId="0" borderId="0" xfId="22" applyFont="1" applyAlignment="1">
      <alignment horizontal="center" vertical="center" wrapText="1"/>
    </xf>
    <xf numFmtId="0" fontId="30" fillId="0" borderId="0" xfId="22" applyFont="1" applyBorder="1" applyAlignment="1">
      <alignment horizontal="center" vertical="center" wrapText="1"/>
    </xf>
    <xf numFmtId="0" fontId="32" fillId="0" borderId="49" xfId="22" applyFont="1" applyBorder="1" applyAlignment="1">
      <alignment horizontal="center" vertical="top" wrapText="1"/>
    </xf>
    <xf numFmtId="0" fontId="0" fillId="0" borderId="35" xfId="0" applyBorder="1" applyAlignment="1"/>
    <xf numFmtId="0" fontId="0" fillId="0" borderId="50" xfId="0" applyBorder="1" applyAlignment="1"/>
    <xf numFmtId="0" fontId="32" fillId="0" borderId="56" xfId="22" applyFont="1" applyBorder="1" applyAlignment="1">
      <alignment horizontal="center" vertical="top" wrapText="1"/>
    </xf>
    <xf numFmtId="0" fontId="9" fillId="0" borderId="0" xfId="9" applyAlignment="1">
      <alignment horizontal="left"/>
    </xf>
    <xf numFmtId="0" fontId="18" fillId="0" borderId="0" xfId="9" applyFont="1" applyBorder="1" applyAlignment="1">
      <alignment horizontal="center"/>
    </xf>
    <xf numFmtId="0" fontId="9" fillId="0" borderId="0" xfId="9" applyBorder="1" applyAlignment="1">
      <alignment horizontal="center"/>
    </xf>
    <xf numFmtId="0" fontId="29" fillId="0" borderId="0" xfId="9" applyFont="1" applyBorder="1" applyAlignment="1">
      <alignment vertical="center" wrapText="1"/>
    </xf>
    <xf numFmtId="0" fontId="29" fillId="0" borderId="0" xfId="9" applyFont="1" applyBorder="1" applyAlignment="1">
      <alignment horizontal="center"/>
    </xf>
    <xf numFmtId="0" fontId="26" fillId="0" borderId="0" xfId="9" applyFont="1" applyBorder="1" applyAlignment="1">
      <alignment horizontal="center"/>
    </xf>
    <xf numFmtId="0" fontId="22" fillId="2" borderId="51" xfId="9" applyFont="1" applyFill="1" applyBorder="1" applyAlignment="1">
      <alignment horizontal="center" vertical="center" wrapText="1"/>
    </xf>
    <xf numFmtId="0" fontId="26" fillId="2" borderId="51" xfId="9" applyFont="1" applyFill="1" applyBorder="1" applyAlignment="1">
      <alignment horizontal="center" vertical="center" wrapText="1"/>
    </xf>
    <xf numFmtId="0" fontId="26" fillId="2" borderId="52" xfId="9" applyFont="1" applyFill="1" applyBorder="1" applyAlignment="1">
      <alignment horizontal="center" vertical="center" wrapText="1"/>
    </xf>
    <xf numFmtId="0" fontId="26" fillId="0" borderId="51" xfId="9" applyFont="1" applyBorder="1" applyAlignment="1">
      <alignment horizontal="center" vertical="center" wrapText="1"/>
    </xf>
    <xf numFmtId="0" fontId="26" fillId="0" borderId="52" xfId="9" applyFont="1" applyBorder="1" applyAlignment="1">
      <alignment horizontal="center" vertical="center" wrapText="1"/>
    </xf>
    <xf numFmtId="0" fontId="22" fillId="2" borderId="52" xfId="9" applyFont="1" applyFill="1" applyBorder="1" applyAlignment="1">
      <alignment horizontal="center" vertical="center" wrapText="1"/>
    </xf>
    <xf numFmtId="0" fontId="22" fillId="0" borderId="0" xfId="9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/>
    </xf>
    <xf numFmtId="165" fontId="56" fillId="0" borderId="0" xfId="5" applyNumberFormat="1" applyFont="1" applyFill="1" applyBorder="1" applyAlignment="1">
      <alignment horizontal="center" vertical="center"/>
    </xf>
    <xf numFmtId="3" fontId="8" fillId="0" borderId="0" xfId="5" applyNumberFormat="1" applyFont="1" applyFill="1" applyBorder="1" applyAlignment="1">
      <alignment horizontal="right" vertical="center"/>
    </xf>
    <xf numFmtId="0" fontId="52" fillId="6" borderId="1" xfId="9" applyFont="1" applyFill="1" applyBorder="1" applyAlignment="1">
      <alignment horizontal="center" vertical="center" wrapText="1"/>
    </xf>
    <xf numFmtId="0" fontId="50" fillId="0" borderId="1" xfId="9" applyFont="1" applyBorder="1" applyAlignment="1">
      <alignment horizontal="center" vertical="center" wrapText="1"/>
    </xf>
    <xf numFmtId="0" fontId="50" fillId="0" borderId="24" xfId="9" applyFont="1" applyBorder="1" applyAlignment="1">
      <alignment horizontal="center" vertical="center" wrapText="1"/>
    </xf>
    <xf numFmtId="0" fontId="28" fillId="0" borderId="0" xfId="9" applyFont="1" applyAlignment="1">
      <alignment horizontal="center"/>
    </xf>
    <xf numFmtId="0" fontId="24" fillId="2" borderId="1" xfId="9" applyFont="1" applyFill="1" applyBorder="1" applyAlignment="1">
      <alignment horizontal="center" vertical="center" wrapText="1"/>
    </xf>
    <xf numFmtId="0" fontId="24" fillId="2" borderId="24" xfId="9" applyFont="1" applyFill="1" applyBorder="1" applyAlignment="1">
      <alignment horizontal="center" vertical="center" wrapText="1"/>
    </xf>
    <xf numFmtId="0" fontId="52" fillId="6" borderId="24" xfId="9" applyFont="1" applyFill="1" applyBorder="1" applyAlignment="1">
      <alignment horizontal="center" vertical="center" wrapText="1"/>
    </xf>
    <xf numFmtId="0" fontId="2" fillId="0" borderId="0" xfId="1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9" applyFont="1" applyAlignment="1">
      <alignment horizontal="center"/>
    </xf>
    <xf numFmtId="0" fontId="18" fillId="0" borderId="0" xfId="9" applyFont="1" applyBorder="1" applyAlignment="1">
      <alignment horizontal="right"/>
    </xf>
    <xf numFmtId="0" fontId="23" fillId="2" borderId="1" xfId="9" applyFont="1" applyFill="1" applyBorder="1" applyAlignment="1">
      <alignment horizontal="center" vertical="center" wrapText="1"/>
    </xf>
    <xf numFmtId="0" fontId="23" fillId="2" borderId="24" xfId="9" applyFont="1" applyFill="1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center" wrapText="1"/>
    </xf>
    <xf numFmtId="0" fontId="9" fillId="0" borderId="10" xfId="8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9" fillId="0" borderId="6" xfId="8" applyBorder="1" applyAlignment="1">
      <alignment horizontal="center" vertical="center" wrapText="1"/>
    </xf>
    <xf numFmtId="0" fontId="9" fillId="0" borderId="0" xfId="8" applyFont="1" applyAlignment="1">
      <alignment horizontal="center" vertical="center" wrapText="1"/>
    </xf>
    <xf numFmtId="0" fontId="9" fillId="0" borderId="0" xfId="8" applyAlignment="1">
      <alignment horizontal="center" vertical="center" wrapText="1"/>
    </xf>
    <xf numFmtId="0" fontId="18" fillId="0" borderId="40" xfId="8" applyFont="1" applyBorder="1" applyAlignment="1">
      <alignment horizontal="right"/>
    </xf>
    <xf numFmtId="0" fontId="9" fillId="0" borderId="40" xfId="8" applyFont="1" applyBorder="1" applyAlignment="1">
      <alignment horizontal="right"/>
    </xf>
    <xf numFmtId="0" fontId="17" fillId="2" borderId="17" xfId="8" applyFont="1" applyFill="1" applyBorder="1" applyAlignment="1">
      <alignment horizontal="center" vertical="center" wrapText="1"/>
    </xf>
    <xf numFmtId="0" fontId="9" fillId="0" borderId="19" xfId="8" applyBorder="1" applyAlignment="1">
      <alignment horizontal="center" vertical="center" wrapText="1"/>
    </xf>
    <xf numFmtId="0" fontId="17" fillId="2" borderId="18" xfId="8" applyFont="1" applyFill="1" applyBorder="1" applyAlignment="1">
      <alignment horizontal="center" vertical="top" wrapText="1"/>
    </xf>
    <xf numFmtId="0" fontId="17" fillId="2" borderId="10" xfId="8" applyFont="1" applyFill="1" applyBorder="1" applyAlignment="1">
      <alignment horizontal="center" vertical="top" wrapText="1"/>
    </xf>
    <xf numFmtId="167" fontId="28" fillId="0" borderId="0" xfId="17" applyNumberFormat="1" applyFont="1" applyAlignment="1">
      <alignment horizontal="center" vertical="center" wrapText="1"/>
    </xf>
    <xf numFmtId="0" fontId="9" fillId="0" borderId="0" xfId="22" applyFont="1" applyAlignment="1">
      <alignment horizontal="center" vertical="center" wrapText="1"/>
    </xf>
    <xf numFmtId="167" fontId="16" fillId="0" borderId="17" xfId="17" applyNumberFormat="1" applyFont="1" applyBorder="1" applyAlignment="1">
      <alignment horizontal="center" vertical="center"/>
    </xf>
    <xf numFmtId="167" fontId="16" fillId="0" borderId="18" xfId="17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7" fontId="16" fillId="0" borderId="17" xfId="18" applyNumberFormat="1" applyFont="1" applyBorder="1" applyAlignment="1">
      <alignment horizontal="center" vertical="center"/>
    </xf>
    <xf numFmtId="167" fontId="16" fillId="0" borderId="18" xfId="18" applyNumberFormat="1" applyFont="1" applyBorder="1" applyAlignment="1">
      <alignment horizontal="center" vertical="center"/>
    </xf>
    <xf numFmtId="0" fontId="40" fillId="0" borderId="0" xfId="2" applyFont="1" applyAlignment="1">
      <alignment horizontal="center" vertical="center" wrapText="1"/>
    </xf>
    <xf numFmtId="0" fontId="40" fillId="0" borderId="19" xfId="2" applyFont="1" applyBorder="1" applyAlignment="1">
      <alignment horizontal="left"/>
    </xf>
    <xf numFmtId="0" fontId="40" fillId="0" borderId="10" xfId="2" applyFont="1" applyBorder="1" applyAlignment="1">
      <alignment horizontal="left"/>
    </xf>
    <xf numFmtId="0" fontId="40" fillId="0" borderId="22" xfId="2" applyFont="1" applyBorder="1" applyAlignment="1">
      <alignment horizontal="left"/>
    </xf>
    <xf numFmtId="0" fontId="40" fillId="0" borderId="23" xfId="2" applyFont="1" applyBorder="1" applyAlignment="1">
      <alignment horizontal="left"/>
    </xf>
    <xf numFmtId="0" fontId="40" fillId="5" borderId="17" xfId="2" applyFont="1" applyFill="1" applyBorder="1" applyAlignment="1">
      <alignment horizontal="center"/>
    </xf>
    <xf numFmtId="0" fontId="40" fillId="5" borderId="18" xfId="2" applyFont="1" applyFill="1" applyBorder="1" applyAlignment="1">
      <alignment horizontal="center"/>
    </xf>
    <xf numFmtId="0" fontId="40" fillId="0" borderId="19" xfId="2" applyFont="1" applyBorder="1" applyAlignment="1">
      <alignment horizontal="left" vertical="center"/>
    </xf>
    <xf numFmtId="0" fontId="40" fillId="0" borderId="10" xfId="2" applyFont="1" applyBorder="1" applyAlignment="1">
      <alignment horizontal="left" vertical="center"/>
    </xf>
    <xf numFmtId="0" fontId="65" fillId="8" borderId="10" xfId="27" applyFont="1" applyFill="1" applyBorder="1" applyAlignment="1">
      <alignment horizontal="center" vertical="center"/>
    </xf>
    <xf numFmtId="0" fontId="62" fillId="0" borderId="11" xfId="27" applyFont="1" applyBorder="1" applyAlignment="1">
      <alignment horizontal="left" vertical="top" wrapText="1"/>
    </xf>
    <xf numFmtId="0" fontId="62" fillId="0" borderId="9" xfId="27" applyFont="1" applyBorder="1" applyAlignment="1">
      <alignment horizontal="left" vertical="top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62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2" borderId="18" xfId="23" applyFont="1" applyFill="1" applyBorder="1" applyAlignment="1">
      <alignment horizontal="center" vertical="center" wrapText="1"/>
    </xf>
    <xf numFmtId="0" fontId="10" fillId="2" borderId="20" xfId="23" applyFont="1" applyFill="1" applyBorder="1" applyAlignment="1">
      <alignment horizontal="center" vertical="center" wrapText="1"/>
    </xf>
    <xf numFmtId="0" fontId="10" fillId="2" borderId="10" xfId="23" applyFont="1" applyFill="1" applyBorder="1" applyAlignment="1">
      <alignment horizontal="center" vertical="center" wrapText="1"/>
    </xf>
    <xf numFmtId="0" fontId="10" fillId="2" borderId="6" xfId="23" applyFont="1" applyFill="1" applyBorder="1" applyAlignment="1">
      <alignment horizontal="center" vertical="center" wrapText="1"/>
    </xf>
    <xf numFmtId="167" fontId="41" fillId="0" borderId="0" xfId="19" applyNumberFormat="1" applyFont="1" applyAlignment="1">
      <alignment horizontal="center" vertical="center" wrapText="1"/>
    </xf>
    <xf numFmtId="0" fontId="18" fillId="0" borderId="0" xfId="23" applyFont="1" applyAlignment="1">
      <alignment horizontal="center"/>
    </xf>
    <xf numFmtId="0" fontId="27" fillId="0" borderId="0" xfId="21" applyFont="1" applyAlignment="1">
      <alignment horizontal="center" vertical="center" wrapText="1"/>
    </xf>
    <xf numFmtId="0" fontId="27" fillId="0" borderId="0" xfId="21" applyAlignment="1">
      <alignment horizontal="center" vertical="center" wrapText="1"/>
    </xf>
    <xf numFmtId="0" fontId="10" fillId="2" borderId="17" xfId="23" applyFont="1" applyFill="1" applyBorder="1" applyAlignment="1">
      <alignment horizontal="center" vertical="center"/>
    </xf>
    <xf numFmtId="0" fontId="10" fillId="2" borderId="19" xfId="23" applyFont="1" applyFill="1" applyBorder="1" applyAlignment="1">
      <alignment horizontal="center" vertical="center"/>
    </xf>
    <xf numFmtId="0" fontId="10" fillId="2" borderId="18" xfId="23" applyFont="1" applyFill="1" applyBorder="1" applyAlignment="1">
      <alignment horizontal="center" vertical="center"/>
    </xf>
    <xf numFmtId="0" fontId="10" fillId="2" borderId="10" xfId="23" applyFont="1" applyFill="1" applyBorder="1" applyAlignment="1">
      <alignment horizontal="center" vertical="center"/>
    </xf>
    <xf numFmtId="0" fontId="10" fillId="2" borderId="59" xfId="23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7" fillId="0" borderId="0" xfId="26" applyFont="1" applyBorder="1" applyAlignment="1" applyProtection="1">
      <alignment horizontal="center" vertical="center" wrapText="1"/>
    </xf>
    <xf numFmtId="167" fontId="37" fillId="0" borderId="17" xfId="2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8" fillId="0" borderId="0" xfId="0" applyFont="1" applyAlignment="1">
      <alignment horizontal="left"/>
    </xf>
    <xf numFmtId="167" fontId="27" fillId="0" borderId="0" xfId="20" applyNumberFormat="1" applyFont="1" applyAlignment="1">
      <alignment horizontal="left" vertical="center" wrapText="1"/>
    </xf>
    <xf numFmtId="167" fontId="27" fillId="0" borderId="0" xfId="20" applyNumberFormat="1" applyAlignment="1">
      <alignment horizontal="left" vertical="center" wrapText="1"/>
    </xf>
    <xf numFmtId="167" fontId="27" fillId="0" borderId="0" xfId="20" applyNumberFormat="1" applyFont="1" applyBorder="1" applyAlignment="1">
      <alignment horizontal="left" vertical="center" wrapText="1"/>
    </xf>
    <xf numFmtId="167" fontId="27" fillId="0" borderId="0" xfId="20" applyNumberFormat="1" applyBorder="1" applyAlignment="1">
      <alignment horizontal="left" vertical="center" wrapText="1"/>
    </xf>
    <xf numFmtId="0" fontId="18" fillId="0" borderId="0" xfId="8" applyFont="1" applyAlignment="1">
      <alignment horizontal="center" vertical="center" wrapText="1"/>
    </xf>
    <xf numFmtId="0" fontId="77" fillId="0" borderId="0" xfId="21" applyFont="1" applyAlignment="1">
      <alignment horizontal="center" vertical="center" wrapText="1"/>
    </xf>
    <xf numFmtId="167" fontId="76" fillId="0" borderId="0" xfId="19" applyNumberFormat="1" applyFont="1" applyAlignment="1">
      <alignment horizontal="center" vertical="center" wrapText="1"/>
    </xf>
    <xf numFmtId="0" fontId="18" fillId="0" borderId="0" xfId="22" applyFont="1" applyAlignment="1">
      <alignment horizontal="center"/>
    </xf>
    <xf numFmtId="0" fontId="78" fillId="0" borderId="0" xfId="22" applyFont="1" applyAlignment="1">
      <alignment horizontal="center"/>
    </xf>
    <xf numFmtId="0" fontId="13" fillId="0" borderId="0" xfId="22" applyAlignment="1">
      <alignment horizontal="center" vertical="center" wrapText="1"/>
    </xf>
    <xf numFmtId="0" fontId="10" fillId="0" borderId="19" xfId="22" applyFont="1" applyBorder="1" applyAlignment="1">
      <alignment wrapText="1"/>
    </xf>
    <xf numFmtId="0" fontId="10" fillId="0" borderId="10" xfId="22" applyFont="1" applyBorder="1" applyAlignment="1">
      <alignment wrapText="1"/>
    </xf>
    <xf numFmtId="0" fontId="13" fillId="0" borderId="19" xfId="22" applyBorder="1" applyAlignment="1"/>
    <xf numFmtId="0" fontId="13" fillId="0" borderId="10" xfId="22" applyBorder="1" applyAlignment="1"/>
    <xf numFmtId="0" fontId="10" fillId="0" borderId="19" xfId="22" applyFont="1" applyBorder="1" applyAlignment="1"/>
    <xf numFmtId="0" fontId="10" fillId="0" borderId="10" xfId="22" applyFont="1" applyBorder="1" applyAlignment="1"/>
    <xf numFmtId="0" fontId="10" fillId="0" borderId="17" xfId="22" applyFont="1" applyBorder="1" applyAlignment="1">
      <alignment horizontal="center" vertical="center" wrapText="1"/>
    </xf>
    <xf numFmtId="0" fontId="10" fillId="0" borderId="18" xfId="22" applyFont="1" applyBorder="1" applyAlignment="1">
      <alignment horizontal="center" vertical="center" wrapText="1"/>
    </xf>
    <xf numFmtId="0" fontId="13" fillId="0" borderId="19" xfId="22" applyBorder="1" applyAlignment="1">
      <alignment wrapText="1"/>
    </xf>
    <xf numFmtId="0" fontId="13" fillId="0" borderId="10" xfId="22" applyBorder="1" applyAlignment="1">
      <alignment wrapText="1"/>
    </xf>
    <xf numFmtId="0" fontId="9" fillId="0" borderId="19" xfId="22" applyFont="1" applyBorder="1" applyAlignment="1"/>
    <xf numFmtId="0" fontId="22" fillId="0" borderId="10" xfId="5" applyFont="1" applyFill="1" applyBorder="1" applyAlignment="1" applyProtection="1">
      <alignment horizontal="left" vertical="center"/>
    </xf>
    <xf numFmtId="0" fontId="7" fillId="0" borderId="10" xfId="5" applyFont="1" applyFill="1" applyBorder="1" applyAlignment="1" applyProtection="1">
      <alignment horizontal="left" vertical="center"/>
    </xf>
    <xf numFmtId="0" fontId="22" fillId="0" borderId="11" xfId="5" applyFont="1" applyFill="1" applyBorder="1" applyAlignment="1" applyProtection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1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horizontal="left" vertical="center" wrapText="1"/>
    </xf>
    <xf numFmtId="0" fontId="7" fillId="3" borderId="10" xfId="5" applyFont="1" applyFill="1" applyBorder="1" applyAlignment="1">
      <alignment horizontal="left" vertical="center" wrapText="1"/>
    </xf>
    <xf numFmtId="0" fontId="9" fillId="0" borderId="0" xfId="5" applyFont="1" applyBorder="1" applyAlignment="1">
      <alignment horizontal="right"/>
    </xf>
    <xf numFmtId="0" fontId="8" fillId="2" borderId="10" xfId="5" applyFont="1" applyFill="1" applyBorder="1" applyAlignment="1">
      <alignment horizontal="center" vertical="center"/>
    </xf>
    <xf numFmtId="0" fontId="10" fillId="2" borderId="10" xfId="5" applyFont="1" applyFill="1" applyBorder="1" applyAlignment="1">
      <alignment horizontal="center" vertical="center"/>
    </xf>
    <xf numFmtId="0" fontId="8" fillId="0" borderId="10" xfId="5" applyFont="1" applyFill="1" applyBorder="1" applyAlignment="1">
      <alignment vertical="center" wrapText="1"/>
    </xf>
    <xf numFmtId="0" fontId="8" fillId="0" borderId="10" xfId="5" applyFont="1" applyFill="1" applyBorder="1" applyAlignment="1">
      <alignment horizontal="left" vertical="center"/>
    </xf>
    <xf numFmtId="0" fontId="8" fillId="0" borderId="11" xfId="5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8" fillId="0" borderId="0" xfId="9" applyFont="1" applyAlignment="1">
      <alignment horizontal="center" vertical="center" wrapText="1"/>
    </xf>
    <xf numFmtId="0" fontId="69" fillId="0" borderId="0" xfId="9" applyFont="1" applyAlignment="1">
      <alignment horizontal="center" vertical="center" wrapText="1"/>
    </xf>
    <xf numFmtId="0" fontId="69" fillId="0" borderId="0" xfId="8" applyFont="1" applyFill="1" applyAlignment="1">
      <alignment horizontal="center" vertical="center" wrapText="1"/>
    </xf>
    <xf numFmtId="0" fontId="69" fillId="0" borderId="0" xfId="8" applyFont="1" applyAlignment="1">
      <alignment wrapText="1"/>
    </xf>
  </cellXfs>
  <cellStyles count="28">
    <cellStyle name="Normál" xfId="0" builtinId="0"/>
    <cellStyle name="Normál 10" xfId="1" xr:uid="{00000000-0005-0000-0000-000001000000}"/>
    <cellStyle name="Normál 11" xfId="27" xr:uid="{00000000-0005-0000-0000-000002000000}"/>
    <cellStyle name="Normál 15" xfId="2" xr:uid="{00000000-0005-0000-0000-000003000000}"/>
    <cellStyle name="Normál 16" xfId="3" xr:uid="{00000000-0005-0000-0000-000004000000}"/>
    <cellStyle name="Normál 2" xfId="4" xr:uid="{00000000-0005-0000-0000-000005000000}"/>
    <cellStyle name="Normál 2 2" xfId="5" xr:uid="{00000000-0005-0000-0000-000006000000}"/>
    <cellStyle name="Normál 2 2 2" xfId="6" xr:uid="{00000000-0005-0000-0000-000007000000}"/>
    <cellStyle name="Normál 2 3" xfId="7" xr:uid="{00000000-0005-0000-0000-000008000000}"/>
    <cellStyle name="Normál 2_2013. mellékletek-1" xfId="8" xr:uid="{00000000-0005-0000-0000-000009000000}"/>
    <cellStyle name="Normál 3" xfId="9" xr:uid="{00000000-0005-0000-0000-00000A000000}"/>
    <cellStyle name="Normál 4" xfId="10" xr:uid="{00000000-0005-0000-0000-00000B000000}"/>
    <cellStyle name="Normál 5" xfId="11" xr:uid="{00000000-0005-0000-0000-00000C000000}"/>
    <cellStyle name="Normál 6" xfId="12" xr:uid="{00000000-0005-0000-0000-00000D000000}"/>
    <cellStyle name="Normál 6 2" xfId="13" xr:uid="{00000000-0005-0000-0000-00000E000000}"/>
    <cellStyle name="Normál 7" xfId="14" xr:uid="{00000000-0005-0000-0000-00000F000000}"/>
    <cellStyle name="Normál 8" xfId="15" xr:uid="{00000000-0005-0000-0000-000010000000}"/>
    <cellStyle name="Normál 9" xfId="16" xr:uid="{00000000-0005-0000-0000-000011000000}"/>
    <cellStyle name="Normál_1.a melléklet 7-2005 (II.18) rendelet" xfId="17" xr:uid="{00000000-0005-0000-0000-000012000000}"/>
    <cellStyle name="Normál_1.b melléklet 7-2005 (II.18) rendelet" xfId="18" xr:uid="{00000000-0005-0000-0000-000013000000}"/>
    <cellStyle name="Normál_11. sz. melléklet Hitelek 7-2005 (II.18) rendelet" xfId="19" xr:uid="{00000000-0005-0000-0000-000014000000}"/>
    <cellStyle name="Normál_12. sz. melléklet Többéves kihatás 7-2005 (II.18) rendelet" xfId="20" xr:uid="{00000000-0005-0000-0000-000015000000}"/>
    <cellStyle name="Normál_13. sz. melléklet Adott támogatás 7-2005 (II.18.) rendelet" xfId="21" xr:uid="{00000000-0005-0000-0000-000016000000}"/>
    <cellStyle name="Normál_2013. mellékletek-1" xfId="22" xr:uid="{00000000-0005-0000-0000-000017000000}"/>
    <cellStyle name="Normál_2013. mellékletek-1 2" xfId="23" xr:uid="{00000000-0005-0000-0000-000018000000}"/>
    <cellStyle name="Normál_2014_ ktv  terv beruházás 2013 01 24 2" xfId="24" xr:uid="{00000000-0005-0000-0000-000019000000}"/>
    <cellStyle name="Normal_KARSZJ3" xfId="25" xr:uid="{00000000-0005-0000-0000-00001A000000}"/>
    <cellStyle name="Normál_SEGEDLETEK" xfId="26" xr:uid="{00000000-0005-0000-0000-00001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H38"/>
  <sheetViews>
    <sheetView zoomScaleNormal="100" workbookViewId="0">
      <selection activeCell="H36" sqref="H36"/>
    </sheetView>
  </sheetViews>
  <sheetFormatPr defaultRowHeight="12.75" x14ac:dyDescent="0.2"/>
  <cols>
    <col min="1" max="1" width="4.140625" style="50" customWidth="1"/>
    <col min="2" max="2" width="53.42578125" style="50" customWidth="1"/>
    <col min="3" max="3" width="14.5703125" style="50" customWidth="1"/>
    <col min="4" max="4" width="13.5703125" style="50" customWidth="1"/>
    <col min="5" max="16384" width="9.140625" style="50"/>
  </cols>
  <sheetData>
    <row r="1" spans="1:8" x14ac:dyDescent="0.2">
      <c r="A1" s="49"/>
      <c r="B1" s="684" t="s">
        <v>522</v>
      </c>
      <c r="C1" s="684"/>
    </row>
    <row r="2" spans="1:8" ht="25.5" customHeight="1" thickBot="1" x14ac:dyDescent="0.25">
      <c r="A2" s="49"/>
      <c r="B2" s="685" t="s">
        <v>425</v>
      </c>
      <c r="C2" s="685"/>
      <c r="D2" s="451" t="s">
        <v>155</v>
      </c>
    </row>
    <row r="3" spans="1:8" ht="39.75" customHeight="1" x14ac:dyDescent="0.2">
      <c r="A3" s="51" t="s">
        <v>7</v>
      </c>
      <c r="B3" s="52" t="s">
        <v>156</v>
      </c>
      <c r="C3" s="447" t="s">
        <v>329</v>
      </c>
      <c r="D3" s="446" t="s">
        <v>424</v>
      </c>
    </row>
    <row r="4" spans="1:8" ht="12" customHeight="1" x14ac:dyDescent="0.2">
      <c r="A4" s="482"/>
      <c r="B4" s="53" t="s">
        <v>25</v>
      </c>
      <c r="C4" s="488"/>
      <c r="D4" s="192"/>
    </row>
    <row r="5" spans="1:8" ht="12" customHeight="1" x14ac:dyDescent="0.2">
      <c r="A5" s="54" t="s">
        <v>115</v>
      </c>
      <c r="B5" s="55" t="s">
        <v>9</v>
      </c>
      <c r="C5" s="489">
        <f>SUM(C6:C14)</f>
        <v>4601913</v>
      </c>
      <c r="D5" s="490">
        <f>SUM(D6:D14)</f>
        <v>4620794</v>
      </c>
    </row>
    <row r="6" spans="1:8" ht="12" customHeight="1" x14ac:dyDescent="0.2">
      <c r="A6" s="54"/>
      <c r="B6" s="56" t="s">
        <v>26</v>
      </c>
      <c r="C6" s="491">
        <f>'5.1 Önkormányzat bevétele (2)'!C13</f>
        <v>928135</v>
      </c>
      <c r="D6" s="492">
        <f>'5.1 Önkormányzat bevétele (2)'!D13</f>
        <v>946900</v>
      </c>
    </row>
    <row r="7" spans="1:8" ht="12" customHeight="1" x14ac:dyDescent="0.2">
      <c r="A7" s="681"/>
      <c r="B7" s="56" t="s">
        <v>28</v>
      </c>
      <c r="C7" s="182">
        <f>'5.1 Önkormányzat bevétele (2)'!C16+'5.1 Önkormányzat bevétele (2)'!C14</f>
        <v>103115</v>
      </c>
      <c r="D7" s="493">
        <f>'5.1 Önkormányzat bevétele (2)'!D16+'5.1 Önkormányzat bevétele (2)'!D14</f>
        <v>103115</v>
      </c>
    </row>
    <row r="8" spans="1:8" ht="12" customHeight="1" x14ac:dyDescent="0.2">
      <c r="A8" s="681"/>
      <c r="B8" s="56" t="s">
        <v>27</v>
      </c>
      <c r="C8" s="182">
        <f>'5.1 Önkormányzat bevétele (2)'!C19</f>
        <v>2385623</v>
      </c>
      <c r="D8" s="493">
        <f>'5.1 Önkormányzat bevétele (2)'!D19</f>
        <v>2385739</v>
      </c>
    </row>
    <row r="9" spans="1:8" ht="12" customHeight="1" x14ac:dyDescent="0.2">
      <c r="A9" s="681"/>
      <c r="B9" s="56" t="s">
        <v>29</v>
      </c>
      <c r="C9" s="182">
        <f>'5.1 Önkormányzat bevétele (2)'!C26</f>
        <v>732383</v>
      </c>
      <c r="D9" s="493">
        <f>'5.1 Önkormányzat bevétele (2)'!D26</f>
        <v>732383</v>
      </c>
    </row>
    <row r="10" spans="1:8" ht="12" customHeight="1" x14ac:dyDescent="0.2">
      <c r="A10" s="681"/>
      <c r="B10" s="56" t="s">
        <v>30</v>
      </c>
      <c r="C10" s="182">
        <f>'5.1 Önkormányzat bevétele (2)'!C37</f>
        <v>192853</v>
      </c>
      <c r="D10" s="493">
        <f>'5.1 Önkormányzat bevétele (2)'!D37</f>
        <v>192853</v>
      </c>
    </row>
    <row r="11" spans="1:8" ht="12" customHeight="1" x14ac:dyDescent="0.2">
      <c r="A11" s="681"/>
      <c r="B11" s="56" t="s">
        <v>31</v>
      </c>
      <c r="C11" s="182">
        <f>'5.1 Önkormányzat bevétele (2)'!C39</f>
        <v>70883</v>
      </c>
      <c r="D11" s="493">
        <f>'5.1 Önkormányzat bevétele (2)'!D39</f>
        <v>70883</v>
      </c>
    </row>
    <row r="12" spans="1:8" ht="12" customHeight="1" x14ac:dyDescent="0.2">
      <c r="A12" s="681"/>
      <c r="B12" s="56" t="s">
        <v>32</v>
      </c>
      <c r="C12" s="182">
        <f>'5.1 Önkormányzat bevétele (2)'!C42</f>
        <v>2000</v>
      </c>
      <c r="D12" s="493">
        <f>'5.1 Önkormányzat bevétele (2)'!D42</f>
        <v>2000</v>
      </c>
    </row>
    <row r="13" spans="1:8" ht="12" customHeight="1" x14ac:dyDescent="0.2">
      <c r="A13" s="681"/>
      <c r="B13" s="56" t="s">
        <v>33</v>
      </c>
      <c r="C13" s="182">
        <f>'5.1 Önkormányzat bevétele (2)'!C45</f>
        <v>9280</v>
      </c>
      <c r="D13" s="493">
        <f>'5.1 Önkormányzat bevétele (2)'!D45</f>
        <v>9280</v>
      </c>
    </row>
    <row r="14" spans="1:8" ht="12" customHeight="1" x14ac:dyDescent="0.2">
      <c r="A14" s="681"/>
      <c r="B14" s="64" t="s">
        <v>302</v>
      </c>
      <c r="C14" s="182">
        <f>'5.1 Önkormányzat bevétele (2)'!C49</f>
        <v>177641</v>
      </c>
      <c r="D14" s="493">
        <f>'5.1 Önkormányzat bevétele (2)'!D49</f>
        <v>177641</v>
      </c>
      <c r="H14" s="592"/>
    </row>
    <row r="15" spans="1:8" ht="12" customHeight="1" x14ac:dyDescent="0.2">
      <c r="A15" s="54" t="s">
        <v>116</v>
      </c>
      <c r="B15" s="55" t="s">
        <v>199</v>
      </c>
      <c r="C15" s="494">
        <f>C16+C18+C17+C19+C20</f>
        <v>36334</v>
      </c>
      <c r="D15" s="495">
        <f>D16+D18+D17+D19+D20</f>
        <v>36334</v>
      </c>
    </row>
    <row r="16" spans="1:8" ht="12" customHeight="1" x14ac:dyDescent="0.2">
      <c r="A16" s="681"/>
      <c r="B16" s="56" t="s">
        <v>34</v>
      </c>
      <c r="C16" s="496">
        <f>'1.tájékoztató kimutatás (2)'!C6</f>
        <v>3400</v>
      </c>
      <c r="D16" s="497">
        <f>'1.tájékoztató kimutatás (2)'!D6</f>
        <v>3400</v>
      </c>
    </row>
    <row r="17" spans="1:5" ht="12" customHeight="1" x14ac:dyDescent="0.2">
      <c r="A17" s="682"/>
      <c r="B17" s="56" t="s">
        <v>29</v>
      </c>
      <c r="C17" s="496">
        <f>'1.tájékoztató kimutatás (2)'!C7</f>
        <v>400</v>
      </c>
      <c r="D17" s="497">
        <f>'1.tájékoztató kimutatás (2)'!D7</f>
        <v>400</v>
      </c>
    </row>
    <row r="18" spans="1:5" ht="12" customHeight="1" x14ac:dyDescent="0.2">
      <c r="A18" s="682"/>
      <c r="B18" s="64" t="s">
        <v>302</v>
      </c>
      <c r="C18" s="496">
        <v>2372</v>
      </c>
      <c r="D18" s="497">
        <v>2372</v>
      </c>
    </row>
    <row r="19" spans="1:5" ht="12" customHeight="1" x14ac:dyDescent="0.2">
      <c r="A19" s="498"/>
      <c r="B19" s="56" t="s">
        <v>27</v>
      </c>
      <c r="C19" s="496">
        <v>29832</v>
      </c>
      <c r="D19" s="487">
        <v>29832</v>
      </c>
    </row>
    <row r="20" spans="1:5" ht="12" customHeight="1" x14ac:dyDescent="0.2">
      <c r="A20" s="553"/>
      <c r="B20" s="56" t="s">
        <v>28</v>
      </c>
      <c r="C20" s="496">
        <v>330</v>
      </c>
      <c r="D20" s="497">
        <f>'3.Intézményi bevételek (2)'!J12</f>
        <v>330</v>
      </c>
    </row>
    <row r="21" spans="1:5" ht="12" customHeight="1" x14ac:dyDescent="0.2">
      <c r="A21" s="54" t="s">
        <v>117</v>
      </c>
      <c r="B21" s="55" t="s">
        <v>16</v>
      </c>
      <c r="C21" s="499">
        <f>C22+C23+C24</f>
        <v>173782</v>
      </c>
      <c r="D21" s="500">
        <f>D22+D23+D24</f>
        <v>173782</v>
      </c>
    </row>
    <row r="22" spans="1:5" ht="12" customHeight="1" x14ac:dyDescent="0.2">
      <c r="A22" s="681" t="s">
        <v>17</v>
      </c>
      <c r="B22" s="56" t="s">
        <v>34</v>
      </c>
      <c r="C22" s="496">
        <f>'3.Intézményi bevételek (2)'!B11</f>
        <v>166482</v>
      </c>
      <c r="D22" s="497">
        <f>'3.Intézményi bevételek (2)'!C11</f>
        <v>166482</v>
      </c>
    </row>
    <row r="23" spans="1:5" ht="12" customHeight="1" x14ac:dyDescent="0.2">
      <c r="A23" s="681"/>
      <c r="B23" s="56" t="s">
        <v>28</v>
      </c>
      <c r="C23" s="496">
        <f>'3.Intézményi bevételek (2)'!I11</f>
        <v>0</v>
      </c>
      <c r="D23" s="497">
        <f>'3.Intézményi bevételek (2)'!J11</f>
        <v>0</v>
      </c>
    </row>
    <row r="24" spans="1:5" ht="12" customHeight="1" x14ac:dyDescent="0.2">
      <c r="A24" s="681"/>
      <c r="B24" s="64" t="s">
        <v>302</v>
      </c>
      <c r="C24" s="496">
        <f>'3.Intézményi bevételek (2)'!I22</f>
        <v>7300</v>
      </c>
      <c r="D24" s="497">
        <f>'3.Intézményi bevételek (2)'!J22</f>
        <v>7300</v>
      </c>
    </row>
    <row r="25" spans="1:5" ht="12" customHeight="1" x14ac:dyDescent="0.2">
      <c r="A25" s="57"/>
      <c r="B25" s="58" t="s">
        <v>35</v>
      </c>
      <c r="C25" s="501">
        <f>C21+C15+C5</f>
        <v>4812029</v>
      </c>
      <c r="D25" s="502">
        <f>D21+D15+D5</f>
        <v>4830910</v>
      </c>
      <c r="E25" s="59"/>
    </row>
    <row r="26" spans="1:5" ht="12" customHeight="1" x14ac:dyDescent="0.2">
      <c r="A26" s="681"/>
      <c r="B26" s="56" t="s">
        <v>26</v>
      </c>
      <c r="C26" s="182">
        <f>C6</f>
        <v>928135</v>
      </c>
      <c r="D26" s="493">
        <f>D6</f>
        <v>946900</v>
      </c>
    </row>
    <row r="27" spans="1:5" ht="12" customHeight="1" x14ac:dyDescent="0.2">
      <c r="A27" s="682"/>
      <c r="B27" s="56" t="s">
        <v>28</v>
      </c>
      <c r="C27" s="182">
        <f>C7+C23+C20</f>
        <v>103445</v>
      </c>
      <c r="D27" s="493">
        <f>D7+D23+D20</f>
        <v>103445</v>
      </c>
      <c r="E27" s="59"/>
    </row>
    <row r="28" spans="1:5" ht="12" customHeight="1" x14ac:dyDescent="0.2">
      <c r="A28" s="682"/>
      <c r="B28" s="56" t="s">
        <v>27</v>
      </c>
      <c r="C28" s="182">
        <f>C8+C19</f>
        <v>2415455</v>
      </c>
      <c r="D28" s="493">
        <f>D8+D19</f>
        <v>2415571</v>
      </c>
      <c r="E28" s="59"/>
    </row>
    <row r="29" spans="1:5" ht="12" customHeight="1" x14ac:dyDescent="0.2">
      <c r="A29" s="682"/>
      <c r="B29" s="56" t="s">
        <v>29</v>
      </c>
      <c r="C29" s="182">
        <f>C9+C17</f>
        <v>732783</v>
      </c>
      <c r="D29" s="493">
        <f>D9+D17</f>
        <v>732783</v>
      </c>
      <c r="E29" s="59"/>
    </row>
    <row r="30" spans="1:5" ht="12" customHeight="1" x14ac:dyDescent="0.2">
      <c r="A30" s="682"/>
      <c r="B30" s="56" t="s">
        <v>30</v>
      </c>
      <c r="C30" s="182">
        <f>C10+C16+C22</f>
        <v>362735</v>
      </c>
      <c r="D30" s="493">
        <f>D10+D16+D22</f>
        <v>362735</v>
      </c>
      <c r="E30" s="59"/>
    </row>
    <row r="31" spans="1:5" ht="12" customHeight="1" x14ac:dyDescent="0.2">
      <c r="A31" s="682"/>
      <c r="B31" s="56" t="s">
        <v>31</v>
      </c>
      <c r="C31" s="182">
        <f t="shared" ref="C31:D33" si="0">C11</f>
        <v>70883</v>
      </c>
      <c r="D31" s="493">
        <f t="shared" si="0"/>
        <v>70883</v>
      </c>
      <c r="E31" s="59"/>
    </row>
    <row r="32" spans="1:5" ht="12" customHeight="1" x14ac:dyDescent="0.2">
      <c r="A32" s="682"/>
      <c r="B32" s="56" t="s">
        <v>32</v>
      </c>
      <c r="C32" s="182">
        <f t="shared" si="0"/>
        <v>2000</v>
      </c>
      <c r="D32" s="493">
        <f t="shared" si="0"/>
        <v>2000</v>
      </c>
      <c r="E32" s="59"/>
    </row>
    <row r="33" spans="1:5" ht="12" customHeight="1" x14ac:dyDescent="0.2">
      <c r="A33" s="682"/>
      <c r="B33" s="56" t="s">
        <v>33</v>
      </c>
      <c r="C33" s="182">
        <f t="shared" si="0"/>
        <v>9280</v>
      </c>
      <c r="D33" s="493">
        <f t="shared" si="0"/>
        <v>9280</v>
      </c>
      <c r="E33" s="59"/>
    </row>
    <row r="34" spans="1:5" ht="12" customHeight="1" thickBot="1" x14ac:dyDescent="0.25">
      <c r="A34" s="683"/>
      <c r="B34" s="375" t="s">
        <v>302</v>
      </c>
      <c r="C34" s="503">
        <f>C14+C24+C18</f>
        <v>187313</v>
      </c>
      <c r="D34" s="504">
        <f>D14+D24+D18</f>
        <v>187313</v>
      </c>
      <c r="E34" s="59"/>
    </row>
    <row r="35" spans="1:5" ht="14.25" x14ac:dyDescent="0.2">
      <c r="A35" s="61"/>
      <c r="B35" s="592"/>
      <c r="C35" s="62" t="s">
        <v>300</v>
      </c>
    </row>
    <row r="36" spans="1:5" x14ac:dyDescent="0.2">
      <c r="C36" s="63"/>
    </row>
    <row r="37" spans="1:5" x14ac:dyDescent="0.2">
      <c r="C37" s="59"/>
    </row>
    <row r="38" spans="1:5" x14ac:dyDescent="0.2">
      <c r="C38" s="59"/>
    </row>
  </sheetData>
  <mergeCells count="6">
    <mergeCell ref="A26:A34"/>
    <mergeCell ref="B1:C1"/>
    <mergeCell ref="B2:C2"/>
    <mergeCell ref="A22:A24"/>
    <mergeCell ref="A7:A14"/>
    <mergeCell ref="A16:A18"/>
  </mergeCells>
  <phoneticPr fontId="13" type="noConversion"/>
  <pageMargins left="0.75" right="0.75" top="1" bottom="1" header="0.5" footer="0.5"/>
  <pageSetup paperSize="25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J60"/>
  <sheetViews>
    <sheetView topLeftCell="A13" zoomScaleNormal="100" zoomScaleSheetLayoutView="100" workbookViewId="0">
      <selection activeCell="B25" sqref="B25:AA25"/>
    </sheetView>
  </sheetViews>
  <sheetFormatPr defaultColWidth="8" defaultRowHeight="12.75" x14ac:dyDescent="0.2"/>
  <cols>
    <col min="1" max="1" width="22.85546875" style="89" customWidth="1"/>
    <col min="2" max="3" width="14.5703125" style="70" customWidth="1"/>
    <col min="4" max="4" width="19.42578125" style="70" customWidth="1"/>
    <col min="5" max="5" width="14.7109375" style="70" customWidth="1"/>
    <col min="6" max="6" width="15.85546875" style="70" customWidth="1"/>
    <col min="7" max="7" width="24.42578125" style="70" customWidth="1"/>
    <col min="8" max="10" width="11" style="70" customWidth="1"/>
    <col min="11" max="16384" width="8" style="70"/>
  </cols>
  <sheetData>
    <row r="1" spans="1:10" ht="15.75" x14ac:dyDescent="0.2">
      <c r="A1" s="733" t="s">
        <v>527</v>
      </c>
      <c r="B1" s="734"/>
      <c r="C1" s="734"/>
      <c r="D1" s="734"/>
      <c r="E1" s="734"/>
      <c r="F1" s="68"/>
      <c r="G1" s="69"/>
      <c r="J1" s="71"/>
    </row>
    <row r="2" spans="1:10" ht="33" customHeight="1" x14ac:dyDescent="0.2">
      <c r="A2" s="733" t="s">
        <v>332</v>
      </c>
      <c r="B2" s="734"/>
      <c r="C2" s="734"/>
      <c r="D2" s="734"/>
      <c r="E2" s="734"/>
      <c r="F2" s="68"/>
      <c r="G2" s="69"/>
      <c r="J2" s="71"/>
    </row>
    <row r="3" spans="1:10" ht="33" customHeight="1" thickBot="1" x14ac:dyDescent="0.25">
      <c r="A3" s="67"/>
      <c r="B3" s="65"/>
      <c r="C3" s="444"/>
      <c r="D3" s="65"/>
      <c r="F3" s="65" t="s">
        <v>155</v>
      </c>
      <c r="G3" s="69"/>
      <c r="J3" s="71"/>
    </row>
    <row r="4" spans="1:10" ht="28.5" customHeight="1" x14ac:dyDescent="0.2">
      <c r="A4" s="735" t="s">
        <v>25</v>
      </c>
      <c r="B4" s="736"/>
      <c r="C4" s="737"/>
      <c r="D4" s="736" t="s">
        <v>8</v>
      </c>
      <c r="E4" s="736"/>
      <c r="F4" s="738"/>
      <c r="G4" s="69"/>
      <c r="J4" s="71"/>
    </row>
    <row r="5" spans="1:10" ht="46.5" customHeight="1" x14ac:dyDescent="0.2">
      <c r="A5" s="72" t="s">
        <v>118</v>
      </c>
      <c r="B5" s="519" t="s">
        <v>324</v>
      </c>
      <c r="C5" s="519" t="s">
        <v>430</v>
      </c>
      <c r="D5" s="73" t="s">
        <v>118</v>
      </c>
      <c r="E5" s="519" t="s">
        <v>324</v>
      </c>
      <c r="F5" s="453" t="s">
        <v>430</v>
      </c>
    </row>
    <row r="6" spans="1:10" s="74" customFormat="1" ht="24.95" customHeight="1" x14ac:dyDescent="0.2">
      <c r="A6" s="181" t="s">
        <v>98</v>
      </c>
      <c r="B6" s="389">
        <f>'1. ÖSSZES bevétel (2)'!C6</f>
        <v>928135</v>
      </c>
      <c r="C6" s="389">
        <f>'1. ÖSSZES bevétel (2)'!D6</f>
        <v>946900</v>
      </c>
      <c r="D6" s="56" t="s">
        <v>205</v>
      </c>
      <c r="E6" s="390">
        <f>'2. ÖSSZES kiadások'!C27</f>
        <v>545937</v>
      </c>
      <c r="F6" s="533">
        <f>'2. ÖSSZES kiadások'!D27</f>
        <v>547588</v>
      </c>
    </row>
    <row r="7" spans="1:10" ht="24.95" customHeight="1" x14ac:dyDescent="0.2">
      <c r="A7" s="181" t="s">
        <v>186</v>
      </c>
      <c r="B7" s="390">
        <f>'1. ÖSSZES bevétel (2)'!C27</f>
        <v>103445</v>
      </c>
      <c r="C7" s="390">
        <f>'1. ÖSSZES bevétel (2)'!D27</f>
        <v>103445</v>
      </c>
      <c r="D7" s="56" t="s">
        <v>42</v>
      </c>
      <c r="E7" s="75">
        <f>'2. ÖSSZES kiadások'!C28</f>
        <v>120990</v>
      </c>
      <c r="F7" s="534">
        <f>'2. ÖSSZES kiadások'!D28</f>
        <v>121454</v>
      </c>
    </row>
    <row r="8" spans="1:10" ht="24.95" customHeight="1" x14ac:dyDescent="0.2">
      <c r="A8" s="181" t="s">
        <v>99</v>
      </c>
      <c r="B8" s="390">
        <f>'1. ÖSSZES bevétel (2)'!C29</f>
        <v>732783</v>
      </c>
      <c r="C8" s="390">
        <f>'1. ÖSSZES bevétel (2)'!D29</f>
        <v>732783</v>
      </c>
      <c r="D8" s="56" t="s">
        <v>207</v>
      </c>
      <c r="E8" s="75">
        <f>'2. ÖSSZES kiadások'!C29</f>
        <v>905154</v>
      </c>
      <c r="F8" s="534">
        <f>'2. ÖSSZES kiadások'!D29</f>
        <v>920768</v>
      </c>
    </row>
    <row r="9" spans="1:10" ht="24.95" customHeight="1" x14ac:dyDescent="0.2">
      <c r="A9" s="181" t="s">
        <v>190</v>
      </c>
      <c r="B9" s="390">
        <f>'1. ÖSSZES bevétel (2)'!C30</f>
        <v>362735</v>
      </c>
      <c r="C9" s="390">
        <f>'1. ÖSSZES bevétel (2)'!D30</f>
        <v>362735</v>
      </c>
      <c r="D9" s="56" t="s">
        <v>104</v>
      </c>
      <c r="E9" s="75">
        <f>'2. ÖSSZES kiadások'!C30</f>
        <v>31500</v>
      </c>
      <c r="F9" s="534">
        <f>'2. ÖSSZES kiadások'!D30</f>
        <v>31500</v>
      </c>
    </row>
    <row r="10" spans="1:10" ht="24.95" customHeight="1" x14ac:dyDescent="0.2">
      <c r="A10" s="181" t="s">
        <v>100</v>
      </c>
      <c r="B10" s="390">
        <f>'1. ÖSSZES bevétel (2)'!C32</f>
        <v>2000</v>
      </c>
      <c r="C10" s="390">
        <f>'1. ÖSSZES bevétel (2)'!D32</f>
        <v>2000</v>
      </c>
      <c r="D10" s="56" t="s">
        <v>105</v>
      </c>
      <c r="E10" s="75">
        <f>'2. ÖSSZES kiadások'!C31</f>
        <v>646511</v>
      </c>
      <c r="F10" s="534">
        <f>'2. ÖSSZES kiadások'!D31</f>
        <v>637408</v>
      </c>
    </row>
    <row r="11" spans="1:10" ht="31.5" customHeight="1" x14ac:dyDescent="0.2">
      <c r="A11" s="183" t="s">
        <v>97</v>
      </c>
      <c r="B11" s="75">
        <f>'3.Intézményi bevételek (2)'!I24+'5.1 Önkormányzat bevétele (2)'!C48-'9.2.mell felhalm mérleg'!B9</f>
        <v>51038</v>
      </c>
      <c r="C11" s="75">
        <f>'3.Intézményi bevételek (2)'!J24+'5.1 Önkormányzat bevétele (2)'!D48-'9.2.mell felhalm mérleg'!C9</f>
        <v>51038</v>
      </c>
      <c r="D11" s="76" t="s">
        <v>303</v>
      </c>
      <c r="E11" s="75">
        <v>23568</v>
      </c>
      <c r="F11" s="534">
        <v>23568</v>
      </c>
    </row>
    <row r="12" spans="1:10" ht="29.25" customHeight="1" x14ac:dyDescent="0.2">
      <c r="A12" s="183" t="s">
        <v>460</v>
      </c>
      <c r="B12" s="75">
        <v>100201</v>
      </c>
      <c r="C12" s="75">
        <v>100201</v>
      </c>
      <c r="D12" s="79" t="s">
        <v>460</v>
      </c>
      <c r="E12" s="75">
        <v>100201</v>
      </c>
      <c r="F12" s="454">
        <v>100201</v>
      </c>
    </row>
    <row r="13" spans="1:10" ht="50.25" customHeight="1" x14ac:dyDescent="0.2">
      <c r="A13" s="77"/>
      <c r="B13" s="79"/>
      <c r="C13" s="79"/>
      <c r="D13" s="76"/>
      <c r="E13" s="75"/>
      <c r="F13" s="454"/>
    </row>
    <row r="14" spans="1:10" ht="24.95" customHeight="1" x14ac:dyDescent="0.2">
      <c r="A14" s="78"/>
      <c r="B14" s="80"/>
      <c r="C14" s="80"/>
      <c r="D14" s="76"/>
      <c r="E14" s="75"/>
      <c r="F14" s="454"/>
    </row>
    <row r="15" spans="1:10" ht="24.95" customHeight="1" x14ac:dyDescent="0.2">
      <c r="A15" s="77"/>
      <c r="B15" s="80"/>
      <c r="C15" s="80"/>
      <c r="D15" s="76"/>
      <c r="E15" s="75"/>
      <c r="F15" s="454"/>
    </row>
    <row r="16" spans="1:10" ht="24.95" customHeight="1" x14ac:dyDescent="0.2">
      <c r="A16" s="77"/>
      <c r="B16" s="80"/>
      <c r="C16" s="80"/>
      <c r="D16" s="81"/>
      <c r="E16" s="75"/>
      <c r="F16" s="454"/>
    </row>
    <row r="17" spans="1:7" ht="24.95" customHeight="1" x14ac:dyDescent="0.2">
      <c r="A17" s="77"/>
      <c r="B17" s="80"/>
      <c r="C17" s="80"/>
      <c r="D17" s="81"/>
      <c r="E17" s="80"/>
      <c r="F17" s="454"/>
    </row>
    <row r="18" spans="1:7" ht="18" customHeight="1" x14ac:dyDescent="0.2">
      <c r="A18" s="77"/>
      <c r="B18" s="80"/>
      <c r="C18" s="80"/>
      <c r="D18" s="81"/>
      <c r="E18" s="80"/>
      <c r="F18" s="454"/>
    </row>
    <row r="19" spans="1:7" ht="18" customHeight="1" x14ac:dyDescent="0.2">
      <c r="A19" s="77"/>
      <c r="B19" s="80"/>
      <c r="C19" s="80"/>
      <c r="D19" s="81"/>
      <c r="E19" s="80"/>
      <c r="F19" s="454"/>
    </row>
    <row r="20" spans="1:7" ht="18" customHeight="1" x14ac:dyDescent="0.2">
      <c r="A20" s="82" t="s">
        <v>43</v>
      </c>
      <c r="B20" s="83">
        <f>SUM(B6:B19)</f>
        <v>2280337</v>
      </c>
      <c r="C20" s="83">
        <f>SUM(C6:C19)</f>
        <v>2299102</v>
      </c>
      <c r="D20" s="84" t="s">
        <v>43</v>
      </c>
      <c r="E20" s="84">
        <f>SUM(E6:E19)</f>
        <v>2373861</v>
      </c>
      <c r="F20" s="535">
        <f>SUM(F6:F19)</f>
        <v>2382487</v>
      </c>
    </row>
    <row r="21" spans="1:7" ht="21" customHeight="1" thickBot="1" x14ac:dyDescent="0.25">
      <c r="A21" s="85" t="s">
        <v>44</v>
      </c>
      <c r="B21" s="86">
        <f>IF(((E20-B20)&gt;0),E20-B20,"----")</f>
        <v>93524</v>
      </c>
      <c r="C21" s="86">
        <v>83385</v>
      </c>
      <c r="D21" s="87" t="s">
        <v>45</v>
      </c>
      <c r="E21" s="536" t="str">
        <f>IF(((B20-E20)&gt;0),B20-E20,"----")</f>
        <v>----</v>
      </c>
      <c r="F21" s="455"/>
    </row>
    <row r="22" spans="1:7" x14ac:dyDescent="0.2">
      <c r="A22" s="175"/>
      <c r="B22" s="176"/>
      <c r="C22" s="176"/>
      <c r="D22" s="176"/>
      <c r="E22" s="69"/>
      <c r="F22" s="69"/>
      <c r="G22" s="69"/>
    </row>
    <row r="23" spans="1:7" x14ac:dyDescent="0.2">
      <c r="A23" s="175"/>
      <c r="B23" s="176"/>
      <c r="C23" s="176"/>
      <c r="D23" s="176"/>
      <c r="E23" s="69"/>
      <c r="F23" s="69"/>
      <c r="G23" s="69"/>
    </row>
    <row r="24" spans="1:7" x14ac:dyDescent="0.2">
      <c r="A24" s="88"/>
      <c r="B24" s="69"/>
      <c r="C24" s="69"/>
      <c r="D24" s="69"/>
      <c r="E24" s="69"/>
      <c r="F24" s="69"/>
      <c r="G24" s="69"/>
    </row>
    <row r="25" spans="1:7" x14ac:dyDescent="0.2">
      <c r="A25" s="88"/>
      <c r="B25" s="69"/>
      <c r="C25" s="69"/>
      <c r="D25" s="69"/>
      <c r="E25" s="69"/>
      <c r="F25" s="69"/>
      <c r="G25" s="69"/>
    </row>
    <row r="26" spans="1:7" x14ac:dyDescent="0.2">
      <c r="A26" s="88"/>
      <c r="B26" s="69"/>
      <c r="C26" s="69"/>
      <c r="D26" s="69"/>
      <c r="E26" s="69"/>
      <c r="F26" s="69"/>
      <c r="G26" s="69"/>
    </row>
    <row r="27" spans="1:7" x14ac:dyDescent="0.2">
      <c r="A27" s="88"/>
      <c r="B27" s="69"/>
      <c r="C27" s="69"/>
      <c r="D27" s="69"/>
      <c r="E27" s="69"/>
      <c r="F27" s="69"/>
      <c r="G27" s="69"/>
    </row>
    <row r="28" spans="1:7" x14ac:dyDescent="0.2">
      <c r="A28" s="88"/>
      <c r="B28" s="69"/>
      <c r="C28" s="69"/>
      <c r="D28" s="69"/>
      <c r="E28" s="69"/>
      <c r="F28" s="69"/>
      <c r="G28" s="69"/>
    </row>
    <row r="29" spans="1:7" x14ac:dyDescent="0.2">
      <c r="A29" s="88"/>
      <c r="B29" s="69"/>
      <c r="C29" s="69"/>
      <c r="D29" s="69"/>
      <c r="E29" s="69"/>
      <c r="F29" s="69"/>
      <c r="G29" s="69"/>
    </row>
    <row r="30" spans="1:7" x14ac:dyDescent="0.2">
      <c r="A30" s="88"/>
      <c r="B30" s="69"/>
      <c r="C30" s="69"/>
      <c r="D30" s="69"/>
      <c r="E30" s="69"/>
      <c r="F30" s="69"/>
      <c r="G30" s="69"/>
    </row>
    <row r="31" spans="1:7" x14ac:dyDescent="0.2">
      <c r="A31" s="88"/>
      <c r="B31" s="69"/>
      <c r="C31" s="69"/>
      <c r="D31" s="69"/>
      <c r="E31" s="69"/>
      <c r="F31" s="69"/>
      <c r="G31" s="69"/>
    </row>
    <row r="32" spans="1:7" x14ac:dyDescent="0.2">
      <c r="A32" s="88"/>
      <c r="B32" s="69"/>
      <c r="C32" s="69"/>
      <c r="D32" s="69"/>
      <c r="E32" s="69"/>
      <c r="F32" s="69"/>
      <c r="G32" s="69"/>
    </row>
    <row r="33" spans="1:7" x14ac:dyDescent="0.2">
      <c r="A33" s="88"/>
      <c r="B33" s="69"/>
      <c r="C33" s="69"/>
      <c r="D33" s="69"/>
      <c r="E33" s="69"/>
      <c r="F33" s="69"/>
      <c r="G33" s="69"/>
    </row>
    <row r="34" spans="1:7" x14ac:dyDescent="0.2">
      <c r="A34" s="88"/>
      <c r="B34" s="69"/>
      <c r="C34" s="69"/>
      <c r="D34" s="69"/>
      <c r="E34" s="69"/>
      <c r="F34" s="69"/>
      <c r="G34" s="69"/>
    </row>
    <row r="35" spans="1:7" x14ac:dyDescent="0.2">
      <c r="A35" s="88"/>
      <c r="B35" s="69"/>
      <c r="C35" s="69"/>
      <c r="D35" s="69"/>
      <c r="E35" s="69"/>
      <c r="F35" s="69"/>
      <c r="G35" s="69"/>
    </row>
    <row r="36" spans="1:7" x14ac:dyDescent="0.2">
      <c r="A36" s="88"/>
      <c r="B36" s="69"/>
      <c r="C36" s="69"/>
      <c r="D36" s="69"/>
      <c r="E36" s="69"/>
      <c r="F36" s="69"/>
      <c r="G36" s="69"/>
    </row>
    <row r="37" spans="1:7" x14ac:dyDescent="0.2">
      <c r="A37" s="88"/>
      <c r="B37" s="69"/>
      <c r="C37" s="69"/>
      <c r="D37" s="69"/>
      <c r="E37" s="69"/>
      <c r="F37" s="69"/>
      <c r="G37" s="69"/>
    </row>
    <row r="38" spans="1:7" x14ac:dyDescent="0.2">
      <c r="A38" s="88"/>
      <c r="B38" s="69"/>
      <c r="C38" s="69"/>
      <c r="D38" s="69"/>
      <c r="E38" s="69"/>
      <c r="F38" s="69"/>
      <c r="G38" s="69"/>
    </row>
    <row r="39" spans="1:7" x14ac:dyDescent="0.2">
      <c r="A39" s="88"/>
      <c r="B39" s="69"/>
      <c r="C39" s="69"/>
      <c r="D39" s="69"/>
      <c r="E39" s="69"/>
      <c r="F39" s="69"/>
      <c r="G39" s="69"/>
    </row>
    <row r="40" spans="1:7" x14ac:dyDescent="0.2">
      <c r="A40" s="88"/>
      <c r="B40" s="69"/>
      <c r="C40" s="69"/>
      <c r="D40" s="69"/>
      <c r="E40" s="69"/>
      <c r="F40" s="69"/>
      <c r="G40" s="69"/>
    </row>
    <row r="41" spans="1:7" x14ac:dyDescent="0.2">
      <c r="A41" s="88"/>
      <c r="B41" s="69"/>
      <c r="C41" s="69"/>
      <c r="D41" s="69"/>
      <c r="E41" s="69"/>
      <c r="F41" s="69"/>
      <c r="G41" s="69"/>
    </row>
    <row r="42" spans="1:7" x14ac:dyDescent="0.2">
      <c r="A42" s="88"/>
      <c r="B42" s="69"/>
      <c r="C42" s="69"/>
      <c r="D42" s="69"/>
      <c r="E42" s="69"/>
      <c r="F42" s="69"/>
      <c r="G42" s="69"/>
    </row>
    <row r="43" spans="1:7" x14ac:dyDescent="0.2">
      <c r="A43" s="88"/>
      <c r="B43" s="69"/>
      <c r="C43" s="69"/>
      <c r="D43" s="69"/>
      <c r="E43" s="69"/>
      <c r="F43" s="69"/>
      <c r="G43" s="69"/>
    </row>
    <row r="44" spans="1:7" x14ac:dyDescent="0.2">
      <c r="A44" s="88"/>
      <c r="B44" s="69"/>
      <c r="C44" s="69"/>
      <c r="D44" s="69"/>
      <c r="E44" s="69"/>
      <c r="F44" s="69"/>
      <c r="G44" s="69"/>
    </row>
    <row r="45" spans="1:7" x14ac:dyDescent="0.2">
      <c r="A45" s="88"/>
      <c r="B45" s="69"/>
      <c r="C45" s="69"/>
      <c r="D45" s="69"/>
      <c r="E45" s="69"/>
      <c r="F45" s="69"/>
      <c r="G45" s="69"/>
    </row>
    <row r="46" spans="1:7" x14ac:dyDescent="0.2">
      <c r="A46" s="88"/>
      <c r="B46" s="69"/>
      <c r="C46" s="69"/>
      <c r="D46" s="69"/>
      <c r="E46" s="69"/>
      <c r="F46" s="69"/>
      <c r="G46" s="69"/>
    </row>
    <row r="47" spans="1:7" x14ac:dyDescent="0.2">
      <c r="A47" s="88"/>
      <c r="B47" s="69"/>
      <c r="C47" s="69"/>
      <c r="D47" s="69"/>
      <c r="E47" s="69"/>
      <c r="F47" s="69"/>
      <c r="G47" s="69"/>
    </row>
    <row r="48" spans="1:7" x14ac:dyDescent="0.2">
      <c r="A48" s="88"/>
      <c r="B48" s="69"/>
      <c r="C48" s="69"/>
      <c r="D48" s="69"/>
      <c r="E48" s="69"/>
      <c r="F48" s="69"/>
      <c r="G48" s="69"/>
    </row>
    <row r="49" spans="1:7" x14ac:dyDescent="0.2">
      <c r="A49" s="88"/>
      <c r="B49" s="69"/>
      <c r="C49" s="69"/>
      <c r="D49" s="69"/>
      <c r="E49" s="69"/>
      <c r="F49" s="69"/>
      <c r="G49" s="69"/>
    </row>
    <row r="50" spans="1:7" x14ac:dyDescent="0.2">
      <c r="A50" s="88"/>
      <c r="B50" s="69"/>
      <c r="C50" s="69"/>
      <c r="D50" s="69"/>
      <c r="E50" s="69"/>
      <c r="F50" s="69"/>
      <c r="G50" s="69"/>
    </row>
    <row r="51" spans="1:7" x14ac:dyDescent="0.2">
      <c r="A51" s="88"/>
      <c r="B51" s="69"/>
      <c r="C51" s="69"/>
      <c r="D51" s="69"/>
      <c r="E51" s="69"/>
      <c r="F51" s="69"/>
      <c r="G51" s="69"/>
    </row>
    <row r="52" spans="1:7" x14ac:dyDescent="0.2">
      <c r="A52" s="88"/>
      <c r="B52" s="69"/>
      <c r="C52" s="69"/>
      <c r="D52" s="69"/>
      <c r="E52" s="69"/>
      <c r="F52" s="69"/>
      <c r="G52" s="69"/>
    </row>
    <row r="53" spans="1:7" x14ac:dyDescent="0.2">
      <c r="A53" s="88"/>
      <c r="B53" s="69"/>
      <c r="C53" s="69"/>
      <c r="D53" s="69"/>
      <c r="E53" s="69"/>
      <c r="F53" s="69"/>
      <c r="G53" s="69"/>
    </row>
    <row r="54" spans="1:7" x14ac:dyDescent="0.2">
      <c r="A54" s="88"/>
      <c r="B54" s="69"/>
      <c r="C54" s="69"/>
      <c r="D54" s="69"/>
      <c r="E54" s="69"/>
      <c r="F54" s="69"/>
      <c r="G54" s="69"/>
    </row>
    <row r="55" spans="1:7" x14ac:dyDescent="0.2">
      <c r="A55" s="88"/>
      <c r="B55" s="69"/>
      <c r="C55" s="69"/>
      <c r="D55" s="69"/>
      <c r="E55" s="69"/>
      <c r="F55" s="69"/>
      <c r="G55" s="69"/>
    </row>
    <row r="56" spans="1:7" x14ac:dyDescent="0.2">
      <c r="A56" s="88"/>
      <c r="B56" s="69"/>
      <c r="C56" s="69"/>
      <c r="D56" s="69"/>
      <c r="E56" s="69"/>
      <c r="F56" s="69"/>
      <c r="G56" s="69"/>
    </row>
    <row r="57" spans="1:7" x14ac:dyDescent="0.2">
      <c r="A57" s="88"/>
      <c r="B57" s="69"/>
      <c r="C57" s="69"/>
      <c r="D57" s="69"/>
      <c r="E57" s="69"/>
      <c r="F57" s="69"/>
      <c r="G57" s="69"/>
    </row>
    <row r="58" spans="1:7" x14ac:dyDescent="0.2">
      <c r="A58" s="88"/>
      <c r="B58" s="69"/>
      <c r="C58" s="69"/>
      <c r="D58" s="69"/>
      <c r="E58" s="69"/>
      <c r="F58" s="69"/>
      <c r="G58" s="69"/>
    </row>
    <row r="59" spans="1:7" x14ac:dyDescent="0.2">
      <c r="A59" s="88"/>
      <c r="B59" s="69"/>
      <c r="C59" s="69"/>
      <c r="D59" s="69"/>
      <c r="E59" s="69"/>
      <c r="F59" s="69"/>
      <c r="G59" s="69"/>
    </row>
    <row r="60" spans="1:7" x14ac:dyDescent="0.2">
      <c r="A60" s="88"/>
      <c r="B60" s="69"/>
      <c r="C60" s="69"/>
      <c r="D60" s="69"/>
      <c r="E60" s="69"/>
      <c r="F60" s="69"/>
      <c r="G60" s="69"/>
    </row>
  </sheetData>
  <mergeCells count="4">
    <mergeCell ref="A1:E1"/>
    <mergeCell ref="A2:E2"/>
    <mergeCell ref="A4:C4"/>
    <mergeCell ref="D4:F4"/>
  </mergeCells>
  <phoneticPr fontId="27" type="noConversion"/>
  <printOptions horizontalCentered="1"/>
  <pageMargins left="0" right="0" top="0.70866141732283472" bottom="0.51181102362204722" header="0.43307086614173229" footer="0.39370078740157483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I56"/>
  <sheetViews>
    <sheetView topLeftCell="A13" zoomScaleNormal="100" zoomScaleSheetLayoutView="110" workbookViewId="0">
      <selection activeCell="B25" sqref="B25:AA25"/>
    </sheetView>
  </sheetViews>
  <sheetFormatPr defaultColWidth="8" defaultRowHeight="12.75" x14ac:dyDescent="0.2"/>
  <cols>
    <col min="1" max="1" width="22.42578125" style="108" customWidth="1"/>
    <col min="2" max="3" width="16.7109375" style="108" customWidth="1"/>
    <col min="4" max="4" width="25.140625" style="90" customWidth="1"/>
    <col min="5" max="5" width="12.140625" style="90" customWidth="1"/>
    <col min="6" max="6" width="16.5703125" style="90" customWidth="1"/>
    <col min="7" max="9" width="11" style="90" customWidth="1"/>
    <col min="10" max="16384" width="8" style="90"/>
  </cols>
  <sheetData>
    <row r="1" spans="1:9" ht="28.5" customHeight="1" x14ac:dyDescent="0.2">
      <c r="A1" s="733" t="s">
        <v>528</v>
      </c>
      <c r="B1" s="734"/>
      <c r="C1" s="734"/>
      <c r="D1" s="734"/>
      <c r="E1" s="734"/>
      <c r="I1" s="91"/>
    </row>
    <row r="2" spans="1:9" ht="28.5" customHeight="1" x14ac:dyDescent="0.2">
      <c r="A2" s="733" t="s">
        <v>333</v>
      </c>
      <c r="B2" s="734"/>
      <c r="C2" s="734"/>
      <c r="D2" s="734"/>
      <c r="E2" s="734"/>
      <c r="I2" s="91"/>
    </row>
    <row r="3" spans="1:9" ht="28.5" customHeight="1" thickBot="1" x14ac:dyDescent="0.25">
      <c r="A3" s="67"/>
      <c r="B3" s="65"/>
      <c r="C3" s="444"/>
      <c r="D3" s="65"/>
      <c r="F3" s="65" t="s">
        <v>155</v>
      </c>
      <c r="I3" s="91"/>
    </row>
    <row r="4" spans="1:9" ht="28.5" customHeight="1" x14ac:dyDescent="0.2">
      <c r="A4" s="739" t="s">
        <v>25</v>
      </c>
      <c r="B4" s="740"/>
      <c r="C4" s="737"/>
      <c r="D4" s="740" t="s">
        <v>8</v>
      </c>
      <c r="E4" s="740"/>
      <c r="F4" s="738"/>
      <c r="I4" s="91"/>
    </row>
    <row r="5" spans="1:9" ht="47.25" customHeight="1" x14ac:dyDescent="0.2">
      <c r="A5" s="92" t="s">
        <v>118</v>
      </c>
      <c r="B5" s="537" t="s">
        <v>324</v>
      </c>
      <c r="C5" s="537" t="s">
        <v>430</v>
      </c>
      <c r="D5" s="456" t="s">
        <v>118</v>
      </c>
      <c r="E5" s="537" t="s">
        <v>324</v>
      </c>
      <c r="F5" s="457" t="s">
        <v>430</v>
      </c>
    </row>
    <row r="6" spans="1:9" s="93" customFormat="1" ht="24.95" customHeight="1" x14ac:dyDescent="0.2">
      <c r="A6" s="184" t="s">
        <v>187</v>
      </c>
      <c r="B6" s="182">
        <f>'1. ÖSSZES bevétel (2)'!C28</f>
        <v>2415455</v>
      </c>
      <c r="C6" s="182">
        <f>'1. ÖSSZES bevétel (2)'!D28</f>
        <v>2415571</v>
      </c>
      <c r="D6" s="216" t="s">
        <v>101</v>
      </c>
      <c r="E6" s="95">
        <f>'2. ÖSSZES kiadások'!C32+'2. ÖSSZES kiadások'!C33</f>
        <v>32832</v>
      </c>
      <c r="F6" s="538">
        <f>'2. ÖSSZES kiadások'!D32+'2. ÖSSZES kiadások'!D33</f>
        <v>32832</v>
      </c>
    </row>
    <row r="7" spans="1:9" ht="24.95" customHeight="1" x14ac:dyDescent="0.2">
      <c r="A7" s="184" t="s">
        <v>96</v>
      </c>
      <c r="B7" s="182">
        <f>'1. ÖSSZES bevétel (2)'!C31</f>
        <v>70883</v>
      </c>
      <c r="C7" s="182">
        <f>'1. ÖSSZES bevétel (2)'!D31</f>
        <v>70883</v>
      </c>
      <c r="D7" s="216" t="s">
        <v>102</v>
      </c>
      <c r="E7" s="95">
        <f>'2. ÖSSZES kiadások'!C34</f>
        <v>1878029</v>
      </c>
      <c r="F7" s="538">
        <f>'2. ÖSSZES kiadások'!D34</f>
        <v>1888174</v>
      </c>
    </row>
    <row r="8" spans="1:9" ht="24.95" customHeight="1" x14ac:dyDescent="0.2">
      <c r="A8" s="184" t="s">
        <v>33</v>
      </c>
      <c r="B8" s="182">
        <f>'1. ÖSSZES bevétel (2)'!C33</f>
        <v>9280</v>
      </c>
      <c r="C8" s="182">
        <f>'1. ÖSSZES bevétel (2)'!D33</f>
        <v>9280</v>
      </c>
      <c r="D8" s="484" t="s">
        <v>103</v>
      </c>
      <c r="E8" s="95">
        <f>'2. ÖSSZES kiadások'!C35</f>
        <v>524707</v>
      </c>
      <c r="F8" s="538">
        <f>'2. ÖSSZES kiadások'!D35</f>
        <v>524817</v>
      </c>
    </row>
    <row r="9" spans="1:9" ht="24.95" customHeight="1" x14ac:dyDescent="0.2">
      <c r="A9" s="486" t="s">
        <v>97</v>
      </c>
      <c r="B9" s="182">
        <v>36074</v>
      </c>
      <c r="C9" s="182">
        <v>36074</v>
      </c>
      <c r="D9" s="485" t="s">
        <v>375</v>
      </c>
      <c r="E9" s="95">
        <v>2600</v>
      </c>
      <c r="F9" s="538">
        <v>2600</v>
      </c>
    </row>
    <row r="10" spans="1:9" ht="24.95" customHeight="1" x14ac:dyDescent="0.2">
      <c r="A10" s="94"/>
      <c r="B10" s="95"/>
      <c r="C10" s="95"/>
      <c r="D10" s="96"/>
      <c r="E10" s="95"/>
      <c r="F10" s="459"/>
    </row>
    <row r="11" spans="1:9" ht="24.95" customHeight="1" x14ac:dyDescent="0.2">
      <c r="A11" s="94"/>
      <c r="B11" s="95"/>
      <c r="C11" s="95"/>
      <c r="D11" s="97"/>
      <c r="E11" s="95"/>
      <c r="F11" s="458"/>
    </row>
    <row r="12" spans="1:9" ht="24.95" customHeight="1" x14ac:dyDescent="0.2">
      <c r="A12" s="98"/>
      <c r="B12" s="95"/>
      <c r="C12" s="95"/>
      <c r="D12" s="96"/>
      <c r="E12" s="95"/>
      <c r="F12" s="458"/>
      <c r="H12" s="99"/>
    </row>
    <row r="13" spans="1:9" ht="24.95" customHeight="1" x14ac:dyDescent="0.2">
      <c r="A13" s="98"/>
      <c r="B13" s="95"/>
      <c r="C13" s="95"/>
      <c r="D13" s="96"/>
      <c r="E13" s="95"/>
      <c r="F13" s="458"/>
      <c r="H13" s="99"/>
    </row>
    <row r="14" spans="1:9" ht="24.95" customHeight="1" x14ac:dyDescent="0.2">
      <c r="A14" s="98"/>
      <c r="B14" s="95"/>
      <c r="C14" s="95"/>
      <c r="D14" s="97"/>
      <c r="E14" s="95"/>
      <c r="F14" s="458"/>
    </row>
    <row r="15" spans="1:9" ht="24.95" customHeight="1" x14ac:dyDescent="0.2">
      <c r="A15" s="98"/>
      <c r="B15" s="95"/>
      <c r="C15" s="95"/>
      <c r="D15" s="97"/>
      <c r="E15" s="95"/>
      <c r="F15" s="458"/>
    </row>
    <row r="16" spans="1:9" ht="24.95" customHeight="1" x14ac:dyDescent="0.2">
      <c r="A16" s="98"/>
      <c r="B16" s="100"/>
      <c r="C16" s="100"/>
      <c r="D16" s="97"/>
      <c r="E16" s="100"/>
      <c r="F16" s="458"/>
    </row>
    <row r="17" spans="1:6" ht="18" customHeight="1" x14ac:dyDescent="0.2">
      <c r="A17" s="98"/>
      <c r="B17" s="100"/>
      <c r="C17" s="100"/>
      <c r="D17" s="97"/>
      <c r="E17" s="100"/>
      <c r="F17" s="458"/>
    </row>
    <row r="18" spans="1:6" ht="18" customHeight="1" x14ac:dyDescent="0.2">
      <c r="A18" s="98"/>
      <c r="B18" s="100"/>
      <c r="C18" s="100"/>
      <c r="D18" s="97"/>
      <c r="E18" s="100"/>
      <c r="F18" s="458"/>
    </row>
    <row r="19" spans="1:6" ht="38.25" customHeight="1" x14ac:dyDescent="0.2">
      <c r="A19" s="101" t="s">
        <v>43</v>
      </c>
      <c r="B19" s="102">
        <f>SUM(B6:B18)</f>
        <v>2531692</v>
      </c>
      <c r="C19" s="102">
        <f>SUM(C6:C18)</f>
        <v>2531808</v>
      </c>
      <c r="D19" s="103" t="s">
        <v>43</v>
      </c>
      <c r="E19" s="539">
        <f>SUM(E6:E18)</f>
        <v>2438168</v>
      </c>
      <c r="F19" s="540">
        <f>SUM(F6:F18)</f>
        <v>2448423</v>
      </c>
    </row>
    <row r="20" spans="1:6" ht="18" customHeight="1" thickBot="1" x14ac:dyDescent="0.25">
      <c r="A20" s="104" t="s">
        <v>44</v>
      </c>
      <c r="B20" s="105" t="str">
        <f>IF(((E19-B19)&gt;0),E19-B19,"----")</f>
        <v>----</v>
      </c>
      <c r="C20" s="105" t="str">
        <f>IF(((F19-C19)&gt;0),F19-C19,"----")</f>
        <v>----</v>
      </c>
      <c r="D20" s="106" t="s">
        <v>45</v>
      </c>
      <c r="E20" s="541">
        <f>IF(((B19-E19)&gt;0),B19-E19,"----")</f>
        <v>93524</v>
      </c>
      <c r="F20" s="460">
        <v>83385</v>
      </c>
    </row>
    <row r="21" spans="1:6" s="598" customFormat="1" x14ac:dyDescent="0.2">
      <c r="A21" s="597"/>
      <c r="B21" s="597"/>
      <c r="C21" s="597"/>
      <c r="D21" s="597"/>
      <c r="E21" s="597"/>
    </row>
    <row r="22" spans="1:6" x14ac:dyDescent="0.2">
      <c r="A22" s="107"/>
      <c r="B22" s="107"/>
      <c r="C22" s="107"/>
      <c r="D22" s="99"/>
      <c r="E22" s="99"/>
    </row>
    <row r="23" spans="1:6" x14ac:dyDescent="0.2">
      <c r="A23" s="107"/>
      <c r="B23" s="107"/>
      <c r="C23" s="107"/>
      <c r="D23" s="99"/>
      <c r="E23" s="99"/>
    </row>
    <row r="24" spans="1:6" x14ac:dyDescent="0.2">
      <c r="A24" s="173"/>
      <c r="B24" s="173"/>
      <c r="C24" s="173"/>
      <c r="D24" s="174"/>
      <c r="E24" s="99"/>
    </row>
    <row r="25" spans="1:6" x14ac:dyDescent="0.2">
      <c r="A25" s="173"/>
      <c r="B25" s="173">
        <f>B22-B21</f>
        <v>0</v>
      </c>
      <c r="C25" s="173"/>
      <c r="D25" s="173">
        <f>D22-D21</f>
        <v>0</v>
      </c>
      <c r="E25" s="107">
        <f>E22-E21</f>
        <v>0</v>
      </c>
    </row>
    <row r="26" spans="1:6" x14ac:dyDescent="0.2">
      <c r="A26" s="173"/>
      <c r="B26" s="173"/>
      <c r="C26" s="173"/>
      <c r="D26" s="174"/>
      <c r="E26" s="99"/>
    </row>
    <row r="27" spans="1:6" x14ac:dyDescent="0.2">
      <c r="A27" s="173"/>
      <c r="B27" s="173"/>
      <c r="C27" s="173"/>
      <c r="D27" s="174"/>
      <c r="E27" s="99"/>
    </row>
    <row r="28" spans="1:6" x14ac:dyDescent="0.2">
      <c r="A28" s="173"/>
      <c r="B28" s="173"/>
      <c r="C28" s="173"/>
      <c r="D28" s="174"/>
      <c r="E28" s="99"/>
    </row>
    <row r="29" spans="1:6" x14ac:dyDescent="0.2">
      <c r="A29" s="173"/>
      <c r="B29" s="173"/>
      <c r="C29" s="173"/>
      <c r="D29" s="174"/>
      <c r="E29" s="99"/>
    </row>
    <row r="30" spans="1:6" x14ac:dyDescent="0.2">
      <c r="A30" s="173"/>
      <c r="B30" s="173"/>
      <c r="C30" s="173"/>
      <c r="D30" s="174"/>
      <c r="E30" s="99"/>
    </row>
    <row r="31" spans="1:6" x14ac:dyDescent="0.2">
      <c r="A31" s="173"/>
      <c r="B31" s="173"/>
      <c r="C31" s="173"/>
      <c r="D31" s="174"/>
      <c r="E31" s="174"/>
    </row>
    <row r="32" spans="1:6" x14ac:dyDescent="0.2">
      <c r="A32" s="107"/>
      <c r="B32" s="107"/>
      <c r="C32" s="107"/>
      <c r="D32" s="99"/>
      <c r="E32" s="99"/>
    </row>
    <row r="33" spans="1:5" x14ac:dyDescent="0.2">
      <c r="A33" s="107"/>
      <c r="B33" s="107"/>
      <c r="C33" s="107"/>
      <c r="D33" s="99"/>
      <c r="E33" s="99"/>
    </row>
    <row r="34" spans="1:5" x14ac:dyDescent="0.2">
      <c r="A34" s="107"/>
      <c r="B34" s="107"/>
      <c r="C34" s="107"/>
      <c r="D34" s="99"/>
      <c r="E34" s="99"/>
    </row>
    <row r="35" spans="1:5" x14ac:dyDescent="0.2">
      <c r="A35" s="107"/>
      <c r="B35" s="107"/>
      <c r="C35" s="107"/>
      <c r="D35" s="99"/>
      <c r="E35" s="99"/>
    </row>
    <row r="36" spans="1:5" x14ac:dyDescent="0.2">
      <c r="A36" s="107"/>
      <c r="B36" s="107"/>
      <c r="C36" s="107"/>
      <c r="D36" s="99"/>
      <c r="E36" s="99"/>
    </row>
    <row r="37" spans="1:5" x14ac:dyDescent="0.2">
      <c r="A37" s="107"/>
      <c r="B37" s="107"/>
      <c r="C37" s="107"/>
      <c r="D37" s="99"/>
      <c r="E37" s="99"/>
    </row>
    <row r="38" spans="1:5" x14ac:dyDescent="0.2">
      <c r="A38" s="107"/>
      <c r="B38" s="107"/>
      <c r="C38" s="107"/>
      <c r="D38" s="99"/>
      <c r="E38" s="99"/>
    </row>
    <row r="39" spans="1:5" x14ac:dyDescent="0.2">
      <c r="A39" s="107"/>
      <c r="B39" s="107"/>
      <c r="C39" s="107"/>
      <c r="D39" s="99"/>
      <c r="E39" s="99"/>
    </row>
    <row r="40" spans="1:5" x14ac:dyDescent="0.2">
      <c r="A40" s="107"/>
      <c r="B40" s="107"/>
      <c r="C40" s="107"/>
      <c r="D40" s="99"/>
      <c r="E40" s="99"/>
    </row>
    <row r="41" spans="1:5" x14ac:dyDescent="0.2">
      <c r="A41" s="107"/>
      <c r="B41" s="107"/>
      <c r="C41" s="107"/>
      <c r="D41" s="99"/>
      <c r="E41" s="99"/>
    </row>
    <row r="42" spans="1:5" x14ac:dyDescent="0.2">
      <c r="A42" s="107"/>
      <c r="B42" s="107"/>
      <c r="C42" s="107"/>
      <c r="D42" s="99"/>
      <c r="E42" s="99"/>
    </row>
    <row r="43" spans="1:5" x14ac:dyDescent="0.2">
      <c r="A43" s="107"/>
      <c r="B43" s="107"/>
      <c r="C43" s="107"/>
      <c r="D43" s="99"/>
      <c r="E43" s="99"/>
    </row>
    <row r="44" spans="1:5" x14ac:dyDescent="0.2">
      <c r="A44" s="107"/>
      <c r="B44" s="107"/>
      <c r="C44" s="107"/>
      <c r="D44" s="99"/>
      <c r="E44" s="99"/>
    </row>
    <row r="45" spans="1:5" x14ac:dyDescent="0.2">
      <c r="A45" s="107"/>
      <c r="B45" s="107"/>
      <c r="C45" s="107"/>
      <c r="D45" s="99"/>
      <c r="E45" s="99"/>
    </row>
    <row r="46" spans="1:5" x14ac:dyDescent="0.2">
      <c r="A46" s="107"/>
      <c r="B46" s="107"/>
      <c r="C46" s="107"/>
      <c r="D46" s="99"/>
      <c r="E46" s="99"/>
    </row>
    <row r="47" spans="1:5" x14ac:dyDescent="0.2">
      <c r="A47" s="107"/>
      <c r="B47" s="107"/>
      <c r="C47" s="107"/>
      <c r="D47" s="99"/>
      <c r="E47" s="99"/>
    </row>
    <row r="48" spans="1:5" x14ac:dyDescent="0.2">
      <c r="A48" s="107"/>
      <c r="B48" s="107"/>
      <c r="C48" s="107"/>
      <c r="D48" s="99"/>
      <c r="E48" s="99"/>
    </row>
    <row r="49" spans="1:5" x14ac:dyDescent="0.2">
      <c r="A49" s="107"/>
      <c r="B49" s="107"/>
      <c r="C49" s="107"/>
      <c r="D49" s="99"/>
      <c r="E49" s="99"/>
    </row>
    <row r="50" spans="1:5" x14ac:dyDescent="0.2">
      <c r="A50" s="107"/>
      <c r="B50" s="107"/>
      <c r="C50" s="107"/>
      <c r="D50" s="99"/>
      <c r="E50" s="99"/>
    </row>
    <row r="51" spans="1:5" x14ac:dyDescent="0.2">
      <c r="A51" s="107"/>
      <c r="B51" s="107"/>
      <c r="C51" s="107"/>
      <c r="D51" s="99"/>
      <c r="E51" s="99"/>
    </row>
    <row r="52" spans="1:5" x14ac:dyDescent="0.2">
      <c r="A52" s="107"/>
      <c r="B52" s="107"/>
      <c r="C52" s="107"/>
      <c r="D52" s="99"/>
      <c r="E52" s="99"/>
    </row>
    <row r="53" spans="1:5" x14ac:dyDescent="0.2">
      <c r="A53" s="107"/>
      <c r="B53" s="107"/>
      <c r="C53" s="107"/>
      <c r="D53" s="99"/>
      <c r="E53" s="99"/>
    </row>
    <row r="54" spans="1:5" x14ac:dyDescent="0.2">
      <c r="A54" s="107"/>
      <c r="B54" s="107"/>
      <c r="C54" s="107"/>
      <c r="D54" s="99"/>
      <c r="E54" s="99"/>
    </row>
    <row r="55" spans="1:5" x14ac:dyDescent="0.2">
      <c r="A55" s="107"/>
      <c r="B55" s="107"/>
      <c r="C55" s="107"/>
      <c r="D55" s="99"/>
      <c r="E55" s="99"/>
    </row>
    <row r="56" spans="1:5" x14ac:dyDescent="0.2">
      <c r="A56" s="107"/>
      <c r="B56" s="107"/>
      <c r="C56" s="107"/>
      <c r="D56" s="99"/>
      <c r="E56" s="99"/>
    </row>
  </sheetData>
  <mergeCells count="4">
    <mergeCell ref="A1:E1"/>
    <mergeCell ref="A2:E2"/>
    <mergeCell ref="A4:C4"/>
    <mergeCell ref="D4:F4"/>
  </mergeCells>
  <phoneticPr fontId="27" type="noConversion"/>
  <printOptions horizontalCentered="1"/>
  <pageMargins left="0.19685039370078741" right="0.19685039370078741" top="0.74803149606299213" bottom="0.74803149606299213" header="0.31496062992125984" footer="0.31496062992125984"/>
  <pageSetup paperSize="256" scale="9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1"/>
  <sheetViews>
    <sheetView zoomScaleNormal="100" workbookViewId="0">
      <selection activeCell="B25" sqref="B25:AA25"/>
    </sheetView>
  </sheetViews>
  <sheetFormatPr defaultColWidth="8" defaultRowHeight="15.75" x14ac:dyDescent="0.25"/>
  <cols>
    <col min="1" max="1" width="7.7109375" style="109" customWidth="1"/>
    <col min="2" max="2" width="8" style="109" hidden="1" customWidth="1"/>
    <col min="3" max="3" width="9" style="109" customWidth="1"/>
    <col min="4" max="4" width="6.140625" style="109" customWidth="1"/>
    <col min="5" max="5" width="4.28515625" style="109" customWidth="1"/>
    <col min="6" max="6" width="27.140625" style="109" customWidth="1"/>
    <col min="7" max="8" width="15.7109375" style="109" customWidth="1"/>
    <col min="9" max="9" width="16" style="109" customWidth="1"/>
    <col min="10" max="16384" width="8" style="109"/>
  </cols>
  <sheetData>
    <row r="1" spans="3:10" x14ac:dyDescent="0.25">
      <c r="C1" s="741" t="s">
        <v>529</v>
      </c>
      <c r="D1" s="741"/>
      <c r="E1" s="741"/>
      <c r="F1" s="741"/>
      <c r="G1" s="741"/>
      <c r="H1" s="741"/>
      <c r="I1" s="741"/>
    </row>
    <row r="2" spans="3:10" ht="36" customHeight="1" x14ac:dyDescent="0.25">
      <c r="C2" s="741" t="s">
        <v>334</v>
      </c>
      <c r="D2" s="741"/>
      <c r="E2" s="741"/>
      <c r="F2" s="741"/>
      <c r="G2" s="741"/>
      <c r="H2" s="741"/>
      <c r="I2" s="741"/>
    </row>
    <row r="3" spans="3:10" ht="16.5" thickBot="1" x14ac:dyDescent="0.3">
      <c r="I3" s="110" t="s">
        <v>155</v>
      </c>
      <c r="J3" s="111"/>
    </row>
    <row r="4" spans="3:10" x14ac:dyDescent="0.25">
      <c r="C4" s="746" t="s">
        <v>118</v>
      </c>
      <c r="D4" s="747"/>
      <c r="E4" s="747"/>
      <c r="F4" s="747"/>
      <c r="G4" s="185" t="s">
        <v>46</v>
      </c>
      <c r="H4" s="185" t="s">
        <v>47</v>
      </c>
      <c r="I4" s="186" t="s">
        <v>149</v>
      </c>
    </row>
    <row r="5" spans="3:10" x14ac:dyDescent="0.25">
      <c r="C5" s="742" t="s">
        <v>2</v>
      </c>
      <c r="D5" s="743"/>
      <c r="E5" s="743"/>
      <c r="F5" s="743"/>
      <c r="G5" s="112">
        <f>'9.1.mell működés mérleg'!C20-'9.1.mell működés mérleg'!C11</f>
        <v>2248064</v>
      </c>
      <c r="H5" s="112">
        <f>'9.2.mell felhalm mérleg'!C19</f>
        <v>2531808</v>
      </c>
      <c r="I5" s="113">
        <f>G5+H5</f>
        <v>4779872</v>
      </c>
    </row>
    <row r="6" spans="3:10" x14ac:dyDescent="0.25">
      <c r="C6" s="742" t="s">
        <v>48</v>
      </c>
      <c r="D6" s="743"/>
      <c r="E6" s="743"/>
      <c r="F6" s="743"/>
      <c r="G6" s="112">
        <f>'9.1.mell működés mérleg'!F20</f>
        <v>2382487</v>
      </c>
      <c r="H6" s="112">
        <f>'9.2.mell felhalm mérleg'!F19</f>
        <v>2448423</v>
      </c>
      <c r="I6" s="113">
        <f>G6+H6</f>
        <v>4830910</v>
      </c>
    </row>
    <row r="7" spans="3:10" s="114" customFormat="1" ht="24" customHeight="1" x14ac:dyDescent="0.25">
      <c r="C7" s="748" t="s">
        <v>49</v>
      </c>
      <c r="D7" s="749"/>
      <c r="E7" s="749"/>
      <c r="F7" s="749"/>
      <c r="G7" s="187">
        <f>G5-G6</f>
        <v>-134423</v>
      </c>
      <c r="H7" s="187">
        <f>H5-H6</f>
        <v>83385</v>
      </c>
      <c r="I7" s="113">
        <f t="shared" ref="I7:I13" si="0">G7+H7</f>
        <v>-51038</v>
      </c>
    </row>
    <row r="8" spans="3:10" s="114" customFormat="1" ht="24" customHeight="1" x14ac:dyDescent="0.25">
      <c r="C8" s="748" t="s">
        <v>50</v>
      </c>
      <c r="D8" s="749"/>
      <c r="E8" s="749"/>
      <c r="F8" s="749"/>
      <c r="G8" s="187">
        <f>'9.1.mell működés mérleg'!C11</f>
        <v>51038</v>
      </c>
      <c r="H8" s="187"/>
      <c r="I8" s="113">
        <f t="shared" si="0"/>
        <v>51038</v>
      </c>
    </row>
    <row r="9" spans="3:10" x14ac:dyDescent="0.25">
      <c r="C9" s="742" t="s">
        <v>51</v>
      </c>
      <c r="D9" s="743"/>
      <c r="E9" s="743"/>
      <c r="F9" s="743"/>
      <c r="G9" s="112"/>
      <c r="H9" s="112"/>
      <c r="I9" s="113">
        <f t="shared" si="0"/>
        <v>0</v>
      </c>
    </row>
    <row r="10" spans="3:10" x14ac:dyDescent="0.25">
      <c r="C10" s="742" t="s">
        <v>52</v>
      </c>
      <c r="D10" s="743"/>
      <c r="E10" s="743"/>
      <c r="F10" s="743"/>
      <c r="G10" s="112"/>
      <c r="H10" s="112"/>
      <c r="I10" s="113">
        <f t="shared" si="0"/>
        <v>0</v>
      </c>
    </row>
    <row r="11" spans="3:10" s="114" customFormat="1" ht="24" customHeight="1" x14ac:dyDescent="0.25">
      <c r="C11" s="748" t="s">
        <v>53</v>
      </c>
      <c r="D11" s="749"/>
      <c r="E11" s="749"/>
      <c r="F11" s="749"/>
      <c r="G11" s="187"/>
      <c r="H11" s="187"/>
      <c r="I11" s="113">
        <f t="shared" si="0"/>
        <v>0</v>
      </c>
    </row>
    <row r="12" spans="3:10" x14ac:dyDescent="0.25">
      <c r="C12" s="742" t="s">
        <v>150</v>
      </c>
      <c r="D12" s="743"/>
      <c r="E12" s="743"/>
      <c r="F12" s="743"/>
      <c r="G12" s="112">
        <f>G6+G7+G8</f>
        <v>2299102</v>
      </c>
      <c r="H12" s="112">
        <f>H6+H7</f>
        <v>2531808</v>
      </c>
      <c r="I12" s="113">
        <f t="shared" si="0"/>
        <v>4830910</v>
      </c>
    </row>
    <row r="13" spans="3:10" ht="16.5" thickBot="1" x14ac:dyDescent="0.3">
      <c r="C13" s="744" t="s">
        <v>188</v>
      </c>
      <c r="D13" s="745"/>
      <c r="E13" s="745"/>
      <c r="F13" s="745"/>
      <c r="G13" s="115">
        <f>G5+G8</f>
        <v>2299102</v>
      </c>
      <c r="H13" s="115">
        <f>H5+H8</f>
        <v>2531808</v>
      </c>
      <c r="I13" s="116">
        <f t="shared" si="0"/>
        <v>4830910</v>
      </c>
    </row>
    <row r="14" spans="3:10" x14ac:dyDescent="0.25">
      <c r="C14" s="117"/>
      <c r="D14" s="117"/>
      <c r="E14" s="117"/>
      <c r="F14" s="117"/>
      <c r="G14" s="118"/>
      <c r="H14" s="118"/>
      <c r="I14" s="118"/>
    </row>
    <row r="24" spans="1:4" x14ac:dyDescent="0.25">
      <c r="A24" s="118"/>
      <c r="B24" s="118"/>
      <c r="C24" s="118"/>
    </row>
    <row r="25" spans="1:4" x14ac:dyDescent="0.25">
      <c r="A25" s="118"/>
      <c r="B25" s="118"/>
      <c r="C25" s="118"/>
    </row>
    <row r="26" spans="1:4" x14ac:dyDescent="0.25">
      <c r="A26" s="118"/>
      <c r="B26" s="118"/>
      <c r="C26" s="118"/>
    </row>
    <row r="27" spans="1:4" x14ac:dyDescent="0.25">
      <c r="A27" s="118"/>
      <c r="B27" s="118"/>
      <c r="C27" s="118"/>
    </row>
    <row r="28" spans="1:4" x14ac:dyDescent="0.25">
      <c r="A28" s="118"/>
      <c r="B28" s="118"/>
      <c r="C28" s="118"/>
    </row>
    <row r="29" spans="1:4" x14ac:dyDescent="0.25">
      <c r="A29" s="118"/>
      <c r="B29" s="118"/>
      <c r="C29" s="118"/>
    </row>
    <row r="30" spans="1:4" x14ac:dyDescent="0.25">
      <c r="A30" s="118"/>
      <c r="B30" s="118"/>
      <c r="C30" s="118"/>
    </row>
    <row r="31" spans="1:4" x14ac:dyDescent="0.25">
      <c r="A31" s="118"/>
      <c r="B31" s="118"/>
      <c r="C31" s="118"/>
      <c r="D31" s="118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9" type="noConversion"/>
  <printOptions horizontalCentered="1"/>
  <pageMargins left="0.11811023622047245" right="0.11811023622047245" top="0.74803149606299213" bottom="0.74803149606299213" header="0.31496062992125984" footer="0.31496062992125984"/>
  <pageSetup paperSize="25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G25"/>
  <sheetViews>
    <sheetView zoomScale="80" zoomScaleNormal="80" workbookViewId="0">
      <selection activeCell="B25" sqref="B25:AA25"/>
    </sheetView>
  </sheetViews>
  <sheetFormatPr defaultColWidth="9.140625" defaultRowHeight="15" x14ac:dyDescent="0.25"/>
  <cols>
    <col min="1" max="1" width="23.85546875" style="407" customWidth="1"/>
    <col min="2" max="2" width="21.140625" style="407" customWidth="1"/>
    <col min="3" max="3" width="45.140625" style="407" customWidth="1"/>
    <col min="4" max="4" width="39.7109375" style="407" customWidth="1"/>
    <col min="5" max="5" width="31.42578125" style="407" customWidth="1"/>
    <col min="6" max="6" width="36" style="407" customWidth="1"/>
    <col min="7" max="7" width="24.42578125" style="407" customWidth="1"/>
    <col min="8" max="8" width="10" style="407" customWidth="1"/>
    <col min="9" max="16384" width="9.140625" style="407"/>
  </cols>
  <sheetData>
    <row r="2" spans="1:7" x14ac:dyDescent="0.25">
      <c r="C2" s="755" t="s">
        <v>530</v>
      </c>
      <c r="D2" s="755"/>
      <c r="E2" s="755"/>
      <c r="F2" s="756"/>
    </row>
    <row r="3" spans="1:7" ht="15" customHeight="1" x14ac:dyDescent="0.25">
      <c r="C3" s="753" t="s">
        <v>304</v>
      </c>
      <c r="D3" s="753"/>
      <c r="E3" s="753"/>
      <c r="F3" s="753"/>
    </row>
    <row r="4" spans="1:7" ht="15" customHeight="1" x14ac:dyDescent="0.25">
      <c r="C4" s="754"/>
      <c r="D4" s="754"/>
      <c r="E4" s="754"/>
      <c r="F4" s="754"/>
    </row>
    <row r="5" spans="1:7" ht="18.75" x14ac:dyDescent="0.25">
      <c r="A5" s="750" t="s">
        <v>376</v>
      </c>
      <c r="B5" s="750"/>
      <c r="C5" s="750"/>
      <c r="D5" s="750"/>
      <c r="E5" s="750"/>
      <c r="F5" s="750"/>
      <c r="G5" s="750"/>
    </row>
    <row r="6" spans="1:7" ht="29.25" x14ac:dyDescent="0.25">
      <c r="A6" s="408" t="s">
        <v>377</v>
      </c>
      <c r="B6" s="408" t="s">
        <v>378</v>
      </c>
      <c r="C6" s="408" t="s">
        <v>379</v>
      </c>
      <c r="D6" s="409" t="s">
        <v>380</v>
      </c>
      <c r="E6" s="410" t="s">
        <v>381</v>
      </c>
      <c r="F6" s="411" t="s">
        <v>382</v>
      </c>
      <c r="G6" s="412" t="s">
        <v>383</v>
      </c>
    </row>
    <row r="7" spans="1:7" ht="30" x14ac:dyDescent="0.25">
      <c r="A7" s="413" t="s">
        <v>384</v>
      </c>
      <c r="B7" s="414">
        <v>517724000</v>
      </c>
      <c r="C7" s="415" t="s">
        <v>353</v>
      </c>
      <c r="D7" s="416" t="s">
        <v>385</v>
      </c>
      <c r="E7" s="417" t="s">
        <v>386</v>
      </c>
      <c r="F7" s="418" t="s">
        <v>423</v>
      </c>
      <c r="G7" s="419">
        <v>89976755</v>
      </c>
    </row>
    <row r="8" spans="1:7" x14ac:dyDescent="0.25">
      <c r="A8" s="413" t="s">
        <v>387</v>
      </c>
      <c r="B8" s="414">
        <v>198411330</v>
      </c>
      <c r="C8" s="415" t="s">
        <v>354</v>
      </c>
      <c r="D8" s="416" t="s">
        <v>385</v>
      </c>
      <c r="E8" s="416" t="s">
        <v>385</v>
      </c>
      <c r="F8" s="420" t="s">
        <v>9</v>
      </c>
      <c r="G8" s="421"/>
    </row>
    <row r="9" spans="1:7" ht="30" x14ac:dyDescent="0.25">
      <c r="A9" s="413" t="s">
        <v>472</v>
      </c>
      <c r="B9" s="414">
        <v>78189080</v>
      </c>
      <c r="C9" s="415" t="s">
        <v>356</v>
      </c>
      <c r="D9" s="422" t="s">
        <v>388</v>
      </c>
      <c r="E9" s="416" t="s">
        <v>385</v>
      </c>
      <c r="F9" s="420" t="s">
        <v>9</v>
      </c>
      <c r="G9" s="421"/>
    </row>
    <row r="10" spans="1:7" x14ac:dyDescent="0.25">
      <c r="A10" s="413" t="s">
        <v>389</v>
      </c>
      <c r="B10" s="414">
        <v>79637108</v>
      </c>
      <c r="C10" s="415" t="s">
        <v>357</v>
      </c>
      <c r="D10" s="416" t="s">
        <v>385</v>
      </c>
      <c r="E10" s="416" t="s">
        <v>385</v>
      </c>
      <c r="F10" s="420" t="s">
        <v>9</v>
      </c>
      <c r="G10" s="421"/>
    </row>
    <row r="11" spans="1:7" ht="45" x14ac:dyDescent="0.25">
      <c r="A11" s="413" t="s">
        <v>473</v>
      </c>
      <c r="B11" s="414">
        <v>647413597</v>
      </c>
      <c r="C11" s="415" t="s">
        <v>355</v>
      </c>
      <c r="D11" s="422" t="s">
        <v>390</v>
      </c>
      <c r="E11" s="417" t="s">
        <v>391</v>
      </c>
      <c r="F11" s="423" t="s">
        <v>392</v>
      </c>
      <c r="G11" s="424"/>
    </row>
    <row r="12" spans="1:7" ht="30" x14ac:dyDescent="0.25">
      <c r="A12" s="413" t="s">
        <v>393</v>
      </c>
      <c r="B12" s="414">
        <v>256280550</v>
      </c>
      <c r="C12" s="415" t="s">
        <v>358</v>
      </c>
      <c r="D12" s="422" t="s">
        <v>394</v>
      </c>
      <c r="E12" s="417" t="s">
        <v>395</v>
      </c>
      <c r="F12" s="420" t="s">
        <v>422</v>
      </c>
      <c r="G12" s="421"/>
    </row>
    <row r="13" spans="1:7" ht="45" x14ac:dyDescent="0.25">
      <c r="A13" s="413" t="s">
        <v>474</v>
      </c>
      <c r="B13" s="414">
        <v>80000000</v>
      </c>
      <c r="C13" s="415" t="s">
        <v>396</v>
      </c>
      <c r="D13" s="425" t="s">
        <v>385</v>
      </c>
      <c r="E13" s="425" t="s">
        <v>385</v>
      </c>
      <c r="F13" s="420" t="s">
        <v>9</v>
      </c>
      <c r="G13" s="421"/>
    </row>
    <row r="14" spans="1:7" ht="30" x14ac:dyDescent="0.25">
      <c r="A14" s="413" t="s">
        <v>397</v>
      </c>
      <c r="B14" s="414"/>
      <c r="C14" s="415" t="s">
        <v>359</v>
      </c>
      <c r="D14" s="422" t="s">
        <v>4</v>
      </c>
      <c r="E14" s="425" t="s">
        <v>385</v>
      </c>
      <c r="F14" s="420" t="s">
        <v>9</v>
      </c>
      <c r="G14" s="421"/>
    </row>
    <row r="15" spans="1:7" ht="30" x14ac:dyDescent="0.25">
      <c r="A15" s="413" t="s">
        <v>398</v>
      </c>
      <c r="B15" s="414">
        <v>410000000</v>
      </c>
      <c r="C15" s="415" t="s">
        <v>360</v>
      </c>
      <c r="D15" s="420" t="s">
        <v>399</v>
      </c>
      <c r="E15" s="426" t="s">
        <v>400</v>
      </c>
      <c r="F15" s="420" t="s">
        <v>401</v>
      </c>
      <c r="G15" s="421"/>
    </row>
    <row r="16" spans="1:7" ht="45" x14ac:dyDescent="0.25">
      <c r="A16" s="413" t="s">
        <v>402</v>
      </c>
      <c r="B16" s="414">
        <v>350000000</v>
      </c>
      <c r="C16" s="415" t="s">
        <v>361</v>
      </c>
      <c r="D16" s="418" t="s">
        <v>403</v>
      </c>
      <c r="E16" s="425" t="s">
        <v>385</v>
      </c>
      <c r="F16" s="420" t="s">
        <v>9</v>
      </c>
      <c r="G16" s="421"/>
    </row>
    <row r="17" spans="1:7" ht="60" x14ac:dyDescent="0.25">
      <c r="A17" s="413" t="s">
        <v>404</v>
      </c>
      <c r="B17" s="414">
        <v>154246300</v>
      </c>
      <c r="C17" s="415" t="s">
        <v>362</v>
      </c>
      <c r="D17" s="418" t="s">
        <v>405</v>
      </c>
      <c r="E17" s="425" t="s">
        <v>385</v>
      </c>
      <c r="F17" s="420" t="s">
        <v>401</v>
      </c>
      <c r="G17" s="421"/>
    </row>
    <row r="18" spans="1:7" x14ac:dyDescent="0.25">
      <c r="A18" s="421" t="s">
        <v>364</v>
      </c>
      <c r="B18" s="427">
        <v>9000000</v>
      </c>
      <c r="C18" s="421" t="s">
        <v>363</v>
      </c>
      <c r="D18" s="428" t="s">
        <v>406</v>
      </c>
      <c r="E18" s="428" t="s">
        <v>406</v>
      </c>
      <c r="F18" s="421" t="s">
        <v>9</v>
      </c>
      <c r="G18" s="421"/>
    </row>
    <row r="19" spans="1:7" x14ac:dyDescent="0.25">
      <c r="A19" s="429" t="s">
        <v>178</v>
      </c>
      <c r="B19" s="430">
        <f>SUM(B7:B18)</f>
        <v>2780901965</v>
      </c>
      <c r="C19" s="431"/>
      <c r="D19" s="432"/>
      <c r="E19" s="432"/>
      <c r="F19" s="432"/>
      <c r="G19" s="433">
        <f>SUM(G7:G18)</f>
        <v>89976755</v>
      </c>
    </row>
    <row r="21" spans="1:7" x14ac:dyDescent="0.25">
      <c r="C21" s="434"/>
    </row>
    <row r="22" spans="1:7" x14ac:dyDescent="0.25">
      <c r="A22" s="435" t="s">
        <v>407</v>
      </c>
      <c r="B22" s="436"/>
      <c r="C22" s="424">
        <v>114300</v>
      </c>
    </row>
    <row r="23" spans="1:7" ht="32.25" customHeight="1" x14ac:dyDescent="0.25">
      <c r="A23" s="751" t="s">
        <v>408</v>
      </c>
      <c r="B23" s="752"/>
      <c r="C23" s="424">
        <v>991000</v>
      </c>
    </row>
    <row r="24" spans="1:7" ht="31.5" customHeight="1" x14ac:dyDescent="0.25">
      <c r="A24" s="751" t="s">
        <v>409</v>
      </c>
      <c r="B24" s="752"/>
      <c r="C24" s="424">
        <v>2413000</v>
      </c>
    </row>
    <row r="25" spans="1:7" x14ac:dyDescent="0.25">
      <c r="A25" s="437" t="s">
        <v>410</v>
      </c>
      <c r="B25" s="437"/>
      <c r="C25" s="438">
        <f>SUM(C22:C24)</f>
        <v>3518300</v>
      </c>
    </row>
  </sheetData>
  <mergeCells count="5">
    <mergeCell ref="A5:G5"/>
    <mergeCell ref="A23:B23"/>
    <mergeCell ref="A24:B24"/>
    <mergeCell ref="C3:F4"/>
    <mergeCell ref="C2:F2"/>
  </mergeCells>
  <pageMargins left="0.7" right="0.7" top="0.75" bottom="0.7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O35"/>
  <sheetViews>
    <sheetView topLeftCell="A2" zoomScaleNormal="100" workbookViewId="0">
      <selection activeCell="B25" sqref="B25:AA25"/>
    </sheetView>
  </sheetViews>
  <sheetFormatPr defaultRowHeight="12.75" x14ac:dyDescent="0.2"/>
  <cols>
    <col min="1" max="1" width="8.42578125" style="277" customWidth="1"/>
    <col min="2" max="2" width="21.85546875" style="277" customWidth="1"/>
    <col min="3" max="3" width="58.28515625" style="277" customWidth="1"/>
    <col min="4" max="4" width="14.85546875" style="277" customWidth="1"/>
    <col min="5" max="5" width="13.85546875" style="277" customWidth="1"/>
    <col min="6" max="6" width="9.140625" style="277" hidden="1" customWidth="1"/>
    <col min="7" max="16384" width="9.140625" style="277"/>
  </cols>
  <sheetData>
    <row r="1" spans="1:15" x14ac:dyDescent="0.2">
      <c r="B1" s="761"/>
      <c r="C1" s="761"/>
      <c r="D1" s="761"/>
    </row>
    <row r="2" spans="1:15" x14ac:dyDescent="0.2">
      <c r="B2" s="762" t="s">
        <v>517</v>
      </c>
      <c r="C2" s="762"/>
      <c r="D2" s="762"/>
    </row>
    <row r="3" spans="1:15" x14ac:dyDescent="0.2">
      <c r="B3" s="763" t="s">
        <v>113</v>
      </c>
      <c r="C3" s="764"/>
      <c r="D3" s="764"/>
    </row>
    <row r="4" spans="1:15" ht="12.75" customHeight="1" x14ac:dyDescent="0.2">
      <c r="B4" s="771" t="s">
        <v>335</v>
      </c>
      <c r="C4" s="77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</row>
    <row r="5" spans="1:15" ht="13.5" thickBot="1" x14ac:dyDescent="0.25">
      <c r="B5" s="119"/>
      <c r="C5" s="120"/>
      <c r="D5" s="121"/>
      <c r="E5" s="551" t="s">
        <v>155</v>
      </c>
    </row>
    <row r="6" spans="1:15" x14ac:dyDescent="0.2">
      <c r="A6" s="765" t="s">
        <v>0</v>
      </c>
      <c r="B6" s="767" t="s">
        <v>118</v>
      </c>
      <c r="C6" s="767" t="s">
        <v>54</v>
      </c>
      <c r="D6" s="769" t="s">
        <v>324</v>
      </c>
      <c r="E6" s="757" t="s">
        <v>430</v>
      </c>
      <c r="F6" s="758"/>
    </row>
    <row r="7" spans="1:15" x14ac:dyDescent="0.2">
      <c r="A7" s="766"/>
      <c r="B7" s="768"/>
      <c r="C7" s="768"/>
      <c r="D7" s="770"/>
      <c r="E7" s="759"/>
      <c r="F7" s="760"/>
    </row>
    <row r="8" spans="1:15" ht="25.5" customHeight="1" x14ac:dyDescent="0.2">
      <c r="A8" s="542" t="s">
        <v>115</v>
      </c>
      <c r="B8" s="278" t="s">
        <v>55</v>
      </c>
      <c r="C8" s="279" t="s">
        <v>56</v>
      </c>
      <c r="D8" s="543">
        <v>500</v>
      </c>
      <c r="E8" s="552">
        <v>500</v>
      </c>
      <c r="F8" s="545"/>
    </row>
    <row r="9" spans="1:15" x14ac:dyDescent="0.2">
      <c r="A9" s="542" t="s">
        <v>116</v>
      </c>
      <c r="B9" s="278" t="s">
        <v>253</v>
      </c>
      <c r="C9" s="279"/>
      <c r="D9" s="543">
        <f>SUM(D10:D12)</f>
        <v>44355</v>
      </c>
      <c r="E9" s="543">
        <f>SUM(E10:E13)</f>
        <v>48175</v>
      </c>
      <c r="F9" s="545"/>
    </row>
    <row r="10" spans="1:15" x14ac:dyDescent="0.2">
      <c r="A10" s="542" t="s">
        <v>117</v>
      </c>
      <c r="B10" s="278"/>
      <c r="C10" s="281" t="s">
        <v>210</v>
      </c>
      <c r="D10" s="546">
        <v>2000</v>
      </c>
      <c r="E10" s="544">
        <v>2000</v>
      </c>
      <c r="F10" s="545"/>
    </row>
    <row r="11" spans="1:15" ht="15" customHeight="1" x14ac:dyDescent="0.2">
      <c r="A11" s="542" t="s">
        <v>114</v>
      </c>
      <c r="B11" s="278"/>
      <c r="C11" s="281" t="s">
        <v>313</v>
      </c>
      <c r="D11" s="546">
        <v>5355</v>
      </c>
      <c r="E11" s="544">
        <v>5355</v>
      </c>
      <c r="F11" s="545"/>
    </row>
    <row r="12" spans="1:15" x14ac:dyDescent="0.2">
      <c r="A12" s="542" t="s">
        <v>141</v>
      </c>
      <c r="B12" s="278"/>
      <c r="C12" s="281" t="s">
        <v>305</v>
      </c>
      <c r="D12" s="546">
        <v>37000</v>
      </c>
      <c r="E12" s="544">
        <v>17388</v>
      </c>
      <c r="F12" s="545"/>
    </row>
    <row r="13" spans="1:15" x14ac:dyDescent="0.2">
      <c r="A13" s="629" t="s">
        <v>142</v>
      </c>
      <c r="B13" s="630"/>
      <c r="C13" s="631" t="s">
        <v>500</v>
      </c>
      <c r="D13" s="632"/>
      <c r="E13" s="633">
        <v>23432</v>
      </c>
      <c r="F13" s="634"/>
    </row>
    <row r="14" spans="1:15" ht="21" customHeight="1" thickBot="1" x14ac:dyDescent="0.25">
      <c r="A14" s="547"/>
      <c r="B14" s="548" t="s">
        <v>58</v>
      </c>
      <c r="C14" s="548"/>
      <c r="D14" s="550">
        <f>D9+D8</f>
        <v>44855</v>
      </c>
      <c r="E14" s="550">
        <f>E9+E8</f>
        <v>48675</v>
      </c>
      <c r="F14" s="549"/>
    </row>
    <row r="20" spans="1:4" x14ac:dyDescent="0.2">
      <c r="D20" s="282"/>
    </row>
    <row r="21" spans="1:4" x14ac:dyDescent="0.2">
      <c r="A21" s="283"/>
      <c r="B21" s="283"/>
      <c r="C21" s="283"/>
    </row>
    <row r="22" spans="1:4" x14ac:dyDescent="0.2">
      <c r="A22" s="283"/>
      <c r="B22" s="283"/>
      <c r="C22" s="283"/>
    </row>
    <row r="23" spans="1:4" x14ac:dyDescent="0.2">
      <c r="A23" s="283"/>
      <c r="B23" s="283"/>
      <c r="C23" s="283"/>
    </row>
    <row r="24" spans="1:4" ht="3" customHeight="1" x14ac:dyDescent="0.2">
      <c r="A24" s="283"/>
      <c r="B24" s="283"/>
      <c r="C24" s="283"/>
    </row>
    <row r="25" spans="1:4" hidden="1" x14ac:dyDescent="0.2">
      <c r="A25" s="283"/>
      <c r="B25" s="283"/>
      <c r="C25" s="283"/>
    </row>
    <row r="26" spans="1:4" hidden="1" x14ac:dyDescent="0.2">
      <c r="A26" s="283"/>
      <c r="B26" s="283"/>
      <c r="C26" s="283"/>
      <c r="D26" s="280"/>
    </row>
    <row r="27" spans="1:4" hidden="1" x14ac:dyDescent="0.2">
      <c r="A27" s="283"/>
      <c r="B27" s="283"/>
      <c r="C27" s="283"/>
    </row>
    <row r="28" spans="1:4" hidden="1" x14ac:dyDescent="0.2">
      <c r="A28" s="283"/>
      <c r="B28" s="283"/>
      <c r="C28" s="283"/>
      <c r="D28" s="283"/>
    </row>
    <row r="29" spans="1:4" hidden="1" x14ac:dyDescent="0.2"/>
    <row r="30" spans="1:4" hidden="1" x14ac:dyDescent="0.2">
      <c r="B30" s="284"/>
      <c r="C30" s="285"/>
      <c r="D30" s="283"/>
    </row>
    <row r="31" spans="1:4" x14ac:dyDescent="0.2">
      <c r="B31" s="286"/>
      <c r="C31" s="285"/>
      <c r="D31" s="287"/>
    </row>
    <row r="32" spans="1:4" x14ac:dyDescent="0.2">
      <c r="B32" s="286"/>
      <c r="C32" s="285"/>
      <c r="D32" s="287"/>
    </row>
    <row r="33" spans="2:4" x14ac:dyDescent="0.2">
      <c r="B33" s="288"/>
      <c r="C33" s="285"/>
      <c r="D33" s="289"/>
    </row>
    <row r="35" spans="2:4" x14ac:dyDescent="0.2">
      <c r="D35" s="282"/>
    </row>
  </sheetData>
  <mergeCells count="9">
    <mergeCell ref="E6:F7"/>
    <mergeCell ref="B1:D1"/>
    <mergeCell ref="B2:D2"/>
    <mergeCell ref="B3:D3"/>
    <mergeCell ref="A6:A7"/>
    <mergeCell ref="B6:B7"/>
    <mergeCell ref="C6:C7"/>
    <mergeCell ref="D6:D7"/>
    <mergeCell ref="B4:C4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N10"/>
  <sheetViews>
    <sheetView zoomScaleNormal="100" workbookViewId="0">
      <selection activeCell="B25" sqref="B25:AA25"/>
    </sheetView>
  </sheetViews>
  <sheetFormatPr defaultRowHeight="12.75" x14ac:dyDescent="0.2"/>
  <cols>
    <col min="2" max="2" width="4.7109375" customWidth="1"/>
    <col min="3" max="3" width="19.85546875" customWidth="1"/>
    <col min="4" max="4" width="10.5703125" customWidth="1"/>
    <col min="5" max="5" width="9.7109375" customWidth="1"/>
  </cols>
  <sheetData>
    <row r="2" spans="2:14" x14ac:dyDescent="0.2">
      <c r="B2" s="774" t="s">
        <v>531</v>
      </c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</row>
    <row r="3" spans="2:14" x14ac:dyDescent="0.2">
      <c r="B3" s="775" t="s">
        <v>279</v>
      </c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</row>
    <row r="4" spans="2:14" x14ac:dyDescent="0.2">
      <c r="B4" s="777" t="s">
        <v>286</v>
      </c>
      <c r="C4" s="778"/>
      <c r="D4" s="778"/>
      <c r="E4" s="778"/>
      <c r="F4" s="778"/>
      <c r="G4" s="778"/>
      <c r="H4" s="778"/>
      <c r="I4" s="778"/>
      <c r="J4" s="778"/>
      <c r="K4" s="778"/>
      <c r="L4" s="778"/>
      <c r="M4" s="778"/>
      <c r="N4" s="778"/>
    </row>
    <row r="5" spans="2:14" ht="13.5" thickBot="1" x14ac:dyDescent="0.25">
      <c r="B5" s="323"/>
      <c r="C5" s="324"/>
      <c r="D5" s="324"/>
      <c r="E5" s="324"/>
      <c r="F5" s="324"/>
      <c r="G5" s="324"/>
      <c r="H5" s="324" t="s">
        <v>155</v>
      </c>
      <c r="I5" s="345"/>
      <c r="J5" s="345"/>
      <c r="K5" s="345"/>
      <c r="L5" s="345"/>
      <c r="M5" s="345"/>
      <c r="N5" s="345"/>
    </row>
    <row r="6" spans="2:14" ht="14.25" x14ac:dyDescent="0.2">
      <c r="B6" s="772" t="s">
        <v>280</v>
      </c>
      <c r="C6" s="326" t="s">
        <v>281</v>
      </c>
      <c r="D6" s="326" t="s">
        <v>282</v>
      </c>
      <c r="E6" s="327"/>
      <c r="F6" s="327"/>
      <c r="G6" s="327"/>
      <c r="H6" s="328"/>
      <c r="I6" s="346"/>
      <c r="J6" s="346"/>
      <c r="K6" s="346"/>
      <c r="L6" s="346"/>
      <c r="M6" s="346"/>
      <c r="N6" s="346"/>
    </row>
    <row r="7" spans="2:14" ht="16.5" thickBot="1" x14ac:dyDescent="0.25">
      <c r="B7" s="773"/>
      <c r="C7" s="329" t="s">
        <v>283</v>
      </c>
      <c r="D7" s="330" t="s">
        <v>284</v>
      </c>
      <c r="E7" s="331">
        <v>2017</v>
      </c>
      <c r="F7" s="331">
        <v>2018</v>
      </c>
      <c r="G7" s="331">
        <v>2019</v>
      </c>
      <c r="H7" s="352">
        <v>2020</v>
      </c>
      <c r="I7" s="347"/>
      <c r="J7" s="347"/>
      <c r="K7" s="348"/>
      <c r="L7" s="348"/>
      <c r="M7" s="348"/>
      <c r="N7" s="348"/>
    </row>
    <row r="8" spans="2:14" ht="13.5" thickBot="1" x14ac:dyDescent="0.25">
      <c r="B8" s="332"/>
      <c r="C8" s="333"/>
      <c r="D8" s="334"/>
      <c r="E8" s="335" t="s">
        <v>287</v>
      </c>
      <c r="F8" s="335" t="s">
        <v>287</v>
      </c>
      <c r="G8" s="335" t="s">
        <v>287</v>
      </c>
      <c r="H8" s="336" t="s">
        <v>287</v>
      </c>
      <c r="I8" s="349"/>
      <c r="J8" s="349"/>
      <c r="K8" s="349"/>
      <c r="L8" s="349"/>
      <c r="M8" s="349"/>
      <c r="N8" s="349"/>
    </row>
    <row r="9" spans="2:14" ht="45" x14ac:dyDescent="0.2">
      <c r="B9" s="325" t="s">
        <v>115</v>
      </c>
      <c r="C9" s="337" t="s">
        <v>321</v>
      </c>
      <c r="D9" s="338" t="s">
        <v>322</v>
      </c>
      <c r="E9" s="339">
        <v>10715</v>
      </c>
      <c r="F9" s="339">
        <v>10715</v>
      </c>
      <c r="G9" s="339">
        <v>10715</v>
      </c>
      <c r="H9" s="377">
        <v>10716</v>
      </c>
      <c r="I9" s="350"/>
      <c r="J9" s="350"/>
      <c r="K9" s="350"/>
      <c r="L9" s="350"/>
      <c r="M9" s="350"/>
      <c r="N9" s="350"/>
    </row>
    <row r="10" spans="2:14" ht="15" thickBot="1" x14ac:dyDescent="0.25">
      <c r="B10" s="340"/>
      <c r="C10" s="341" t="s">
        <v>285</v>
      </c>
      <c r="D10" s="342"/>
      <c r="E10" s="343">
        <f>SUM(E9:E9)</f>
        <v>10715</v>
      </c>
      <c r="F10" s="343">
        <f>SUM(F9:F9)</f>
        <v>10715</v>
      </c>
      <c r="G10" s="343">
        <f>SUM(G9:G9)</f>
        <v>10715</v>
      </c>
      <c r="H10" s="344">
        <f>SUM(H9:H9)</f>
        <v>10716</v>
      </c>
      <c r="I10" s="351"/>
      <c r="J10" s="351"/>
      <c r="K10" s="351"/>
      <c r="L10" s="351"/>
      <c r="M10" s="351"/>
      <c r="N10" s="351"/>
    </row>
  </sheetData>
  <mergeCells count="4">
    <mergeCell ref="B6:B7"/>
    <mergeCell ref="B2:N2"/>
    <mergeCell ref="B3:N3"/>
    <mergeCell ref="B4:N4"/>
  </mergeCells>
  <phoneticPr fontId="0" type="noConversion"/>
  <pageMargins left="0.7" right="0.7" top="0.75" bottom="0.75" header="0.3" footer="0.3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50"/>
  </sheetPr>
  <dimension ref="A1:P27"/>
  <sheetViews>
    <sheetView zoomScaleNormal="100" zoomScaleSheetLayoutView="110" workbookViewId="0">
      <selection activeCell="M25" sqref="M25"/>
    </sheetView>
  </sheetViews>
  <sheetFormatPr defaultColWidth="8" defaultRowHeight="15.75" x14ac:dyDescent="0.25"/>
  <cols>
    <col min="1" max="1" width="4.42578125" style="200" customWidth="1"/>
    <col min="2" max="2" width="29.7109375" style="195" customWidth="1"/>
    <col min="3" max="3" width="8" style="195" customWidth="1"/>
    <col min="4" max="4" width="7.42578125" style="195" customWidth="1"/>
    <col min="5" max="5" width="8.5703125" style="195" customWidth="1"/>
    <col min="6" max="6" width="8" style="195" customWidth="1"/>
    <col min="7" max="7" width="8.28515625" style="195" customWidth="1"/>
    <col min="8" max="8" width="8.85546875" style="195" customWidth="1"/>
    <col min="9" max="9" width="9.140625" style="195" customWidth="1"/>
    <col min="10" max="10" width="7.42578125" style="195" customWidth="1"/>
    <col min="11" max="11" width="9.140625" style="195" customWidth="1"/>
    <col min="12" max="12" width="8.140625" style="195" customWidth="1"/>
    <col min="13" max="13" width="8.28515625" style="195" customWidth="1"/>
    <col min="14" max="14" width="8.7109375" style="195" customWidth="1"/>
    <col min="15" max="15" width="10.140625" style="200" customWidth="1"/>
    <col min="16" max="16" width="14.140625" style="195" customWidth="1"/>
    <col min="17" max="17" width="9" style="195" bestFit="1" customWidth="1"/>
    <col min="18" max="25" width="8" style="195"/>
    <col min="26" max="26" width="10.140625" style="195" bestFit="1" customWidth="1"/>
    <col min="27" max="16384" width="8" style="195"/>
  </cols>
  <sheetData>
    <row r="1" spans="1:16" ht="12.75" customHeight="1" x14ac:dyDescent="0.25">
      <c r="A1" s="779" t="s">
        <v>532</v>
      </c>
      <c r="B1" s="779"/>
      <c r="C1" s="779"/>
      <c r="D1" s="779"/>
      <c r="E1" s="779"/>
      <c r="F1" s="779"/>
      <c r="G1" s="779"/>
      <c r="H1" s="779"/>
      <c r="I1" s="779"/>
      <c r="J1" s="779"/>
      <c r="K1" s="779"/>
      <c r="L1" s="779"/>
      <c r="M1" s="779"/>
      <c r="N1" s="779"/>
      <c r="O1" s="779"/>
    </row>
    <row r="2" spans="1:16" ht="19.5" customHeight="1" x14ac:dyDescent="0.25">
      <c r="A2" s="771" t="s">
        <v>336</v>
      </c>
      <c r="B2" s="771"/>
      <c r="C2" s="771"/>
      <c r="D2" s="771"/>
      <c r="E2" s="771"/>
      <c r="F2" s="771"/>
      <c r="G2" s="771"/>
      <c r="H2" s="771"/>
      <c r="I2" s="771"/>
      <c r="J2" s="771"/>
      <c r="K2" s="771"/>
      <c r="L2" s="771"/>
      <c r="M2" s="771"/>
      <c r="N2" s="771"/>
      <c r="O2" s="771"/>
    </row>
    <row r="3" spans="1:16" ht="16.5" customHeight="1" thickBot="1" x14ac:dyDescent="0.3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 t="s">
        <v>155</v>
      </c>
    </row>
    <row r="4" spans="1:16" s="200" customFormat="1" ht="19.5" customHeight="1" thickTop="1" x14ac:dyDescent="0.25">
      <c r="A4" s="197" t="s">
        <v>140</v>
      </c>
      <c r="B4" s="198" t="s">
        <v>118</v>
      </c>
      <c r="C4" s="198" t="s">
        <v>211</v>
      </c>
      <c r="D4" s="198" t="s">
        <v>212</v>
      </c>
      <c r="E4" s="198" t="s">
        <v>213</v>
      </c>
      <c r="F4" s="198" t="s">
        <v>214</v>
      </c>
      <c r="G4" s="198" t="s">
        <v>215</v>
      </c>
      <c r="H4" s="198" t="s">
        <v>216</v>
      </c>
      <c r="I4" s="198" t="s">
        <v>217</v>
      </c>
      <c r="J4" s="198" t="s">
        <v>218</v>
      </c>
      <c r="K4" s="198" t="s">
        <v>219</v>
      </c>
      <c r="L4" s="198" t="s">
        <v>220</v>
      </c>
      <c r="M4" s="198" t="s">
        <v>221</v>
      </c>
      <c r="N4" s="198" t="s">
        <v>222</v>
      </c>
      <c r="O4" s="199" t="s">
        <v>178</v>
      </c>
    </row>
    <row r="5" spans="1:16" s="205" customFormat="1" ht="18" customHeight="1" x14ac:dyDescent="0.2">
      <c r="A5" s="201" t="s">
        <v>115</v>
      </c>
      <c r="B5" s="202" t="s">
        <v>223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4">
        <f t="shared" ref="O5:O26" si="0">SUM(C5:N5)</f>
        <v>0</v>
      </c>
    </row>
    <row r="6" spans="1:16" s="209" customFormat="1" x14ac:dyDescent="0.2">
      <c r="A6" s="201" t="s">
        <v>116</v>
      </c>
      <c r="B6" s="188" t="s">
        <v>98</v>
      </c>
      <c r="C6" s="207">
        <v>63270</v>
      </c>
      <c r="D6" s="207">
        <v>63270</v>
      </c>
      <c r="E6" s="207">
        <v>63270</v>
      </c>
      <c r="F6" s="207">
        <v>63270</v>
      </c>
      <c r="G6" s="207">
        <v>63270</v>
      </c>
      <c r="H6" s="207">
        <v>62698</v>
      </c>
      <c r="I6" s="207">
        <v>60151</v>
      </c>
      <c r="J6" s="207">
        <v>56270</v>
      </c>
      <c r="K6" s="207">
        <v>63836</v>
      </c>
      <c r="L6" s="207">
        <v>156270</v>
      </c>
      <c r="M6" s="207">
        <v>56270</v>
      </c>
      <c r="N6" s="207">
        <v>175055</v>
      </c>
      <c r="O6" s="204">
        <f t="shared" si="0"/>
        <v>946900</v>
      </c>
      <c r="P6" s="208"/>
    </row>
    <row r="7" spans="1:16" s="209" customFormat="1" ht="15.75" customHeight="1" x14ac:dyDescent="0.2">
      <c r="A7" s="201" t="s">
        <v>117</v>
      </c>
      <c r="B7" s="215" t="s">
        <v>186</v>
      </c>
      <c r="C7" s="207">
        <v>8580</v>
      </c>
      <c r="D7" s="207">
        <v>8580</v>
      </c>
      <c r="E7" s="207">
        <v>8580</v>
      </c>
      <c r="F7" s="207">
        <v>10000</v>
      </c>
      <c r="G7" s="207">
        <v>8580</v>
      </c>
      <c r="H7" s="207">
        <v>10000</v>
      </c>
      <c r="I7" s="207">
        <v>8330</v>
      </c>
      <c r="J7" s="207">
        <v>5500</v>
      </c>
      <c r="K7" s="207">
        <v>10161</v>
      </c>
      <c r="L7" s="207">
        <v>8800</v>
      </c>
      <c r="M7" s="207">
        <v>8000</v>
      </c>
      <c r="N7" s="207">
        <v>8334</v>
      </c>
      <c r="O7" s="204">
        <f t="shared" si="0"/>
        <v>103445</v>
      </c>
      <c r="P7" s="208"/>
    </row>
    <row r="8" spans="1:16" s="209" customFormat="1" ht="24" x14ac:dyDescent="0.2">
      <c r="A8" s="201" t="s">
        <v>114</v>
      </c>
      <c r="B8" s="215" t="s">
        <v>187</v>
      </c>
      <c r="C8" s="207">
        <v>100000</v>
      </c>
      <c r="D8" s="207">
        <v>135000</v>
      </c>
      <c r="E8" s="207">
        <v>20000</v>
      </c>
      <c r="F8" s="207">
        <v>95000</v>
      </c>
      <c r="G8" s="207">
        <v>400000</v>
      </c>
      <c r="H8" s="207">
        <v>110000</v>
      </c>
      <c r="I8" s="207">
        <v>250000</v>
      </c>
      <c r="J8" s="207">
        <v>29832</v>
      </c>
      <c r="K8" s="207">
        <v>329723</v>
      </c>
      <c r="L8" s="207">
        <v>360000</v>
      </c>
      <c r="M8" s="207">
        <v>328463</v>
      </c>
      <c r="N8" s="207">
        <v>257553</v>
      </c>
      <c r="O8" s="204">
        <f t="shared" si="0"/>
        <v>2415571</v>
      </c>
      <c r="P8" s="208"/>
    </row>
    <row r="9" spans="1:16" s="209" customFormat="1" x14ac:dyDescent="0.2">
      <c r="A9" s="201" t="s">
        <v>141</v>
      </c>
      <c r="B9" s="215" t="s">
        <v>1</v>
      </c>
      <c r="C9" s="207">
        <v>100</v>
      </c>
      <c r="D9" s="207">
        <v>100</v>
      </c>
      <c r="E9" s="207">
        <v>200000</v>
      </c>
      <c r="F9" s="207">
        <v>150</v>
      </c>
      <c r="G9" s="207">
        <v>150</v>
      </c>
      <c r="H9" s="207">
        <v>100</v>
      </c>
      <c r="I9" s="207">
        <v>100</v>
      </c>
      <c r="J9" s="207">
        <v>100</v>
      </c>
      <c r="K9" s="207">
        <v>350000</v>
      </c>
      <c r="L9" s="207">
        <v>483</v>
      </c>
      <c r="M9" s="207">
        <v>500</v>
      </c>
      <c r="N9" s="207">
        <v>181000</v>
      </c>
      <c r="O9" s="204">
        <f>SUM(C9:N9)</f>
        <v>732783</v>
      </c>
      <c r="P9" s="208"/>
    </row>
    <row r="10" spans="1:16" s="209" customFormat="1" x14ac:dyDescent="0.2">
      <c r="A10" s="201" t="s">
        <v>142</v>
      </c>
      <c r="B10" s="215" t="s">
        <v>233</v>
      </c>
      <c r="C10" s="207">
        <v>38000</v>
      </c>
      <c r="D10" s="207">
        <v>13000</v>
      </c>
      <c r="E10" s="207">
        <v>33000</v>
      </c>
      <c r="F10" s="207">
        <v>40000</v>
      </c>
      <c r="G10" s="207">
        <v>40000</v>
      </c>
      <c r="H10" s="207">
        <v>20000</v>
      </c>
      <c r="I10" s="207">
        <v>16000</v>
      </c>
      <c r="J10" s="207">
        <v>27500</v>
      </c>
      <c r="K10" s="207">
        <v>70353</v>
      </c>
      <c r="L10" s="207">
        <v>39882</v>
      </c>
      <c r="M10" s="207">
        <v>12000</v>
      </c>
      <c r="N10" s="207">
        <v>13000</v>
      </c>
      <c r="O10" s="204">
        <f t="shared" si="0"/>
        <v>362735</v>
      </c>
      <c r="P10" s="208"/>
    </row>
    <row r="11" spans="1:16" s="209" customFormat="1" x14ac:dyDescent="0.2">
      <c r="A11" s="201" t="s">
        <v>143</v>
      </c>
      <c r="B11" s="215" t="s">
        <v>234</v>
      </c>
      <c r="C11" s="207"/>
      <c r="D11" s="207"/>
      <c r="E11" s="207"/>
      <c r="F11" s="207"/>
      <c r="G11" s="207">
        <v>40000</v>
      </c>
      <c r="H11" s="207"/>
      <c r="I11" s="207"/>
      <c r="J11" s="207"/>
      <c r="K11" s="207">
        <v>30883</v>
      </c>
      <c r="L11" s="207"/>
      <c r="M11" s="207"/>
      <c r="N11" s="207"/>
      <c r="O11" s="204">
        <f t="shared" si="0"/>
        <v>70883</v>
      </c>
      <c r="P11" s="208"/>
    </row>
    <row r="12" spans="1:16" s="209" customFormat="1" x14ac:dyDescent="0.2">
      <c r="A12" s="201" t="s">
        <v>144</v>
      </c>
      <c r="B12" s="215" t="s">
        <v>235</v>
      </c>
      <c r="C12" s="207">
        <v>40</v>
      </c>
      <c r="D12" s="207">
        <v>40</v>
      </c>
      <c r="E12" s="207">
        <v>40</v>
      </c>
      <c r="F12" s="207">
        <v>40</v>
      </c>
      <c r="G12" s="207">
        <v>540</v>
      </c>
      <c r="H12" s="207">
        <v>40</v>
      </c>
      <c r="I12" s="207">
        <v>40</v>
      </c>
      <c r="J12" s="207">
        <v>40</v>
      </c>
      <c r="K12" s="207">
        <v>40</v>
      </c>
      <c r="L12" s="207">
        <v>1000</v>
      </c>
      <c r="M12" s="207">
        <v>40</v>
      </c>
      <c r="N12" s="207">
        <v>100</v>
      </c>
      <c r="O12" s="204">
        <f t="shared" si="0"/>
        <v>2000</v>
      </c>
      <c r="P12" s="208"/>
    </row>
    <row r="13" spans="1:16" s="209" customFormat="1" x14ac:dyDescent="0.2">
      <c r="A13" s="201" t="s">
        <v>145</v>
      </c>
      <c r="B13" s="215" t="s">
        <v>236</v>
      </c>
      <c r="C13" s="207">
        <v>400</v>
      </c>
      <c r="D13" s="207">
        <v>400</v>
      </c>
      <c r="E13" s="207">
        <v>500</v>
      </c>
      <c r="F13" s="207">
        <v>400</v>
      </c>
      <c r="G13" s="207">
        <v>500</v>
      </c>
      <c r="H13" s="207">
        <v>500</v>
      </c>
      <c r="I13" s="207">
        <v>400</v>
      </c>
      <c r="J13" s="207">
        <v>2400</v>
      </c>
      <c r="K13" s="207">
        <v>780</v>
      </c>
      <c r="L13" s="207">
        <v>400</v>
      </c>
      <c r="M13" s="207">
        <v>410</v>
      </c>
      <c r="N13" s="207">
        <v>2190</v>
      </c>
      <c r="O13" s="204">
        <f>SUM(C13:N13)</f>
        <v>9280</v>
      </c>
      <c r="P13" s="208"/>
    </row>
    <row r="14" spans="1:16" s="209" customFormat="1" ht="16.5" thickBot="1" x14ac:dyDescent="0.25">
      <c r="A14" s="201" t="s">
        <v>146</v>
      </c>
      <c r="B14" s="206" t="s">
        <v>191</v>
      </c>
      <c r="C14" s="207">
        <v>6500</v>
      </c>
      <c r="D14" s="207">
        <v>6500</v>
      </c>
      <c r="E14" s="207">
        <v>6500</v>
      </c>
      <c r="F14" s="207">
        <v>106500</v>
      </c>
      <c r="G14" s="207">
        <v>6500</v>
      </c>
      <c r="H14" s="207">
        <v>14352</v>
      </c>
      <c r="I14" s="207">
        <v>6701</v>
      </c>
      <c r="J14" s="207">
        <v>6500</v>
      </c>
      <c r="K14" s="207">
        <v>6500</v>
      </c>
      <c r="L14" s="207">
        <v>6500</v>
      </c>
      <c r="M14" s="207">
        <v>7760</v>
      </c>
      <c r="N14" s="207">
        <v>6500</v>
      </c>
      <c r="O14" s="204">
        <f t="shared" si="0"/>
        <v>187313</v>
      </c>
      <c r="P14" s="208"/>
    </row>
    <row r="15" spans="1:16" s="205" customFormat="1" ht="20.25" customHeight="1" thickTop="1" thickBot="1" x14ac:dyDescent="0.25">
      <c r="A15" s="201" t="s">
        <v>147</v>
      </c>
      <c r="B15" s="210" t="s">
        <v>224</v>
      </c>
      <c r="C15" s="211">
        <f t="shared" ref="C15:N15" si="1">SUM(C6:C14)</f>
        <v>216890</v>
      </c>
      <c r="D15" s="211">
        <f t="shared" si="1"/>
        <v>226890</v>
      </c>
      <c r="E15" s="211">
        <f t="shared" si="1"/>
        <v>331890</v>
      </c>
      <c r="F15" s="211">
        <f t="shared" si="1"/>
        <v>315360</v>
      </c>
      <c r="G15" s="211">
        <f t="shared" si="1"/>
        <v>559540</v>
      </c>
      <c r="H15" s="211">
        <f t="shared" si="1"/>
        <v>217690</v>
      </c>
      <c r="I15" s="211">
        <f t="shared" si="1"/>
        <v>341722</v>
      </c>
      <c r="J15" s="211">
        <f t="shared" si="1"/>
        <v>128142</v>
      </c>
      <c r="K15" s="211">
        <f t="shared" si="1"/>
        <v>862276</v>
      </c>
      <c r="L15" s="211">
        <f t="shared" si="1"/>
        <v>573335</v>
      </c>
      <c r="M15" s="211">
        <f t="shared" si="1"/>
        <v>413443</v>
      </c>
      <c r="N15" s="211">
        <f t="shared" si="1"/>
        <v>643732</v>
      </c>
      <c r="O15" s="212">
        <f t="shared" si="0"/>
        <v>4830910</v>
      </c>
      <c r="P15" s="213"/>
    </row>
    <row r="16" spans="1:16" s="205" customFormat="1" ht="14.25" customHeight="1" thickTop="1" x14ac:dyDescent="0.2">
      <c r="A16" s="201" t="s">
        <v>148</v>
      </c>
      <c r="B16" s="202" t="s">
        <v>312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4"/>
      <c r="P16" s="213"/>
    </row>
    <row r="17" spans="1:16" s="209" customFormat="1" x14ac:dyDescent="0.2">
      <c r="A17" s="201" t="s">
        <v>183</v>
      </c>
      <c r="B17" s="60" t="s">
        <v>205</v>
      </c>
      <c r="C17" s="207">
        <v>41000</v>
      </c>
      <c r="D17" s="207">
        <v>41000</v>
      </c>
      <c r="E17" s="207">
        <v>41981</v>
      </c>
      <c r="F17" s="207">
        <v>42000</v>
      </c>
      <c r="G17" s="207">
        <v>42000</v>
      </c>
      <c r="H17" s="207">
        <v>42000</v>
      </c>
      <c r="I17" s="207">
        <v>42000</v>
      </c>
      <c r="J17" s="207">
        <v>41500</v>
      </c>
      <c r="K17" s="207">
        <v>57529</v>
      </c>
      <c r="L17" s="207">
        <v>57529</v>
      </c>
      <c r="M17" s="207">
        <v>57528</v>
      </c>
      <c r="N17" s="207">
        <v>41521</v>
      </c>
      <c r="O17" s="204">
        <f t="shared" si="0"/>
        <v>547588</v>
      </c>
      <c r="P17" s="208"/>
    </row>
    <row r="18" spans="1:16" s="209" customFormat="1" x14ac:dyDescent="0.2">
      <c r="A18" s="201" t="s">
        <v>185</v>
      </c>
      <c r="B18" s="56" t="s">
        <v>42</v>
      </c>
      <c r="C18" s="207">
        <v>9500</v>
      </c>
      <c r="D18" s="207">
        <v>9500</v>
      </c>
      <c r="E18" s="207">
        <v>9500</v>
      </c>
      <c r="F18" s="207">
        <v>9500</v>
      </c>
      <c r="G18" s="207">
        <v>9500</v>
      </c>
      <c r="H18" s="207">
        <v>9500</v>
      </c>
      <c r="I18" s="207">
        <v>9409</v>
      </c>
      <c r="J18" s="207">
        <v>9180</v>
      </c>
      <c r="K18" s="207">
        <v>12070</v>
      </c>
      <c r="L18" s="207">
        <v>12070</v>
      </c>
      <c r="M18" s="207">
        <v>12070</v>
      </c>
      <c r="N18" s="207">
        <v>9655</v>
      </c>
      <c r="O18" s="204">
        <f t="shared" si="0"/>
        <v>121454</v>
      </c>
      <c r="P18" s="208"/>
    </row>
    <row r="19" spans="1:16" s="209" customFormat="1" x14ac:dyDescent="0.2">
      <c r="A19" s="201" t="s">
        <v>225</v>
      </c>
      <c r="B19" s="216" t="s">
        <v>207</v>
      </c>
      <c r="C19" s="207">
        <v>60551</v>
      </c>
      <c r="D19" s="207">
        <v>56580</v>
      </c>
      <c r="E19" s="207">
        <v>58000</v>
      </c>
      <c r="F19" s="207">
        <v>56580</v>
      </c>
      <c r="G19" s="207">
        <v>56580</v>
      </c>
      <c r="H19" s="207">
        <v>58000</v>
      </c>
      <c r="I19" s="207">
        <v>56580</v>
      </c>
      <c r="J19" s="207">
        <v>56580</v>
      </c>
      <c r="K19" s="207">
        <v>101933</v>
      </c>
      <c r="L19" s="207">
        <v>99215</v>
      </c>
      <c r="M19" s="207">
        <v>114829</v>
      </c>
      <c r="N19" s="207">
        <v>145340</v>
      </c>
      <c r="O19" s="204">
        <f t="shared" si="0"/>
        <v>920768</v>
      </c>
      <c r="P19" s="208"/>
    </row>
    <row r="20" spans="1:16" s="209" customFormat="1" x14ac:dyDescent="0.2">
      <c r="A20" s="201" t="s">
        <v>226</v>
      </c>
      <c r="B20" s="216" t="s">
        <v>104</v>
      </c>
      <c r="C20" s="207">
        <v>2910</v>
      </c>
      <c r="D20" s="207">
        <v>2910</v>
      </c>
      <c r="E20" s="207">
        <v>2500</v>
      </c>
      <c r="F20" s="207">
        <v>2910</v>
      </c>
      <c r="G20" s="207">
        <v>2000</v>
      </c>
      <c r="H20" s="207">
        <v>2000</v>
      </c>
      <c r="I20" s="207">
        <v>2910</v>
      </c>
      <c r="J20" s="207">
        <v>2910</v>
      </c>
      <c r="K20" s="207">
        <v>2000</v>
      </c>
      <c r="L20" s="207">
        <v>2910</v>
      </c>
      <c r="M20" s="207">
        <v>2910</v>
      </c>
      <c r="N20" s="207">
        <v>2630</v>
      </c>
      <c r="O20" s="204">
        <f t="shared" si="0"/>
        <v>31500</v>
      </c>
      <c r="P20" s="208"/>
    </row>
    <row r="21" spans="1:16" s="209" customFormat="1" x14ac:dyDescent="0.2">
      <c r="A21" s="201" t="s">
        <v>227</v>
      </c>
      <c r="B21" s="216" t="s">
        <v>105</v>
      </c>
      <c r="C21" s="207">
        <v>51800</v>
      </c>
      <c r="D21" s="207">
        <v>52000</v>
      </c>
      <c r="E21" s="207">
        <v>53000</v>
      </c>
      <c r="F21" s="207">
        <v>51800</v>
      </c>
      <c r="G21" s="207">
        <v>51800</v>
      </c>
      <c r="H21" s="207">
        <v>53720</v>
      </c>
      <c r="I21" s="207">
        <v>52500</v>
      </c>
      <c r="J21" s="207">
        <v>51086</v>
      </c>
      <c r="K21" s="207">
        <v>57781</v>
      </c>
      <c r="L21" s="207">
        <v>57841</v>
      </c>
      <c r="M21" s="207">
        <v>58077</v>
      </c>
      <c r="N21" s="207">
        <v>46003</v>
      </c>
      <c r="O21" s="204">
        <f t="shared" si="0"/>
        <v>637408</v>
      </c>
      <c r="P21" s="208"/>
    </row>
    <row r="22" spans="1:16" s="209" customFormat="1" x14ac:dyDescent="0.2">
      <c r="A22" s="201" t="s">
        <v>228</v>
      </c>
      <c r="B22" s="216" t="s">
        <v>101</v>
      </c>
      <c r="C22" s="207">
        <v>500</v>
      </c>
      <c r="D22" s="207"/>
      <c r="E22" s="207">
        <v>500</v>
      </c>
      <c r="F22" s="207"/>
      <c r="G22" s="207">
        <v>500</v>
      </c>
      <c r="H22" s="207"/>
      <c r="I22" s="207">
        <v>500</v>
      </c>
      <c r="J22" s="207">
        <v>29832</v>
      </c>
      <c r="K22" s="207">
        <v>500</v>
      </c>
      <c r="L22" s="207"/>
      <c r="M22" s="207">
        <v>500</v>
      </c>
      <c r="N22" s="207"/>
      <c r="O22" s="204">
        <f t="shared" si="0"/>
        <v>32832</v>
      </c>
      <c r="P22" s="208"/>
    </row>
    <row r="23" spans="1:16" s="209" customFormat="1" x14ac:dyDescent="0.2">
      <c r="A23" s="201" t="s">
        <v>229</v>
      </c>
      <c r="B23" s="216" t="s">
        <v>102</v>
      </c>
      <c r="C23" s="207"/>
      <c r="D23" s="207">
        <v>50000</v>
      </c>
      <c r="E23" s="207">
        <v>150000</v>
      </c>
      <c r="F23" s="207">
        <v>40000</v>
      </c>
      <c r="G23" s="207">
        <v>368668</v>
      </c>
      <c r="H23" s="207">
        <v>46744</v>
      </c>
      <c r="I23" s="207">
        <v>200000</v>
      </c>
      <c r="J23" s="207">
        <v>114722</v>
      </c>
      <c r="K23" s="207">
        <v>88786</v>
      </c>
      <c r="L23" s="207">
        <v>400000</v>
      </c>
      <c r="M23" s="207">
        <v>61145</v>
      </c>
      <c r="N23" s="207">
        <v>368109</v>
      </c>
      <c r="O23" s="204">
        <f t="shared" si="0"/>
        <v>1888174</v>
      </c>
      <c r="P23" s="208"/>
    </row>
    <row r="24" spans="1:16" s="209" customFormat="1" x14ac:dyDescent="0.2">
      <c r="A24" s="201" t="s">
        <v>230</v>
      </c>
      <c r="B24" s="216" t="s">
        <v>103</v>
      </c>
      <c r="C24" s="207"/>
      <c r="D24" s="207"/>
      <c r="E24" s="207"/>
      <c r="F24" s="207">
        <v>5000</v>
      </c>
      <c r="G24" s="207"/>
      <c r="H24" s="207"/>
      <c r="I24" s="207">
        <v>62159</v>
      </c>
      <c r="J24" s="207"/>
      <c r="K24" s="207">
        <v>424342</v>
      </c>
      <c r="L24" s="207">
        <v>5668</v>
      </c>
      <c r="M24" s="207">
        <v>110</v>
      </c>
      <c r="N24" s="207">
        <v>27538</v>
      </c>
      <c r="O24" s="204">
        <f t="shared" si="0"/>
        <v>524817</v>
      </c>
      <c r="P24" s="208"/>
    </row>
    <row r="25" spans="1:16" s="209" customFormat="1" ht="16.5" thickBot="1" x14ac:dyDescent="0.25">
      <c r="A25" s="382" t="s">
        <v>231</v>
      </c>
      <c r="B25" s="383" t="s">
        <v>306</v>
      </c>
      <c r="C25" s="384">
        <v>23748</v>
      </c>
      <c r="D25" s="384">
        <v>220</v>
      </c>
      <c r="E25" s="384">
        <v>220</v>
      </c>
      <c r="F25" s="384">
        <v>100220</v>
      </c>
      <c r="G25" s="384">
        <v>220</v>
      </c>
      <c r="H25" s="384">
        <v>320</v>
      </c>
      <c r="I25" s="384">
        <v>321</v>
      </c>
      <c r="J25" s="384">
        <v>220</v>
      </c>
      <c r="K25" s="384">
        <v>220</v>
      </c>
      <c r="L25" s="384">
        <v>220</v>
      </c>
      <c r="M25" s="384">
        <v>220</v>
      </c>
      <c r="N25" s="384">
        <v>220</v>
      </c>
      <c r="O25" s="204">
        <f t="shared" si="0"/>
        <v>126369</v>
      </c>
      <c r="P25" s="208"/>
    </row>
    <row r="26" spans="1:16" s="205" customFormat="1" ht="20.25" customHeight="1" thickTop="1" thickBot="1" x14ac:dyDescent="0.25">
      <c r="A26" s="378" t="s">
        <v>231</v>
      </c>
      <c r="B26" s="379" t="s">
        <v>232</v>
      </c>
      <c r="C26" s="380">
        <f>SUM(C17:C25)</f>
        <v>190009</v>
      </c>
      <c r="D26" s="380">
        <f t="shared" ref="D26:N26" si="2">SUM(D17:D25)</f>
        <v>212210</v>
      </c>
      <c r="E26" s="380">
        <f t="shared" si="2"/>
        <v>315701</v>
      </c>
      <c r="F26" s="380">
        <f t="shared" si="2"/>
        <v>308010</v>
      </c>
      <c r="G26" s="380">
        <f t="shared" si="2"/>
        <v>531268</v>
      </c>
      <c r="H26" s="380">
        <f t="shared" si="2"/>
        <v>212284</v>
      </c>
      <c r="I26" s="380">
        <f t="shared" si="2"/>
        <v>426379</v>
      </c>
      <c r="J26" s="380">
        <f t="shared" si="2"/>
        <v>306030</v>
      </c>
      <c r="K26" s="380">
        <f t="shared" si="2"/>
        <v>745161</v>
      </c>
      <c r="L26" s="380">
        <f t="shared" si="2"/>
        <v>635453</v>
      </c>
      <c r="M26" s="380">
        <f t="shared" si="2"/>
        <v>307389</v>
      </c>
      <c r="N26" s="380">
        <f t="shared" si="2"/>
        <v>641016</v>
      </c>
      <c r="O26" s="381">
        <f t="shared" si="0"/>
        <v>4830910</v>
      </c>
      <c r="P26" s="214"/>
    </row>
    <row r="27" spans="1:16" s="594" customFormat="1" ht="16.5" thickTop="1" x14ac:dyDescent="0.2">
      <c r="A27" s="596"/>
      <c r="O27" s="595"/>
    </row>
  </sheetData>
  <mergeCells count="2">
    <mergeCell ref="A1:O1"/>
    <mergeCell ref="A2:O2"/>
  </mergeCells>
  <phoneticPr fontId="0" type="noConversion"/>
  <printOptions horizontalCentered="1"/>
  <pageMargins left="0.78740157480314965" right="0.27559055118110237" top="1.5354330708661419" bottom="0.82677165354330717" header="0.6692913385826772" footer="0.51181102362204722"/>
  <pageSetup paperSize="9" scale="87" orientation="landscape" r:id="rId1"/>
  <headerFooter alignWithMargins="0">
    <oddHeader xml:space="preserve">&amp;C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28"/>
  <sheetViews>
    <sheetView tabSelected="1" zoomScaleNormal="100" workbookViewId="0">
      <selection activeCell="B25" sqref="B25:AA25"/>
    </sheetView>
  </sheetViews>
  <sheetFormatPr defaultColWidth="8" defaultRowHeight="12.75" x14ac:dyDescent="0.2"/>
  <cols>
    <col min="1" max="1" width="5.5703125" style="663" customWidth="1"/>
    <col min="2" max="2" width="30.42578125" style="638" customWidth="1"/>
    <col min="3" max="3" width="14.85546875" style="638" hidden="1" customWidth="1"/>
    <col min="4" max="4" width="15.85546875" style="638" customWidth="1"/>
    <col min="5" max="5" width="15.28515625" style="638" customWidth="1"/>
    <col min="6" max="6" width="8" style="638" customWidth="1"/>
    <col min="7" max="16384" width="8" style="638"/>
  </cols>
  <sheetData>
    <row r="1" spans="1:10" ht="12.75" customHeight="1" x14ac:dyDescent="0.2">
      <c r="A1" s="781"/>
      <c r="B1" s="781"/>
      <c r="C1" s="781"/>
      <c r="D1" s="781"/>
      <c r="E1" s="781"/>
      <c r="F1" s="637"/>
      <c r="G1" s="637"/>
      <c r="H1" s="637"/>
      <c r="I1" s="637"/>
      <c r="J1" s="637"/>
    </row>
    <row r="2" spans="1:10" x14ac:dyDescent="0.2">
      <c r="A2" s="782" t="s">
        <v>533</v>
      </c>
      <c r="B2" s="783"/>
      <c r="C2" s="783"/>
      <c r="D2" s="783"/>
      <c r="E2" s="783"/>
      <c r="F2" s="639"/>
      <c r="G2" s="639"/>
      <c r="H2" s="639"/>
      <c r="I2" s="639"/>
      <c r="J2" s="639"/>
    </row>
    <row r="3" spans="1:10" x14ac:dyDescent="0.2">
      <c r="A3" s="780" t="s">
        <v>65</v>
      </c>
      <c r="B3" s="780"/>
      <c r="C3" s="780"/>
      <c r="D3" s="780"/>
      <c r="E3" s="780"/>
    </row>
    <row r="4" spans="1:10" x14ac:dyDescent="0.2">
      <c r="A4" s="780" t="s">
        <v>66</v>
      </c>
      <c r="B4" s="780"/>
      <c r="C4" s="780"/>
      <c r="D4" s="780"/>
      <c r="E4" s="780"/>
    </row>
    <row r="5" spans="1:10" s="641" customFormat="1" ht="15.75" thickBot="1" x14ac:dyDescent="0.25">
      <c r="A5" s="640"/>
      <c r="E5" s="642" t="s">
        <v>155</v>
      </c>
    </row>
    <row r="6" spans="1:10" s="646" customFormat="1" ht="63" customHeight="1" thickBot="1" x14ac:dyDescent="0.25">
      <c r="A6" s="643" t="s">
        <v>140</v>
      </c>
      <c r="B6" s="644" t="s">
        <v>60</v>
      </c>
      <c r="C6" s="644" t="s">
        <v>61</v>
      </c>
      <c r="D6" s="644" t="s">
        <v>67</v>
      </c>
      <c r="E6" s="645" t="s">
        <v>68</v>
      </c>
    </row>
    <row r="7" spans="1:10" ht="18" customHeight="1" x14ac:dyDescent="0.2">
      <c r="A7" s="647" t="s">
        <v>115</v>
      </c>
      <c r="B7" s="648" t="s">
        <v>69</v>
      </c>
      <c r="C7" s="648">
        <v>39000</v>
      </c>
      <c r="D7" s="649">
        <v>39880</v>
      </c>
      <c r="E7" s="650">
        <v>1880</v>
      </c>
      <c r="G7" s="651"/>
    </row>
    <row r="8" spans="1:10" ht="18" customHeight="1" x14ac:dyDescent="0.2">
      <c r="A8" s="652" t="s">
        <v>116</v>
      </c>
      <c r="B8" s="653" t="s">
        <v>70</v>
      </c>
      <c r="C8" s="653">
        <v>76000</v>
      </c>
      <c r="D8" s="654">
        <v>34754</v>
      </c>
      <c r="E8" s="655">
        <v>754</v>
      </c>
      <c r="G8" s="651"/>
    </row>
    <row r="9" spans="1:10" ht="18" customHeight="1" thickBot="1" x14ac:dyDescent="0.25">
      <c r="A9" s="656"/>
      <c r="B9" s="657" t="s">
        <v>178</v>
      </c>
      <c r="C9" s="657">
        <f>SUM(C7:C8)</f>
        <v>115000</v>
      </c>
      <c r="D9" s="658">
        <f>SUM(D7:D8)</f>
        <v>74634</v>
      </c>
      <c r="E9" s="659">
        <f>SUM(E7:E8)</f>
        <v>2634</v>
      </c>
    </row>
    <row r="11" spans="1:10" s="660" customFormat="1" x14ac:dyDescent="0.2"/>
    <row r="12" spans="1:10" s="660" customFormat="1" x14ac:dyDescent="0.2"/>
    <row r="13" spans="1:10" s="660" customFormat="1" x14ac:dyDescent="0.2"/>
    <row r="14" spans="1:10" s="660" customFormat="1" x14ac:dyDescent="0.2"/>
    <row r="21" spans="1:4" x14ac:dyDescent="0.2">
      <c r="A21" s="661"/>
      <c r="B21" s="662"/>
      <c r="C21" s="662"/>
    </row>
    <row r="22" spans="1:4" x14ac:dyDescent="0.2">
      <c r="A22" s="661"/>
      <c r="B22" s="662"/>
      <c r="C22" s="662"/>
    </row>
    <row r="23" spans="1:4" x14ac:dyDescent="0.2">
      <c r="A23" s="661"/>
      <c r="B23" s="662"/>
      <c r="C23" s="662"/>
    </row>
    <row r="24" spans="1:4" x14ac:dyDescent="0.2">
      <c r="A24" s="661"/>
      <c r="B24" s="662"/>
      <c r="C24" s="662"/>
    </row>
    <row r="25" spans="1:4" x14ac:dyDescent="0.2">
      <c r="A25" s="661"/>
      <c r="B25" s="662"/>
      <c r="C25" s="662"/>
    </row>
    <row r="26" spans="1:4" x14ac:dyDescent="0.2">
      <c r="A26" s="661"/>
      <c r="B26" s="662"/>
      <c r="C26" s="662"/>
    </row>
    <row r="27" spans="1:4" x14ac:dyDescent="0.2">
      <c r="A27" s="661"/>
      <c r="B27" s="662"/>
      <c r="C27" s="662"/>
    </row>
    <row r="28" spans="1:4" x14ac:dyDescent="0.2">
      <c r="A28" s="661"/>
      <c r="B28" s="662"/>
      <c r="C28" s="662"/>
      <c r="D28" s="662"/>
    </row>
  </sheetData>
  <mergeCells count="4">
    <mergeCell ref="A3:E3"/>
    <mergeCell ref="A4:E4"/>
    <mergeCell ref="A1:E1"/>
    <mergeCell ref="A2:E2"/>
  </mergeCells>
  <phoneticPr fontId="27" type="noConversion"/>
  <printOptions horizontalCentered="1"/>
  <pageMargins left="1.1811023622047245" right="0.70866141732283472" top="0.78740157480314965" bottom="0.78740157480314965" header="0.78740157480314965" footer="0.9055118110236221"/>
  <pageSetup paperSize="256" orientation="portrait" horizontalDpi="300" verticalDpi="300" r:id="rId1"/>
  <headerFooter alignWithMargins="0">
    <oddHeader xml:space="preserve">&amp;R&amp;"Times New Roman CE,Dőlt"&amp;12 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0"/>
  </sheetPr>
  <dimension ref="A1:I29"/>
  <sheetViews>
    <sheetView zoomScaleNormal="100" workbookViewId="0">
      <selection activeCell="B25" sqref="B25:AA25"/>
    </sheetView>
  </sheetViews>
  <sheetFormatPr defaultColWidth="8" defaultRowHeight="12.75" x14ac:dyDescent="0.2"/>
  <cols>
    <col min="1" max="1" width="5.5703125" style="120" customWidth="1"/>
    <col min="2" max="2" width="33.42578125" style="125" customWidth="1"/>
    <col min="3" max="3" width="14.85546875" style="125" hidden="1" customWidth="1"/>
    <col min="4" max="4" width="31.7109375" style="125" customWidth="1"/>
    <col min="5" max="16384" width="8" style="125"/>
  </cols>
  <sheetData>
    <row r="1" spans="1:9" ht="12.75" customHeight="1" x14ac:dyDescent="0.2">
      <c r="A1" s="761"/>
      <c r="B1" s="761"/>
      <c r="C1" s="761"/>
      <c r="D1" s="761"/>
      <c r="E1" s="124"/>
      <c r="F1" s="124"/>
      <c r="G1" s="124"/>
      <c r="H1" s="124"/>
      <c r="I1" s="124"/>
    </row>
    <row r="2" spans="1:9" x14ac:dyDescent="0.2">
      <c r="A2" s="782" t="s">
        <v>534</v>
      </c>
      <c r="B2" s="782"/>
      <c r="C2" s="782"/>
      <c r="D2" s="782"/>
      <c r="E2" s="126"/>
      <c r="F2" s="126"/>
      <c r="G2" s="126"/>
      <c r="H2" s="126"/>
      <c r="I2" s="126"/>
    </row>
    <row r="3" spans="1:9" x14ac:dyDescent="0.2">
      <c r="A3" s="763" t="s">
        <v>59</v>
      </c>
      <c r="B3" s="764"/>
      <c r="C3" s="764"/>
      <c r="D3" s="764"/>
    </row>
    <row r="4" spans="1:9" x14ac:dyDescent="0.2">
      <c r="A4" s="763"/>
      <c r="B4" s="763"/>
      <c r="C4" s="763"/>
      <c r="D4" s="763"/>
    </row>
    <row r="5" spans="1:9" s="128" customFormat="1" ht="15.75" thickBot="1" x14ac:dyDescent="0.25">
      <c r="A5" s="127"/>
      <c r="D5" s="464" t="s">
        <v>155</v>
      </c>
    </row>
    <row r="6" spans="1:9" s="132" customFormat="1" ht="63" customHeight="1" thickBot="1" x14ac:dyDescent="0.25">
      <c r="A6" s="129" t="s">
        <v>140</v>
      </c>
      <c r="B6" s="130" t="s">
        <v>60</v>
      </c>
      <c r="C6" s="130" t="s">
        <v>61</v>
      </c>
      <c r="D6" s="131" t="s">
        <v>62</v>
      </c>
    </row>
    <row r="7" spans="1:9" ht="26.25" customHeight="1" x14ac:dyDescent="0.2">
      <c r="A7" s="136" t="s">
        <v>411</v>
      </c>
      <c r="B7" s="137" t="s">
        <v>63</v>
      </c>
      <c r="C7" s="137"/>
      <c r="D7" s="138">
        <v>100</v>
      </c>
    </row>
    <row r="8" spans="1:9" ht="18" customHeight="1" thickBot="1" x14ac:dyDescent="0.25">
      <c r="A8" s="133"/>
      <c r="B8" s="134" t="s">
        <v>178</v>
      </c>
      <c r="C8" s="134" t="e">
        <f>SUM(#REF!)</f>
        <v>#REF!</v>
      </c>
      <c r="D8" s="135">
        <f>SUM(D7:D7)</f>
        <v>100</v>
      </c>
    </row>
    <row r="10" spans="1:9" s="593" customFormat="1" x14ac:dyDescent="0.2"/>
    <row r="11" spans="1:9" s="593" customFormat="1" x14ac:dyDescent="0.2"/>
    <row r="12" spans="1:9" s="593" customFormat="1" x14ac:dyDescent="0.2"/>
    <row r="13" spans="1:9" s="593" customFormat="1" x14ac:dyDescent="0.2"/>
    <row r="14" spans="1:9" s="593" customFormat="1" x14ac:dyDescent="0.2"/>
    <row r="15" spans="1:9" s="593" customFormat="1" x14ac:dyDescent="0.2"/>
    <row r="22" spans="1:4" x14ac:dyDescent="0.2">
      <c r="A22" s="171"/>
      <c r="B22" s="172"/>
      <c r="C22" s="172"/>
    </row>
    <row r="23" spans="1:4" x14ac:dyDescent="0.2">
      <c r="A23" s="171"/>
      <c r="B23" s="172"/>
      <c r="C23" s="172"/>
    </row>
    <row r="24" spans="1:4" x14ac:dyDescent="0.2">
      <c r="A24" s="171"/>
      <c r="B24" s="172"/>
      <c r="C24" s="172"/>
    </row>
    <row r="25" spans="1:4" x14ac:dyDescent="0.2">
      <c r="A25" s="171"/>
      <c r="B25" s="172"/>
      <c r="C25" s="172"/>
    </row>
    <row r="26" spans="1:4" x14ac:dyDescent="0.2">
      <c r="A26" s="171"/>
      <c r="B26" s="172"/>
      <c r="C26" s="172"/>
    </row>
    <row r="27" spans="1:4" x14ac:dyDescent="0.2">
      <c r="A27" s="171"/>
      <c r="B27" s="172"/>
      <c r="C27" s="172"/>
    </row>
    <row r="28" spans="1:4" x14ac:dyDescent="0.2">
      <c r="A28" s="171"/>
      <c r="B28" s="172"/>
      <c r="C28" s="172"/>
    </row>
    <row r="29" spans="1:4" x14ac:dyDescent="0.2">
      <c r="A29" s="171"/>
      <c r="B29" s="172"/>
      <c r="C29" s="172"/>
      <c r="D29" s="172"/>
    </row>
  </sheetData>
  <mergeCells count="4">
    <mergeCell ref="A3:D3"/>
    <mergeCell ref="A4:D4"/>
    <mergeCell ref="A1:D1"/>
    <mergeCell ref="A2:D2"/>
  </mergeCells>
  <phoneticPr fontId="27" type="noConversion"/>
  <printOptions horizontalCentered="1"/>
  <pageMargins left="1.1811023622047245" right="0.70866141732283472" top="0.78740157480314965" bottom="0.78740157480314965" header="0.78740157480314965" footer="0.9055118110236221"/>
  <pageSetup paperSize="256" orientation="portrait" horizontalDpi="300" verticalDpi="300" r:id="rId1"/>
  <headerFooter alignWithMargins="0">
    <oddHeader xml:space="preserve">&amp;R&amp;"Times New Roman CE,Dőlt"&amp;12 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1"/>
  <sheetViews>
    <sheetView zoomScaleNormal="100" workbookViewId="0">
      <selection activeCell="B25" sqref="B25:AA25"/>
    </sheetView>
  </sheetViews>
  <sheetFormatPr defaultRowHeight="12.75" x14ac:dyDescent="0.2"/>
  <cols>
    <col min="1" max="1" width="32" style="50" customWidth="1"/>
    <col min="2" max="2" width="0.42578125" style="50" hidden="1" customWidth="1"/>
    <col min="3" max="3" width="9.140625" style="50" hidden="1" customWidth="1"/>
    <col min="4" max="4" width="15.85546875" style="50" customWidth="1"/>
    <col min="5" max="5" width="17.28515625" style="50" customWidth="1"/>
    <col min="6" max="16384" width="9.140625" style="50"/>
  </cols>
  <sheetData>
    <row r="1" spans="1:10" ht="12.75" customHeight="1" x14ac:dyDescent="0.2">
      <c r="A1" s="734" t="s">
        <v>535</v>
      </c>
      <c r="B1" s="784"/>
      <c r="C1" s="784"/>
      <c r="D1" s="784"/>
      <c r="E1" s="784"/>
    </row>
    <row r="2" spans="1:10" ht="39.75" customHeight="1" x14ac:dyDescent="0.2">
      <c r="A2" s="734" t="s">
        <v>71</v>
      </c>
      <c r="B2" s="734"/>
      <c r="C2" s="734"/>
      <c r="D2" s="734"/>
      <c r="E2" s="734"/>
      <c r="F2" s="123"/>
      <c r="G2" s="123"/>
      <c r="H2" s="123"/>
      <c r="I2" s="123"/>
      <c r="J2" s="123"/>
    </row>
    <row r="3" spans="1:10" ht="13.5" thickBot="1" x14ac:dyDescent="0.25">
      <c r="E3" s="139" t="s">
        <v>155</v>
      </c>
    </row>
    <row r="4" spans="1:10" ht="53.25" customHeight="1" x14ac:dyDescent="0.2">
      <c r="A4" s="791" t="s">
        <v>118</v>
      </c>
      <c r="B4" s="792"/>
      <c r="C4" s="792"/>
      <c r="D4" s="140" t="s">
        <v>0</v>
      </c>
      <c r="E4" s="190"/>
    </row>
    <row r="5" spans="1:10" x14ac:dyDescent="0.2">
      <c r="A5" s="789" t="s">
        <v>41</v>
      </c>
      <c r="B5" s="790"/>
      <c r="C5" s="790"/>
      <c r="D5" s="141"/>
      <c r="E5" s="191"/>
    </row>
    <row r="6" spans="1:10" ht="18" customHeight="1" x14ac:dyDescent="0.2">
      <c r="A6" s="787" t="s">
        <v>72</v>
      </c>
      <c r="B6" s="788"/>
      <c r="C6" s="788"/>
      <c r="D6" s="142">
        <v>1</v>
      </c>
      <c r="E6" s="192">
        <f>'5.1 Önkormányzat bevétele (2)'!D24</f>
        <v>544700</v>
      </c>
    </row>
    <row r="7" spans="1:10" ht="19.5" customHeight="1" x14ac:dyDescent="0.2">
      <c r="A7" s="795" t="s">
        <v>413</v>
      </c>
      <c r="B7" s="788"/>
      <c r="C7" s="788"/>
      <c r="D7" s="141">
        <v>2</v>
      </c>
      <c r="E7" s="192">
        <f>'5.1 Önkormányzat bevétele (2)'!D31+'5.1 Önkormányzat bevétele (2)'!D29</f>
        <v>116000</v>
      </c>
    </row>
    <row r="8" spans="1:10" ht="22.5" customHeight="1" x14ac:dyDescent="0.2">
      <c r="A8" s="787" t="s">
        <v>73</v>
      </c>
      <c r="B8" s="788"/>
      <c r="C8" s="788"/>
      <c r="D8" s="141">
        <v>3</v>
      </c>
      <c r="E8" s="192">
        <v>700</v>
      </c>
    </row>
    <row r="9" spans="1:10" ht="63.75" customHeight="1" x14ac:dyDescent="0.2">
      <c r="A9" s="793" t="s">
        <v>74</v>
      </c>
      <c r="B9" s="794"/>
      <c r="C9" s="794"/>
      <c r="D9" s="144">
        <v>4</v>
      </c>
      <c r="E9" s="192">
        <f>'5.1 Önkormányzat bevétele (2)'!D38</f>
        <v>70883</v>
      </c>
    </row>
    <row r="10" spans="1:10" ht="12.75" customHeight="1" x14ac:dyDescent="0.2">
      <c r="A10" s="785" t="s">
        <v>75</v>
      </c>
      <c r="B10" s="786"/>
      <c r="C10" s="786"/>
      <c r="D10" s="144">
        <v>5</v>
      </c>
      <c r="E10" s="193">
        <f>E6+E7+E8+E9</f>
        <v>732283</v>
      </c>
    </row>
    <row r="11" spans="1:10" ht="38.25" x14ac:dyDescent="0.2">
      <c r="A11" s="145" t="s">
        <v>76</v>
      </c>
      <c r="B11" s="143"/>
      <c r="C11" s="143"/>
      <c r="D11" s="144">
        <v>7</v>
      </c>
      <c r="E11" s="193">
        <f>E12+E13</f>
        <v>0</v>
      </c>
    </row>
    <row r="12" spans="1:10" x14ac:dyDescent="0.2">
      <c r="A12" s="146" t="s">
        <v>77</v>
      </c>
      <c r="B12" s="143"/>
      <c r="C12" s="143"/>
      <c r="D12" s="144">
        <v>8</v>
      </c>
      <c r="E12" s="192"/>
    </row>
    <row r="13" spans="1:10" ht="25.5" x14ac:dyDescent="0.2">
      <c r="A13" s="147" t="s">
        <v>78</v>
      </c>
      <c r="B13" s="143"/>
      <c r="C13" s="143"/>
      <c r="D13" s="144">
        <v>9</v>
      </c>
      <c r="E13" s="192"/>
    </row>
    <row r="14" spans="1:10" ht="26.25" thickBot="1" x14ac:dyDescent="0.25">
      <c r="A14" s="148" t="s">
        <v>79</v>
      </c>
      <c r="B14" s="149"/>
      <c r="C14" s="149"/>
      <c r="D14" s="150">
        <v>10</v>
      </c>
      <c r="E14" s="194">
        <f>E11/E10</f>
        <v>0</v>
      </c>
    </row>
    <row r="15" spans="1:10" x14ac:dyDescent="0.2">
      <c r="D15" s="151"/>
    </row>
    <row r="16" spans="1:10" ht="14.25" x14ac:dyDescent="0.2">
      <c r="B16" s="635" t="s">
        <v>501</v>
      </c>
      <c r="C16" s="63"/>
      <c r="D16" s="59"/>
    </row>
    <row r="17" spans="1:4" x14ac:dyDescent="0.2">
      <c r="D17" s="151"/>
    </row>
    <row r="18" spans="1:4" x14ac:dyDescent="0.2">
      <c r="D18" s="151"/>
    </row>
    <row r="19" spans="1:4" x14ac:dyDescent="0.2">
      <c r="D19" s="151"/>
    </row>
    <row r="20" spans="1:4" x14ac:dyDescent="0.2">
      <c r="D20" s="151"/>
    </row>
    <row r="21" spans="1:4" x14ac:dyDescent="0.2">
      <c r="D21" s="151"/>
    </row>
    <row r="22" spans="1:4" x14ac:dyDescent="0.2">
      <c r="D22" s="151"/>
    </row>
    <row r="24" spans="1:4" x14ac:dyDescent="0.2">
      <c r="A24" s="122"/>
      <c r="B24" s="122"/>
      <c r="C24" s="122"/>
    </row>
    <row r="25" spans="1:4" x14ac:dyDescent="0.2">
      <c r="A25" s="122"/>
      <c r="B25" s="122"/>
      <c r="C25" s="122"/>
    </row>
    <row r="26" spans="1:4" x14ac:dyDescent="0.2">
      <c r="A26" s="122"/>
      <c r="B26" s="122"/>
      <c r="C26" s="122"/>
    </row>
    <row r="27" spans="1:4" x14ac:dyDescent="0.2">
      <c r="A27" s="122"/>
      <c r="B27" s="122"/>
      <c r="C27" s="122"/>
    </row>
    <row r="28" spans="1:4" x14ac:dyDescent="0.2">
      <c r="A28" s="122"/>
      <c r="B28" s="122"/>
      <c r="C28" s="122"/>
    </row>
    <row r="29" spans="1:4" x14ac:dyDescent="0.2">
      <c r="A29" s="122"/>
      <c r="B29" s="122"/>
      <c r="C29" s="122"/>
    </row>
    <row r="30" spans="1:4" x14ac:dyDescent="0.2">
      <c r="A30" s="122"/>
      <c r="B30" s="122"/>
      <c r="C30" s="122"/>
    </row>
    <row r="31" spans="1:4" x14ac:dyDescent="0.2">
      <c r="A31" s="122"/>
      <c r="B31" s="122"/>
      <c r="C31" s="122"/>
      <c r="D31" s="122"/>
    </row>
  </sheetData>
  <mergeCells count="9">
    <mergeCell ref="A1:E1"/>
    <mergeCell ref="A2:E2"/>
    <mergeCell ref="A10:C10"/>
    <mergeCell ref="A6:C6"/>
    <mergeCell ref="A5:C5"/>
    <mergeCell ref="A4:C4"/>
    <mergeCell ref="A9:C9"/>
    <mergeCell ref="A8:C8"/>
    <mergeCell ref="A7:C7"/>
  </mergeCells>
  <phoneticPr fontId="3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F40"/>
  <sheetViews>
    <sheetView zoomScaleNormal="100" workbookViewId="0">
      <selection activeCell="B25" sqref="B25:AA25"/>
    </sheetView>
  </sheetViews>
  <sheetFormatPr defaultRowHeight="12.75" x14ac:dyDescent="0.2"/>
  <cols>
    <col min="1" max="1" width="4.140625" style="50" customWidth="1"/>
    <col min="2" max="2" width="53.42578125" style="50" customWidth="1"/>
    <col min="3" max="3" width="14.5703125" style="50" customWidth="1"/>
    <col min="4" max="4" width="15" style="50" customWidth="1"/>
    <col min="5" max="16384" width="9.140625" style="50"/>
  </cols>
  <sheetData>
    <row r="1" spans="1:6" x14ac:dyDescent="0.2">
      <c r="A1" s="49"/>
      <c r="B1" s="684" t="s">
        <v>523</v>
      </c>
      <c r="C1" s="684"/>
    </row>
    <row r="2" spans="1:6" ht="25.5" customHeight="1" thickBot="1" x14ac:dyDescent="0.25">
      <c r="A2" s="49"/>
      <c r="B2" s="685" t="s">
        <v>426</v>
      </c>
      <c r="C2" s="685"/>
      <c r="D2" s="451" t="s">
        <v>155</v>
      </c>
    </row>
    <row r="3" spans="1:6" ht="41.25" customHeight="1" x14ac:dyDescent="0.2">
      <c r="A3" s="505" t="s">
        <v>7</v>
      </c>
      <c r="B3" s="57" t="s">
        <v>156</v>
      </c>
      <c r="C3" s="510" t="s">
        <v>329</v>
      </c>
      <c r="D3" s="511" t="s">
        <v>424</v>
      </c>
      <c r="F3" s="592"/>
    </row>
    <row r="4" spans="1:6" ht="12" customHeight="1" x14ac:dyDescent="0.2">
      <c r="A4" s="506"/>
      <c r="B4" s="512" t="s">
        <v>8</v>
      </c>
      <c r="C4" s="488"/>
      <c r="D4" s="192"/>
    </row>
    <row r="5" spans="1:6" ht="12" customHeight="1" x14ac:dyDescent="0.2">
      <c r="A5" s="507" t="s">
        <v>115</v>
      </c>
      <c r="B5" s="513" t="s">
        <v>9</v>
      </c>
      <c r="C5" s="489">
        <f>SUM(C6:C14)</f>
        <v>3881407</v>
      </c>
      <c r="D5" s="490">
        <f>SUM(D6:D14)</f>
        <v>3897327</v>
      </c>
    </row>
    <row r="6" spans="1:6" ht="12" customHeight="1" x14ac:dyDescent="0.2">
      <c r="A6" s="507"/>
      <c r="B6" s="181" t="s">
        <v>10</v>
      </c>
      <c r="C6" s="491">
        <f>'5.2 Önkormányzat kiadása (3)'!C5</f>
        <v>125414</v>
      </c>
      <c r="D6" s="492">
        <f>'5.2 Önkormányzat kiadása (3)'!D5</f>
        <v>124959</v>
      </c>
    </row>
    <row r="7" spans="1:6" ht="12" customHeight="1" x14ac:dyDescent="0.2">
      <c r="A7" s="689"/>
      <c r="B7" s="181" t="s">
        <v>11</v>
      </c>
      <c r="C7" s="491">
        <f>'5.2 Önkormányzat kiadása (3)'!C6</f>
        <v>24893</v>
      </c>
      <c r="D7" s="492">
        <f>'5.2 Önkormányzat kiadása (3)'!D6</f>
        <v>24893</v>
      </c>
    </row>
    <row r="8" spans="1:6" ht="12" customHeight="1" x14ac:dyDescent="0.2">
      <c r="A8" s="689"/>
      <c r="B8" s="181" t="s">
        <v>12</v>
      </c>
      <c r="C8" s="182">
        <f>'5.2 Önkormányzat kiadása (3)'!C28</f>
        <v>534156</v>
      </c>
      <c r="D8" s="493">
        <f>'5.2 Önkormányzat kiadása (3)'!D28</f>
        <v>549379</v>
      </c>
    </row>
    <row r="9" spans="1:6" ht="12" customHeight="1" x14ac:dyDescent="0.2">
      <c r="A9" s="689"/>
      <c r="B9" s="181" t="s">
        <v>18</v>
      </c>
      <c r="C9" s="182">
        <f>'5.2 Önkormányzat kiadása (3)'!C41</f>
        <v>31500</v>
      </c>
      <c r="D9" s="493">
        <f>'5.2 Önkormányzat kiadása (3)'!D41</f>
        <v>31500</v>
      </c>
    </row>
    <row r="10" spans="1:6" ht="12" customHeight="1" x14ac:dyDescent="0.2">
      <c r="A10" s="689"/>
      <c r="B10" s="181" t="s">
        <v>20</v>
      </c>
      <c r="C10" s="182">
        <f>'5.2 Önkormányzat kiadása (3)'!C76</f>
        <v>646511</v>
      </c>
      <c r="D10" s="493">
        <f>'5.2 Önkormányzat kiadása (3)'!D76</f>
        <v>637408</v>
      </c>
    </row>
    <row r="11" spans="1:6" ht="12" customHeight="1" x14ac:dyDescent="0.2">
      <c r="A11" s="689"/>
      <c r="B11" s="181" t="s">
        <v>21</v>
      </c>
      <c r="C11" s="182">
        <f>'5.2 Önkormányzat kiadása (3)'!C82</f>
        <v>3000</v>
      </c>
      <c r="D11" s="493">
        <f>'5.2 Önkormányzat kiadása (3)'!D82</f>
        <v>3000</v>
      </c>
    </row>
    <row r="12" spans="1:6" ht="12" customHeight="1" x14ac:dyDescent="0.2">
      <c r="A12" s="689"/>
      <c r="B12" s="181" t="s">
        <v>22</v>
      </c>
      <c r="C12" s="182">
        <f>'5.2 Önkormányzat kiadása (3)'!C78</f>
        <v>1867016</v>
      </c>
      <c r="D12" s="493">
        <f>'5.2 Önkormányzat kiadása (3)'!D78</f>
        <v>1877161</v>
      </c>
    </row>
    <row r="13" spans="1:6" ht="12" customHeight="1" x14ac:dyDescent="0.2">
      <c r="A13" s="689"/>
      <c r="B13" s="181" t="s">
        <v>23</v>
      </c>
      <c r="C13" s="182">
        <f>'5.2 Önkormányzat kiadása (3)'!C79</f>
        <v>522548</v>
      </c>
      <c r="D13" s="493">
        <f>'5.2 Önkormányzat kiadása (3)'!D79</f>
        <v>522658</v>
      </c>
    </row>
    <row r="14" spans="1:6" ht="12" customHeight="1" x14ac:dyDescent="0.2">
      <c r="A14" s="508"/>
      <c r="B14" s="514" t="s">
        <v>301</v>
      </c>
      <c r="C14" s="182">
        <f>'5.2 Önkormányzat kiadása (3)'!C85+'5.2 Önkormányzat kiadása (3)'!C87+'5.2 Önkormányzat kiadása (3)'!C84</f>
        <v>126369</v>
      </c>
      <c r="D14" s="493">
        <f>'5.2 Önkormányzat kiadása (3)'!D85+'5.2 Önkormányzat kiadása (3)'!D87+'5.2 Önkormányzat kiadása (3)'!D84</f>
        <v>126369</v>
      </c>
      <c r="E14" s="59"/>
    </row>
    <row r="15" spans="1:6" ht="12" customHeight="1" x14ac:dyDescent="0.2">
      <c r="A15" s="507" t="s">
        <v>116</v>
      </c>
      <c r="B15" s="513" t="s">
        <v>199</v>
      </c>
      <c r="C15" s="494">
        <f>C16+C17+C18+C19</f>
        <v>401331</v>
      </c>
      <c r="D15" s="495">
        <f>D16+D17+D18+D19</f>
        <v>401854</v>
      </c>
    </row>
    <row r="16" spans="1:6" ht="12" customHeight="1" x14ac:dyDescent="0.2">
      <c r="A16" s="689"/>
      <c r="B16" s="181" t="s">
        <v>13</v>
      </c>
      <c r="C16" s="496">
        <f>'2.Tájékoztató kimutatás (2)'!AB5</f>
        <v>244002</v>
      </c>
      <c r="D16" s="497">
        <f>'2.Tájékoztató kimutatás (2)'!AC5</f>
        <v>244431</v>
      </c>
    </row>
    <row r="17" spans="1:5" ht="12" customHeight="1" x14ac:dyDescent="0.2">
      <c r="A17" s="689"/>
      <c r="B17" s="181" t="s">
        <v>14</v>
      </c>
      <c r="C17" s="496">
        <f>'2.Tájékoztató kimutatás (2)'!AB6</f>
        <v>57155</v>
      </c>
      <c r="D17" s="497">
        <f>'2.Tájékoztató kimutatás (2)'!AC6</f>
        <v>57249</v>
      </c>
    </row>
    <row r="18" spans="1:5" ht="12" customHeight="1" x14ac:dyDescent="0.2">
      <c r="A18" s="689"/>
      <c r="B18" s="181" t="s">
        <v>15</v>
      </c>
      <c r="C18" s="496">
        <f>'2.Tájékoztató kimutatás (2)'!AB27</f>
        <v>70342</v>
      </c>
      <c r="D18" s="497">
        <f>'2.Tájékoztató kimutatás (2)'!AC27</f>
        <v>70342</v>
      </c>
    </row>
    <row r="19" spans="1:5" ht="12" customHeight="1" x14ac:dyDescent="0.2">
      <c r="A19" s="508"/>
      <c r="B19" s="181" t="s">
        <v>412</v>
      </c>
      <c r="C19" s="496">
        <v>29832</v>
      </c>
      <c r="D19" s="497">
        <v>29832</v>
      </c>
    </row>
    <row r="20" spans="1:5" ht="12" customHeight="1" x14ac:dyDescent="0.2">
      <c r="A20" s="507" t="s">
        <v>117</v>
      </c>
      <c r="B20" s="513" t="s">
        <v>16</v>
      </c>
      <c r="C20" s="499">
        <f>C21+C22+C23+C24+C25</f>
        <v>529291</v>
      </c>
      <c r="D20" s="500">
        <f>D21+D22+D23+D24+D25</f>
        <v>531729</v>
      </c>
    </row>
    <row r="21" spans="1:5" ht="12" customHeight="1" x14ac:dyDescent="0.2">
      <c r="A21" s="689" t="s">
        <v>17</v>
      </c>
      <c r="B21" s="181" t="s">
        <v>13</v>
      </c>
      <c r="C21" s="496">
        <f>'4.Intézményi kiadások (2)'!B11</f>
        <v>176521</v>
      </c>
      <c r="D21" s="497">
        <f>'4.Intézményi kiadások (2)'!C11</f>
        <v>178198</v>
      </c>
    </row>
    <row r="22" spans="1:5" ht="12" customHeight="1" x14ac:dyDescent="0.2">
      <c r="A22" s="689"/>
      <c r="B22" s="181" t="s">
        <v>14</v>
      </c>
      <c r="C22" s="496">
        <f>'4.Intézményi kiadások (2)'!D11</f>
        <v>38942</v>
      </c>
      <c r="D22" s="497">
        <f>'4.Intézményi kiadások (2)'!F11</f>
        <v>39312</v>
      </c>
    </row>
    <row r="23" spans="1:5" ht="12" customHeight="1" x14ac:dyDescent="0.2">
      <c r="A23" s="689"/>
      <c r="B23" s="181" t="s">
        <v>15</v>
      </c>
      <c r="C23" s="496">
        <f>'4.Intézményi kiadások (2)'!G11</f>
        <v>300656</v>
      </c>
      <c r="D23" s="497">
        <f>'4.Intézményi kiadások (2)'!H11</f>
        <v>301047</v>
      </c>
    </row>
    <row r="24" spans="1:5" ht="12" customHeight="1" x14ac:dyDescent="0.2">
      <c r="A24" s="689"/>
      <c r="B24" s="181" t="s">
        <v>24</v>
      </c>
      <c r="C24" s="496">
        <f>'4.Intézményi kiadások (2)'!B22</f>
        <v>11013</v>
      </c>
      <c r="D24" s="497">
        <f>'4.Intézményi kiadások (2)'!C22</f>
        <v>11013</v>
      </c>
    </row>
    <row r="25" spans="1:5" ht="12" customHeight="1" x14ac:dyDescent="0.2">
      <c r="A25" s="508"/>
      <c r="B25" s="181" t="s">
        <v>23</v>
      </c>
      <c r="C25" s="496">
        <f>'4.Intézményi kiadások (2)'!D22</f>
        <v>2159</v>
      </c>
      <c r="D25" s="497">
        <f>'4.Intézményi kiadások (2)'!F22</f>
        <v>2159</v>
      </c>
    </row>
    <row r="26" spans="1:5" ht="12" customHeight="1" x14ac:dyDescent="0.2">
      <c r="A26" s="509"/>
      <c r="B26" s="515" t="s">
        <v>19</v>
      </c>
      <c r="C26" s="501">
        <f>C20+C15+C5</f>
        <v>4812029</v>
      </c>
      <c r="D26" s="502">
        <f>D20+D15+D5</f>
        <v>4830910</v>
      </c>
      <c r="E26" s="59"/>
    </row>
    <row r="27" spans="1:5" ht="12" customHeight="1" x14ac:dyDescent="0.2">
      <c r="A27" s="686"/>
      <c r="B27" s="181" t="s">
        <v>13</v>
      </c>
      <c r="C27" s="182">
        <f t="shared" ref="C27:D29" si="0">C16+C21+C6</f>
        <v>545937</v>
      </c>
      <c r="D27" s="493">
        <f t="shared" si="0"/>
        <v>547588</v>
      </c>
    </row>
    <row r="28" spans="1:5" ht="12" customHeight="1" x14ac:dyDescent="0.2">
      <c r="A28" s="687"/>
      <c r="B28" s="181" t="s">
        <v>14</v>
      </c>
      <c r="C28" s="182">
        <f t="shared" si="0"/>
        <v>120990</v>
      </c>
      <c r="D28" s="493">
        <f t="shared" si="0"/>
        <v>121454</v>
      </c>
      <c r="E28" s="59"/>
    </row>
    <row r="29" spans="1:5" ht="12" customHeight="1" x14ac:dyDescent="0.2">
      <c r="A29" s="687"/>
      <c r="B29" s="181" t="s">
        <v>15</v>
      </c>
      <c r="C29" s="182">
        <f t="shared" si="0"/>
        <v>905154</v>
      </c>
      <c r="D29" s="493">
        <f t="shared" si="0"/>
        <v>920768</v>
      </c>
      <c r="E29" s="59"/>
    </row>
    <row r="30" spans="1:5" ht="12" customHeight="1" x14ac:dyDescent="0.2">
      <c r="A30" s="687"/>
      <c r="B30" s="181" t="s">
        <v>18</v>
      </c>
      <c r="C30" s="182">
        <f>C9</f>
        <v>31500</v>
      </c>
      <c r="D30" s="493">
        <f>D9</f>
        <v>31500</v>
      </c>
      <c r="E30" s="59"/>
    </row>
    <row r="31" spans="1:5" ht="12" customHeight="1" x14ac:dyDescent="0.2">
      <c r="A31" s="687"/>
      <c r="B31" s="181" t="s">
        <v>20</v>
      </c>
      <c r="C31" s="182">
        <f>C10</f>
        <v>646511</v>
      </c>
      <c r="D31" s="493">
        <f>D10</f>
        <v>637408</v>
      </c>
      <c r="E31" s="59"/>
    </row>
    <row r="32" spans="1:5" ht="12" customHeight="1" x14ac:dyDescent="0.2">
      <c r="A32" s="687"/>
      <c r="B32" s="181" t="s">
        <v>412</v>
      </c>
      <c r="C32" s="182">
        <f>C19</f>
        <v>29832</v>
      </c>
      <c r="D32" s="493">
        <f>D19</f>
        <v>29832</v>
      </c>
      <c r="E32" s="59"/>
    </row>
    <row r="33" spans="1:5" ht="12" customHeight="1" x14ac:dyDescent="0.2">
      <c r="A33" s="687"/>
      <c r="B33" s="181" t="s">
        <v>415</v>
      </c>
      <c r="C33" s="182">
        <f>C11</f>
        <v>3000</v>
      </c>
      <c r="D33" s="493">
        <f>D11</f>
        <v>3000</v>
      </c>
      <c r="E33" s="59"/>
    </row>
    <row r="34" spans="1:5" ht="12" customHeight="1" x14ac:dyDescent="0.2">
      <c r="A34" s="687"/>
      <c r="B34" s="181" t="s">
        <v>22</v>
      </c>
      <c r="C34" s="182">
        <f>C12+C24</f>
        <v>1878029</v>
      </c>
      <c r="D34" s="493">
        <f>D12+D24</f>
        <v>1888174</v>
      </c>
      <c r="E34" s="59"/>
    </row>
    <row r="35" spans="1:5" ht="12" customHeight="1" x14ac:dyDescent="0.2">
      <c r="A35" s="687"/>
      <c r="B35" s="181" t="s">
        <v>23</v>
      </c>
      <c r="C35" s="182">
        <f>C13+C25</f>
        <v>524707</v>
      </c>
      <c r="D35" s="493">
        <f>D13+D25</f>
        <v>524817</v>
      </c>
      <c r="E35" s="59"/>
    </row>
    <row r="36" spans="1:5" ht="13.5" thickBot="1" x14ac:dyDescent="0.25">
      <c r="A36" s="688"/>
      <c r="B36" s="516" t="s">
        <v>301</v>
      </c>
      <c r="C36" s="517">
        <f>C14</f>
        <v>126369</v>
      </c>
      <c r="D36" s="518">
        <f>D14</f>
        <v>126369</v>
      </c>
    </row>
    <row r="37" spans="1:5" x14ac:dyDescent="0.2">
      <c r="C37" s="63"/>
      <c r="D37" s="59"/>
    </row>
    <row r="38" spans="1:5" x14ac:dyDescent="0.2">
      <c r="C38" s="59"/>
    </row>
    <row r="40" spans="1:5" x14ac:dyDescent="0.2">
      <c r="C40" s="59"/>
    </row>
  </sheetData>
  <mergeCells count="6">
    <mergeCell ref="A27:A36"/>
    <mergeCell ref="B1:C1"/>
    <mergeCell ref="B2:C2"/>
    <mergeCell ref="A21:A24"/>
    <mergeCell ref="A7:A13"/>
    <mergeCell ref="A16:A18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1"/>
  <sheetViews>
    <sheetView zoomScaleNormal="100" workbookViewId="0">
      <selection activeCell="B25" sqref="B25:AA25"/>
    </sheetView>
  </sheetViews>
  <sheetFormatPr defaultRowHeight="12.75" x14ac:dyDescent="0.2"/>
  <cols>
    <col min="1" max="1" width="18.7109375" style="50" customWidth="1"/>
    <col min="2" max="2" width="20.42578125" style="50" customWidth="1"/>
    <col min="3" max="3" width="19.85546875" style="50" customWidth="1"/>
    <col min="4" max="4" width="16.85546875" style="50" customWidth="1"/>
    <col min="5" max="5" width="20.28515625" style="50" customWidth="1"/>
    <col min="6" max="6" width="19.85546875" style="50" customWidth="1"/>
    <col min="7" max="16384" width="9.140625" style="50"/>
  </cols>
  <sheetData>
    <row r="1" spans="1:15" ht="17.25" customHeight="1" x14ac:dyDescent="0.2">
      <c r="A1" s="734" t="s">
        <v>536</v>
      </c>
      <c r="B1" s="784"/>
      <c r="C1" s="784"/>
      <c r="D1" s="784"/>
      <c r="E1" s="784"/>
      <c r="F1" s="784"/>
      <c r="G1" s="784"/>
    </row>
    <row r="2" spans="1:15" ht="16.5" customHeight="1" thickBot="1" x14ac:dyDescent="0.25">
      <c r="A2" s="734" t="s">
        <v>337</v>
      </c>
      <c r="B2" s="784"/>
      <c r="C2" s="784"/>
      <c r="D2" s="784"/>
      <c r="E2" s="784"/>
      <c r="F2" s="784"/>
      <c r="G2" s="784"/>
      <c r="H2" s="66"/>
      <c r="I2" s="66"/>
      <c r="J2" s="66"/>
      <c r="K2" s="66"/>
      <c r="L2" s="66"/>
      <c r="M2" s="66"/>
      <c r="N2" s="66"/>
      <c r="O2" s="66"/>
    </row>
    <row r="3" spans="1:15" ht="44.25" customHeight="1" thickBot="1" x14ac:dyDescent="0.25">
      <c r="A3" s="152" t="s">
        <v>80</v>
      </c>
      <c r="B3" s="153" t="s">
        <v>81</v>
      </c>
      <c r="C3" s="154" t="s">
        <v>82</v>
      </c>
      <c r="D3" s="154" t="s">
        <v>83</v>
      </c>
      <c r="E3" s="153" t="s">
        <v>84</v>
      </c>
      <c r="F3" s="155" t="s">
        <v>85</v>
      </c>
    </row>
    <row r="4" spans="1:15" ht="44.25" customHeight="1" thickBot="1" x14ac:dyDescent="0.25">
      <c r="A4" s="217" t="s">
        <v>237</v>
      </c>
      <c r="B4" s="217" t="s">
        <v>238</v>
      </c>
      <c r="C4" s="218"/>
      <c r="D4" s="218"/>
      <c r="E4" s="156" t="s">
        <v>88</v>
      </c>
      <c r="F4" s="218">
        <v>8915</v>
      </c>
    </row>
    <row r="5" spans="1:15" ht="45.75" customHeight="1" thickBot="1" x14ac:dyDescent="0.25">
      <c r="A5" s="156" t="s">
        <v>86</v>
      </c>
      <c r="B5" s="156" t="s">
        <v>87</v>
      </c>
      <c r="C5" s="156"/>
      <c r="D5" s="156"/>
      <c r="E5" s="156" t="s">
        <v>88</v>
      </c>
      <c r="F5" s="157">
        <v>34588</v>
      </c>
    </row>
    <row r="6" spans="1:15" ht="42.75" customHeight="1" thickBot="1" x14ac:dyDescent="0.25">
      <c r="A6" s="156" t="s">
        <v>198</v>
      </c>
      <c r="B6" s="156" t="s">
        <v>89</v>
      </c>
      <c r="C6" s="156"/>
      <c r="D6" s="156"/>
      <c r="E6" s="156" t="s">
        <v>88</v>
      </c>
      <c r="F6" s="157">
        <v>80218</v>
      </c>
    </row>
    <row r="7" spans="1:15" ht="37.5" customHeight="1" thickBot="1" x14ac:dyDescent="0.25">
      <c r="A7" s="156" t="s">
        <v>9</v>
      </c>
      <c r="B7" s="156" t="s">
        <v>64</v>
      </c>
      <c r="C7" s="156"/>
      <c r="D7" s="156"/>
      <c r="E7" s="156" t="s">
        <v>88</v>
      </c>
      <c r="F7" s="157">
        <v>4500</v>
      </c>
    </row>
    <row r="8" spans="1:15" ht="39.75" customHeight="1" thickBot="1" x14ac:dyDescent="0.25">
      <c r="A8" s="156" t="s">
        <v>9</v>
      </c>
      <c r="B8" s="156" t="s">
        <v>90</v>
      </c>
      <c r="C8" s="156"/>
      <c r="D8" s="156"/>
      <c r="E8" s="218" t="s">
        <v>308</v>
      </c>
      <c r="F8" s="157">
        <v>7355</v>
      </c>
    </row>
    <row r="9" spans="1:15" ht="40.5" customHeight="1" thickBot="1" x14ac:dyDescent="0.25">
      <c r="A9" s="156" t="s">
        <v>9</v>
      </c>
      <c r="B9" s="156" t="s">
        <v>57</v>
      </c>
      <c r="C9" s="156"/>
      <c r="D9" s="156"/>
      <c r="E9" s="156" t="s">
        <v>88</v>
      </c>
      <c r="F9" s="157">
        <v>600</v>
      </c>
    </row>
    <row r="10" spans="1:15" ht="40.5" customHeight="1" thickBot="1" x14ac:dyDescent="0.25">
      <c r="A10" s="156" t="s">
        <v>91</v>
      </c>
      <c r="B10" s="218" t="s">
        <v>162</v>
      </c>
      <c r="C10" s="156"/>
      <c r="D10" s="156"/>
      <c r="E10" s="218" t="s">
        <v>308</v>
      </c>
      <c r="F10" s="157">
        <v>30145</v>
      </c>
    </row>
    <row r="11" spans="1:15" ht="33" customHeight="1" thickBot="1" x14ac:dyDescent="0.25">
      <c r="A11" s="156" t="s">
        <v>9</v>
      </c>
      <c r="B11" s="156"/>
      <c r="C11" s="156" t="s">
        <v>92</v>
      </c>
      <c r="D11" s="156">
        <v>6000</v>
      </c>
      <c r="E11" s="156"/>
      <c r="F11" s="157"/>
    </row>
    <row r="12" spans="1:15" ht="33" customHeight="1" thickBot="1" x14ac:dyDescent="0.25">
      <c r="A12" s="156" t="s">
        <v>9</v>
      </c>
      <c r="B12" s="156"/>
      <c r="C12" s="156" t="s">
        <v>93</v>
      </c>
      <c r="D12" s="156">
        <v>18400</v>
      </c>
      <c r="E12" s="156"/>
      <c r="F12" s="157"/>
    </row>
    <row r="13" spans="1:15" ht="29.25" customHeight="1" thickBot="1" x14ac:dyDescent="0.25">
      <c r="A13" s="158" t="s">
        <v>149</v>
      </c>
      <c r="B13" s="156"/>
      <c r="C13" s="156"/>
      <c r="D13" s="159">
        <f>SUM(D11:D12)</f>
        <v>24400</v>
      </c>
      <c r="E13" s="156"/>
      <c r="F13" s="160">
        <f>SUM(F4:F12)</f>
        <v>166321</v>
      </c>
    </row>
    <row r="14" spans="1:15" x14ac:dyDescent="0.2">
      <c r="F14" s="59"/>
    </row>
    <row r="24" spans="1:4" x14ac:dyDescent="0.2">
      <c r="A24" s="122"/>
      <c r="B24" s="122"/>
      <c r="C24" s="122"/>
    </row>
    <row r="25" spans="1:4" x14ac:dyDescent="0.2">
      <c r="A25" s="122"/>
      <c r="B25" s="122"/>
      <c r="C25" s="122"/>
    </row>
    <row r="26" spans="1:4" x14ac:dyDescent="0.2">
      <c r="A26" s="122"/>
      <c r="B26" s="122"/>
      <c r="C26" s="122"/>
    </row>
    <row r="27" spans="1:4" x14ac:dyDescent="0.2">
      <c r="A27" s="122"/>
      <c r="B27" s="122"/>
      <c r="C27" s="122"/>
    </row>
    <row r="28" spans="1:4" x14ac:dyDescent="0.2">
      <c r="A28" s="122"/>
      <c r="B28" s="122"/>
      <c r="C28" s="122"/>
    </row>
    <row r="29" spans="1:4" x14ac:dyDescent="0.2">
      <c r="A29" s="122"/>
      <c r="B29" s="122"/>
      <c r="C29" s="122"/>
    </row>
    <row r="30" spans="1:4" x14ac:dyDescent="0.2">
      <c r="A30" s="122"/>
      <c r="B30" s="122"/>
      <c r="C30" s="122"/>
    </row>
    <row r="31" spans="1:4" x14ac:dyDescent="0.2">
      <c r="A31" s="122"/>
      <c r="B31" s="122"/>
      <c r="C31" s="122"/>
      <c r="D31" s="122"/>
    </row>
  </sheetData>
  <mergeCells count="2">
    <mergeCell ref="A2:G2"/>
    <mergeCell ref="A1:G1"/>
  </mergeCells>
  <phoneticPr fontId="34" type="noConversion"/>
  <pageMargins left="0.75" right="0.75" top="1" bottom="1" header="0.5" footer="0.5"/>
  <pageSetup paperSize="9" scale="8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20"/>
  <sheetViews>
    <sheetView zoomScaleNormal="100" workbookViewId="0">
      <selection activeCell="B25" sqref="B25:AA25"/>
    </sheetView>
  </sheetViews>
  <sheetFormatPr defaultColWidth="8" defaultRowHeight="12.75" x14ac:dyDescent="0.2"/>
  <cols>
    <col min="1" max="1" width="10" style="17" customWidth="1"/>
    <col min="2" max="2" width="78.85546875" style="17" customWidth="1"/>
    <col min="3" max="3" width="15.5703125" style="17" customWidth="1"/>
    <col min="4" max="4" width="13.85546875" style="17" customWidth="1"/>
    <col min="5" max="5" width="11.42578125" style="17" customWidth="1"/>
    <col min="6" max="21" width="8" style="17"/>
    <col min="22" max="22" width="29.5703125" style="17" customWidth="1"/>
    <col min="23" max="25" width="8" style="17"/>
    <col min="26" max="26" width="21" style="17" customWidth="1"/>
    <col min="27" max="16384" width="8" style="17"/>
  </cols>
  <sheetData>
    <row r="1" spans="1:5" ht="15" x14ac:dyDescent="0.25">
      <c r="A1" s="45"/>
      <c r="B1" s="46" t="s">
        <v>274</v>
      </c>
    </row>
    <row r="2" spans="1:5" ht="15" x14ac:dyDescent="0.25">
      <c r="A2" s="45"/>
      <c r="B2" s="38" t="s">
        <v>338</v>
      </c>
    </row>
    <row r="3" spans="1:5" ht="15" x14ac:dyDescent="0.25">
      <c r="A3" s="45"/>
      <c r="B3" s="38"/>
      <c r="D3" s="463" t="s">
        <v>155</v>
      </c>
    </row>
    <row r="4" spans="1:5" s="18" customFormat="1" ht="25.5" x14ac:dyDescent="0.2">
      <c r="A4" s="268" t="s">
        <v>0</v>
      </c>
      <c r="B4" s="269" t="s">
        <v>118</v>
      </c>
      <c r="C4" s="461" t="s">
        <v>329</v>
      </c>
      <c r="D4" s="461" t="s">
        <v>329</v>
      </c>
      <c r="E4" s="17"/>
    </row>
    <row r="5" spans="1:5" s="18" customFormat="1" ht="14.25" x14ac:dyDescent="0.2">
      <c r="A5" s="554"/>
      <c r="B5" s="555" t="s">
        <v>462</v>
      </c>
      <c r="C5" s="483">
        <v>330</v>
      </c>
      <c r="D5" s="556">
        <v>330</v>
      </c>
      <c r="E5" s="17"/>
    </row>
    <row r="6" spans="1:5" ht="15" x14ac:dyDescent="0.25">
      <c r="A6" s="47"/>
      <c r="B6" s="189" t="s">
        <v>190</v>
      </c>
      <c r="C6" s="270">
        <v>3400</v>
      </c>
      <c r="D6" s="270">
        <v>3400</v>
      </c>
    </row>
    <row r="7" spans="1:5" ht="15" x14ac:dyDescent="0.25">
      <c r="A7" s="47"/>
      <c r="B7" s="48" t="s">
        <v>1</v>
      </c>
      <c r="C7" s="270">
        <v>400</v>
      </c>
      <c r="D7" s="270">
        <v>400</v>
      </c>
    </row>
    <row r="8" spans="1:5" ht="15" x14ac:dyDescent="0.25">
      <c r="A8" s="47"/>
      <c r="B8" s="48" t="s">
        <v>368</v>
      </c>
      <c r="C8" s="270">
        <v>29832</v>
      </c>
      <c r="D8" s="270">
        <v>29832</v>
      </c>
    </row>
    <row r="9" spans="1:5" s="19" customFormat="1" ht="28.5" customHeight="1" x14ac:dyDescent="0.2">
      <c r="A9" s="796" t="s">
        <v>254</v>
      </c>
      <c r="B9" s="797"/>
      <c r="C9" s="271">
        <f>C6+C7+C8+C5</f>
        <v>33962</v>
      </c>
      <c r="D9" s="271">
        <f>D6+D7+D8+D5</f>
        <v>33962</v>
      </c>
    </row>
    <row r="10" spans="1:5" s="20" customFormat="1" ht="28.5" customHeight="1" x14ac:dyDescent="0.2">
      <c r="A10" s="353"/>
      <c r="B10" s="290" t="s">
        <v>3</v>
      </c>
      <c r="C10" s="272">
        <v>364997</v>
      </c>
      <c r="D10" s="272">
        <v>365520</v>
      </c>
    </row>
    <row r="11" spans="1:5" s="20" customFormat="1" ht="28.5" customHeight="1" x14ac:dyDescent="0.2">
      <c r="A11" s="353"/>
      <c r="B11" s="290" t="s">
        <v>307</v>
      </c>
      <c r="C11" s="272">
        <v>2372</v>
      </c>
      <c r="D11" s="272">
        <v>2372</v>
      </c>
    </row>
    <row r="12" spans="1:5" s="20" customFormat="1" ht="28.5" customHeight="1" x14ac:dyDescent="0.2">
      <c r="A12" s="798" t="s">
        <v>191</v>
      </c>
      <c r="B12" s="799"/>
      <c r="C12" s="272">
        <f>SUM(C10:C11)</f>
        <v>367369</v>
      </c>
      <c r="D12" s="272">
        <f>SUM(D10:D11)</f>
        <v>367892</v>
      </c>
    </row>
    <row r="13" spans="1:5" s="20" customFormat="1" ht="17.25" customHeight="1" x14ac:dyDescent="0.2">
      <c r="A13" s="798" t="s">
        <v>188</v>
      </c>
      <c r="B13" s="799"/>
      <c r="C13" s="273">
        <f>C9+C12</f>
        <v>401331</v>
      </c>
      <c r="D13" s="273">
        <f>D9+D12</f>
        <v>401854</v>
      </c>
    </row>
    <row r="14" spans="1:5" x14ac:dyDescent="0.2">
      <c r="A14" s="170"/>
      <c r="B14" s="170"/>
    </row>
    <row r="15" spans="1:5" x14ac:dyDescent="0.2">
      <c r="A15" s="170"/>
      <c r="B15" s="170"/>
    </row>
    <row r="16" spans="1:5" x14ac:dyDescent="0.2">
      <c r="A16" s="170"/>
      <c r="B16" s="170"/>
    </row>
    <row r="17" spans="1:2" x14ac:dyDescent="0.2">
      <c r="A17" s="170"/>
      <c r="B17" s="170"/>
    </row>
    <row r="18" spans="1:2" x14ac:dyDescent="0.2">
      <c r="A18" s="170"/>
      <c r="B18" s="170"/>
    </row>
    <row r="19" spans="1:2" x14ac:dyDescent="0.2">
      <c r="A19" s="170"/>
      <c r="B19" s="170"/>
    </row>
    <row r="20" spans="1:2" x14ac:dyDescent="0.2">
      <c r="A20" s="170"/>
      <c r="B20" s="170"/>
    </row>
  </sheetData>
  <mergeCells count="3">
    <mergeCell ref="A9:B9"/>
    <mergeCell ref="A13:B13"/>
    <mergeCell ref="A12:B12"/>
  </mergeCells>
  <phoneticPr fontId="0" type="noConversion"/>
  <pageMargins left="0.74803149606299213" right="0.74803149606299213" top="1.1023622047244095" bottom="0.98425196850393704" header="0.51181102362204722" footer="0.51181102362204722"/>
  <pageSetup paperSize="9" scale="74" orientation="portrait" verticalDpi="300" r:id="rId1"/>
  <headerFooter alignWithMargins="0">
    <oddHeader xml:space="preserve">&amp;R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34"/>
  <sheetViews>
    <sheetView topLeftCell="B7" zoomScaleNormal="100" zoomScaleSheetLayoutView="100" workbookViewId="0">
      <selection activeCell="B25" sqref="B25:AA25"/>
    </sheetView>
  </sheetViews>
  <sheetFormatPr defaultRowHeight="12.75" x14ac:dyDescent="0.2"/>
  <cols>
    <col min="1" max="1" width="9.140625" style="219" customWidth="1"/>
    <col min="2" max="23" width="2.7109375" style="219" customWidth="1"/>
    <col min="24" max="24" width="29.5703125" style="219" customWidth="1"/>
    <col min="25" max="27" width="2.7109375" style="219" hidden="1" customWidth="1"/>
    <col min="28" max="28" width="21" style="219" customWidth="1"/>
    <col min="29" max="29" width="19.140625" style="219" customWidth="1"/>
    <col min="30" max="36" width="2.7109375" style="219" customWidth="1"/>
    <col min="37" max="16384" width="9.140625" style="219"/>
  </cols>
  <sheetData>
    <row r="1" spans="1:41" x14ac:dyDescent="0.2">
      <c r="B1" s="704" t="s">
        <v>273</v>
      </c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  <c r="T1" s="704"/>
      <c r="U1" s="704"/>
      <c r="V1" s="704"/>
      <c r="W1" s="704"/>
      <c r="X1" s="704"/>
      <c r="Y1" s="704"/>
      <c r="Z1" s="704"/>
      <c r="AA1" s="704"/>
    </row>
    <row r="2" spans="1:41" ht="25.5" customHeight="1" x14ac:dyDescent="0.2">
      <c r="A2" s="229"/>
      <c r="B2" s="705" t="s">
        <v>339</v>
      </c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  <c r="AA2" s="705"/>
    </row>
    <row r="3" spans="1:41" ht="15.95" customHeight="1" thickBot="1" x14ac:dyDescent="0.25">
      <c r="A3" s="229"/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3"/>
      <c r="U3" s="803"/>
      <c r="V3" s="803"/>
      <c r="W3" s="803"/>
      <c r="X3" s="803"/>
      <c r="Y3" s="803"/>
      <c r="Z3" s="803"/>
      <c r="AA3" s="803"/>
      <c r="AC3" s="462" t="s">
        <v>155</v>
      </c>
    </row>
    <row r="4" spans="1:41" ht="41.25" customHeight="1" thickBot="1" x14ac:dyDescent="0.25">
      <c r="A4" s="267" t="s">
        <v>171</v>
      </c>
      <c r="B4" s="804" t="s">
        <v>118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5"/>
      <c r="U4" s="805"/>
      <c r="V4" s="805"/>
      <c r="W4" s="805"/>
      <c r="X4" s="805"/>
      <c r="Y4" s="805"/>
      <c r="Z4" s="805"/>
      <c r="AA4" s="805"/>
      <c r="AB4" s="461" t="s">
        <v>329</v>
      </c>
      <c r="AC4" s="461" t="s">
        <v>424</v>
      </c>
    </row>
    <row r="5" spans="1:41" ht="19.5" customHeight="1" x14ac:dyDescent="0.2">
      <c r="A5" s="221">
        <v>1</v>
      </c>
      <c r="B5" s="806" t="s">
        <v>152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806"/>
      <c r="O5" s="806"/>
      <c r="P5" s="806"/>
      <c r="Q5" s="806"/>
      <c r="R5" s="806"/>
      <c r="S5" s="806"/>
      <c r="T5" s="806"/>
      <c r="U5" s="806"/>
      <c r="V5" s="806"/>
      <c r="W5" s="806"/>
      <c r="X5" s="806"/>
      <c r="Y5" s="806"/>
      <c r="Z5" s="806"/>
      <c r="AA5" s="806"/>
      <c r="AB5" s="274">
        <v>244002</v>
      </c>
      <c r="AC5" s="274">
        <v>244431</v>
      </c>
    </row>
    <row r="6" spans="1:41" s="228" customFormat="1" ht="19.5" customHeight="1" x14ac:dyDescent="0.2">
      <c r="A6" s="221">
        <v>2</v>
      </c>
      <c r="B6" s="800" t="s">
        <v>106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274">
        <v>57155</v>
      </c>
      <c r="AC6" s="274">
        <v>57249</v>
      </c>
      <c r="AK6" s="242"/>
      <c r="AL6" s="242"/>
      <c r="AM6" s="242"/>
      <c r="AN6" s="242"/>
      <c r="AO6" s="242"/>
    </row>
    <row r="7" spans="1:41" ht="19.5" customHeight="1" x14ac:dyDescent="0.2">
      <c r="A7" s="221">
        <v>3</v>
      </c>
      <c r="B7" s="801" t="s">
        <v>257</v>
      </c>
      <c r="C7" s="801"/>
      <c r="D7" s="801"/>
      <c r="E7" s="801"/>
      <c r="F7" s="801"/>
      <c r="G7" s="801"/>
      <c r="H7" s="801"/>
      <c r="I7" s="801"/>
      <c r="J7" s="801"/>
      <c r="K7" s="801"/>
      <c r="L7" s="801"/>
      <c r="M7" s="801"/>
      <c r="N7" s="801"/>
      <c r="O7" s="801"/>
      <c r="P7" s="801"/>
      <c r="Q7" s="801"/>
      <c r="R7" s="801"/>
      <c r="S7" s="801"/>
      <c r="T7" s="801"/>
      <c r="U7" s="801"/>
      <c r="V7" s="801"/>
      <c r="W7" s="801"/>
      <c r="X7" s="801"/>
      <c r="Y7" s="801"/>
      <c r="Z7" s="801"/>
      <c r="AA7" s="801"/>
      <c r="AB7" s="224">
        <v>700</v>
      </c>
      <c r="AC7" s="224">
        <v>700</v>
      </c>
      <c r="AK7" s="706"/>
      <c r="AL7" s="706"/>
      <c r="AM7" s="706"/>
      <c r="AN7" s="706"/>
      <c r="AO7" s="229"/>
    </row>
    <row r="8" spans="1:41" ht="19.5" customHeight="1" x14ac:dyDescent="0.2">
      <c r="A8" s="221">
        <v>4</v>
      </c>
      <c r="B8" s="801" t="s">
        <v>258</v>
      </c>
      <c r="C8" s="801"/>
      <c r="D8" s="801"/>
      <c r="E8" s="801"/>
      <c r="F8" s="801"/>
      <c r="G8" s="801"/>
      <c r="H8" s="801"/>
      <c r="I8" s="801"/>
      <c r="J8" s="801"/>
      <c r="K8" s="801"/>
      <c r="L8" s="801"/>
      <c r="M8" s="801"/>
      <c r="N8" s="801"/>
      <c r="O8" s="801"/>
      <c r="P8" s="801"/>
      <c r="Q8" s="801"/>
      <c r="R8" s="801"/>
      <c r="S8" s="801"/>
      <c r="T8" s="801"/>
      <c r="U8" s="801"/>
      <c r="V8" s="801"/>
      <c r="W8" s="801"/>
      <c r="X8" s="801"/>
      <c r="Y8" s="801"/>
      <c r="Z8" s="801"/>
      <c r="AA8" s="801"/>
      <c r="AB8" s="224">
        <v>6000</v>
      </c>
      <c r="AC8" s="224">
        <v>6000</v>
      </c>
      <c r="AK8" s="229"/>
      <c r="AL8" s="229"/>
      <c r="AM8" s="229"/>
      <c r="AN8" s="229"/>
      <c r="AO8" s="229"/>
    </row>
    <row r="9" spans="1:41" ht="19.5" customHeight="1" x14ac:dyDescent="0.2">
      <c r="A9" s="221">
        <v>5</v>
      </c>
      <c r="B9" s="800" t="s">
        <v>5</v>
      </c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  <c r="X9" s="800"/>
      <c r="Y9" s="800"/>
      <c r="Z9" s="800"/>
      <c r="AA9" s="800"/>
      <c r="AB9" s="275">
        <f>AB7+AB8</f>
        <v>6700</v>
      </c>
      <c r="AC9" s="275">
        <f>AC7+AC8</f>
        <v>6700</v>
      </c>
    </row>
    <row r="10" spans="1:41" ht="19.5" customHeight="1" x14ac:dyDescent="0.2">
      <c r="A10" s="221">
        <v>6</v>
      </c>
      <c r="B10" s="801" t="s">
        <v>259</v>
      </c>
      <c r="C10" s="801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801"/>
      <c r="O10" s="801"/>
      <c r="P10" s="801"/>
      <c r="Q10" s="801"/>
      <c r="R10" s="801"/>
      <c r="S10" s="801"/>
      <c r="T10" s="801"/>
      <c r="U10" s="801"/>
      <c r="V10" s="801"/>
      <c r="W10" s="801"/>
      <c r="X10" s="801"/>
      <c r="Y10" s="801"/>
      <c r="Z10" s="801"/>
      <c r="AA10" s="801"/>
      <c r="AB10" s="224">
        <v>6500</v>
      </c>
      <c r="AC10" s="224">
        <v>6500</v>
      </c>
    </row>
    <row r="11" spans="1:41" ht="19.5" customHeight="1" x14ac:dyDescent="0.2">
      <c r="A11" s="221">
        <v>7</v>
      </c>
      <c r="B11" s="801" t="s">
        <v>275</v>
      </c>
      <c r="C11" s="801"/>
      <c r="D11" s="801"/>
      <c r="E11" s="801"/>
      <c r="F11" s="801"/>
      <c r="G11" s="801"/>
      <c r="H11" s="801"/>
      <c r="I11" s="801"/>
      <c r="J11" s="801"/>
      <c r="K11" s="801"/>
      <c r="L11" s="801"/>
      <c r="M11" s="801"/>
      <c r="N11" s="801"/>
      <c r="O11" s="801"/>
      <c r="P11" s="801"/>
      <c r="Q11" s="801"/>
      <c r="R11" s="801"/>
      <c r="S11" s="801"/>
      <c r="T11" s="801"/>
      <c r="U11" s="801"/>
      <c r="V11" s="801"/>
      <c r="W11" s="801"/>
      <c r="X11" s="801"/>
      <c r="Y11" s="801"/>
      <c r="Z11" s="801"/>
      <c r="AA11" s="801"/>
      <c r="AB11" s="224">
        <v>3200</v>
      </c>
      <c r="AC11" s="224">
        <v>3200</v>
      </c>
    </row>
    <row r="12" spans="1:41" ht="19.5" customHeight="1" x14ac:dyDescent="0.2">
      <c r="A12" s="221">
        <v>8</v>
      </c>
      <c r="B12" s="800" t="s">
        <v>249</v>
      </c>
      <c r="C12" s="800"/>
      <c r="D12" s="800"/>
      <c r="E12" s="800"/>
      <c r="F12" s="800"/>
      <c r="G12" s="800"/>
      <c r="H12" s="800"/>
      <c r="I12" s="800"/>
      <c r="J12" s="800"/>
      <c r="K12" s="800"/>
      <c r="L12" s="800"/>
      <c r="M12" s="800"/>
      <c r="N12" s="800"/>
      <c r="O12" s="800"/>
      <c r="P12" s="800"/>
      <c r="Q12" s="800"/>
      <c r="R12" s="800"/>
      <c r="S12" s="800"/>
      <c r="T12" s="800"/>
      <c r="U12" s="800"/>
      <c r="V12" s="800"/>
      <c r="W12" s="800"/>
      <c r="X12" s="800"/>
      <c r="Y12" s="800"/>
      <c r="Z12" s="800"/>
      <c r="AA12" s="800"/>
      <c r="AB12" s="274">
        <f>AB10+AB11</f>
        <v>9700</v>
      </c>
      <c r="AC12" s="274">
        <f>AC10+AC11</f>
        <v>9700</v>
      </c>
    </row>
    <row r="13" spans="1:41" ht="19.5" customHeight="1" x14ac:dyDescent="0.2">
      <c r="A13" s="221">
        <v>9</v>
      </c>
      <c r="B13" s="801" t="s">
        <v>260</v>
      </c>
      <c r="C13" s="801"/>
      <c r="D13" s="801"/>
      <c r="E13" s="801"/>
      <c r="F13" s="801"/>
      <c r="G13" s="801"/>
      <c r="H13" s="801"/>
      <c r="I13" s="801"/>
      <c r="J13" s="801"/>
      <c r="K13" s="801"/>
      <c r="L13" s="801"/>
      <c r="M13" s="801"/>
      <c r="N13" s="801"/>
      <c r="O13" s="801"/>
      <c r="P13" s="801"/>
      <c r="Q13" s="801"/>
      <c r="R13" s="801"/>
      <c r="S13" s="801"/>
      <c r="T13" s="801"/>
      <c r="U13" s="801"/>
      <c r="V13" s="801"/>
      <c r="W13" s="801"/>
      <c r="X13" s="801"/>
      <c r="Y13" s="801"/>
      <c r="Z13" s="801"/>
      <c r="AA13" s="801"/>
      <c r="AB13" s="224">
        <v>8000</v>
      </c>
      <c r="AC13" s="224">
        <v>8000</v>
      </c>
    </row>
    <row r="14" spans="1:41" ht="19.5" customHeight="1" x14ac:dyDescent="0.2">
      <c r="A14" s="221">
        <v>11</v>
      </c>
      <c r="B14" s="801" t="s">
        <v>261</v>
      </c>
      <c r="C14" s="801"/>
      <c r="D14" s="801"/>
      <c r="E14" s="801"/>
      <c r="F14" s="801"/>
      <c r="G14" s="801"/>
      <c r="H14" s="801"/>
      <c r="I14" s="801"/>
      <c r="J14" s="801"/>
      <c r="K14" s="801"/>
      <c r="L14" s="801"/>
      <c r="M14" s="801"/>
      <c r="N14" s="801"/>
      <c r="O14" s="801"/>
      <c r="P14" s="801"/>
      <c r="Q14" s="801"/>
      <c r="R14" s="801"/>
      <c r="S14" s="801"/>
      <c r="T14" s="801"/>
      <c r="U14" s="801"/>
      <c r="V14" s="801"/>
      <c r="W14" s="801"/>
      <c r="X14" s="801"/>
      <c r="Y14" s="801"/>
      <c r="Z14" s="801"/>
      <c r="AA14" s="801"/>
      <c r="AB14" s="224">
        <v>1000</v>
      </c>
      <c r="AC14" s="224">
        <v>1000</v>
      </c>
    </row>
    <row r="15" spans="1:41" ht="19.5" customHeight="1" x14ac:dyDescent="0.2">
      <c r="A15" s="221">
        <v>12</v>
      </c>
      <c r="B15" s="801" t="s">
        <v>262</v>
      </c>
      <c r="C15" s="801"/>
      <c r="D15" s="801"/>
      <c r="E15" s="801"/>
      <c r="F15" s="801"/>
      <c r="G15" s="801"/>
      <c r="H15" s="801"/>
      <c r="I15" s="801"/>
      <c r="J15" s="801"/>
      <c r="K15" s="801"/>
      <c r="L15" s="801"/>
      <c r="M15" s="801"/>
      <c r="N15" s="801"/>
      <c r="O15" s="801"/>
      <c r="P15" s="801"/>
      <c r="Q15" s="801"/>
      <c r="R15" s="801"/>
      <c r="S15" s="801"/>
      <c r="T15" s="801"/>
      <c r="U15" s="801"/>
      <c r="V15" s="801"/>
      <c r="W15" s="801"/>
      <c r="X15" s="801"/>
      <c r="Y15" s="801"/>
      <c r="Z15" s="801"/>
      <c r="AA15" s="801"/>
      <c r="AB15" s="224">
        <v>2000</v>
      </c>
      <c r="AC15" s="224">
        <v>2000</v>
      </c>
    </row>
    <row r="16" spans="1:41" ht="19.5" customHeight="1" x14ac:dyDescent="0.2">
      <c r="A16" s="221">
        <v>13</v>
      </c>
      <c r="B16" s="802" t="s">
        <v>263</v>
      </c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224">
        <v>1800</v>
      </c>
      <c r="AC16" s="224">
        <v>1800</v>
      </c>
    </row>
    <row r="17" spans="1:29" ht="19.5" customHeight="1" x14ac:dyDescent="0.2">
      <c r="A17" s="221">
        <v>14</v>
      </c>
      <c r="B17" s="802" t="s">
        <v>276</v>
      </c>
      <c r="C17" s="802"/>
      <c r="D17" s="802"/>
      <c r="E17" s="802"/>
      <c r="F17" s="802"/>
      <c r="G17" s="802"/>
      <c r="H17" s="802"/>
      <c r="I17" s="802"/>
      <c r="J17" s="802"/>
      <c r="K17" s="802"/>
      <c r="L17" s="802"/>
      <c r="M17" s="802"/>
      <c r="N17" s="802"/>
      <c r="O17" s="802"/>
      <c r="P17" s="802"/>
      <c r="Q17" s="802"/>
      <c r="R17" s="802"/>
      <c r="S17" s="802"/>
      <c r="T17" s="802"/>
      <c r="U17" s="802"/>
      <c r="V17" s="802"/>
      <c r="W17" s="802"/>
      <c r="X17" s="802"/>
      <c r="Y17" s="802"/>
      <c r="Z17" s="802"/>
      <c r="AA17" s="802"/>
      <c r="AB17" s="224">
        <v>7500</v>
      </c>
      <c r="AC17" s="224">
        <v>7500</v>
      </c>
    </row>
    <row r="18" spans="1:29" ht="19.5" customHeight="1" x14ac:dyDescent="0.2">
      <c r="A18" s="221">
        <v>15</v>
      </c>
      <c r="B18" s="801" t="s">
        <v>277</v>
      </c>
      <c r="C18" s="801"/>
      <c r="D18" s="801"/>
      <c r="E18" s="801"/>
      <c r="F18" s="801"/>
      <c r="G18" s="801"/>
      <c r="H18" s="801"/>
      <c r="I18" s="801"/>
      <c r="J18" s="801"/>
      <c r="K18" s="801"/>
      <c r="L18" s="801"/>
      <c r="M18" s="801"/>
      <c r="N18" s="801"/>
      <c r="O18" s="801"/>
      <c r="P18" s="801"/>
      <c r="Q18" s="801"/>
      <c r="R18" s="801"/>
      <c r="S18" s="801"/>
      <c r="T18" s="801"/>
      <c r="U18" s="801"/>
      <c r="V18" s="801"/>
      <c r="W18" s="801"/>
      <c r="X18" s="801"/>
      <c r="Y18" s="801"/>
      <c r="Z18" s="801"/>
      <c r="AA18" s="801"/>
      <c r="AB18" s="224">
        <v>14000</v>
      </c>
      <c r="AC18" s="224">
        <v>14000</v>
      </c>
    </row>
    <row r="19" spans="1:29" ht="19.5" customHeight="1" x14ac:dyDescent="0.2">
      <c r="A19" s="221">
        <v>16</v>
      </c>
      <c r="B19" s="800" t="s">
        <v>250</v>
      </c>
      <c r="C19" s="800"/>
      <c r="D19" s="800"/>
      <c r="E19" s="800"/>
      <c r="F19" s="800"/>
      <c r="G19" s="800"/>
      <c r="H19" s="800"/>
      <c r="I19" s="800"/>
      <c r="J19" s="800"/>
      <c r="K19" s="800"/>
      <c r="L19" s="800"/>
      <c r="M19" s="800"/>
      <c r="N19" s="800"/>
      <c r="O19" s="800"/>
      <c r="P19" s="800"/>
      <c r="Q19" s="800"/>
      <c r="R19" s="800"/>
      <c r="S19" s="800"/>
      <c r="T19" s="800"/>
      <c r="U19" s="800"/>
      <c r="V19" s="800"/>
      <c r="W19" s="800"/>
      <c r="X19" s="800"/>
      <c r="Y19" s="800"/>
      <c r="Z19" s="800"/>
      <c r="AA19" s="800"/>
      <c r="AB19" s="274">
        <f>AB13+AB14+AB15+AB16+AB17+AB18</f>
        <v>34300</v>
      </c>
      <c r="AC19" s="274">
        <f>AC13+AC14+AC15+AC16+AC17+AC18</f>
        <v>34300</v>
      </c>
    </row>
    <row r="20" spans="1:29" ht="19.5" customHeight="1" x14ac:dyDescent="0.2">
      <c r="A20" s="221">
        <v>17</v>
      </c>
      <c r="B20" s="801" t="s">
        <v>108</v>
      </c>
      <c r="C20" s="801"/>
      <c r="D20" s="801"/>
      <c r="E20" s="801"/>
      <c r="F20" s="801"/>
      <c r="G20" s="801"/>
      <c r="H20" s="801"/>
      <c r="I20" s="801"/>
      <c r="J20" s="801"/>
      <c r="K20" s="801"/>
      <c r="L20" s="801"/>
      <c r="M20" s="801"/>
      <c r="N20" s="801"/>
      <c r="O20" s="801"/>
      <c r="P20" s="801"/>
      <c r="Q20" s="801"/>
      <c r="R20" s="801"/>
      <c r="S20" s="801"/>
      <c r="T20" s="801"/>
      <c r="U20" s="801"/>
      <c r="V20" s="801"/>
      <c r="W20" s="801"/>
      <c r="X20" s="801"/>
      <c r="Y20" s="801"/>
      <c r="Z20" s="801"/>
      <c r="AA20" s="801"/>
      <c r="AB20" s="224">
        <v>1300</v>
      </c>
      <c r="AC20" s="224">
        <v>1114</v>
      </c>
    </row>
    <row r="21" spans="1:29" ht="19.5" customHeight="1" x14ac:dyDescent="0.2">
      <c r="A21" s="221">
        <v>18</v>
      </c>
      <c r="B21" s="801" t="s">
        <v>109</v>
      </c>
      <c r="C21" s="801"/>
      <c r="D21" s="801"/>
      <c r="E21" s="801"/>
      <c r="F21" s="801"/>
      <c r="G21" s="801"/>
      <c r="H21" s="801"/>
      <c r="I21" s="801"/>
      <c r="J21" s="801"/>
      <c r="K21" s="801"/>
      <c r="L21" s="801"/>
      <c r="M21" s="801"/>
      <c r="N21" s="801"/>
      <c r="O21" s="801"/>
      <c r="P21" s="801"/>
      <c r="Q21" s="801"/>
      <c r="R21" s="801"/>
      <c r="S21" s="801"/>
      <c r="T21" s="801"/>
      <c r="U21" s="801"/>
      <c r="V21" s="801"/>
      <c r="W21" s="801"/>
      <c r="X21" s="801"/>
      <c r="Y21" s="801"/>
      <c r="Z21" s="801"/>
      <c r="AA21" s="801"/>
      <c r="AB21" s="224">
        <v>600</v>
      </c>
      <c r="AC21" s="224">
        <v>786</v>
      </c>
    </row>
    <row r="22" spans="1:29" ht="19.5" customHeight="1" x14ac:dyDescent="0.2">
      <c r="A22" s="221">
        <v>19</v>
      </c>
      <c r="B22" s="800" t="s">
        <v>239</v>
      </c>
      <c r="C22" s="800"/>
      <c r="D22" s="800"/>
      <c r="E22" s="800"/>
      <c r="F22" s="800"/>
      <c r="G22" s="800"/>
      <c r="H22" s="800"/>
      <c r="I22" s="800"/>
      <c r="J22" s="800"/>
      <c r="K22" s="800"/>
      <c r="L22" s="800"/>
      <c r="M22" s="800"/>
      <c r="N22" s="800"/>
      <c r="O22" s="800"/>
      <c r="P22" s="800"/>
      <c r="Q22" s="800"/>
      <c r="R22" s="800"/>
      <c r="S22" s="800"/>
      <c r="T22" s="800"/>
      <c r="U22" s="800"/>
      <c r="V22" s="800"/>
      <c r="W22" s="800"/>
      <c r="X22" s="800"/>
      <c r="Y22" s="800"/>
      <c r="Z22" s="800"/>
      <c r="AA22" s="800"/>
      <c r="AB22" s="274">
        <f>AB20+AB21</f>
        <v>1900</v>
      </c>
      <c r="AC22" s="274">
        <f>AC20+AC21</f>
        <v>1900</v>
      </c>
    </row>
    <row r="23" spans="1:29" ht="19.5" customHeight="1" x14ac:dyDescent="0.2">
      <c r="A23" s="221">
        <v>20</v>
      </c>
      <c r="B23" s="801" t="s">
        <v>110</v>
      </c>
      <c r="C23" s="801"/>
      <c r="D23" s="801"/>
      <c r="E23" s="801"/>
      <c r="F23" s="801"/>
      <c r="G23" s="801"/>
      <c r="H23" s="801"/>
      <c r="I23" s="801"/>
      <c r="J23" s="801"/>
      <c r="K23" s="801"/>
      <c r="L23" s="801"/>
      <c r="M23" s="801"/>
      <c r="N23" s="801"/>
      <c r="O23" s="801"/>
      <c r="P23" s="801"/>
      <c r="Q23" s="801"/>
      <c r="R23" s="801"/>
      <c r="S23" s="801"/>
      <c r="T23" s="801"/>
      <c r="U23" s="801"/>
      <c r="V23" s="801"/>
      <c r="W23" s="801"/>
      <c r="X23" s="801"/>
      <c r="Y23" s="801"/>
      <c r="Z23" s="801"/>
      <c r="AA23" s="801"/>
      <c r="AB23" s="276">
        <v>13736</v>
      </c>
      <c r="AC23" s="224">
        <v>13736</v>
      </c>
    </row>
    <row r="24" spans="1:29" ht="19.5" customHeight="1" x14ac:dyDescent="0.2">
      <c r="A24" s="221">
        <v>21</v>
      </c>
      <c r="B24" s="801" t="s">
        <v>111</v>
      </c>
      <c r="C24" s="801"/>
      <c r="D24" s="801"/>
      <c r="E24" s="801"/>
      <c r="F24" s="801"/>
      <c r="G24" s="801"/>
      <c r="H24" s="801"/>
      <c r="I24" s="801"/>
      <c r="J24" s="801"/>
      <c r="K24" s="801"/>
      <c r="L24" s="801"/>
      <c r="M24" s="801"/>
      <c r="N24" s="801"/>
      <c r="O24" s="801"/>
      <c r="P24" s="801"/>
      <c r="Q24" s="801"/>
      <c r="R24" s="801"/>
      <c r="S24" s="801"/>
      <c r="T24" s="801"/>
      <c r="U24" s="801"/>
      <c r="V24" s="801"/>
      <c r="W24" s="801"/>
      <c r="X24" s="801"/>
      <c r="Y24" s="801"/>
      <c r="Z24" s="801"/>
      <c r="AA24" s="801"/>
      <c r="AB24" s="224">
        <v>800</v>
      </c>
      <c r="AC24" s="224">
        <v>800</v>
      </c>
    </row>
    <row r="25" spans="1:29" ht="19.5" customHeight="1" x14ac:dyDescent="0.2">
      <c r="A25" s="221">
        <v>22</v>
      </c>
      <c r="B25" s="801" t="s">
        <v>266</v>
      </c>
      <c r="C25" s="801"/>
      <c r="D25" s="801"/>
      <c r="E25" s="801"/>
      <c r="F25" s="801"/>
      <c r="G25" s="801"/>
      <c r="H25" s="801"/>
      <c r="I25" s="801"/>
      <c r="J25" s="801"/>
      <c r="K25" s="801"/>
      <c r="L25" s="801"/>
      <c r="M25" s="801"/>
      <c r="N25" s="801"/>
      <c r="O25" s="801"/>
      <c r="P25" s="801"/>
      <c r="Q25" s="801"/>
      <c r="R25" s="801"/>
      <c r="S25" s="801"/>
      <c r="T25" s="801"/>
      <c r="U25" s="801"/>
      <c r="V25" s="801"/>
      <c r="W25" s="801"/>
      <c r="X25" s="801"/>
      <c r="Y25" s="801"/>
      <c r="Z25" s="801"/>
      <c r="AA25" s="801"/>
      <c r="AB25" s="224">
        <v>3206</v>
      </c>
      <c r="AC25" s="224">
        <v>3206</v>
      </c>
    </row>
    <row r="26" spans="1:29" ht="19.5" customHeight="1" x14ac:dyDescent="0.2">
      <c r="A26" s="221">
        <v>23</v>
      </c>
      <c r="B26" s="800" t="s">
        <v>251</v>
      </c>
      <c r="C26" s="800"/>
      <c r="D26" s="800"/>
      <c r="E26" s="800"/>
      <c r="F26" s="800"/>
      <c r="G26" s="800"/>
      <c r="H26" s="800"/>
      <c r="I26" s="800"/>
      <c r="J26" s="800"/>
      <c r="K26" s="800"/>
      <c r="L26" s="800"/>
      <c r="M26" s="800"/>
      <c r="N26" s="800"/>
      <c r="O26" s="800"/>
      <c r="P26" s="800"/>
      <c r="Q26" s="800"/>
      <c r="R26" s="800"/>
      <c r="S26" s="800"/>
      <c r="T26" s="800"/>
      <c r="U26" s="800"/>
      <c r="V26" s="800"/>
      <c r="W26" s="800"/>
      <c r="X26" s="800"/>
      <c r="Y26" s="800"/>
      <c r="Z26" s="800"/>
      <c r="AA26" s="800"/>
      <c r="AB26" s="274">
        <f>AB23+AB24+AB25</f>
        <v>17742</v>
      </c>
      <c r="AC26" s="274">
        <f>AC23+AC24+AC25</f>
        <v>17742</v>
      </c>
    </row>
    <row r="27" spans="1:29" ht="19.5" customHeight="1" x14ac:dyDescent="0.2">
      <c r="A27" s="221">
        <v>24</v>
      </c>
      <c r="B27" s="800" t="s">
        <v>252</v>
      </c>
      <c r="C27" s="800"/>
      <c r="D27" s="800"/>
      <c r="E27" s="800"/>
      <c r="F27" s="800"/>
      <c r="G27" s="800"/>
      <c r="H27" s="800"/>
      <c r="I27" s="800"/>
      <c r="J27" s="800"/>
      <c r="K27" s="800"/>
      <c r="L27" s="800"/>
      <c r="M27" s="800"/>
      <c r="N27" s="800"/>
      <c r="O27" s="800"/>
      <c r="P27" s="800"/>
      <c r="Q27" s="800"/>
      <c r="R27" s="800"/>
      <c r="S27" s="800"/>
      <c r="T27" s="800"/>
      <c r="U27" s="800"/>
      <c r="V27" s="800"/>
      <c r="W27" s="800"/>
      <c r="X27" s="800"/>
      <c r="Y27" s="800"/>
      <c r="Z27" s="800"/>
      <c r="AA27" s="800"/>
      <c r="AB27" s="275">
        <f>AB9+AB12+AB19+AB22+AB26</f>
        <v>70342</v>
      </c>
      <c r="AC27" s="275">
        <f>AC9+AC12+AC19+AC22+AC26</f>
        <v>70342</v>
      </c>
    </row>
    <row r="28" spans="1:29" ht="19.5" customHeight="1" x14ac:dyDescent="0.2">
      <c r="A28" s="221">
        <v>25</v>
      </c>
      <c r="B28" s="808" t="s">
        <v>369</v>
      </c>
      <c r="C28" s="809"/>
      <c r="D28" s="809"/>
      <c r="E28" s="809"/>
      <c r="F28" s="809"/>
      <c r="G28" s="809"/>
      <c r="H28" s="809"/>
      <c r="I28" s="809"/>
      <c r="J28" s="809"/>
      <c r="K28" s="809"/>
      <c r="L28" s="809"/>
      <c r="M28" s="809"/>
      <c r="N28" s="809"/>
      <c r="O28" s="809"/>
      <c r="P28" s="809"/>
      <c r="Q28" s="809"/>
      <c r="R28" s="809"/>
      <c r="S28" s="809"/>
      <c r="T28" s="809"/>
      <c r="U28" s="809"/>
      <c r="V28" s="809"/>
      <c r="W28" s="809"/>
      <c r="X28" s="810"/>
      <c r="Y28" s="230"/>
      <c r="Z28" s="230"/>
      <c r="AA28" s="230"/>
      <c r="AB28" s="275">
        <v>29832</v>
      </c>
      <c r="AC28" s="275">
        <v>29832</v>
      </c>
    </row>
    <row r="29" spans="1:29" ht="24.75" customHeight="1" x14ac:dyDescent="0.2">
      <c r="A29" s="221">
        <v>26</v>
      </c>
      <c r="B29" s="807" t="s">
        <v>278</v>
      </c>
      <c r="C29" s="807"/>
      <c r="D29" s="807"/>
      <c r="E29" s="807"/>
      <c r="F29" s="807"/>
      <c r="G29" s="807"/>
      <c r="H29" s="807"/>
      <c r="I29" s="807"/>
      <c r="J29" s="807"/>
      <c r="K29" s="807"/>
      <c r="L29" s="807"/>
      <c r="M29" s="807"/>
      <c r="N29" s="807"/>
      <c r="O29" s="807"/>
      <c r="P29" s="807"/>
      <c r="Q29" s="807"/>
      <c r="R29" s="807"/>
      <c r="S29" s="807"/>
      <c r="T29" s="807"/>
      <c r="U29" s="807"/>
      <c r="V29" s="807"/>
      <c r="W29" s="807"/>
      <c r="X29" s="807"/>
      <c r="Y29" s="807"/>
      <c r="Z29" s="807"/>
      <c r="AA29" s="807"/>
      <c r="AB29" s="275">
        <f>AB5+AB6+AB27+AB28</f>
        <v>401331</v>
      </c>
      <c r="AC29" s="275">
        <f>AC5+AC6+AC27+AC28</f>
        <v>401854</v>
      </c>
    </row>
    <row r="30" spans="1:29" x14ac:dyDescent="0.2">
      <c r="A30" s="229"/>
      <c r="B30" s="245"/>
      <c r="C30" s="245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</row>
    <row r="31" spans="1:29" x14ac:dyDescent="0.2">
      <c r="A31" s="229"/>
      <c r="B31" s="245"/>
      <c r="C31" s="245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</row>
    <row r="32" spans="1:29" x14ac:dyDescent="0.2">
      <c r="A32" s="229"/>
      <c r="B32" s="245"/>
      <c r="C32" s="245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</row>
    <row r="33" spans="1:4" x14ac:dyDescent="0.2">
      <c r="A33" s="229"/>
      <c r="B33" s="229"/>
      <c r="C33" s="229"/>
    </row>
    <row r="34" spans="1:4" x14ac:dyDescent="0.2">
      <c r="A34" s="229"/>
      <c r="B34" s="229"/>
      <c r="C34" s="229"/>
      <c r="D34" s="229"/>
    </row>
  </sheetData>
  <mergeCells count="30">
    <mergeCell ref="B29:AA29"/>
    <mergeCell ref="B18:AA18"/>
    <mergeCell ref="B19:AA19"/>
    <mergeCell ref="B20:AA20"/>
    <mergeCell ref="B21:AA21"/>
    <mergeCell ref="B22:AA22"/>
    <mergeCell ref="B24:AA24"/>
    <mergeCell ref="B25:AA25"/>
    <mergeCell ref="B26:AA26"/>
    <mergeCell ref="B27:AA27"/>
    <mergeCell ref="B28:X28"/>
    <mergeCell ref="AK7:AN7"/>
    <mergeCell ref="B8:AA8"/>
    <mergeCell ref="B9:AA9"/>
    <mergeCell ref="B10:AA10"/>
    <mergeCell ref="B11:AA11"/>
    <mergeCell ref="B1:AA1"/>
    <mergeCell ref="B2:AA2"/>
    <mergeCell ref="B3:AA3"/>
    <mergeCell ref="B4:AA4"/>
    <mergeCell ref="B5:AA5"/>
    <mergeCell ref="B6:AA6"/>
    <mergeCell ref="B7:AA7"/>
    <mergeCell ref="B16:AA16"/>
    <mergeCell ref="B17:AA17"/>
    <mergeCell ref="B23:AA23"/>
    <mergeCell ref="B12:AA12"/>
    <mergeCell ref="B13:AA13"/>
    <mergeCell ref="B14:AA14"/>
    <mergeCell ref="B15:AA1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3" fitToHeight="0" orientation="portrait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F15"/>
  <sheetViews>
    <sheetView zoomScaleNormal="100" workbookViewId="0">
      <selection activeCell="B25" sqref="B25:AA25"/>
    </sheetView>
  </sheetViews>
  <sheetFormatPr defaultRowHeight="12.75" x14ac:dyDescent="0.2"/>
  <cols>
    <col min="1" max="1" width="26" style="161" customWidth="1"/>
    <col min="2" max="2" width="16.7109375" style="161" customWidth="1"/>
    <col min="3" max="3" width="9.140625" style="161"/>
    <col min="4" max="4" width="20.7109375" style="161" customWidth="1"/>
    <col min="5" max="5" width="31.28515625" style="161" customWidth="1"/>
    <col min="6" max="6" width="14.42578125" style="161" customWidth="1"/>
    <col min="7" max="16384" width="9.140625" style="161"/>
  </cols>
  <sheetData>
    <row r="2" spans="1:6" ht="15.75" x14ac:dyDescent="0.2">
      <c r="A2" s="811"/>
      <c r="B2" s="811"/>
      <c r="C2" s="812" t="s">
        <v>431</v>
      </c>
      <c r="D2" s="812"/>
      <c r="E2" s="811"/>
      <c r="F2" s="811"/>
    </row>
    <row r="5" spans="1:6" ht="15.75" x14ac:dyDescent="0.25">
      <c r="A5" s="813" t="s">
        <v>448</v>
      </c>
      <c r="B5" s="813"/>
      <c r="C5" s="466"/>
      <c r="D5" s="466"/>
      <c r="E5" s="814" t="s">
        <v>449</v>
      </c>
      <c r="F5" s="814"/>
    </row>
    <row r="6" spans="1:6" ht="13.5" thickBot="1" x14ac:dyDescent="0.25">
      <c r="A6" s="467"/>
      <c r="B6" s="468" t="s">
        <v>432</v>
      </c>
    </row>
    <row r="7" spans="1:6" ht="12.75" customHeight="1" thickBot="1" x14ac:dyDescent="0.25">
      <c r="A7" s="469" t="s">
        <v>433</v>
      </c>
      <c r="B7" s="470" t="s">
        <v>434</v>
      </c>
      <c r="F7" s="471" t="s">
        <v>432</v>
      </c>
    </row>
    <row r="8" spans="1:6" ht="15.75" x14ac:dyDescent="0.25">
      <c r="A8" s="472" t="s">
        <v>475</v>
      </c>
      <c r="B8" s="473">
        <v>290</v>
      </c>
      <c r="E8" s="474" t="s">
        <v>435</v>
      </c>
      <c r="F8" s="475" t="s">
        <v>434</v>
      </c>
    </row>
    <row r="9" spans="1:6" x14ac:dyDescent="0.2">
      <c r="A9" s="472" t="s">
        <v>436</v>
      </c>
      <c r="B9" s="473">
        <v>257</v>
      </c>
      <c r="E9" s="476"/>
      <c r="F9" s="473"/>
    </row>
    <row r="10" spans="1:6" ht="15.75" x14ac:dyDescent="0.25">
      <c r="A10" s="472" t="s">
        <v>437</v>
      </c>
      <c r="B10" s="473">
        <v>333</v>
      </c>
      <c r="E10" s="477" t="s">
        <v>438</v>
      </c>
      <c r="F10" s="478">
        <v>657</v>
      </c>
    </row>
    <row r="11" spans="1:6" ht="15.75" x14ac:dyDescent="0.25">
      <c r="A11" s="472" t="s">
        <v>439</v>
      </c>
      <c r="B11" s="473">
        <v>307</v>
      </c>
      <c r="E11" s="477" t="s">
        <v>440</v>
      </c>
      <c r="F11" s="478">
        <v>1397</v>
      </c>
    </row>
    <row r="12" spans="1:6" ht="15.75" x14ac:dyDescent="0.25">
      <c r="A12" s="472" t="s">
        <v>441</v>
      </c>
      <c r="B12" s="473">
        <v>311</v>
      </c>
      <c r="E12" s="477" t="s">
        <v>442</v>
      </c>
      <c r="F12" s="478">
        <v>1727</v>
      </c>
    </row>
    <row r="13" spans="1:6" ht="15.75" x14ac:dyDescent="0.25">
      <c r="A13" s="472" t="s">
        <v>443</v>
      </c>
      <c r="B13" s="473">
        <v>208</v>
      </c>
      <c r="E13" s="477" t="s">
        <v>444</v>
      </c>
      <c r="F13" s="478">
        <v>347</v>
      </c>
    </row>
    <row r="14" spans="1:6" ht="15.75" x14ac:dyDescent="0.25">
      <c r="A14" s="472" t="s">
        <v>445</v>
      </c>
      <c r="B14" s="473">
        <v>294</v>
      </c>
      <c r="E14" s="477" t="s">
        <v>446</v>
      </c>
      <c r="F14" s="478">
        <v>1227</v>
      </c>
    </row>
    <row r="15" spans="1:6" ht="16.5" thickBot="1" x14ac:dyDescent="0.3">
      <c r="A15" s="479" t="s">
        <v>447</v>
      </c>
      <c r="B15" s="480">
        <f>SUM(B8:B14)</f>
        <v>2000</v>
      </c>
      <c r="E15" s="479" t="s">
        <v>447</v>
      </c>
      <c r="F15" s="481">
        <f>SUM(F10:F14)</f>
        <v>5355</v>
      </c>
    </row>
  </sheetData>
  <mergeCells count="5">
    <mergeCell ref="A2:B2"/>
    <mergeCell ref="C2:D2"/>
    <mergeCell ref="E2:F2"/>
    <mergeCell ref="A5:B5"/>
    <mergeCell ref="E5:F5"/>
  </mergeCells>
  <pageMargins left="0.75" right="0.75" top="1" bottom="1" header="0.5" footer="0.5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topLeftCell="A2" zoomScaleNormal="100" workbookViewId="0">
      <selection activeCell="B25" sqref="B25:AA25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5.7109375" style="1" customWidth="1"/>
    <col min="10" max="10" width="14.5703125" style="1" customWidth="1"/>
    <col min="11" max="16384" width="9.140625" style="1"/>
  </cols>
  <sheetData>
    <row r="1" spans="1:12" ht="12.75" customHeight="1" x14ac:dyDescent="0.2">
      <c r="A1" s="691"/>
      <c r="B1" s="692"/>
      <c r="C1" s="692"/>
      <c r="D1" s="692"/>
      <c r="E1" s="692"/>
      <c r="F1" s="692"/>
      <c r="G1" s="692"/>
      <c r="H1" s="692"/>
      <c r="I1" s="692"/>
      <c r="J1" s="692"/>
      <c r="K1" s="692"/>
    </row>
    <row r="2" spans="1:12" ht="13.5" customHeight="1" x14ac:dyDescent="0.2">
      <c r="A2" s="693" t="s">
        <v>524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</row>
    <row r="3" spans="1:12" s="16" customFormat="1" ht="14.25" customHeight="1" thickBot="1" x14ac:dyDescent="0.3">
      <c r="A3" s="694" t="s">
        <v>323</v>
      </c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21"/>
    </row>
    <row r="4" spans="1:12" ht="53.25" customHeight="1" thickTop="1" x14ac:dyDescent="0.2">
      <c r="A4" s="22" t="s">
        <v>189</v>
      </c>
      <c r="B4" s="696" t="s">
        <v>190</v>
      </c>
      <c r="C4" s="696"/>
      <c r="D4" s="696" t="s">
        <v>191</v>
      </c>
      <c r="E4" s="697"/>
      <c r="F4" s="697"/>
      <c r="G4" s="696" t="s">
        <v>192</v>
      </c>
      <c r="H4" s="696"/>
      <c r="I4" s="696" t="s">
        <v>186</v>
      </c>
      <c r="J4" s="698"/>
      <c r="K4" s="11"/>
      <c r="L4" s="11"/>
    </row>
    <row r="5" spans="1:12" ht="43.5" customHeight="1" x14ac:dyDescent="0.2">
      <c r="A5" s="23"/>
      <c r="B5" s="523" t="s">
        <v>324</v>
      </c>
      <c r="C5" s="524" t="s">
        <v>424</v>
      </c>
      <c r="D5" s="523" t="s">
        <v>324</v>
      </c>
      <c r="E5" s="523" t="s">
        <v>193</v>
      </c>
      <c r="F5" s="524" t="s">
        <v>424</v>
      </c>
      <c r="G5" s="523" t="s">
        <v>324</v>
      </c>
      <c r="H5" s="524" t="s">
        <v>424</v>
      </c>
      <c r="I5" s="523" t="s">
        <v>324</v>
      </c>
      <c r="J5" s="520" t="s">
        <v>424</v>
      </c>
      <c r="K5" s="11"/>
      <c r="L5" s="11"/>
    </row>
    <row r="6" spans="1:12" ht="12.75" customHeight="1" x14ac:dyDescent="0.2">
      <c r="A6" s="24" t="s">
        <v>194</v>
      </c>
      <c r="B6" s="34">
        <v>41992</v>
      </c>
      <c r="C6" s="34">
        <v>41992</v>
      </c>
      <c r="D6" s="25">
        <v>105221</v>
      </c>
      <c r="E6" s="25"/>
      <c r="F6" s="25">
        <v>105377</v>
      </c>
      <c r="G6" s="34"/>
      <c r="H6" s="34"/>
      <c r="I6" s="34"/>
      <c r="J6" s="26"/>
      <c r="K6" s="11"/>
      <c r="L6" s="11"/>
    </row>
    <row r="7" spans="1:12" ht="13.5" customHeight="1" x14ac:dyDescent="0.25">
      <c r="A7" s="24" t="s">
        <v>418</v>
      </c>
      <c r="B7" s="34">
        <v>13250</v>
      </c>
      <c r="C7" s="34">
        <v>13250</v>
      </c>
      <c r="D7" s="27">
        <v>51964</v>
      </c>
      <c r="E7" s="27"/>
      <c r="F7" s="27">
        <v>52636</v>
      </c>
      <c r="G7" s="34"/>
      <c r="H7" s="34"/>
      <c r="I7" s="34"/>
      <c r="J7" s="26"/>
      <c r="K7" s="11"/>
      <c r="L7" s="11"/>
    </row>
    <row r="8" spans="1:12" ht="15" customHeight="1" x14ac:dyDescent="0.25">
      <c r="A8" s="24" t="s">
        <v>196</v>
      </c>
      <c r="B8" s="34">
        <v>12995</v>
      </c>
      <c r="C8" s="34">
        <v>12995</v>
      </c>
      <c r="D8" s="27">
        <v>29452</v>
      </c>
      <c r="E8" s="27"/>
      <c r="F8" s="27">
        <v>30486</v>
      </c>
      <c r="G8" s="34"/>
      <c r="H8" s="34"/>
      <c r="I8" s="34"/>
      <c r="J8" s="26"/>
      <c r="K8" s="11"/>
      <c r="L8" s="11"/>
    </row>
    <row r="9" spans="1:12" ht="15" customHeight="1" x14ac:dyDescent="0.2">
      <c r="A9" s="24" t="s">
        <v>197</v>
      </c>
      <c r="B9" s="34">
        <v>1100</v>
      </c>
      <c r="C9" s="34">
        <v>1100</v>
      </c>
      <c r="D9" s="25">
        <v>34052</v>
      </c>
      <c r="E9" s="25"/>
      <c r="F9" s="25">
        <v>34588</v>
      </c>
      <c r="G9" s="34"/>
      <c r="H9" s="34"/>
      <c r="I9" s="34"/>
      <c r="J9" s="26"/>
      <c r="K9" s="11"/>
      <c r="L9" s="11"/>
    </row>
    <row r="10" spans="1:12" ht="14.25" customHeight="1" x14ac:dyDescent="0.25">
      <c r="A10" s="24" t="s">
        <v>198</v>
      </c>
      <c r="B10" s="34">
        <v>97145</v>
      </c>
      <c r="C10" s="34">
        <v>97145</v>
      </c>
      <c r="D10" s="27">
        <v>134820</v>
      </c>
      <c r="E10" s="27"/>
      <c r="F10" s="27">
        <v>134860</v>
      </c>
      <c r="G10" s="34"/>
      <c r="H10" s="34"/>
      <c r="I10" s="34"/>
      <c r="J10" s="26"/>
      <c r="K10" s="11"/>
      <c r="L10" s="11"/>
    </row>
    <row r="11" spans="1:12" ht="15" customHeight="1" x14ac:dyDescent="0.2">
      <c r="A11" s="28" t="s">
        <v>178</v>
      </c>
      <c r="B11" s="29">
        <f t="shared" ref="B11:J11" si="0">SUM(B6:B10)</f>
        <v>166482</v>
      </c>
      <c r="C11" s="29">
        <f t="shared" si="0"/>
        <v>166482</v>
      </c>
      <c r="D11" s="29">
        <f t="shared" si="0"/>
        <v>355509</v>
      </c>
      <c r="E11" s="29">
        <f t="shared" si="0"/>
        <v>0</v>
      </c>
      <c r="F11" s="29">
        <f t="shared" si="0"/>
        <v>357947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30">
        <f t="shared" si="0"/>
        <v>0</v>
      </c>
      <c r="K11" s="11"/>
      <c r="L11" s="11"/>
    </row>
    <row r="12" spans="1:12" ht="33" customHeight="1" x14ac:dyDescent="0.2">
      <c r="A12" s="28" t="s">
        <v>199</v>
      </c>
      <c r="B12" s="525">
        <v>3800</v>
      </c>
      <c r="C12" s="525">
        <v>3800</v>
      </c>
      <c r="D12" s="525">
        <v>364997</v>
      </c>
      <c r="E12" s="525"/>
      <c r="F12" s="525">
        <v>365520</v>
      </c>
      <c r="G12" s="525"/>
      <c r="H12" s="525"/>
      <c r="I12" s="525">
        <v>330</v>
      </c>
      <c r="J12" s="526">
        <v>330</v>
      </c>
      <c r="K12" s="11"/>
      <c r="L12" s="11"/>
    </row>
    <row r="13" spans="1:12" ht="15" thickBot="1" x14ac:dyDescent="0.25">
      <c r="A13" s="521" t="s">
        <v>200</v>
      </c>
      <c r="B13" s="527">
        <f>B12+B11</f>
        <v>170282</v>
      </c>
      <c r="C13" s="527">
        <f t="shared" ref="C13:J13" si="1">C12+C11</f>
        <v>170282</v>
      </c>
      <c r="D13" s="527">
        <f t="shared" si="1"/>
        <v>720506</v>
      </c>
      <c r="E13" s="527">
        <f t="shared" si="1"/>
        <v>0</v>
      </c>
      <c r="F13" s="527">
        <f t="shared" si="1"/>
        <v>723467</v>
      </c>
      <c r="G13" s="527">
        <f t="shared" si="1"/>
        <v>0</v>
      </c>
      <c r="H13" s="527">
        <f t="shared" si="1"/>
        <v>0</v>
      </c>
      <c r="I13" s="527">
        <f t="shared" si="1"/>
        <v>330</v>
      </c>
      <c r="J13" s="528">
        <f t="shared" si="1"/>
        <v>330</v>
      </c>
      <c r="K13" s="11"/>
      <c r="L13" s="11"/>
    </row>
    <row r="14" spans="1:12" s="2" customFormat="1" ht="15.75" thickTop="1" thickBot="1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33"/>
    </row>
    <row r="15" spans="1:12" ht="46.5" customHeight="1" thickTop="1" x14ac:dyDescent="0.2">
      <c r="A15" s="22" t="s">
        <v>189</v>
      </c>
      <c r="B15" s="696" t="s">
        <v>187</v>
      </c>
      <c r="C15" s="697"/>
      <c r="D15" s="696" t="s">
        <v>201</v>
      </c>
      <c r="E15" s="696"/>
      <c r="F15" s="696"/>
      <c r="G15" s="696" t="s">
        <v>202</v>
      </c>
      <c r="H15" s="699"/>
      <c r="I15" s="696" t="s">
        <v>203</v>
      </c>
      <c r="J15" s="700"/>
      <c r="K15" s="11"/>
      <c r="L15" s="11"/>
    </row>
    <row r="16" spans="1:12" ht="39.75" customHeight="1" x14ac:dyDescent="0.2">
      <c r="A16" s="23"/>
      <c r="B16" s="523" t="s">
        <v>324</v>
      </c>
      <c r="C16" s="524" t="s">
        <v>424</v>
      </c>
      <c r="D16" s="523" t="s">
        <v>324</v>
      </c>
      <c r="E16" s="523" t="s">
        <v>193</v>
      </c>
      <c r="F16" s="524" t="s">
        <v>424</v>
      </c>
      <c r="G16" s="523" t="s">
        <v>324</v>
      </c>
      <c r="H16" s="524" t="s">
        <v>424</v>
      </c>
      <c r="I16" s="523" t="s">
        <v>324</v>
      </c>
      <c r="J16" s="520" t="s">
        <v>424</v>
      </c>
      <c r="K16" s="11"/>
      <c r="L16" s="11"/>
    </row>
    <row r="17" spans="1:12" ht="13.5" customHeight="1" x14ac:dyDescent="0.2">
      <c r="A17" s="24" t="s">
        <v>194</v>
      </c>
      <c r="B17" s="34"/>
      <c r="C17" s="34"/>
      <c r="D17" s="34"/>
      <c r="E17" s="34"/>
      <c r="F17" s="34"/>
      <c r="G17" s="34"/>
      <c r="H17" s="34"/>
      <c r="I17" s="34">
        <v>427</v>
      </c>
      <c r="J17" s="557">
        <v>427</v>
      </c>
      <c r="K17" s="11"/>
      <c r="L17" s="11"/>
    </row>
    <row r="18" spans="1:12" ht="12" customHeight="1" x14ac:dyDescent="0.2">
      <c r="A18" s="24" t="s">
        <v>418</v>
      </c>
      <c r="B18" s="34"/>
      <c r="C18" s="34"/>
      <c r="D18" s="35"/>
      <c r="E18" s="35"/>
      <c r="F18" s="35"/>
      <c r="G18" s="34"/>
      <c r="H18" s="34"/>
      <c r="I18" s="34">
        <v>384</v>
      </c>
      <c r="J18" s="557">
        <v>384</v>
      </c>
      <c r="K18" s="11"/>
      <c r="L18" s="11"/>
    </row>
    <row r="19" spans="1:12" ht="15" x14ac:dyDescent="0.2">
      <c r="A19" s="24" t="s">
        <v>196</v>
      </c>
      <c r="B19" s="34"/>
      <c r="C19" s="34"/>
      <c r="D19" s="35"/>
      <c r="E19" s="35"/>
      <c r="F19" s="35"/>
      <c r="G19" s="34"/>
      <c r="H19" s="34"/>
      <c r="I19" s="34">
        <v>972</v>
      </c>
      <c r="J19" s="557">
        <v>972</v>
      </c>
      <c r="K19" s="11"/>
      <c r="L19" s="11"/>
    </row>
    <row r="20" spans="1:12" ht="15" x14ac:dyDescent="0.2">
      <c r="A20" s="24" t="s">
        <v>197</v>
      </c>
      <c r="B20" s="34"/>
      <c r="C20" s="34"/>
      <c r="D20" s="35"/>
      <c r="E20" s="35"/>
      <c r="F20" s="35"/>
      <c r="G20" s="34"/>
      <c r="H20" s="34"/>
      <c r="I20" s="34">
        <v>325</v>
      </c>
      <c r="J20" s="557">
        <v>325</v>
      </c>
      <c r="K20" s="11"/>
      <c r="L20" s="11"/>
    </row>
    <row r="21" spans="1:12" ht="15" x14ac:dyDescent="0.2">
      <c r="A21" s="24" t="s">
        <v>198</v>
      </c>
      <c r="B21" s="34"/>
      <c r="C21" s="34"/>
      <c r="D21" s="35"/>
      <c r="E21" s="35"/>
      <c r="F21" s="35"/>
      <c r="G21" s="34"/>
      <c r="H21" s="34"/>
      <c r="I21" s="34">
        <v>5192</v>
      </c>
      <c r="J21" s="557">
        <v>5192</v>
      </c>
      <c r="K21" s="11"/>
      <c r="L21" s="11"/>
    </row>
    <row r="22" spans="1:12" ht="12" customHeight="1" x14ac:dyDescent="0.2">
      <c r="A22" s="28" t="s">
        <v>178</v>
      </c>
      <c r="B22" s="34">
        <f t="shared" ref="B22:J22" si="2">B17+B18+B19+B20+B21</f>
        <v>0</v>
      </c>
      <c r="C22" s="34">
        <f t="shared" si="2"/>
        <v>0</v>
      </c>
      <c r="D22" s="34">
        <f t="shared" si="2"/>
        <v>0</v>
      </c>
      <c r="E22" s="34">
        <f t="shared" si="2"/>
        <v>0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7300</v>
      </c>
      <c r="J22" s="26">
        <f t="shared" si="2"/>
        <v>7300</v>
      </c>
      <c r="K22" s="11"/>
      <c r="L22" s="11"/>
    </row>
    <row r="23" spans="1:12" ht="28.5" x14ac:dyDescent="0.2">
      <c r="A23" s="28" t="s">
        <v>4</v>
      </c>
      <c r="B23" s="525">
        <v>29832</v>
      </c>
      <c r="C23" s="525">
        <v>29832</v>
      </c>
      <c r="D23" s="525"/>
      <c r="E23" s="525"/>
      <c r="F23" s="525"/>
      <c r="G23" s="525"/>
      <c r="H23" s="525"/>
      <c r="I23" s="525">
        <v>2372</v>
      </c>
      <c r="J23" s="526">
        <v>2372</v>
      </c>
      <c r="K23" s="11"/>
      <c r="L23" s="11"/>
    </row>
    <row r="24" spans="1:12" ht="15" thickBot="1" x14ac:dyDescent="0.25">
      <c r="A24" s="521" t="s">
        <v>200</v>
      </c>
      <c r="B24" s="527">
        <f>B22+B23</f>
        <v>29832</v>
      </c>
      <c r="C24" s="527">
        <f t="shared" ref="C24:J24" si="3">C22+C23</f>
        <v>29832</v>
      </c>
      <c r="D24" s="527">
        <f t="shared" si="3"/>
        <v>0</v>
      </c>
      <c r="E24" s="527">
        <f t="shared" si="3"/>
        <v>0</v>
      </c>
      <c r="F24" s="527">
        <f t="shared" si="3"/>
        <v>0</v>
      </c>
      <c r="G24" s="527">
        <f t="shared" si="3"/>
        <v>0</v>
      </c>
      <c r="H24" s="527">
        <f t="shared" si="3"/>
        <v>0</v>
      </c>
      <c r="I24" s="527">
        <f t="shared" si="3"/>
        <v>9672</v>
      </c>
      <c r="J24" s="528">
        <f t="shared" si="3"/>
        <v>9672</v>
      </c>
      <c r="K24" s="11"/>
      <c r="L24" s="11"/>
    </row>
    <row r="25" spans="1:12" ht="15" thickTop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11"/>
      <c r="L25" s="11"/>
    </row>
    <row r="26" spans="1:12" ht="15" thickBot="1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11"/>
      <c r="L26" s="11"/>
    </row>
    <row r="27" spans="1:12" ht="33" customHeight="1" thickTop="1" x14ac:dyDescent="0.2">
      <c r="A27" s="22" t="s">
        <v>189</v>
      </c>
      <c r="B27" s="696" t="s">
        <v>204</v>
      </c>
      <c r="C27" s="701"/>
      <c r="D27" s="702"/>
      <c r="E27" s="703"/>
      <c r="F27" s="703"/>
      <c r="G27" s="702"/>
      <c r="H27" s="703"/>
      <c r="I27" s="38"/>
      <c r="J27" s="11"/>
      <c r="K27" s="11"/>
      <c r="L27" s="11"/>
    </row>
    <row r="28" spans="1:12" ht="38.25" customHeight="1" x14ac:dyDescent="0.2">
      <c r="A28" s="23"/>
      <c r="B28" s="519" t="s">
        <v>324</v>
      </c>
      <c r="C28" s="520" t="s">
        <v>424</v>
      </c>
      <c r="D28" s="39"/>
      <c r="E28" s="39"/>
      <c r="F28" s="39"/>
      <c r="G28" s="39"/>
      <c r="H28" s="39"/>
      <c r="I28" s="40"/>
      <c r="J28" s="40"/>
      <c r="K28" s="11"/>
      <c r="L28" s="11"/>
    </row>
    <row r="29" spans="1:12" ht="15" x14ac:dyDescent="0.2">
      <c r="A29" s="24" t="s">
        <v>194</v>
      </c>
      <c r="B29" s="34">
        <f t="shared" ref="B29:B36" si="4">B6+D6+G6+I6+B17+D17+G17+I17</f>
        <v>147640</v>
      </c>
      <c r="C29" s="26">
        <f t="shared" ref="C29:C36" si="5">C6+F6+H6+J6+C17+F17+H17+J17</f>
        <v>147796</v>
      </c>
      <c r="D29" s="41"/>
      <c r="E29" s="41"/>
      <c r="F29" s="41"/>
      <c r="G29" s="41"/>
      <c r="H29" s="41"/>
      <c r="I29" s="41"/>
      <c r="J29" s="11"/>
      <c r="K29" s="11"/>
      <c r="L29" s="11"/>
    </row>
    <row r="30" spans="1:12" ht="15.75" customHeight="1" x14ac:dyDescent="0.2">
      <c r="A30" s="24" t="s">
        <v>195</v>
      </c>
      <c r="B30" s="34">
        <f t="shared" si="4"/>
        <v>65598</v>
      </c>
      <c r="C30" s="26">
        <f t="shared" si="5"/>
        <v>66270</v>
      </c>
      <c r="D30" s="41"/>
      <c r="E30" s="42"/>
      <c r="F30" s="41"/>
      <c r="G30" s="41"/>
      <c r="H30" s="41" t="s">
        <v>256</v>
      </c>
      <c r="I30" s="41"/>
      <c r="J30" s="11"/>
      <c r="K30" s="11"/>
      <c r="L30" s="11"/>
    </row>
    <row r="31" spans="1:12" ht="15" x14ac:dyDescent="0.2">
      <c r="A31" s="24" t="s">
        <v>196</v>
      </c>
      <c r="B31" s="34">
        <f t="shared" si="4"/>
        <v>43419</v>
      </c>
      <c r="C31" s="26">
        <f t="shared" si="5"/>
        <v>44453</v>
      </c>
      <c r="D31" s="41"/>
      <c r="E31" s="42"/>
      <c r="F31" s="42"/>
      <c r="G31" s="41"/>
      <c r="H31" s="41"/>
      <c r="I31" s="41"/>
      <c r="J31" s="11"/>
      <c r="K31" s="11"/>
      <c r="L31" s="11"/>
    </row>
    <row r="32" spans="1:12" ht="15" x14ac:dyDescent="0.25">
      <c r="A32" s="24" t="s">
        <v>197</v>
      </c>
      <c r="B32" s="34">
        <f t="shared" si="4"/>
        <v>35477</v>
      </c>
      <c r="C32" s="26">
        <f t="shared" si="5"/>
        <v>36013</v>
      </c>
      <c r="D32" s="41"/>
      <c r="E32" s="43"/>
      <c r="F32" s="43"/>
      <c r="G32" s="41"/>
      <c r="H32" s="41"/>
      <c r="I32" s="41"/>
      <c r="J32" s="11"/>
      <c r="K32" s="11"/>
      <c r="L32" s="11"/>
    </row>
    <row r="33" spans="1:12" ht="15" x14ac:dyDescent="0.25">
      <c r="A33" s="24" t="s">
        <v>198</v>
      </c>
      <c r="B33" s="34">
        <f t="shared" si="4"/>
        <v>237157</v>
      </c>
      <c r="C33" s="26">
        <f t="shared" si="5"/>
        <v>237197</v>
      </c>
      <c r="D33" s="41"/>
      <c r="E33" s="43"/>
      <c r="F33" s="43"/>
      <c r="G33" s="41"/>
      <c r="H33" s="41"/>
      <c r="I33" s="41"/>
      <c r="J33" s="11"/>
      <c r="K33" s="11"/>
      <c r="L33" s="11"/>
    </row>
    <row r="34" spans="1:12" ht="15" x14ac:dyDescent="0.2">
      <c r="A34" s="28" t="s">
        <v>178</v>
      </c>
      <c r="B34" s="34">
        <f t="shared" si="4"/>
        <v>529291</v>
      </c>
      <c r="C34" s="26">
        <f t="shared" si="5"/>
        <v>531729</v>
      </c>
      <c r="D34" s="41"/>
      <c r="E34" s="42"/>
      <c r="F34" s="42"/>
      <c r="G34" s="41"/>
      <c r="H34" s="41"/>
      <c r="I34" s="41"/>
      <c r="J34" s="11"/>
      <c r="K34" s="11"/>
      <c r="L34" s="11"/>
    </row>
    <row r="35" spans="1:12" ht="28.5" x14ac:dyDescent="0.2">
      <c r="A35" s="28" t="s">
        <v>4</v>
      </c>
      <c r="B35" s="34">
        <f t="shared" si="4"/>
        <v>401331</v>
      </c>
      <c r="C35" s="26">
        <f t="shared" si="5"/>
        <v>401854</v>
      </c>
      <c r="D35" s="37"/>
      <c r="E35" s="37"/>
      <c r="F35" s="37"/>
      <c r="G35" s="37"/>
      <c r="H35" s="37"/>
      <c r="I35" s="37"/>
      <c r="J35" s="37"/>
      <c r="K35" s="11"/>
      <c r="L35" s="11"/>
    </row>
    <row r="36" spans="1:12" ht="15.75" thickBot="1" x14ac:dyDescent="0.25">
      <c r="A36" s="521" t="s">
        <v>200</v>
      </c>
      <c r="B36" s="522">
        <f t="shared" si="4"/>
        <v>930622</v>
      </c>
      <c r="C36" s="44">
        <f t="shared" si="5"/>
        <v>933583</v>
      </c>
      <c r="D36" s="37"/>
      <c r="E36" s="37"/>
      <c r="F36" s="37"/>
      <c r="G36" s="37"/>
      <c r="H36" s="37"/>
      <c r="I36" s="37"/>
      <c r="J36" s="37"/>
      <c r="K36" s="11"/>
      <c r="L36" s="11"/>
    </row>
    <row r="37" spans="1:12" s="690" customFormat="1" ht="20.25" customHeight="1" thickTop="1" x14ac:dyDescent="0.2"/>
  </sheetData>
  <dataConsolidate/>
  <mergeCells count="15">
    <mergeCell ref="A37:XFD37"/>
    <mergeCell ref="A1:K1"/>
    <mergeCell ref="A2:L2"/>
    <mergeCell ref="A3:K3"/>
    <mergeCell ref="B4:C4"/>
    <mergeCell ref="D4:F4"/>
    <mergeCell ref="G4:H4"/>
    <mergeCell ref="I4:J4"/>
    <mergeCell ref="B15:C15"/>
    <mergeCell ref="D15:F15"/>
    <mergeCell ref="G15:H15"/>
    <mergeCell ref="I15:J15"/>
    <mergeCell ref="B27:C27"/>
    <mergeCell ref="D27:F27"/>
    <mergeCell ref="G27:H2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1"/>
  <sheetViews>
    <sheetView topLeftCell="A5" zoomScaleNormal="100" workbookViewId="0">
      <selection activeCell="B25" sqref="B25:AA25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1.5703125" style="1" customWidth="1"/>
    <col min="10" max="10" width="14.85546875" style="1" customWidth="1"/>
    <col min="11" max="16384" width="9.140625" style="1"/>
  </cols>
  <sheetData>
    <row r="1" spans="1:12" ht="12.75" customHeight="1" x14ac:dyDescent="0.25">
      <c r="A1" s="694"/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11"/>
    </row>
    <row r="2" spans="1:12" ht="13.5" customHeight="1" x14ac:dyDescent="0.2">
      <c r="A2" s="693" t="s">
        <v>525</v>
      </c>
      <c r="B2" s="693"/>
      <c r="C2" s="693"/>
      <c r="D2" s="693"/>
      <c r="E2" s="693"/>
      <c r="F2" s="693"/>
      <c r="G2" s="693"/>
      <c r="H2" s="693"/>
      <c r="I2" s="693"/>
      <c r="J2" s="693"/>
      <c r="K2" s="693"/>
      <c r="L2" s="693"/>
    </row>
    <row r="3" spans="1:12" s="16" customFormat="1" ht="14.25" customHeight="1" thickBot="1" x14ac:dyDescent="0.3">
      <c r="A3" s="694" t="s">
        <v>325</v>
      </c>
      <c r="B3" s="695"/>
      <c r="C3" s="695"/>
      <c r="D3" s="695"/>
      <c r="E3" s="695"/>
      <c r="F3" s="695"/>
      <c r="G3" s="695"/>
      <c r="H3" s="695"/>
      <c r="I3" s="695"/>
      <c r="J3" s="695"/>
      <c r="K3" s="695"/>
      <c r="L3" s="21"/>
    </row>
    <row r="4" spans="1:12" ht="53.25" customHeight="1" thickTop="1" x14ac:dyDescent="0.2">
      <c r="A4" s="22" t="s">
        <v>189</v>
      </c>
      <c r="B4" s="696" t="s">
        <v>205</v>
      </c>
      <c r="C4" s="696"/>
      <c r="D4" s="696" t="s">
        <v>206</v>
      </c>
      <c r="E4" s="697"/>
      <c r="F4" s="697"/>
      <c r="G4" s="696" t="s">
        <v>207</v>
      </c>
      <c r="H4" s="696"/>
      <c r="I4" s="696" t="s">
        <v>153</v>
      </c>
      <c r="J4" s="698"/>
      <c r="K4" s="11"/>
      <c r="L4" s="11"/>
    </row>
    <row r="5" spans="1:12" ht="43.5" customHeight="1" x14ac:dyDescent="0.2">
      <c r="A5" s="23"/>
      <c r="B5" s="523" t="s">
        <v>324</v>
      </c>
      <c r="C5" s="524" t="s">
        <v>424</v>
      </c>
      <c r="D5" s="523" t="s">
        <v>324</v>
      </c>
      <c r="E5" s="523" t="s">
        <v>193</v>
      </c>
      <c r="F5" s="524" t="s">
        <v>424</v>
      </c>
      <c r="G5" s="523" t="s">
        <v>324</v>
      </c>
      <c r="H5" s="524" t="s">
        <v>424</v>
      </c>
      <c r="I5" s="523" t="s">
        <v>324</v>
      </c>
      <c r="J5" s="520" t="s">
        <v>424</v>
      </c>
      <c r="K5" s="11"/>
      <c r="L5" s="11"/>
    </row>
    <row r="6" spans="1:12" ht="12.75" customHeight="1" x14ac:dyDescent="0.2">
      <c r="A6" s="24" t="s">
        <v>194</v>
      </c>
      <c r="B6" s="34">
        <v>50378</v>
      </c>
      <c r="C6" s="34">
        <v>50506</v>
      </c>
      <c r="D6" s="25">
        <v>11086</v>
      </c>
      <c r="E6" s="25"/>
      <c r="F6" s="25">
        <v>11114</v>
      </c>
      <c r="G6" s="34">
        <v>78637</v>
      </c>
      <c r="H6" s="34">
        <v>78637</v>
      </c>
      <c r="I6" s="34"/>
      <c r="J6" s="26"/>
      <c r="K6" s="11"/>
      <c r="L6" s="11"/>
    </row>
    <row r="7" spans="1:12" ht="13.5" customHeight="1" x14ac:dyDescent="0.25">
      <c r="A7" s="24" t="s">
        <v>418</v>
      </c>
      <c r="B7" s="34">
        <v>24829</v>
      </c>
      <c r="C7" s="34">
        <v>25299</v>
      </c>
      <c r="D7" s="27">
        <v>5570</v>
      </c>
      <c r="E7" s="27"/>
      <c r="F7" s="27">
        <v>5674</v>
      </c>
      <c r="G7" s="34">
        <v>33399</v>
      </c>
      <c r="H7" s="34">
        <v>33497</v>
      </c>
      <c r="I7" s="34"/>
      <c r="J7" s="26"/>
      <c r="K7" s="11"/>
      <c r="L7" s="11"/>
    </row>
    <row r="8" spans="1:12" ht="15" customHeight="1" x14ac:dyDescent="0.25">
      <c r="A8" s="24" t="s">
        <v>196</v>
      </c>
      <c r="B8" s="34">
        <v>25719</v>
      </c>
      <c r="C8" s="34">
        <v>26441</v>
      </c>
      <c r="D8" s="27">
        <v>5763</v>
      </c>
      <c r="E8" s="27"/>
      <c r="F8" s="27">
        <v>5922</v>
      </c>
      <c r="G8" s="34">
        <v>11914</v>
      </c>
      <c r="H8" s="34">
        <v>12067</v>
      </c>
      <c r="I8" s="34"/>
      <c r="J8" s="26"/>
      <c r="K8" s="11"/>
      <c r="L8" s="11"/>
    </row>
    <row r="9" spans="1:12" ht="15" customHeight="1" x14ac:dyDescent="0.2">
      <c r="A9" s="24" t="s">
        <v>197</v>
      </c>
      <c r="B9" s="34">
        <v>23093</v>
      </c>
      <c r="C9" s="34">
        <v>23450</v>
      </c>
      <c r="D9" s="25">
        <v>5145</v>
      </c>
      <c r="E9" s="25"/>
      <c r="F9" s="25">
        <v>5224</v>
      </c>
      <c r="G9" s="34">
        <v>7239</v>
      </c>
      <c r="H9" s="34">
        <v>7339</v>
      </c>
      <c r="I9" s="34"/>
      <c r="J9" s="26"/>
      <c r="K9" s="11"/>
      <c r="L9" s="11"/>
    </row>
    <row r="10" spans="1:12" ht="14.25" customHeight="1" x14ac:dyDescent="0.25">
      <c r="A10" s="24" t="s">
        <v>198</v>
      </c>
      <c r="B10" s="34">
        <v>52502</v>
      </c>
      <c r="C10" s="34">
        <v>52502</v>
      </c>
      <c r="D10" s="27">
        <v>11378</v>
      </c>
      <c r="E10" s="27"/>
      <c r="F10" s="27">
        <v>11378</v>
      </c>
      <c r="G10" s="34">
        <v>169467</v>
      </c>
      <c r="H10" s="34">
        <v>169507</v>
      </c>
      <c r="I10" s="34"/>
      <c r="J10" s="26"/>
      <c r="K10" s="11"/>
      <c r="L10" s="11"/>
    </row>
    <row r="11" spans="1:12" ht="15" customHeight="1" x14ac:dyDescent="0.2">
      <c r="A11" s="28" t="s">
        <v>178</v>
      </c>
      <c r="B11" s="29">
        <f t="shared" ref="B11:J11" si="0">SUM(B6:B10)</f>
        <v>176521</v>
      </c>
      <c r="C11" s="29">
        <f t="shared" si="0"/>
        <v>178198</v>
      </c>
      <c r="D11" s="29">
        <f t="shared" si="0"/>
        <v>38942</v>
      </c>
      <c r="E11" s="29">
        <f t="shared" si="0"/>
        <v>0</v>
      </c>
      <c r="F11" s="29">
        <f t="shared" si="0"/>
        <v>39312</v>
      </c>
      <c r="G11" s="29">
        <f t="shared" si="0"/>
        <v>300656</v>
      </c>
      <c r="H11" s="29">
        <f t="shared" si="0"/>
        <v>301047</v>
      </c>
      <c r="I11" s="29">
        <f t="shared" si="0"/>
        <v>0</v>
      </c>
      <c r="J11" s="30">
        <f t="shared" si="0"/>
        <v>0</v>
      </c>
      <c r="K11" s="11"/>
      <c r="L11" s="11"/>
    </row>
    <row r="12" spans="1:12" ht="34.5" customHeight="1" x14ac:dyDescent="0.2">
      <c r="A12" s="28" t="s">
        <v>199</v>
      </c>
      <c r="B12" s="525">
        <v>244002</v>
      </c>
      <c r="C12" s="525">
        <v>244431</v>
      </c>
      <c r="D12" s="525">
        <v>57155</v>
      </c>
      <c r="E12" s="525"/>
      <c r="F12" s="525">
        <v>57249</v>
      </c>
      <c r="G12" s="525">
        <v>70342</v>
      </c>
      <c r="H12" s="525">
        <v>70342</v>
      </c>
      <c r="I12" s="525"/>
      <c r="J12" s="526"/>
      <c r="K12" s="11"/>
      <c r="L12" s="11"/>
    </row>
    <row r="13" spans="1:12" ht="15" thickBot="1" x14ac:dyDescent="0.25">
      <c r="A13" s="521" t="s">
        <v>200</v>
      </c>
      <c r="B13" s="527">
        <f>B12+B11</f>
        <v>420523</v>
      </c>
      <c r="C13" s="527">
        <f t="shared" ref="C13:J13" si="1">C12+C11</f>
        <v>422629</v>
      </c>
      <c r="D13" s="527">
        <f t="shared" si="1"/>
        <v>96097</v>
      </c>
      <c r="E13" s="527">
        <f t="shared" si="1"/>
        <v>0</v>
      </c>
      <c r="F13" s="527">
        <f t="shared" si="1"/>
        <v>96561</v>
      </c>
      <c r="G13" s="527">
        <f t="shared" si="1"/>
        <v>370998</v>
      </c>
      <c r="H13" s="527">
        <f t="shared" si="1"/>
        <v>371389</v>
      </c>
      <c r="I13" s="527">
        <f t="shared" si="1"/>
        <v>0</v>
      </c>
      <c r="J13" s="528">
        <f t="shared" si="1"/>
        <v>0</v>
      </c>
      <c r="K13" s="11"/>
      <c r="L13" s="11"/>
    </row>
    <row r="14" spans="1:12" s="2" customFormat="1" ht="15.75" thickTop="1" thickBot="1" x14ac:dyDescent="0.25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33"/>
    </row>
    <row r="15" spans="1:12" ht="46.5" customHeight="1" thickTop="1" x14ac:dyDescent="0.2">
      <c r="A15" s="22" t="s">
        <v>189</v>
      </c>
      <c r="B15" s="696" t="s">
        <v>151</v>
      </c>
      <c r="C15" s="697"/>
      <c r="D15" s="696" t="s">
        <v>208</v>
      </c>
      <c r="E15" s="696"/>
      <c r="F15" s="696"/>
      <c r="G15" s="696" t="s">
        <v>416</v>
      </c>
      <c r="H15" s="699"/>
      <c r="I15" s="696" t="s">
        <v>209</v>
      </c>
      <c r="J15" s="700"/>
      <c r="K15" s="11"/>
      <c r="L15" s="11"/>
    </row>
    <row r="16" spans="1:12" ht="39.75" customHeight="1" x14ac:dyDescent="0.2">
      <c r="A16" s="23"/>
      <c r="B16" s="523" t="s">
        <v>324</v>
      </c>
      <c r="C16" s="524" t="s">
        <v>424</v>
      </c>
      <c r="D16" s="523" t="s">
        <v>324</v>
      </c>
      <c r="E16" s="523" t="s">
        <v>193</v>
      </c>
      <c r="F16" s="524" t="s">
        <v>424</v>
      </c>
      <c r="G16" s="523" t="s">
        <v>324</v>
      </c>
      <c r="H16" s="524" t="s">
        <v>424</v>
      </c>
      <c r="I16" s="523" t="s">
        <v>324</v>
      </c>
      <c r="J16" s="520" t="s">
        <v>424</v>
      </c>
      <c r="K16" s="11"/>
      <c r="L16" s="11"/>
    </row>
    <row r="17" spans="1:12" ht="13.5" customHeight="1" x14ac:dyDescent="0.2">
      <c r="A17" s="24" t="s">
        <v>194</v>
      </c>
      <c r="B17" s="34">
        <v>5380</v>
      </c>
      <c r="C17" s="34">
        <v>5380</v>
      </c>
      <c r="D17" s="34">
        <v>2159</v>
      </c>
      <c r="E17" s="34"/>
      <c r="F17" s="34">
        <v>2159</v>
      </c>
      <c r="G17" s="34"/>
      <c r="H17" s="34"/>
      <c r="I17" s="34">
        <f t="shared" ref="I17:I24" si="2">B6+D6+G6+I6+B17+D17+G17</f>
        <v>147640</v>
      </c>
      <c r="J17" s="26">
        <f t="shared" ref="J17:J24" si="3">C6+F6+H6+J6+C17+F17+H17</f>
        <v>147796</v>
      </c>
      <c r="K17" s="11"/>
      <c r="L17" s="11"/>
    </row>
    <row r="18" spans="1:12" ht="12" customHeight="1" x14ac:dyDescent="0.2">
      <c r="A18" s="24" t="s">
        <v>418</v>
      </c>
      <c r="B18" s="34">
        <v>1800</v>
      </c>
      <c r="C18" s="34">
        <v>1800</v>
      </c>
      <c r="D18" s="35"/>
      <c r="E18" s="35"/>
      <c r="F18" s="35"/>
      <c r="G18" s="34"/>
      <c r="H18" s="34"/>
      <c r="I18" s="34">
        <f t="shared" si="2"/>
        <v>65598</v>
      </c>
      <c r="J18" s="26">
        <f t="shared" si="3"/>
        <v>66270</v>
      </c>
      <c r="K18" s="11"/>
      <c r="L18" s="11"/>
    </row>
    <row r="19" spans="1:12" ht="15" x14ac:dyDescent="0.2">
      <c r="A19" s="24" t="s">
        <v>196</v>
      </c>
      <c r="B19" s="34">
        <v>23</v>
      </c>
      <c r="C19" s="34">
        <v>23</v>
      </c>
      <c r="D19" s="35"/>
      <c r="E19" s="35"/>
      <c r="F19" s="35"/>
      <c r="G19" s="34"/>
      <c r="H19" s="34"/>
      <c r="I19" s="34">
        <f t="shared" si="2"/>
        <v>43419</v>
      </c>
      <c r="J19" s="26">
        <f t="shared" si="3"/>
        <v>44453</v>
      </c>
      <c r="K19" s="11"/>
      <c r="L19" s="11"/>
    </row>
    <row r="20" spans="1:12" ht="15" x14ac:dyDescent="0.2">
      <c r="A20" s="24" t="s">
        <v>197</v>
      </c>
      <c r="B20" s="34"/>
      <c r="C20" s="34"/>
      <c r="D20" s="35"/>
      <c r="E20" s="35"/>
      <c r="F20" s="35"/>
      <c r="G20" s="34"/>
      <c r="H20" s="34"/>
      <c r="I20" s="34">
        <f t="shared" si="2"/>
        <v>35477</v>
      </c>
      <c r="J20" s="26">
        <f t="shared" si="3"/>
        <v>36013</v>
      </c>
      <c r="K20" s="11"/>
      <c r="L20" s="11"/>
    </row>
    <row r="21" spans="1:12" ht="15" x14ac:dyDescent="0.2">
      <c r="A21" s="24" t="s">
        <v>198</v>
      </c>
      <c r="B21" s="34">
        <v>3810</v>
      </c>
      <c r="C21" s="34">
        <v>3810</v>
      </c>
      <c r="D21" s="35"/>
      <c r="E21" s="35"/>
      <c r="F21" s="35"/>
      <c r="G21" s="34"/>
      <c r="H21" s="34"/>
      <c r="I21" s="34">
        <f t="shared" si="2"/>
        <v>237157</v>
      </c>
      <c r="J21" s="26">
        <f t="shared" si="3"/>
        <v>237197</v>
      </c>
      <c r="K21" s="11"/>
      <c r="L21" s="11"/>
    </row>
    <row r="22" spans="1:12" ht="15.75" customHeight="1" x14ac:dyDescent="0.2">
      <c r="A22" s="28" t="s">
        <v>178</v>
      </c>
      <c r="B22" s="34">
        <f t="shared" ref="B22:H22" si="4">SUM(B17:B21)</f>
        <v>11013</v>
      </c>
      <c r="C22" s="34">
        <f t="shared" si="4"/>
        <v>11013</v>
      </c>
      <c r="D22" s="34">
        <f t="shared" si="4"/>
        <v>2159</v>
      </c>
      <c r="E22" s="34">
        <f t="shared" si="4"/>
        <v>0</v>
      </c>
      <c r="F22" s="34">
        <f t="shared" si="4"/>
        <v>2159</v>
      </c>
      <c r="G22" s="34">
        <f t="shared" si="4"/>
        <v>0</v>
      </c>
      <c r="H22" s="34">
        <f t="shared" si="4"/>
        <v>0</v>
      </c>
      <c r="I22" s="34">
        <f t="shared" si="2"/>
        <v>529291</v>
      </c>
      <c r="J22" s="26">
        <f t="shared" si="3"/>
        <v>531729</v>
      </c>
      <c r="K22" s="11"/>
      <c r="L22" s="11"/>
    </row>
    <row r="23" spans="1:12" ht="28.5" x14ac:dyDescent="0.2">
      <c r="A23" s="28" t="s">
        <v>199</v>
      </c>
      <c r="B23" s="525"/>
      <c r="C23" s="525"/>
      <c r="D23" s="525"/>
      <c r="E23" s="525"/>
      <c r="F23" s="525"/>
      <c r="G23" s="525">
        <v>29832</v>
      </c>
      <c r="H23" s="525">
        <v>29832</v>
      </c>
      <c r="I23" s="34">
        <f t="shared" si="2"/>
        <v>401331</v>
      </c>
      <c r="J23" s="26">
        <f t="shared" si="3"/>
        <v>401854</v>
      </c>
      <c r="K23" s="11"/>
      <c r="L23" s="11"/>
    </row>
    <row r="24" spans="1:12" ht="15.75" thickBot="1" x14ac:dyDescent="0.25">
      <c r="A24" s="521" t="s">
        <v>200</v>
      </c>
      <c r="B24" s="527">
        <f>B22+B23</f>
        <v>11013</v>
      </c>
      <c r="C24" s="527">
        <f t="shared" ref="C24:H24" si="5">C22+C23</f>
        <v>11013</v>
      </c>
      <c r="D24" s="527">
        <f t="shared" si="5"/>
        <v>2159</v>
      </c>
      <c r="E24" s="527">
        <f t="shared" si="5"/>
        <v>0</v>
      </c>
      <c r="F24" s="527">
        <f t="shared" si="5"/>
        <v>2159</v>
      </c>
      <c r="G24" s="527">
        <f t="shared" si="5"/>
        <v>29832</v>
      </c>
      <c r="H24" s="527">
        <f t="shared" si="5"/>
        <v>29832</v>
      </c>
      <c r="I24" s="522">
        <f t="shared" si="2"/>
        <v>930622</v>
      </c>
      <c r="J24" s="44">
        <f t="shared" si="3"/>
        <v>933583</v>
      </c>
      <c r="K24" s="11"/>
      <c r="L24" s="11"/>
    </row>
    <row r="25" spans="1:12" ht="15" thickTop="1" x14ac:dyDescent="0.2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11"/>
      <c r="L25" s="11"/>
    </row>
    <row r="26" spans="1:12" x14ac:dyDescent="0.2">
      <c r="A26" s="2"/>
      <c r="B26" s="2"/>
      <c r="C26" s="2"/>
    </row>
    <row r="27" spans="1:12" x14ac:dyDescent="0.2">
      <c r="A27" s="2"/>
      <c r="B27" s="2"/>
      <c r="C27" s="2"/>
    </row>
    <row r="28" spans="1:12" x14ac:dyDescent="0.2">
      <c r="A28" s="2"/>
      <c r="B28" s="2"/>
      <c r="C28" s="2"/>
    </row>
    <row r="29" spans="1:12" x14ac:dyDescent="0.2">
      <c r="A29" s="2"/>
      <c r="B29" s="2"/>
      <c r="C29" s="2"/>
    </row>
    <row r="30" spans="1:12" x14ac:dyDescent="0.2">
      <c r="A30" s="2"/>
      <c r="B30" s="2"/>
      <c r="C30" s="2"/>
    </row>
    <row r="31" spans="1:12" x14ac:dyDescent="0.2">
      <c r="A31" s="2"/>
      <c r="B31" s="2"/>
      <c r="C31" s="2"/>
      <c r="D31" s="2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"/>
  <sheetViews>
    <sheetView topLeftCell="A26" zoomScaleNormal="100" zoomScaleSheetLayoutView="100" workbookViewId="0">
      <selection activeCell="B25" sqref="B25:AA25"/>
    </sheetView>
  </sheetViews>
  <sheetFormatPr defaultRowHeight="12.75" x14ac:dyDescent="0.2"/>
  <cols>
    <col min="1" max="1" width="8.28515625" style="219" customWidth="1"/>
    <col min="2" max="2" width="77.5703125" style="219" customWidth="1"/>
    <col min="3" max="3" width="18.42578125" style="219" customWidth="1"/>
    <col min="4" max="4" width="17.7109375" style="219" customWidth="1"/>
    <col min="5" max="16384" width="9.140625" style="219"/>
  </cols>
  <sheetData>
    <row r="1" spans="1:4" x14ac:dyDescent="0.2">
      <c r="A1" s="229"/>
      <c r="B1" s="222" t="s">
        <v>521</v>
      </c>
      <c r="C1" s="229"/>
    </row>
    <row r="2" spans="1:4" x14ac:dyDescent="0.2">
      <c r="A2" s="704"/>
      <c r="B2" s="704"/>
      <c r="C2" s="222"/>
      <c r="D2" s="222"/>
    </row>
    <row r="3" spans="1:4" ht="19.5" customHeight="1" x14ac:dyDescent="0.2">
      <c r="A3" s="705" t="s">
        <v>326</v>
      </c>
      <c r="B3" s="705"/>
      <c r="C3" s="223"/>
      <c r="D3" s="223"/>
    </row>
    <row r="4" spans="1:4" ht="15.95" customHeight="1" x14ac:dyDescent="0.2">
      <c r="A4" s="229"/>
      <c r="B4" s="225"/>
      <c r="D4" s="225" t="s">
        <v>155</v>
      </c>
    </row>
    <row r="5" spans="1:4" ht="36.75" customHeight="1" x14ac:dyDescent="0.2">
      <c r="A5" s="224" t="s">
        <v>0</v>
      </c>
      <c r="B5" s="220" t="s">
        <v>118</v>
      </c>
      <c r="C5" s="448" t="s">
        <v>324</v>
      </c>
      <c r="D5" s="449" t="s">
        <v>424</v>
      </c>
    </row>
    <row r="6" spans="1:4" s="228" customFormat="1" ht="19.5" customHeight="1" x14ac:dyDescent="0.2">
      <c r="A6" s="220">
        <v>1</v>
      </c>
      <c r="B6" s="226" t="s">
        <v>119</v>
      </c>
      <c r="C6" s="226">
        <v>158498</v>
      </c>
      <c r="D6" s="226">
        <v>158498</v>
      </c>
    </row>
    <row r="7" spans="1:4" s="228" customFormat="1" ht="26.25" customHeight="1" x14ac:dyDescent="0.2">
      <c r="A7" s="220">
        <v>2</v>
      </c>
      <c r="B7" s="559" t="s">
        <v>120</v>
      </c>
      <c r="C7" s="483">
        <v>240451</v>
      </c>
      <c r="D7" s="483">
        <v>242820</v>
      </c>
    </row>
    <row r="8" spans="1:4" s="228" customFormat="1" ht="30.75" customHeight="1" x14ac:dyDescent="0.2">
      <c r="A8" s="220">
        <v>3</v>
      </c>
      <c r="B8" s="559" t="s">
        <v>121</v>
      </c>
      <c r="C8" s="226">
        <v>280695</v>
      </c>
      <c r="D8" s="226">
        <v>287852</v>
      </c>
    </row>
    <row r="9" spans="1:4" ht="19.5" customHeight="1" x14ac:dyDescent="0.2">
      <c r="A9" s="220">
        <v>4</v>
      </c>
      <c r="B9" s="559" t="s">
        <v>417</v>
      </c>
      <c r="C9" s="226">
        <v>17093</v>
      </c>
      <c r="D9" s="226">
        <v>20449</v>
      </c>
    </row>
    <row r="10" spans="1:4" s="229" customFormat="1" ht="19.5" customHeight="1" x14ac:dyDescent="0.2">
      <c r="A10" s="220">
        <v>6</v>
      </c>
      <c r="B10" s="559" t="s">
        <v>122</v>
      </c>
      <c r="C10" s="226">
        <v>224271</v>
      </c>
      <c r="D10" s="226">
        <v>230154</v>
      </c>
    </row>
    <row r="11" spans="1:4" s="229" customFormat="1" ht="19.5" customHeight="1" x14ac:dyDescent="0.2">
      <c r="A11" s="220"/>
      <c r="B11" s="559" t="s">
        <v>255</v>
      </c>
      <c r="C11" s="226">
        <v>200000</v>
      </c>
      <c r="D11" s="226">
        <v>200000</v>
      </c>
    </row>
    <row r="12" spans="1:4" s="229" customFormat="1" ht="19.5" customHeight="1" x14ac:dyDescent="0.2">
      <c r="A12" s="220">
        <v>7</v>
      </c>
      <c r="B12" s="607" t="s">
        <v>483</v>
      </c>
      <c r="C12" s="226">
        <v>7127</v>
      </c>
      <c r="D12" s="226">
        <v>7127</v>
      </c>
    </row>
    <row r="13" spans="1:4" ht="19.5" customHeight="1" x14ac:dyDescent="0.2">
      <c r="A13" s="220">
        <v>8</v>
      </c>
      <c r="B13" s="558" t="s">
        <v>487</v>
      </c>
      <c r="C13" s="590">
        <f>SUM(C6:C11)-C11+C12</f>
        <v>928135</v>
      </c>
      <c r="D13" s="590">
        <f>SUM(D6:D11)-D11+D12</f>
        <v>946900</v>
      </c>
    </row>
    <row r="14" spans="1:4" ht="19.5" customHeight="1" x14ac:dyDescent="0.2">
      <c r="A14" s="220">
        <v>9</v>
      </c>
      <c r="B14" s="606" t="s">
        <v>484</v>
      </c>
      <c r="C14" s="590">
        <v>161</v>
      </c>
      <c r="D14" s="590">
        <v>161</v>
      </c>
    </row>
    <row r="15" spans="1:4" ht="25.5" customHeight="1" x14ac:dyDescent="0.2">
      <c r="A15" s="220">
        <v>10</v>
      </c>
      <c r="B15" s="559" t="s">
        <v>123</v>
      </c>
      <c r="C15" s="226">
        <v>102954</v>
      </c>
      <c r="D15" s="226">
        <v>102954</v>
      </c>
    </row>
    <row r="16" spans="1:4" ht="19.5" customHeight="1" x14ac:dyDescent="0.2">
      <c r="A16" s="220">
        <v>11</v>
      </c>
      <c r="B16" s="558" t="s">
        <v>488</v>
      </c>
      <c r="C16" s="560">
        <f>SUM(C15)</f>
        <v>102954</v>
      </c>
      <c r="D16" s="560">
        <f>SUM(D15)</f>
        <v>102954</v>
      </c>
    </row>
    <row r="17" spans="1:4" ht="30.75" customHeight="1" x14ac:dyDescent="0.2">
      <c r="A17" s="220">
        <v>12</v>
      </c>
      <c r="B17" s="559" t="s">
        <v>271</v>
      </c>
      <c r="D17" s="219">
        <v>116</v>
      </c>
    </row>
    <row r="18" spans="1:4" ht="30.75" customHeight="1" x14ac:dyDescent="0.2">
      <c r="A18" s="220"/>
      <c r="B18" s="665" t="s">
        <v>518</v>
      </c>
      <c r="C18" s="226">
        <v>2385623</v>
      </c>
      <c r="D18" s="226">
        <v>2385623</v>
      </c>
    </row>
    <row r="19" spans="1:4" ht="19.5" customHeight="1" x14ac:dyDescent="0.2">
      <c r="A19" s="220">
        <v>13</v>
      </c>
      <c r="B19" s="558" t="s">
        <v>489</v>
      </c>
      <c r="C19" s="590">
        <f>C18</f>
        <v>2385623</v>
      </c>
      <c r="D19" s="590">
        <f>D18+D17</f>
        <v>2385739</v>
      </c>
    </row>
    <row r="20" spans="1:4" ht="19.5" customHeight="1" x14ac:dyDescent="0.2">
      <c r="A20" s="220">
        <v>14</v>
      </c>
      <c r="B20" s="559" t="s">
        <v>288</v>
      </c>
      <c r="C20" s="226">
        <v>186000</v>
      </c>
      <c r="D20" s="226">
        <v>186000</v>
      </c>
    </row>
    <row r="21" spans="1:4" ht="19.5" customHeight="1" x14ac:dyDescent="0.2">
      <c r="A21" s="220">
        <v>15</v>
      </c>
      <c r="B21" s="559" t="s">
        <v>124</v>
      </c>
      <c r="C21" s="226">
        <v>510000</v>
      </c>
      <c r="D21" s="226">
        <v>510000</v>
      </c>
    </row>
    <row r="22" spans="1:4" ht="19.5" customHeight="1" x14ac:dyDescent="0.2">
      <c r="A22" s="220">
        <v>16</v>
      </c>
      <c r="B22" s="559" t="s">
        <v>125</v>
      </c>
      <c r="C22" s="226">
        <v>34000</v>
      </c>
      <c r="D22" s="226">
        <v>34000</v>
      </c>
    </row>
    <row r="23" spans="1:4" ht="19.5" customHeight="1" x14ac:dyDescent="0.2">
      <c r="A23" s="220">
        <v>17</v>
      </c>
      <c r="B23" s="559" t="s">
        <v>126</v>
      </c>
      <c r="C23" s="226">
        <v>700</v>
      </c>
      <c r="D23" s="226">
        <v>700</v>
      </c>
    </row>
    <row r="24" spans="1:4" ht="19.5" customHeight="1" x14ac:dyDescent="0.2">
      <c r="A24" s="220">
        <v>18</v>
      </c>
      <c r="B24" s="558" t="s">
        <v>490</v>
      </c>
      <c r="C24" s="590">
        <f>SUM(C21:C23)</f>
        <v>544700</v>
      </c>
      <c r="D24" s="590">
        <f>SUM(D21:D23)</f>
        <v>544700</v>
      </c>
    </row>
    <row r="25" spans="1:4" ht="19.5" customHeight="1" x14ac:dyDescent="0.2">
      <c r="A25" s="220">
        <v>19</v>
      </c>
      <c r="B25" s="559" t="s">
        <v>127</v>
      </c>
      <c r="C25" s="226">
        <v>1683</v>
      </c>
      <c r="D25" s="226">
        <v>1683</v>
      </c>
    </row>
    <row r="26" spans="1:4" ht="19.5" customHeight="1" x14ac:dyDescent="0.2">
      <c r="A26" s="220">
        <v>20</v>
      </c>
      <c r="B26" s="558" t="s">
        <v>491</v>
      </c>
      <c r="C26" s="590">
        <f>C24+C25+C20</f>
        <v>732383</v>
      </c>
      <c r="D26" s="590">
        <f>D24+D25+D20</f>
        <v>732383</v>
      </c>
    </row>
    <row r="27" spans="1:4" ht="19.5" customHeight="1" x14ac:dyDescent="0.2">
      <c r="A27" s="220">
        <v>21</v>
      </c>
      <c r="B27" s="232" t="s">
        <v>128</v>
      </c>
      <c r="C27" s="226">
        <v>800</v>
      </c>
      <c r="D27" s="226">
        <v>800</v>
      </c>
    </row>
    <row r="28" spans="1:4" ht="19.5" customHeight="1" x14ac:dyDescent="0.2">
      <c r="A28" s="220">
        <v>22</v>
      </c>
      <c r="B28" s="232" t="s">
        <v>129</v>
      </c>
      <c r="C28" s="226">
        <v>22000</v>
      </c>
      <c r="D28" s="226">
        <v>22000</v>
      </c>
    </row>
    <row r="29" spans="1:4" ht="19.5" customHeight="1" x14ac:dyDescent="0.2">
      <c r="A29" s="220">
        <v>23</v>
      </c>
      <c r="B29" s="232" t="s">
        <v>340</v>
      </c>
      <c r="C29" s="226">
        <v>96000</v>
      </c>
      <c r="D29" s="226">
        <v>96000</v>
      </c>
    </row>
    <row r="30" spans="1:4" ht="19.5" customHeight="1" x14ac:dyDescent="0.2">
      <c r="A30" s="220">
        <v>24</v>
      </c>
      <c r="B30" s="232" t="s">
        <v>130</v>
      </c>
      <c r="C30" s="226">
        <v>1000</v>
      </c>
      <c r="D30" s="226">
        <v>1000</v>
      </c>
    </row>
    <row r="31" spans="1:4" ht="19.5" customHeight="1" x14ac:dyDescent="0.2">
      <c r="A31" s="220">
        <v>25</v>
      </c>
      <c r="B31" s="232" t="s">
        <v>268</v>
      </c>
      <c r="C31" s="226">
        <v>20000</v>
      </c>
      <c r="D31" s="226">
        <v>20000</v>
      </c>
    </row>
    <row r="32" spans="1:4" ht="19.5" customHeight="1" x14ac:dyDescent="0.2">
      <c r="A32" s="220">
        <v>26</v>
      </c>
      <c r="B32" s="232" t="s">
        <v>131</v>
      </c>
      <c r="C32" s="226">
        <v>19353</v>
      </c>
      <c r="D32" s="226">
        <v>19353</v>
      </c>
    </row>
    <row r="33" spans="1:4" ht="19.5" customHeight="1" x14ac:dyDescent="0.2">
      <c r="A33" s="220">
        <v>27</v>
      </c>
      <c r="B33" s="232" t="s">
        <v>132</v>
      </c>
      <c r="C33" s="226">
        <v>25000</v>
      </c>
      <c r="D33" s="226">
        <v>25000</v>
      </c>
    </row>
    <row r="34" spans="1:4" ht="19.5" customHeight="1" x14ac:dyDescent="0.2">
      <c r="A34" s="220">
        <v>28</v>
      </c>
      <c r="B34" s="232" t="s">
        <v>269</v>
      </c>
      <c r="C34" s="226">
        <v>5000</v>
      </c>
      <c r="D34" s="226">
        <v>5000</v>
      </c>
    </row>
    <row r="35" spans="1:4" ht="19.5" customHeight="1" x14ac:dyDescent="0.2">
      <c r="A35" s="220">
        <v>29</v>
      </c>
      <c r="B35" s="232" t="s">
        <v>133</v>
      </c>
      <c r="C35" s="226">
        <v>500</v>
      </c>
      <c r="D35" s="226">
        <v>500</v>
      </c>
    </row>
    <row r="36" spans="1:4" ht="19.5" customHeight="1" x14ac:dyDescent="0.2">
      <c r="A36" s="220">
        <v>30</v>
      </c>
      <c r="B36" s="232" t="s">
        <v>134</v>
      </c>
      <c r="C36" s="226">
        <v>3200</v>
      </c>
      <c r="D36" s="226">
        <v>3200</v>
      </c>
    </row>
    <row r="37" spans="1:4" ht="19.5" customHeight="1" x14ac:dyDescent="0.2">
      <c r="A37" s="220">
        <v>31</v>
      </c>
      <c r="B37" s="233" t="s">
        <v>492</v>
      </c>
      <c r="C37" s="234">
        <f>SUM(C27:C36)</f>
        <v>192853</v>
      </c>
      <c r="D37" s="234">
        <f>SUM(D27:D36)</f>
        <v>192853</v>
      </c>
    </row>
    <row r="38" spans="1:4" ht="19.5" customHeight="1" x14ac:dyDescent="0.2">
      <c r="A38" s="220">
        <v>32</v>
      </c>
      <c r="B38" s="232" t="s">
        <v>135</v>
      </c>
      <c r="C38" s="226">
        <v>70883</v>
      </c>
      <c r="D38" s="226">
        <v>70883</v>
      </c>
    </row>
    <row r="39" spans="1:4" ht="19.5" customHeight="1" x14ac:dyDescent="0.2">
      <c r="A39" s="220">
        <v>33</v>
      </c>
      <c r="B39" s="558" t="s">
        <v>493</v>
      </c>
      <c r="C39" s="590">
        <f>C38</f>
        <v>70883</v>
      </c>
      <c r="D39" s="590">
        <f>D38</f>
        <v>70883</v>
      </c>
    </row>
    <row r="40" spans="1:4" ht="29.25" customHeight="1" x14ac:dyDescent="0.2">
      <c r="A40" s="220">
        <v>34</v>
      </c>
      <c r="B40" s="559" t="s">
        <v>136</v>
      </c>
      <c r="C40" s="226">
        <v>500</v>
      </c>
      <c r="D40" s="226">
        <v>500</v>
      </c>
    </row>
    <row r="41" spans="1:4" ht="19.5" customHeight="1" x14ac:dyDescent="0.2">
      <c r="A41" s="220">
        <v>35</v>
      </c>
      <c r="B41" s="232" t="s">
        <v>137</v>
      </c>
      <c r="C41" s="226">
        <v>1500</v>
      </c>
      <c r="D41" s="226">
        <v>1500</v>
      </c>
    </row>
    <row r="42" spans="1:4" ht="19.5" customHeight="1" x14ac:dyDescent="0.2">
      <c r="A42" s="220">
        <v>36</v>
      </c>
      <c r="B42" s="558" t="s">
        <v>494</v>
      </c>
      <c r="C42" s="590">
        <f>SUM(C40:C41)</f>
        <v>2000</v>
      </c>
      <c r="D42" s="590">
        <f>SUM(D40:D41)</f>
        <v>2000</v>
      </c>
    </row>
    <row r="43" spans="1:4" ht="29.25" customHeight="1" x14ac:dyDescent="0.2">
      <c r="A43" s="220">
        <v>37</v>
      </c>
      <c r="B43" s="559" t="s">
        <v>138</v>
      </c>
      <c r="C43" s="226">
        <v>3000</v>
      </c>
      <c r="D43" s="226">
        <v>3000</v>
      </c>
    </row>
    <row r="44" spans="1:4" ht="19.5" customHeight="1" x14ac:dyDescent="0.2">
      <c r="A44" s="220">
        <v>38</v>
      </c>
      <c r="B44" s="232" t="s">
        <v>270</v>
      </c>
      <c r="C44" s="226">
        <v>6280</v>
      </c>
      <c r="D44" s="226">
        <v>6280</v>
      </c>
    </row>
    <row r="45" spans="1:4" ht="19.5" customHeight="1" x14ac:dyDescent="0.2">
      <c r="A45" s="220">
        <v>39</v>
      </c>
      <c r="B45" s="558" t="s">
        <v>495</v>
      </c>
      <c r="C45" s="590">
        <f>SUM(C43:C44)</f>
        <v>9280</v>
      </c>
      <c r="D45" s="590">
        <f>SUM(D43:D44)</f>
        <v>9280</v>
      </c>
    </row>
    <row r="46" spans="1:4" ht="19.5" customHeight="1" x14ac:dyDescent="0.2">
      <c r="A46" s="220">
        <v>40</v>
      </c>
      <c r="B46" s="233" t="s">
        <v>496</v>
      </c>
      <c r="C46" s="234">
        <f>C13+C19+C26+C37+C39+C42+C45+C16+C14</f>
        <v>4424272</v>
      </c>
      <c r="D46" s="234">
        <f>D13+D19+D26+D37+D39+D42+D45+D16+D14</f>
        <v>4443153</v>
      </c>
    </row>
    <row r="47" spans="1:4" ht="19.5" customHeight="1" x14ac:dyDescent="0.2">
      <c r="A47" s="220">
        <v>41</v>
      </c>
      <c r="B47" s="244" t="s">
        <v>459</v>
      </c>
      <c r="C47" s="234">
        <v>100201</v>
      </c>
      <c r="D47" s="234">
        <v>100201</v>
      </c>
    </row>
    <row r="48" spans="1:4" ht="21.75" customHeight="1" x14ac:dyDescent="0.2">
      <c r="A48" s="220">
        <v>42</v>
      </c>
      <c r="B48" s="373" t="s">
        <v>139</v>
      </c>
      <c r="C48" s="226">
        <v>77440</v>
      </c>
      <c r="D48" s="226">
        <v>77440</v>
      </c>
    </row>
    <row r="49" spans="1:5" ht="21.75" customHeight="1" x14ac:dyDescent="0.2">
      <c r="A49" s="220">
        <v>43</v>
      </c>
      <c r="B49" s="374" t="s">
        <v>497</v>
      </c>
      <c r="C49" s="376">
        <f>C48+C47</f>
        <v>177641</v>
      </c>
      <c r="D49" s="376">
        <f>D48+D47</f>
        <v>177641</v>
      </c>
    </row>
    <row r="50" spans="1:5" ht="12.75" customHeight="1" x14ac:dyDescent="0.2">
      <c r="A50" s="220">
        <v>44</v>
      </c>
      <c r="B50" s="235" t="s">
        <v>498</v>
      </c>
      <c r="C50" s="591">
        <f>C46+C49</f>
        <v>4601913</v>
      </c>
      <c r="D50" s="591">
        <f>D46+D49</f>
        <v>4620794</v>
      </c>
      <c r="E50" s="679"/>
    </row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8" fitToHeight="0" orientation="portrait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90"/>
  <sheetViews>
    <sheetView topLeftCell="A68" zoomScaleNormal="100" zoomScaleSheetLayoutView="100" workbookViewId="0">
      <selection activeCell="B25" sqref="B25:AA25"/>
    </sheetView>
  </sheetViews>
  <sheetFormatPr defaultRowHeight="12.75" x14ac:dyDescent="0.2"/>
  <cols>
    <col min="1" max="1" width="9.140625" style="219" customWidth="1"/>
    <col min="2" max="2" width="87.5703125" style="219" customWidth="1"/>
    <col min="3" max="3" width="16.42578125" style="219" customWidth="1"/>
    <col min="4" max="4" width="15.7109375" style="219" customWidth="1"/>
    <col min="5" max="5" width="10.140625" style="219" customWidth="1"/>
    <col min="6" max="18" width="2.7109375" style="219" customWidth="1"/>
    <col min="19" max="19" width="29.5703125" style="219" customWidth="1"/>
    <col min="20" max="22" width="2.7109375" style="219" customWidth="1"/>
    <col min="23" max="23" width="21" style="219" customWidth="1"/>
    <col min="24" max="25" width="2.7109375" style="219" customWidth="1"/>
    <col min="26" max="16384" width="9.140625" style="219"/>
  </cols>
  <sheetData>
    <row r="1" spans="1:30" ht="21" customHeight="1" x14ac:dyDescent="0.2">
      <c r="A1" s="704" t="s">
        <v>520</v>
      </c>
      <c r="B1" s="704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30" ht="25.5" customHeight="1" x14ac:dyDescent="0.2">
      <c r="A2" s="705" t="s">
        <v>327</v>
      </c>
      <c r="B2" s="705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</row>
    <row r="3" spans="1:30" ht="19.5" customHeight="1" x14ac:dyDescent="0.2">
      <c r="A3" s="308"/>
      <c r="B3" s="309"/>
      <c r="D3" s="452" t="s">
        <v>155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</row>
    <row r="4" spans="1:30" ht="44.25" customHeight="1" x14ac:dyDescent="0.2">
      <c r="A4" s="224"/>
      <c r="B4" s="236" t="s">
        <v>118</v>
      </c>
      <c r="C4" s="449" t="s">
        <v>329</v>
      </c>
      <c r="D4" s="449" t="s">
        <v>424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</row>
    <row r="5" spans="1:30" ht="19.5" customHeight="1" x14ac:dyDescent="0.2">
      <c r="A5" s="221">
        <v>1</v>
      </c>
      <c r="B5" s="231" t="s">
        <v>152</v>
      </c>
      <c r="C5" s="636">
        <v>125414</v>
      </c>
      <c r="D5" s="445">
        <v>124959</v>
      </c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</row>
    <row r="6" spans="1:30" s="228" customFormat="1" ht="19.5" customHeight="1" x14ac:dyDescent="0.2">
      <c r="A6" s="221">
        <v>2</v>
      </c>
      <c r="B6" s="231" t="s">
        <v>106</v>
      </c>
      <c r="C6" s="636">
        <v>24893</v>
      </c>
      <c r="D6" s="445">
        <v>24893</v>
      </c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Z6" s="242"/>
      <c r="AA6" s="242"/>
      <c r="AB6" s="242"/>
      <c r="AC6" s="242"/>
      <c r="AD6" s="242"/>
    </row>
    <row r="7" spans="1:30" ht="19.5" customHeight="1" x14ac:dyDescent="0.2">
      <c r="A7" s="221">
        <v>3</v>
      </c>
      <c r="B7" s="226" t="s">
        <v>257</v>
      </c>
      <c r="C7" s="226">
        <v>200</v>
      </c>
      <c r="D7" s="226">
        <v>200</v>
      </c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Z7" s="706"/>
      <c r="AA7" s="706"/>
      <c r="AB7" s="706"/>
      <c r="AC7" s="706"/>
      <c r="AD7" s="229"/>
    </row>
    <row r="8" spans="1:30" ht="19.5" customHeight="1" x14ac:dyDescent="0.2">
      <c r="A8" s="221">
        <v>4</v>
      </c>
      <c r="B8" s="226" t="s">
        <v>258</v>
      </c>
      <c r="C8" s="226">
        <v>6558</v>
      </c>
      <c r="D8" s="226">
        <v>6558</v>
      </c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Z8" s="229"/>
      <c r="AA8" s="229"/>
      <c r="AB8" s="229"/>
      <c r="AC8" s="229"/>
      <c r="AD8" s="229"/>
    </row>
    <row r="9" spans="1:30" ht="19.5" customHeight="1" x14ac:dyDescent="0.2">
      <c r="A9" s="221">
        <v>5</v>
      </c>
      <c r="B9" s="231" t="s">
        <v>5</v>
      </c>
      <c r="C9" s="231">
        <f>C7+C8</f>
        <v>6758</v>
      </c>
      <c r="D9" s="465">
        <f>D7+D8</f>
        <v>6758</v>
      </c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1"/>
    </row>
    <row r="10" spans="1:30" ht="19.5" customHeight="1" x14ac:dyDescent="0.2">
      <c r="A10" s="221">
        <v>6</v>
      </c>
      <c r="B10" s="226" t="s">
        <v>259</v>
      </c>
      <c r="C10" s="226">
        <v>580</v>
      </c>
      <c r="D10" s="226">
        <v>580</v>
      </c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</row>
    <row r="11" spans="1:30" ht="19.5" customHeight="1" x14ac:dyDescent="0.2">
      <c r="A11" s="221">
        <v>7</v>
      </c>
      <c r="B11" s="231" t="s">
        <v>6</v>
      </c>
      <c r="C11" s="231">
        <f>C10</f>
        <v>580</v>
      </c>
      <c r="D11" s="465">
        <f>D10</f>
        <v>580</v>
      </c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</row>
    <row r="12" spans="1:30" ht="19.5" customHeight="1" x14ac:dyDescent="0.2">
      <c r="A12" s="221">
        <v>8</v>
      </c>
      <c r="B12" s="226" t="s">
        <v>260</v>
      </c>
      <c r="C12" s="226">
        <v>48000</v>
      </c>
      <c r="D12" s="226">
        <v>54000</v>
      </c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</row>
    <row r="13" spans="1:30" ht="19.5" customHeight="1" x14ac:dyDescent="0.2">
      <c r="A13" s="221">
        <v>9</v>
      </c>
      <c r="B13" s="226" t="s">
        <v>107</v>
      </c>
      <c r="C13" s="226">
        <v>75000</v>
      </c>
      <c r="D13" s="226">
        <v>75000</v>
      </c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</row>
    <row r="14" spans="1:30" ht="19.5" customHeight="1" x14ac:dyDescent="0.2">
      <c r="A14" s="221">
        <v>10</v>
      </c>
      <c r="B14" s="226" t="s">
        <v>261</v>
      </c>
      <c r="C14" s="226">
        <v>52150</v>
      </c>
      <c r="D14" s="226">
        <v>55000</v>
      </c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</row>
    <row r="15" spans="1:30" ht="19.5" customHeight="1" x14ac:dyDescent="0.2">
      <c r="A15" s="221">
        <v>11</v>
      </c>
      <c r="B15" s="226" t="s">
        <v>262</v>
      </c>
      <c r="C15" s="226">
        <v>2887</v>
      </c>
      <c r="D15" s="226">
        <v>7000</v>
      </c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</row>
    <row r="16" spans="1:30" ht="19.5" customHeight="1" x14ac:dyDescent="0.2">
      <c r="A16" s="221">
        <v>12</v>
      </c>
      <c r="B16" s="243" t="s">
        <v>263</v>
      </c>
      <c r="C16" s="226">
        <v>1110</v>
      </c>
      <c r="D16" s="226">
        <v>1610</v>
      </c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</row>
    <row r="17" spans="1:23" ht="19.5" customHeight="1" x14ac:dyDescent="0.2">
      <c r="A17" s="221">
        <v>13</v>
      </c>
      <c r="B17" s="244" t="s">
        <v>264</v>
      </c>
      <c r="C17" s="244">
        <v>133772</v>
      </c>
      <c r="D17" s="244">
        <v>133772</v>
      </c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</row>
    <row r="18" spans="1:23" ht="19.5" customHeight="1" x14ac:dyDescent="0.2">
      <c r="A18" s="221">
        <v>14</v>
      </c>
      <c r="B18" s="226" t="s">
        <v>265</v>
      </c>
      <c r="C18" s="226">
        <v>39609</v>
      </c>
      <c r="D18" s="226">
        <v>39609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</row>
    <row r="19" spans="1:23" ht="19.5" customHeight="1" x14ac:dyDescent="0.2">
      <c r="A19" s="221">
        <v>15</v>
      </c>
      <c r="B19" s="231" t="s">
        <v>296</v>
      </c>
      <c r="C19" s="231">
        <f>SUM(C12:C18)</f>
        <v>352528</v>
      </c>
      <c r="D19" s="465">
        <f>SUM(D12:D18)</f>
        <v>365991</v>
      </c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19">
        <f>W12+W14+W15+W16+W17+W18</f>
        <v>0</v>
      </c>
    </row>
    <row r="20" spans="1:23" ht="19.5" customHeight="1" x14ac:dyDescent="0.2">
      <c r="A20" s="221">
        <v>16</v>
      </c>
      <c r="B20" s="226" t="s">
        <v>108</v>
      </c>
      <c r="C20" s="226">
        <v>5270</v>
      </c>
      <c r="D20" s="226">
        <v>5270</v>
      </c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</row>
    <row r="21" spans="1:23" ht="19.5" customHeight="1" x14ac:dyDescent="0.2">
      <c r="A21" s="221">
        <v>17</v>
      </c>
      <c r="B21" s="226" t="s">
        <v>109</v>
      </c>
      <c r="C21" s="226">
        <v>4176</v>
      </c>
      <c r="D21" s="226">
        <v>4176</v>
      </c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</row>
    <row r="22" spans="1:23" ht="19.5" customHeight="1" x14ac:dyDescent="0.2">
      <c r="A22" s="221">
        <v>18</v>
      </c>
      <c r="B22" s="231" t="s">
        <v>297</v>
      </c>
      <c r="C22" s="231">
        <f>C20+C21</f>
        <v>9446</v>
      </c>
      <c r="D22" s="465">
        <f>D20+D21</f>
        <v>9446</v>
      </c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</row>
    <row r="23" spans="1:23" ht="19.5" customHeight="1" x14ac:dyDescent="0.2">
      <c r="A23" s="221">
        <v>19</v>
      </c>
      <c r="B23" s="226" t="s">
        <v>110</v>
      </c>
      <c r="C23" s="226">
        <v>91072</v>
      </c>
      <c r="D23" s="226">
        <v>91072</v>
      </c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</row>
    <row r="24" spans="1:23" ht="19.5" customHeight="1" x14ac:dyDescent="0.2">
      <c r="A24" s="221">
        <v>20</v>
      </c>
      <c r="B24" s="226" t="s">
        <v>111</v>
      </c>
      <c r="C24" s="226">
        <v>14392</v>
      </c>
      <c r="D24" s="226">
        <v>16392</v>
      </c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</row>
    <row r="25" spans="1:23" ht="19.5" customHeight="1" x14ac:dyDescent="0.2">
      <c r="A25" s="221">
        <v>21</v>
      </c>
      <c r="B25" s="224" t="s">
        <v>240</v>
      </c>
      <c r="C25" s="226">
        <v>3005</v>
      </c>
      <c r="D25" s="226">
        <v>3005</v>
      </c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</row>
    <row r="26" spans="1:23" ht="37.5" customHeight="1" x14ac:dyDescent="0.2">
      <c r="A26" s="221">
        <v>22</v>
      </c>
      <c r="B26" s="226" t="s">
        <v>266</v>
      </c>
      <c r="C26" s="226">
        <v>56375</v>
      </c>
      <c r="D26" s="226">
        <v>56135</v>
      </c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</row>
    <row r="27" spans="1:23" ht="19.5" customHeight="1" x14ac:dyDescent="0.2">
      <c r="A27" s="221">
        <v>23</v>
      </c>
      <c r="B27" s="231" t="s">
        <v>298</v>
      </c>
      <c r="C27" s="231">
        <f>SUM(C23:C26)</f>
        <v>164844</v>
      </c>
      <c r="D27" s="465">
        <f>SUM(D23:D26)</f>
        <v>166604</v>
      </c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</row>
    <row r="28" spans="1:23" ht="19.5" customHeight="1" x14ac:dyDescent="0.2">
      <c r="A28" s="221">
        <v>24</v>
      </c>
      <c r="B28" s="231" t="s">
        <v>299</v>
      </c>
      <c r="C28" s="231">
        <f>C9+C11+C19+C22+C27</f>
        <v>534156</v>
      </c>
      <c r="D28" s="465">
        <f>D9+D11+D19+D22+D27</f>
        <v>549379</v>
      </c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</row>
    <row r="29" spans="1:23" ht="19.5" customHeight="1" x14ac:dyDescent="0.2">
      <c r="A29" s="221">
        <v>25</v>
      </c>
      <c r="B29" s="226" t="s">
        <v>341</v>
      </c>
      <c r="C29" s="226">
        <v>3000</v>
      </c>
      <c r="D29" s="226">
        <v>3000</v>
      </c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</row>
    <row r="30" spans="1:23" ht="19.5" customHeight="1" x14ac:dyDescent="0.2">
      <c r="A30" s="221">
        <v>26</v>
      </c>
      <c r="B30" s="226" t="s">
        <v>170</v>
      </c>
      <c r="C30" s="226">
        <v>200</v>
      </c>
      <c r="D30" s="226">
        <v>200</v>
      </c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</row>
    <row r="31" spans="1:23" ht="19.5" customHeight="1" x14ac:dyDescent="0.2">
      <c r="A31" s="221">
        <v>27</v>
      </c>
      <c r="B31" s="226" t="s">
        <v>169</v>
      </c>
      <c r="C31" s="226">
        <v>2000</v>
      </c>
      <c r="D31" s="226">
        <v>2000</v>
      </c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</row>
    <row r="32" spans="1:23" ht="19.5" customHeight="1" x14ac:dyDescent="0.2">
      <c r="A32" s="221">
        <v>28</v>
      </c>
      <c r="B32" s="226" t="s">
        <v>241</v>
      </c>
      <c r="C32" s="226">
        <v>1500</v>
      </c>
      <c r="D32" s="450">
        <v>1500</v>
      </c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</row>
    <row r="33" spans="1:22" ht="30" customHeight="1" x14ac:dyDescent="0.2">
      <c r="A33" s="221"/>
      <c r="B33" s="392" t="s">
        <v>342</v>
      </c>
      <c r="C33" s="226"/>
      <c r="D33" s="450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</row>
    <row r="34" spans="1:22" ht="19.5" customHeight="1" x14ac:dyDescent="0.2">
      <c r="A34" s="221">
        <v>29</v>
      </c>
      <c r="B34" s="385" t="s">
        <v>343</v>
      </c>
      <c r="C34" s="226">
        <v>8000</v>
      </c>
      <c r="D34" s="246">
        <v>8000</v>
      </c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</row>
    <row r="35" spans="1:22" ht="28.5" customHeight="1" x14ac:dyDescent="0.2">
      <c r="A35" s="221">
        <v>30</v>
      </c>
      <c r="B35" s="385" t="s">
        <v>344</v>
      </c>
      <c r="C35" s="226">
        <v>3000</v>
      </c>
      <c r="D35" s="248">
        <v>3000</v>
      </c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</row>
    <row r="36" spans="1:22" ht="19.5" customHeight="1" x14ac:dyDescent="0.2">
      <c r="A36" s="221">
        <v>31</v>
      </c>
      <c r="B36" s="386" t="s">
        <v>345</v>
      </c>
      <c r="C36" s="250">
        <v>3000</v>
      </c>
      <c r="D36" s="248">
        <v>3000</v>
      </c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</row>
    <row r="37" spans="1:22" ht="19.5" customHeight="1" x14ac:dyDescent="0.2">
      <c r="A37" s="221"/>
      <c r="B37" s="392" t="s">
        <v>346</v>
      </c>
      <c r="C37" s="250"/>
      <c r="D37" s="248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</row>
    <row r="38" spans="1:22" ht="19.5" customHeight="1" x14ac:dyDescent="0.2">
      <c r="A38" s="221">
        <v>32</v>
      </c>
      <c r="B38" s="387" t="s">
        <v>347</v>
      </c>
      <c r="C38" s="246">
        <v>2400</v>
      </c>
      <c r="D38" s="248">
        <v>2400</v>
      </c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</row>
    <row r="39" spans="1:22" ht="19.5" customHeight="1" x14ac:dyDescent="0.2">
      <c r="A39" s="221">
        <v>33</v>
      </c>
      <c r="B39" s="385" t="s">
        <v>348</v>
      </c>
      <c r="C39" s="246">
        <v>8000</v>
      </c>
      <c r="D39" s="248">
        <v>8000</v>
      </c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</row>
    <row r="40" spans="1:22" ht="19.5" customHeight="1" x14ac:dyDescent="0.2">
      <c r="A40" s="221">
        <v>34</v>
      </c>
      <c r="B40" s="387" t="s">
        <v>349</v>
      </c>
      <c r="C40" s="246">
        <v>400</v>
      </c>
      <c r="D40" s="248">
        <v>400</v>
      </c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</row>
    <row r="41" spans="1:22" ht="19.5" customHeight="1" x14ac:dyDescent="0.2">
      <c r="A41" s="221">
        <v>35</v>
      </c>
      <c r="B41" s="252" t="s">
        <v>414</v>
      </c>
      <c r="C41" s="252">
        <f>SUM(C29:C40)</f>
        <v>31500</v>
      </c>
      <c r="D41" s="252">
        <f>SUM(D29:D40)</f>
        <v>31500</v>
      </c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</row>
    <row r="42" spans="1:22" ht="19.5" customHeight="1" x14ac:dyDescent="0.2">
      <c r="A42" s="221">
        <v>36</v>
      </c>
      <c r="B42" s="252" t="s">
        <v>450</v>
      </c>
      <c r="C42" s="252">
        <v>516</v>
      </c>
      <c r="D42" s="252">
        <v>516</v>
      </c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</row>
    <row r="43" spans="1:22" ht="33.75" customHeight="1" x14ac:dyDescent="0.2">
      <c r="A43" s="221">
        <v>37</v>
      </c>
      <c r="B43" s="252" t="s">
        <v>267</v>
      </c>
      <c r="C43" s="252">
        <v>535705</v>
      </c>
      <c r="D43" s="252">
        <v>537690</v>
      </c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</row>
    <row r="44" spans="1:22" ht="19.5" customHeight="1" x14ac:dyDescent="0.2">
      <c r="A44" s="221">
        <v>38</v>
      </c>
      <c r="B44" s="252" t="s">
        <v>112</v>
      </c>
      <c r="C44" s="252">
        <f>SUM(C45:C57)</f>
        <v>48452</v>
      </c>
      <c r="D44" s="252">
        <f>SUM(D45:D57)</f>
        <v>49027</v>
      </c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</row>
    <row r="45" spans="1:22" ht="19.5" customHeight="1" x14ac:dyDescent="0.2">
      <c r="A45" s="221"/>
      <c r="B45" s="246" t="s">
        <v>519</v>
      </c>
      <c r="C45" s="246">
        <v>1122</v>
      </c>
      <c r="D45" s="246">
        <v>1310</v>
      </c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</row>
    <row r="46" spans="1:22" ht="19.5" customHeight="1" x14ac:dyDescent="0.2">
      <c r="A46" s="221"/>
      <c r="B46" s="246" t="s">
        <v>471</v>
      </c>
      <c r="C46" s="246">
        <v>777</v>
      </c>
      <c r="D46" s="246">
        <v>1017</v>
      </c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</row>
    <row r="47" spans="1:22" ht="19.5" customHeight="1" x14ac:dyDescent="0.2">
      <c r="A47" s="221"/>
      <c r="B47" s="246" t="s">
        <v>157</v>
      </c>
      <c r="C47" s="246">
        <v>1000</v>
      </c>
      <c r="D47" s="246">
        <v>1000</v>
      </c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</row>
    <row r="48" spans="1:22" ht="19.5" customHeight="1" x14ac:dyDescent="0.2">
      <c r="A48" s="221"/>
      <c r="B48" s="246" t="s">
        <v>158</v>
      </c>
      <c r="C48" s="246">
        <v>1500</v>
      </c>
      <c r="D48" s="246">
        <v>1500</v>
      </c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</row>
    <row r="49" spans="1:22" ht="19.5" customHeight="1" x14ac:dyDescent="0.2">
      <c r="A49" s="221"/>
      <c r="B49" s="246" t="s">
        <v>159</v>
      </c>
      <c r="C49" s="246">
        <v>1500</v>
      </c>
      <c r="D49" s="246">
        <v>1500</v>
      </c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</row>
    <row r="50" spans="1:22" ht="19.5" customHeight="1" x14ac:dyDescent="0.2">
      <c r="A50" s="221"/>
      <c r="B50" s="246" t="s">
        <v>160</v>
      </c>
      <c r="C50" s="246">
        <v>2500</v>
      </c>
      <c r="D50" s="246">
        <v>2500</v>
      </c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7"/>
      <c r="P50" s="247"/>
      <c r="Q50" s="247"/>
      <c r="R50" s="247"/>
      <c r="S50" s="247"/>
      <c r="T50" s="247"/>
      <c r="U50" s="247"/>
      <c r="V50" s="247"/>
    </row>
    <row r="51" spans="1:22" ht="19.5" customHeight="1" x14ac:dyDescent="0.2">
      <c r="A51" s="221"/>
      <c r="B51" s="246" t="s">
        <v>161</v>
      </c>
      <c r="C51" s="246">
        <v>1595</v>
      </c>
      <c r="D51" s="246">
        <v>1287</v>
      </c>
      <c r="E51" s="247"/>
      <c r="F51" s="247"/>
      <c r="G51" s="247"/>
      <c r="H51" s="247"/>
      <c r="I51" s="247"/>
      <c r="J51" s="247"/>
      <c r="K51" s="247"/>
      <c r="L51" s="247"/>
      <c r="M51" s="247"/>
      <c r="N51" s="247"/>
      <c r="O51" s="247"/>
      <c r="P51" s="247"/>
      <c r="Q51" s="247"/>
      <c r="R51" s="247"/>
      <c r="S51" s="247"/>
      <c r="T51" s="247"/>
      <c r="U51" s="247"/>
      <c r="V51" s="247"/>
    </row>
    <row r="52" spans="1:22" ht="19.5" hidden="1" customHeight="1" x14ac:dyDescent="0.2">
      <c r="A52" s="221"/>
      <c r="B52" s="246"/>
      <c r="C52" s="246"/>
      <c r="D52" s="246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</row>
    <row r="53" spans="1:22" ht="19.5" customHeight="1" x14ac:dyDescent="0.2">
      <c r="A53" s="221"/>
      <c r="B53" s="281" t="s">
        <v>57</v>
      </c>
      <c r="C53" s="246">
        <v>413</v>
      </c>
      <c r="D53" s="246">
        <v>413</v>
      </c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</row>
    <row r="54" spans="1:22" ht="19.5" customHeight="1" x14ac:dyDescent="0.2">
      <c r="A54" s="221"/>
      <c r="B54" s="281" t="s">
        <v>350</v>
      </c>
      <c r="C54" s="246">
        <v>1000</v>
      </c>
      <c r="D54" s="246">
        <v>1000</v>
      </c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247"/>
    </row>
    <row r="55" spans="1:22" ht="19.5" customHeight="1" x14ac:dyDescent="0.2">
      <c r="A55" s="221"/>
      <c r="B55" s="246" t="s">
        <v>242</v>
      </c>
      <c r="C55" s="246">
        <v>1000</v>
      </c>
      <c r="D55" s="246">
        <v>1455</v>
      </c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</row>
    <row r="56" spans="1:22" ht="19.5" customHeight="1" x14ac:dyDescent="0.2">
      <c r="A56" s="221"/>
      <c r="B56" s="246" t="s">
        <v>243</v>
      </c>
      <c r="C56" s="246">
        <v>5900</v>
      </c>
      <c r="D56" s="246">
        <v>5900</v>
      </c>
      <c r="E56" s="247"/>
      <c r="F56" s="247"/>
      <c r="G56" s="247"/>
      <c r="H56" s="247"/>
      <c r="I56" s="247"/>
      <c r="J56" s="247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247"/>
    </row>
    <row r="57" spans="1:22" ht="19.5" customHeight="1" x14ac:dyDescent="0.2">
      <c r="A57" s="221"/>
      <c r="B57" s="248" t="s">
        <v>162</v>
      </c>
      <c r="C57" s="248">
        <v>30145</v>
      </c>
      <c r="D57" s="248">
        <v>30145</v>
      </c>
      <c r="E57" s="247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</row>
    <row r="58" spans="1:22" ht="19.5" customHeight="1" x14ac:dyDescent="0.2">
      <c r="A58" s="221"/>
      <c r="B58" s="246" t="s">
        <v>163</v>
      </c>
      <c r="C58" s="246">
        <v>8000</v>
      </c>
      <c r="D58" s="246">
        <v>8000</v>
      </c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</row>
    <row r="59" spans="1:22" ht="19.5" customHeight="1" x14ac:dyDescent="0.2">
      <c r="A59" s="221"/>
      <c r="B59" s="246" t="s">
        <v>95</v>
      </c>
      <c r="C59" s="246"/>
      <c r="D59" s="246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</row>
    <row r="60" spans="1:22" ht="19.5" customHeight="1" x14ac:dyDescent="0.2">
      <c r="A60" s="221"/>
      <c r="B60" s="246" t="s">
        <v>164</v>
      </c>
      <c r="C60" s="246">
        <v>5000</v>
      </c>
      <c r="D60" s="246">
        <v>5000</v>
      </c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247"/>
    </row>
    <row r="61" spans="1:22" ht="19.5" customHeight="1" x14ac:dyDescent="0.2">
      <c r="A61" s="221"/>
      <c r="B61" s="246" t="s">
        <v>165</v>
      </c>
      <c r="C61" s="246">
        <v>10015</v>
      </c>
      <c r="D61" s="246">
        <v>10015</v>
      </c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</row>
    <row r="62" spans="1:22" ht="19.5" customHeight="1" x14ac:dyDescent="0.2">
      <c r="A62" s="221"/>
      <c r="B62" s="246" t="s">
        <v>166</v>
      </c>
      <c r="C62" s="246">
        <v>1600</v>
      </c>
      <c r="D62" s="246">
        <v>1600</v>
      </c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</row>
    <row r="63" spans="1:22" ht="19.5" customHeight="1" x14ac:dyDescent="0.2">
      <c r="A63" s="221"/>
      <c r="B63" s="246" t="s">
        <v>167</v>
      </c>
      <c r="C63" s="246">
        <v>400</v>
      </c>
      <c r="D63" s="246">
        <v>400</v>
      </c>
      <c r="E63" s="247"/>
      <c r="F63" s="247"/>
      <c r="G63" s="247"/>
      <c r="H63" s="247"/>
      <c r="I63" s="247"/>
      <c r="J63" s="247"/>
      <c r="K63" s="247"/>
      <c r="L63" s="247"/>
      <c r="M63" s="247"/>
      <c r="N63" s="247"/>
      <c r="O63" s="247"/>
      <c r="P63" s="247"/>
      <c r="Q63" s="247"/>
      <c r="R63" s="247"/>
      <c r="S63" s="247"/>
      <c r="T63" s="247"/>
      <c r="U63" s="247"/>
      <c r="V63" s="247"/>
    </row>
    <row r="64" spans="1:22" ht="19.5" customHeight="1" x14ac:dyDescent="0.2">
      <c r="A64" s="221"/>
      <c r="B64" s="246" t="s">
        <v>168</v>
      </c>
      <c r="C64" s="246">
        <v>250</v>
      </c>
      <c r="D64" s="246">
        <v>250</v>
      </c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</row>
    <row r="65" spans="1:22" ht="19.5" customHeight="1" x14ac:dyDescent="0.2">
      <c r="A65" s="221"/>
      <c r="B65" s="246" t="s">
        <v>320</v>
      </c>
      <c r="C65" s="246">
        <v>430</v>
      </c>
      <c r="D65" s="246">
        <v>430</v>
      </c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</row>
    <row r="66" spans="1:22" ht="19.5" customHeight="1" x14ac:dyDescent="0.2">
      <c r="A66" s="221"/>
      <c r="B66" s="246" t="s">
        <v>314</v>
      </c>
      <c r="C66" s="246">
        <v>1500</v>
      </c>
      <c r="D66" s="246">
        <v>1500</v>
      </c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</row>
    <row r="67" spans="1:22" ht="19.5" customHeight="1" x14ac:dyDescent="0.2">
      <c r="A67" s="221"/>
      <c r="B67" s="246" t="s">
        <v>315</v>
      </c>
      <c r="C67" s="254">
        <v>250</v>
      </c>
      <c r="D67" s="254">
        <v>250</v>
      </c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</row>
    <row r="68" spans="1:22" ht="19.5" customHeight="1" x14ac:dyDescent="0.2">
      <c r="A68" s="221"/>
      <c r="B68" s="246" t="s">
        <v>316</v>
      </c>
      <c r="C68" s="246">
        <v>200</v>
      </c>
      <c r="D68" s="246">
        <v>200</v>
      </c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</row>
    <row r="69" spans="1:22" ht="19.5" customHeight="1" x14ac:dyDescent="0.2">
      <c r="A69" s="221"/>
      <c r="B69" s="246" t="s">
        <v>318</v>
      </c>
      <c r="C69" s="246">
        <v>200</v>
      </c>
      <c r="D69" s="246">
        <v>200</v>
      </c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</row>
    <row r="70" spans="1:22" ht="19.5" customHeight="1" x14ac:dyDescent="0.2">
      <c r="A70" s="221"/>
      <c r="B70" s="246" t="s">
        <v>319</v>
      </c>
      <c r="C70" s="246">
        <v>500</v>
      </c>
      <c r="D70" s="246">
        <v>500</v>
      </c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</row>
    <row r="71" spans="1:22" ht="19.5" customHeight="1" x14ac:dyDescent="0.2">
      <c r="A71" s="221"/>
      <c r="B71" s="246" t="s">
        <v>452</v>
      </c>
      <c r="C71" s="246">
        <v>200</v>
      </c>
      <c r="D71" s="246">
        <v>200</v>
      </c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</row>
    <row r="72" spans="1:22" ht="19.5" customHeight="1" x14ac:dyDescent="0.2">
      <c r="A72" s="221"/>
      <c r="B72" s="246" t="s">
        <v>420</v>
      </c>
      <c r="C72" s="246">
        <v>300</v>
      </c>
      <c r="D72" s="246">
        <v>300</v>
      </c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</row>
    <row r="73" spans="1:22" ht="19.5" customHeight="1" x14ac:dyDescent="0.2">
      <c r="A73" s="221"/>
      <c r="B73" s="246" t="s">
        <v>317</v>
      </c>
      <c r="C73" s="246">
        <v>1300</v>
      </c>
      <c r="D73" s="246">
        <v>1300</v>
      </c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</row>
    <row r="74" spans="1:22" ht="33" customHeight="1" x14ac:dyDescent="0.2">
      <c r="A74" s="221">
        <v>39</v>
      </c>
      <c r="B74" s="246" t="s">
        <v>113</v>
      </c>
      <c r="C74" s="246">
        <v>60338</v>
      </c>
      <c r="D74" s="246">
        <v>48675</v>
      </c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</row>
    <row r="75" spans="1:22" ht="19.5" customHeight="1" x14ac:dyDescent="0.2">
      <c r="A75" s="221">
        <v>40</v>
      </c>
      <c r="B75" s="246" t="s">
        <v>244</v>
      </c>
      <c r="C75" s="246">
        <v>1500</v>
      </c>
      <c r="D75" s="246">
        <v>1500</v>
      </c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</row>
    <row r="76" spans="1:22" ht="19.5" customHeight="1" x14ac:dyDescent="0.2">
      <c r="A76" s="221">
        <v>41</v>
      </c>
      <c r="B76" s="252" t="s">
        <v>499</v>
      </c>
      <c r="C76" s="256">
        <f>C43+C44+C74+C75+C42</f>
        <v>646511</v>
      </c>
      <c r="D76" s="256">
        <f>D43+D44+D74+D75+D42</f>
        <v>637408</v>
      </c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</row>
    <row r="77" spans="1:22" ht="19.5" customHeight="1" x14ac:dyDescent="0.2">
      <c r="A77" s="221">
        <v>42</v>
      </c>
      <c r="B77" s="257" t="s">
        <v>151</v>
      </c>
      <c r="C77" s="257">
        <v>1867016</v>
      </c>
      <c r="D77" s="257">
        <v>1877161</v>
      </c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</row>
    <row r="78" spans="1:22" s="228" customFormat="1" ht="19.5" customHeight="1" x14ac:dyDescent="0.2">
      <c r="A78" s="221">
        <v>43</v>
      </c>
      <c r="B78" s="236" t="s">
        <v>454</v>
      </c>
      <c r="C78" s="259">
        <f>C77</f>
        <v>1867016</v>
      </c>
      <c r="D78" s="259">
        <f>D77</f>
        <v>1877161</v>
      </c>
      <c r="E78" s="237"/>
      <c r="F78" s="237"/>
      <c r="G78" s="237"/>
      <c r="H78" s="237"/>
      <c r="I78" s="237"/>
      <c r="J78" s="237"/>
      <c r="K78" s="237"/>
      <c r="L78" s="237"/>
      <c r="M78" s="237"/>
      <c r="N78" s="237"/>
      <c r="O78" s="237"/>
      <c r="P78" s="237"/>
      <c r="Q78" s="237"/>
      <c r="R78" s="237"/>
      <c r="S78" s="237"/>
      <c r="T78" s="237"/>
      <c r="U78" s="237"/>
      <c r="V78" s="237"/>
    </row>
    <row r="79" spans="1:22" ht="29.25" customHeight="1" x14ac:dyDescent="0.2">
      <c r="A79" s="221">
        <v>44</v>
      </c>
      <c r="B79" s="252" t="s">
        <v>154</v>
      </c>
      <c r="C79" s="252">
        <v>522548</v>
      </c>
      <c r="D79" s="252">
        <v>522658</v>
      </c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</row>
    <row r="80" spans="1:22" ht="27" customHeight="1" x14ac:dyDescent="0.2">
      <c r="A80" s="221">
        <v>45</v>
      </c>
      <c r="B80" s="246" t="s">
        <v>245</v>
      </c>
      <c r="C80" s="246">
        <v>1500</v>
      </c>
      <c r="D80" s="246">
        <v>1500</v>
      </c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</row>
    <row r="81" spans="1:22" ht="27" customHeight="1" x14ac:dyDescent="0.2">
      <c r="A81" s="221">
        <v>46</v>
      </c>
      <c r="B81" s="246" t="s">
        <v>246</v>
      </c>
      <c r="C81" s="246">
        <v>1500</v>
      </c>
      <c r="D81" s="246">
        <v>1500</v>
      </c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</row>
    <row r="82" spans="1:22" s="228" customFormat="1" ht="19.5" customHeight="1" x14ac:dyDescent="0.2">
      <c r="A82" s="221">
        <v>47</v>
      </c>
      <c r="B82" s="252" t="s">
        <v>455</v>
      </c>
      <c r="C82" s="234">
        <f>C80+C81</f>
        <v>3000</v>
      </c>
      <c r="D82" s="234">
        <f>D80+D81</f>
        <v>3000</v>
      </c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</row>
    <row r="83" spans="1:22" ht="24.75" customHeight="1" x14ac:dyDescent="0.2">
      <c r="A83" s="221">
        <v>48</v>
      </c>
      <c r="B83" s="236" t="s">
        <v>456</v>
      </c>
      <c r="C83" s="260">
        <f>C5+C6+C28+C41+C76+C78+C79+C82</f>
        <v>3755038</v>
      </c>
      <c r="D83" s="260">
        <f>D5+D6+D28+D41+D76+D78+D79+D82</f>
        <v>3770958</v>
      </c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</row>
    <row r="84" spans="1:22" ht="24.75" customHeight="1" x14ac:dyDescent="0.2">
      <c r="A84" s="221">
        <v>49</v>
      </c>
      <c r="B84" s="244" t="s">
        <v>453</v>
      </c>
      <c r="C84" s="260">
        <v>100201</v>
      </c>
      <c r="D84" s="260">
        <v>100201</v>
      </c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237"/>
      <c r="P84" s="237"/>
      <c r="Q84" s="237"/>
      <c r="R84" s="237"/>
      <c r="S84" s="237"/>
      <c r="T84" s="237"/>
      <c r="U84" s="237"/>
      <c r="V84" s="237"/>
    </row>
    <row r="85" spans="1:22" ht="24.75" customHeight="1" x14ac:dyDescent="0.2">
      <c r="A85" s="221">
        <v>50</v>
      </c>
      <c r="B85" s="369" t="s">
        <v>294</v>
      </c>
      <c r="C85" s="376">
        <v>23568</v>
      </c>
      <c r="D85" s="376">
        <v>23568</v>
      </c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</row>
    <row r="86" spans="1:22" ht="24.75" customHeight="1" x14ac:dyDescent="0.2">
      <c r="A86" s="221">
        <v>51</v>
      </c>
      <c r="B86" s="370" t="s">
        <v>295</v>
      </c>
      <c r="C86" s="376">
        <v>720506</v>
      </c>
      <c r="D86" s="236">
        <v>723467</v>
      </c>
      <c r="E86" s="237"/>
      <c r="F86" s="237"/>
      <c r="G86" s="237"/>
      <c r="H86" s="237"/>
      <c r="I86" s="237"/>
      <c r="J86" s="237"/>
      <c r="K86" s="237"/>
      <c r="L86" s="237"/>
      <c r="M86" s="237"/>
      <c r="N86" s="237"/>
      <c r="O86" s="237"/>
      <c r="P86" s="237"/>
      <c r="Q86" s="237"/>
      <c r="R86" s="237"/>
      <c r="S86" s="237"/>
      <c r="T86" s="237"/>
      <c r="U86" s="237"/>
      <c r="V86" s="237"/>
    </row>
    <row r="87" spans="1:22" ht="24.75" customHeight="1" x14ac:dyDescent="0.2">
      <c r="A87" s="221">
        <v>52</v>
      </c>
      <c r="B87" s="370" t="s">
        <v>373</v>
      </c>
      <c r="C87" s="376">
        <v>2600</v>
      </c>
      <c r="D87" s="376">
        <v>2600</v>
      </c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237"/>
      <c r="R87" s="237"/>
      <c r="S87" s="237"/>
      <c r="T87" s="237"/>
      <c r="U87" s="237"/>
      <c r="V87" s="237"/>
    </row>
    <row r="88" spans="1:22" ht="24.75" customHeight="1" x14ac:dyDescent="0.2">
      <c r="A88" s="221">
        <v>53</v>
      </c>
      <c r="B88" s="371" t="s">
        <v>457</v>
      </c>
      <c r="C88" s="372">
        <f>C85+C86+C87+C84</f>
        <v>846875</v>
      </c>
      <c r="D88" s="372">
        <f>D85+D86+D87+D84</f>
        <v>849836</v>
      </c>
      <c r="E88" s="237"/>
      <c r="F88" s="237"/>
      <c r="G88" s="237"/>
      <c r="H88" s="237"/>
      <c r="I88" s="237"/>
      <c r="J88" s="237"/>
      <c r="K88" s="237"/>
      <c r="L88" s="237"/>
      <c r="M88" s="237"/>
      <c r="N88" s="237"/>
      <c r="O88" s="237"/>
      <c r="P88" s="237"/>
      <c r="Q88" s="237"/>
      <c r="R88" s="237"/>
      <c r="S88" s="237"/>
      <c r="T88" s="237"/>
      <c r="U88" s="237"/>
      <c r="V88" s="237"/>
    </row>
    <row r="89" spans="1:22" ht="12.75" customHeight="1" x14ac:dyDescent="0.2">
      <c r="A89" s="221">
        <v>54</v>
      </c>
      <c r="B89" s="261" t="s">
        <v>458</v>
      </c>
      <c r="C89" s="262">
        <f>C83+C88</f>
        <v>4601913</v>
      </c>
      <c r="D89" s="262">
        <f>D83+D88</f>
        <v>4620794</v>
      </c>
      <c r="E89" s="680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</row>
    <row r="90" spans="1:22" x14ac:dyDescent="0.2">
      <c r="B90" s="264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  <c r="P90" s="264"/>
      <c r="Q90" s="264"/>
      <c r="R90" s="264"/>
      <c r="S90" s="264"/>
      <c r="T90" s="264"/>
      <c r="U90" s="264"/>
      <c r="V90" s="264"/>
    </row>
  </sheetData>
  <mergeCells count="3">
    <mergeCell ref="A1:B1"/>
    <mergeCell ref="A2:B2"/>
    <mergeCell ref="Z7:AC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57" fitToHeight="0" orientation="portrait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1"/>
  <sheetViews>
    <sheetView topLeftCell="A38" zoomScaleNormal="100" workbookViewId="0">
      <selection activeCell="B25" sqref="B25:AA25"/>
    </sheetView>
  </sheetViews>
  <sheetFormatPr defaultRowHeight="15" x14ac:dyDescent="0.25"/>
  <cols>
    <col min="1" max="1" width="9.140625" style="406" customWidth="1"/>
    <col min="2" max="2" width="35" style="406" customWidth="1"/>
    <col min="3" max="3" width="16.140625" style="406" customWidth="1"/>
    <col min="4" max="4" width="14.85546875" style="406" customWidth="1"/>
    <col min="5" max="5" width="15.140625" style="406" customWidth="1"/>
    <col min="6" max="6" width="14.85546875" style="406" customWidth="1"/>
    <col min="7" max="7" width="15.140625" style="406" customWidth="1"/>
    <col min="8" max="16384" width="9.140625" style="406"/>
  </cols>
  <sheetData>
    <row r="1" spans="1:10" s="664" customFormat="1" ht="36.75" customHeight="1" x14ac:dyDescent="0.25">
      <c r="A1" s="714" t="s">
        <v>516</v>
      </c>
      <c r="B1" s="715"/>
      <c r="C1" s="715"/>
      <c r="D1" s="715"/>
      <c r="E1" s="715"/>
      <c r="F1" s="715"/>
      <c r="G1" s="715"/>
    </row>
    <row r="2" spans="1:10" ht="16.5" thickBot="1" x14ac:dyDescent="0.3">
      <c r="A2" s="710" t="s">
        <v>328</v>
      </c>
      <c r="B2" s="710"/>
      <c r="C2" s="710"/>
      <c r="D2" s="710"/>
      <c r="E2" s="710"/>
      <c r="F2" s="710"/>
      <c r="G2" s="710"/>
      <c r="H2" s="265"/>
      <c r="I2" s="265"/>
      <c r="J2" s="265"/>
    </row>
    <row r="3" spans="1:10" ht="39" thickBot="1" x14ac:dyDescent="0.3">
      <c r="A3" s="310" t="s">
        <v>171</v>
      </c>
      <c r="B3" s="4" t="s">
        <v>172</v>
      </c>
      <c r="C3" s="311" t="s">
        <v>329</v>
      </c>
      <c r="D3" s="311" t="s">
        <v>424</v>
      </c>
      <c r="E3" s="311" t="s">
        <v>272</v>
      </c>
      <c r="F3" s="311" t="s">
        <v>173</v>
      </c>
      <c r="G3" s="312" t="s">
        <v>174</v>
      </c>
      <c r="H3" s="265"/>
      <c r="I3" s="265"/>
      <c r="J3" s="265"/>
    </row>
    <row r="4" spans="1:10" ht="15.75" thickBot="1" x14ac:dyDescent="0.3">
      <c r="A4" s="5"/>
      <c r="B4" s="6"/>
      <c r="C4" s="6"/>
      <c r="D4" s="6"/>
      <c r="E4" s="6"/>
      <c r="F4" s="6"/>
      <c r="G4" s="7" t="s">
        <v>175</v>
      </c>
      <c r="H4" s="265"/>
      <c r="I4" s="265"/>
      <c r="J4" s="265"/>
    </row>
    <row r="5" spans="1:10" ht="19.5" thickBot="1" x14ac:dyDescent="0.3">
      <c r="A5" s="313" t="s">
        <v>176</v>
      </c>
      <c r="B5" s="711" t="s">
        <v>177</v>
      </c>
      <c r="C5" s="711"/>
      <c r="D5" s="711"/>
      <c r="E5" s="711"/>
      <c r="F5" s="711"/>
      <c r="G5" s="712"/>
      <c r="H5" s="265"/>
      <c r="I5" s="265"/>
      <c r="J5" s="265"/>
    </row>
    <row r="6" spans="1:10" ht="90" customHeight="1" x14ac:dyDescent="0.25">
      <c r="A6" s="402">
        <v>1</v>
      </c>
      <c r="B6" s="403" t="s">
        <v>503</v>
      </c>
      <c r="C6" s="441">
        <v>34474</v>
      </c>
      <c r="D6" s="441">
        <v>34474</v>
      </c>
      <c r="E6" s="441">
        <v>34474</v>
      </c>
      <c r="F6" s="621"/>
      <c r="G6" s="622" t="s">
        <v>478</v>
      </c>
      <c r="H6" s="9"/>
      <c r="I6" s="10"/>
      <c r="J6" s="10"/>
    </row>
    <row r="7" spans="1:10" ht="90" customHeight="1" x14ac:dyDescent="0.25">
      <c r="A7" s="395">
        <v>2</v>
      </c>
      <c r="B7" s="394" t="s">
        <v>461</v>
      </c>
      <c r="C7" s="397">
        <v>52000</v>
      </c>
      <c r="D7" s="397">
        <v>51150</v>
      </c>
      <c r="E7" s="397">
        <v>51150</v>
      </c>
      <c r="F7" s="623"/>
      <c r="G7" s="442" t="s">
        <v>371</v>
      </c>
      <c r="H7" s="9"/>
      <c r="I7" s="10"/>
      <c r="J7" s="10"/>
    </row>
    <row r="8" spans="1:10" ht="90" customHeight="1" x14ac:dyDescent="0.25">
      <c r="A8" s="395">
        <v>3</v>
      </c>
      <c r="B8" s="394" t="s">
        <v>502</v>
      </c>
      <c r="C8" s="397">
        <v>1300</v>
      </c>
      <c r="D8" s="397">
        <v>1300</v>
      </c>
      <c r="E8" s="397">
        <v>1300</v>
      </c>
      <c r="F8" s="623"/>
      <c r="G8" s="442" t="s">
        <v>370</v>
      </c>
      <c r="H8" s="9"/>
      <c r="I8" s="10"/>
      <c r="J8" s="10"/>
    </row>
    <row r="9" spans="1:10" ht="90" customHeight="1" x14ac:dyDescent="0.25">
      <c r="A9" s="395">
        <v>4</v>
      </c>
      <c r="B9" s="394" t="s">
        <v>351</v>
      </c>
      <c r="C9" s="397">
        <v>9400</v>
      </c>
      <c r="D9" s="397">
        <v>9400</v>
      </c>
      <c r="E9" s="397">
        <v>9400</v>
      </c>
      <c r="F9" s="397"/>
      <c r="G9" s="395"/>
      <c r="H9" s="9"/>
      <c r="I9" s="10"/>
      <c r="J9" s="10"/>
    </row>
    <row r="10" spans="1:10" ht="90" customHeight="1" x14ac:dyDescent="0.25">
      <c r="A10" s="395">
        <v>5</v>
      </c>
      <c r="B10" s="396" t="s">
        <v>504</v>
      </c>
      <c r="C10" s="397">
        <v>770</v>
      </c>
      <c r="D10" s="397">
        <v>1300</v>
      </c>
      <c r="E10" s="397">
        <v>1300</v>
      </c>
      <c r="F10" s="623"/>
      <c r="G10" s="442" t="s">
        <v>370</v>
      </c>
      <c r="H10" s="9"/>
      <c r="I10" s="10"/>
      <c r="J10" s="10"/>
    </row>
    <row r="11" spans="1:10" ht="45.75" customHeight="1" thickBot="1" x14ac:dyDescent="0.3">
      <c r="A11" s="404">
        <v>6</v>
      </c>
      <c r="B11" s="405" t="s">
        <v>352</v>
      </c>
      <c r="C11" s="443">
        <v>4080</v>
      </c>
      <c r="D11" s="443">
        <v>4200</v>
      </c>
      <c r="E11" s="670">
        <v>4200</v>
      </c>
      <c r="F11" s="624"/>
      <c r="G11" s="616" t="s">
        <v>370</v>
      </c>
      <c r="I11" s="8"/>
      <c r="J11" s="8"/>
    </row>
    <row r="12" spans="1:10" ht="45.75" customHeight="1" thickBot="1" x14ac:dyDescent="0.3">
      <c r="A12" s="395">
        <v>7</v>
      </c>
      <c r="B12" s="666" t="s">
        <v>506</v>
      </c>
      <c r="C12" s="667"/>
      <c r="D12" s="667">
        <v>850</v>
      </c>
      <c r="E12" s="671">
        <v>850</v>
      </c>
      <c r="F12" s="668"/>
      <c r="G12" s="669"/>
      <c r="I12" s="8"/>
      <c r="J12" s="8"/>
    </row>
    <row r="13" spans="1:10" ht="45.75" customHeight="1" thickBot="1" x14ac:dyDescent="0.3">
      <c r="A13" s="404">
        <v>8</v>
      </c>
      <c r="B13" s="666" t="s">
        <v>505</v>
      </c>
      <c r="C13" s="667"/>
      <c r="D13" s="667">
        <v>600</v>
      </c>
      <c r="E13" s="671">
        <v>600</v>
      </c>
      <c r="F13" s="668"/>
      <c r="G13" s="669"/>
      <c r="I13" s="8"/>
      <c r="J13" s="8"/>
    </row>
    <row r="14" spans="1:10" ht="16.5" thickBot="1" x14ac:dyDescent="0.3">
      <c r="A14" s="314"/>
      <c r="B14" s="315" t="s">
        <v>178</v>
      </c>
      <c r="C14" s="316">
        <f>SUM(C6:C11)</f>
        <v>102024</v>
      </c>
      <c r="D14" s="316">
        <f>SUM(D6:D13)</f>
        <v>103274</v>
      </c>
      <c r="E14" s="316">
        <f>SUM(E6:E13)</f>
        <v>103274</v>
      </c>
      <c r="F14" s="316"/>
      <c r="G14" s="317"/>
      <c r="H14" s="265"/>
      <c r="I14" s="265"/>
      <c r="J14" s="265"/>
    </row>
    <row r="15" spans="1:10" s="356" customFormat="1" ht="15.75" x14ac:dyDescent="0.25">
      <c r="A15" s="357"/>
      <c r="B15" s="358"/>
      <c r="C15" s="359"/>
      <c r="D15" s="359"/>
      <c r="E15" s="359"/>
      <c r="F15" s="359"/>
      <c r="G15" s="360"/>
      <c r="H15" s="355"/>
      <c r="I15" s="355"/>
      <c r="J15" s="355"/>
    </row>
    <row r="16" spans="1:10" s="356" customFormat="1" ht="15.75" x14ac:dyDescent="0.25">
      <c r="A16" s="361"/>
      <c r="B16" s="362"/>
      <c r="C16" s="363"/>
      <c r="D16" s="363"/>
      <c r="E16" s="363"/>
      <c r="F16" s="363"/>
      <c r="G16" s="364"/>
      <c r="H16" s="355"/>
      <c r="I16" s="355"/>
      <c r="J16" s="355"/>
    </row>
    <row r="17" spans="1:10" s="356" customFormat="1" ht="15.75" x14ac:dyDescent="0.25">
      <c r="A17" s="361"/>
      <c r="B17" s="362"/>
      <c r="C17" s="363"/>
      <c r="D17" s="363"/>
      <c r="E17" s="363"/>
      <c r="F17" s="363"/>
      <c r="G17" s="364"/>
      <c r="H17" s="355"/>
      <c r="I17" s="355"/>
      <c r="J17" s="355"/>
    </row>
    <row r="18" spans="1:10" ht="16.5" thickBot="1" x14ac:dyDescent="0.3">
      <c r="A18" s="365"/>
      <c r="B18" s="366"/>
      <c r="C18" s="367"/>
      <c r="D18" s="367"/>
      <c r="E18" s="367"/>
      <c r="F18" s="367"/>
      <c r="G18" s="368"/>
      <c r="H18" s="265"/>
      <c r="I18" s="265"/>
      <c r="J18" s="265"/>
    </row>
    <row r="19" spans="1:10" ht="39" thickBot="1" x14ac:dyDescent="0.35">
      <c r="A19" s="319" t="s">
        <v>171</v>
      </c>
      <c r="B19" s="320" t="s">
        <v>172</v>
      </c>
      <c r="C19" s="321" t="s">
        <v>329</v>
      </c>
      <c r="D19" s="311" t="s">
        <v>424</v>
      </c>
      <c r="E19" s="321" t="s">
        <v>272</v>
      </c>
      <c r="F19" s="321" t="s">
        <v>173</v>
      </c>
      <c r="G19" s="322" t="s">
        <v>174</v>
      </c>
      <c r="H19" s="3"/>
      <c r="I19" s="11"/>
      <c r="J19" s="11"/>
    </row>
    <row r="20" spans="1:10" ht="15.75" thickBot="1" x14ac:dyDescent="0.3">
      <c r="A20" s="297"/>
      <c r="B20" s="298"/>
      <c r="C20" s="298"/>
      <c r="D20" s="298"/>
      <c r="E20" s="298"/>
      <c r="F20" s="298"/>
      <c r="G20" s="299" t="s">
        <v>175</v>
      </c>
      <c r="H20" s="265"/>
      <c r="I20" s="265"/>
      <c r="J20" s="265"/>
    </row>
    <row r="21" spans="1:10" ht="18.75" thickBot="1" x14ac:dyDescent="0.3">
      <c r="A21" s="300" t="s">
        <v>179</v>
      </c>
      <c r="B21" s="707" t="s">
        <v>180</v>
      </c>
      <c r="C21" s="707"/>
      <c r="D21" s="707"/>
      <c r="E21" s="707"/>
      <c r="F21" s="707"/>
      <c r="G21" s="713"/>
      <c r="H21" s="265"/>
    </row>
    <row r="22" spans="1:10" ht="25.5" x14ac:dyDescent="0.3">
      <c r="A22" s="292">
        <v>1</v>
      </c>
      <c r="B22" s="302" t="s">
        <v>247</v>
      </c>
      <c r="C22" s="391">
        <v>3200</v>
      </c>
      <c r="D22" s="391">
        <v>3200</v>
      </c>
      <c r="E22" s="295">
        <v>3200</v>
      </c>
      <c r="F22" s="295"/>
      <c r="G22" s="296"/>
      <c r="H22" s="12"/>
    </row>
    <row r="23" spans="1:10" ht="51" x14ac:dyDescent="0.3">
      <c r="A23" s="294">
        <v>2</v>
      </c>
      <c r="B23" s="608" t="s">
        <v>290</v>
      </c>
      <c r="C23" s="393">
        <v>5771</v>
      </c>
      <c r="D23" s="393">
        <v>6800</v>
      </c>
      <c r="E23" s="401">
        <v>6800</v>
      </c>
      <c r="F23" s="401"/>
      <c r="G23" s="599"/>
      <c r="H23" s="12"/>
    </row>
    <row r="24" spans="1:10" ht="16.5" x14ac:dyDescent="0.3">
      <c r="A24" s="292">
        <v>3</v>
      </c>
      <c r="B24" s="293" t="s">
        <v>419</v>
      </c>
      <c r="C24" s="391">
        <v>5000</v>
      </c>
      <c r="D24" s="391">
        <v>5000</v>
      </c>
      <c r="E24" s="295">
        <v>5000</v>
      </c>
      <c r="F24" s="295"/>
      <c r="G24" s="609"/>
      <c r="H24" s="12"/>
    </row>
    <row r="25" spans="1:10" ht="17.25" thickBot="1" x14ac:dyDescent="0.35">
      <c r="A25" s="610">
        <v>4</v>
      </c>
      <c r="B25" s="611" t="s">
        <v>479</v>
      </c>
      <c r="C25" s="612">
        <v>2526</v>
      </c>
      <c r="D25" s="612">
        <v>2526</v>
      </c>
      <c r="E25" s="613">
        <v>526</v>
      </c>
      <c r="F25" s="613">
        <v>2000</v>
      </c>
      <c r="G25" s="614" t="s">
        <v>480</v>
      </c>
      <c r="H25" s="12"/>
    </row>
    <row r="26" spans="1:10" ht="17.25" thickBot="1" x14ac:dyDescent="0.35">
      <c r="A26" s="292">
        <v>5</v>
      </c>
      <c r="B26" s="672" t="s">
        <v>507</v>
      </c>
      <c r="C26" s="673"/>
      <c r="D26" s="673">
        <v>1000</v>
      </c>
      <c r="E26" s="674">
        <v>1000</v>
      </c>
      <c r="F26" s="674"/>
      <c r="G26" s="675"/>
      <c r="H26" s="12"/>
    </row>
    <row r="27" spans="1:10" ht="17.25" thickBot="1" x14ac:dyDescent="0.35">
      <c r="A27" s="610">
        <v>6</v>
      </c>
      <c r="B27" s="672" t="s">
        <v>508</v>
      </c>
      <c r="C27" s="673"/>
      <c r="D27" s="673">
        <v>1900</v>
      </c>
      <c r="E27" s="674">
        <v>1900</v>
      </c>
      <c r="F27" s="674"/>
      <c r="G27" s="675"/>
      <c r="H27" s="12"/>
    </row>
    <row r="28" spans="1:10" ht="32.25" customHeight="1" thickBot="1" x14ac:dyDescent="0.3">
      <c r="A28" s="318"/>
      <c r="B28" s="315" t="s">
        <v>178</v>
      </c>
      <c r="C28" s="316">
        <f>C22+C23+C24+C25</f>
        <v>16497</v>
      </c>
      <c r="D28" s="316">
        <f>D22+D23+D24+D25+D26+D27</f>
        <v>20426</v>
      </c>
      <c r="E28" s="316">
        <f>E22+E23+E24+E25+E26+E27</f>
        <v>18426</v>
      </c>
      <c r="F28" s="316">
        <f>F22+F23+F24+F25</f>
        <v>2000</v>
      </c>
      <c r="G28" s="317"/>
      <c r="H28" s="265"/>
    </row>
    <row r="29" spans="1:10" ht="39" customHeight="1" thickBot="1" x14ac:dyDescent="0.35">
      <c r="A29" s="319" t="s">
        <v>171</v>
      </c>
      <c r="B29" s="320" t="s">
        <v>172</v>
      </c>
      <c r="C29" s="321" t="s">
        <v>329</v>
      </c>
      <c r="D29" s="311" t="s">
        <v>424</v>
      </c>
      <c r="E29" s="321" t="s">
        <v>272</v>
      </c>
      <c r="F29" s="321" t="s">
        <v>173</v>
      </c>
      <c r="G29" s="322" t="s">
        <v>174</v>
      </c>
      <c r="H29" s="3"/>
    </row>
    <row r="30" spans="1:10" ht="15.75" thickBot="1" x14ac:dyDescent="0.3">
      <c r="A30" s="304"/>
      <c r="B30" s="305"/>
      <c r="C30" s="305"/>
      <c r="D30" s="305"/>
      <c r="E30" s="305"/>
      <c r="F30" s="305"/>
      <c r="G30" s="299" t="s">
        <v>175</v>
      </c>
      <c r="H30" s="265"/>
    </row>
    <row r="31" spans="1:10" ht="18.75" thickBot="1" x14ac:dyDescent="0.3">
      <c r="A31" s="300" t="s">
        <v>181</v>
      </c>
      <c r="B31" s="707" t="s">
        <v>182</v>
      </c>
      <c r="C31" s="708"/>
      <c r="D31" s="708"/>
      <c r="E31" s="708"/>
      <c r="F31" s="708"/>
      <c r="G31" s="709"/>
      <c r="H31" s="265"/>
    </row>
    <row r="32" spans="1:10" ht="25.5" x14ac:dyDescent="0.3">
      <c r="A32" s="306">
        <v>1</v>
      </c>
      <c r="B32" s="440" t="s">
        <v>248</v>
      </c>
      <c r="C32" s="307">
        <v>3787</v>
      </c>
      <c r="D32" s="307">
        <v>3787</v>
      </c>
      <c r="E32" s="307">
        <v>3787</v>
      </c>
      <c r="F32" s="307"/>
      <c r="G32" s="296"/>
      <c r="H32" s="13"/>
    </row>
    <row r="33" spans="1:10" ht="16.5" x14ac:dyDescent="0.3">
      <c r="A33" s="306">
        <v>2</v>
      </c>
      <c r="B33" s="293" t="s">
        <v>184</v>
      </c>
      <c r="C33" s="391">
        <v>120</v>
      </c>
      <c r="D33" s="391">
        <v>120</v>
      </c>
      <c r="E33" s="391">
        <v>120</v>
      </c>
      <c r="F33" s="295"/>
      <c r="G33" s="296"/>
      <c r="H33" s="13"/>
      <c r="I33" s="265"/>
      <c r="J33" s="265"/>
    </row>
    <row r="34" spans="1:10" ht="38.25" x14ac:dyDescent="0.3">
      <c r="A34" s="306">
        <v>3</v>
      </c>
      <c r="B34" s="398" t="s">
        <v>353</v>
      </c>
      <c r="C34" s="391">
        <v>574702</v>
      </c>
      <c r="D34" s="391">
        <v>574702</v>
      </c>
      <c r="E34" s="391"/>
      <c r="F34" s="295">
        <v>574702</v>
      </c>
      <c r="G34" s="301" t="s">
        <v>481</v>
      </c>
      <c r="H34" s="13"/>
      <c r="I34" s="265"/>
      <c r="J34" s="265"/>
    </row>
    <row r="35" spans="1:10" ht="16.5" x14ac:dyDescent="0.3">
      <c r="A35" s="306">
        <v>4</v>
      </c>
      <c r="B35" s="398" t="s">
        <v>354</v>
      </c>
      <c r="C35" s="400">
        <v>45200</v>
      </c>
      <c r="D35" s="400">
        <v>45200</v>
      </c>
      <c r="E35" s="391"/>
      <c r="F35" s="295">
        <v>45200</v>
      </c>
      <c r="G35" s="301" t="s">
        <v>309</v>
      </c>
      <c r="H35" s="13"/>
      <c r="I35" s="265"/>
      <c r="J35" s="265"/>
    </row>
    <row r="36" spans="1:10" ht="30" x14ac:dyDescent="0.3">
      <c r="A36" s="306">
        <v>5</v>
      </c>
      <c r="B36" s="398" t="s">
        <v>356</v>
      </c>
      <c r="C36" s="400">
        <v>76639</v>
      </c>
      <c r="D36" s="400">
        <v>76639</v>
      </c>
      <c r="E36" s="391"/>
      <c r="F36" s="295">
        <v>76639</v>
      </c>
      <c r="G36" s="301" t="s">
        <v>463</v>
      </c>
      <c r="H36" s="13"/>
      <c r="I36" s="265"/>
      <c r="J36" s="265"/>
    </row>
    <row r="37" spans="1:10" ht="16.5" x14ac:dyDescent="0.3">
      <c r="A37" s="306">
        <v>6</v>
      </c>
      <c r="B37" s="398" t="s">
        <v>357</v>
      </c>
      <c r="C37" s="400">
        <v>2680</v>
      </c>
      <c r="D37" s="400">
        <v>2680</v>
      </c>
      <c r="E37" s="391"/>
      <c r="F37" s="295">
        <v>2680</v>
      </c>
      <c r="G37" s="301" t="s">
        <v>367</v>
      </c>
      <c r="H37" s="13"/>
      <c r="I37" s="265"/>
      <c r="J37" s="265"/>
    </row>
    <row r="38" spans="1:10" ht="30" x14ac:dyDescent="0.3">
      <c r="A38" s="306">
        <v>7</v>
      </c>
      <c r="B38" s="398" t="s">
        <v>355</v>
      </c>
      <c r="C38" s="391">
        <v>591612</v>
      </c>
      <c r="D38" s="391">
        <v>591612</v>
      </c>
      <c r="E38" s="391"/>
      <c r="F38" s="295">
        <v>591612</v>
      </c>
      <c r="G38" s="301" t="s">
        <v>464</v>
      </c>
      <c r="H38" s="13"/>
      <c r="I38" s="265"/>
      <c r="J38" s="265"/>
    </row>
    <row r="39" spans="1:10" ht="30" x14ac:dyDescent="0.3">
      <c r="A39" s="306">
        <v>8</v>
      </c>
      <c r="B39" s="398" t="s">
        <v>358</v>
      </c>
      <c r="C39" s="391">
        <v>17893</v>
      </c>
      <c r="D39" s="391">
        <v>17893</v>
      </c>
      <c r="E39" s="391"/>
      <c r="F39" s="295">
        <v>17893</v>
      </c>
      <c r="G39" s="301" t="s">
        <v>366</v>
      </c>
      <c r="H39" s="13"/>
      <c r="I39" s="265"/>
      <c r="J39" s="265"/>
    </row>
    <row r="40" spans="1:10" ht="30" x14ac:dyDescent="0.3">
      <c r="A40" s="306">
        <v>9</v>
      </c>
      <c r="B40" s="398" t="s">
        <v>360</v>
      </c>
      <c r="C40" s="391">
        <v>399750</v>
      </c>
      <c r="D40" s="391">
        <v>399750</v>
      </c>
      <c r="E40" s="391"/>
      <c r="F40" s="295">
        <v>399750</v>
      </c>
      <c r="G40" s="301" t="s">
        <v>310</v>
      </c>
      <c r="H40" s="13"/>
      <c r="I40" s="265"/>
      <c r="J40" s="265"/>
    </row>
    <row r="41" spans="1:10" ht="16.5" x14ac:dyDescent="0.3">
      <c r="A41" s="306">
        <v>10</v>
      </c>
      <c r="B41" s="398" t="s">
        <v>361</v>
      </c>
      <c r="C41" s="391">
        <v>3784</v>
      </c>
      <c r="D41" s="391">
        <v>3784</v>
      </c>
      <c r="E41" s="391"/>
      <c r="F41" s="295">
        <v>3784</v>
      </c>
      <c r="G41" s="301" t="s">
        <v>365</v>
      </c>
      <c r="H41" s="13"/>
      <c r="I41" s="265"/>
      <c r="J41" s="265"/>
    </row>
    <row r="42" spans="1:10" ht="30" x14ac:dyDescent="0.3">
      <c r="A42" s="306">
        <v>11</v>
      </c>
      <c r="B42" s="398" t="s">
        <v>362</v>
      </c>
      <c r="C42" s="391">
        <v>5283</v>
      </c>
      <c r="D42" s="391">
        <v>5283</v>
      </c>
      <c r="E42" s="391"/>
      <c r="F42" s="295">
        <v>5283</v>
      </c>
      <c r="G42" s="301" t="s">
        <v>311</v>
      </c>
      <c r="H42" s="13"/>
      <c r="I42" s="265"/>
      <c r="J42" s="265"/>
    </row>
    <row r="43" spans="1:10" ht="16.5" x14ac:dyDescent="0.3">
      <c r="A43" s="306">
        <v>12</v>
      </c>
      <c r="B43" s="399" t="s">
        <v>363</v>
      </c>
      <c r="C43" s="391">
        <v>2160</v>
      </c>
      <c r="D43" s="391">
        <v>2160</v>
      </c>
      <c r="E43" s="391"/>
      <c r="F43" s="295">
        <v>2160</v>
      </c>
      <c r="G43" s="301" t="s">
        <v>364</v>
      </c>
      <c r="H43" s="13"/>
      <c r="I43" s="265"/>
      <c r="J43" s="265"/>
    </row>
    <row r="44" spans="1:10" ht="16.5" x14ac:dyDescent="0.3">
      <c r="A44" s="306">
        <v>13</v>
      </c>
      <c r="B44" s="399" t="s">
        <v>293</v>
      </c>
      <c r="C44" s="391">
        <v>5000</v>
      </c>
      <c r="D44" s="391">
        <v>5000</v>
      </c>
      <c r="E44" s="391">
        <v>5000</v>
      </c>
      <c r="F44" s="295"/>
      <c r="G44" s="301"/>
      <c r="H44" s="13"/>
      <c r="I44" s="265"/>
      <c r="J44" s="265"/>
    </row>
    <row r="45" spans="1:10" ht="25.5" x14ac:dyDescent="0.3">
      <c r="A45" s="306">
        <v>14</v>
      </c>
      <c r="B45" s="354" t="s">
        <v>476</v>
      </c>
      <c r="C45" s="391">
        <v>1078</v>
      </c>
      <c r="D45" s="391">
        <v>1150</v>
      </c>
      <c r="E45" s="391">
        <v>1150</v>
      </c>
      <c r="F45" s="295"/>
      <c r="G45" s="301"/>
      <c r="H45" s="13"/>
      <c r="I45" s="265"/>
      <c r="J45" s="265"/>
    </row>
    <row r="46" spans="1:10" ht="16.5" x14ac:dyDescent="0.3">
      <c r="A46" s="306">
        <v>15</v>
      </c>
      <c r="B46" s="354" t="s">
        <v>451</v>
      </c>
      <c r="C46" s="391">
        <v>3175</v>
      </c>
      <c r="D46" s="391">
        <v>3175</v>
      </c>
      <c r="E46" s="391">
        <v>3175</v>
      </c>
      <c r="F46" s="295"/>
      <c r="G46" s="301"/>
      <c r="H46" s="13"/>
      <c r="I46" s="265"/>
      <c r="J46" s="265"/>
    </row>
    <row r="47" spans="1:10" ht="16.5" x14ac:dyDescent="0.3">
      <c r="A47" s="306">
        <v>16</v>
      </c>
      <c r="B47" s="354" t="s">
        <v>486</v>
      </c>
      <c r="C47" s="391">
        <v>656</v>
      </c>
      <c r="D47" s="391">
        <v>656</v>
      </c>
      <c r="E47" s="391">
        <v>376</v>
      </c>
      <c r="F47" s="295">
        <v>280</v>
      </c>
      <c r="G47" s="301" t="s">
        <v>480</v>
      </c>
      <c r="H47" s="13"/>
      <c r="I47" s="265"/>
      <c r="J47" s="265"/>
    </row>
    <row r="48" spans="1:10" ht="16.5" x14ac:dyDescent="0.3">
      <c r="A48" s="306">
        <v>17</v>
      </c>
      <c r="B48" s="354" t="s">
        <v>509</v>
      </c>
      <c r="C48" s="391"/>
      <c r="D48" s="391">
        <v>800</v>
      </c>
      <c r="E48" s="391">
        <v>800</v>
      </c>
      <c r="F48" s="295"/>
      <c r="G48" s="301"/>
      <c r="H48" s="13"/>
      <c r="I48" s="265"/>
      <c r="J48" s="265"/>
    </row>
    <row r="49" spans="1:10" ht="16.5" x14ac:dyDescent="0.3">
      <c r="A49" s="306">
        <v>18</v>
      </c>
      <c r="B49" s="354" t="s">
        <v>510</v>
      </c>
      <c r="C49" s="391"/>
      <c r="D49" s="391">
        <v>170</v>
      </c>
      <c r="E49" s="391">
        <v>170</v>
      </c>
      <c r="F49" s="295"/>
      <c r="G49" s="301"/>
      <c r="H49" s="13"/>
      <c r="I49" s="265"/>
      <c r="J49" s="265"/>
    </row>
    <row r="50" spans="1:10" ht="16.5" x14ac:dyDescent="0.3">
      <c r="A50" s="306">
        <v>19</v>
      </c>
      <c r="B50" s="354" t="s">
        <v>511</v>
      </c>
      <c r="C50" s="391"/>
      <c r="D50" s="391">
        <v>450</v>
      </c>
      <c r="E50" s="391">
        <v>450</v>
      </c>
      <c r="F50" s="295"/>
      <c r="G50" s="301"/>
      <c r="H50" s="13"/>
      <c r="I50" s="265"/>
      <c r="J50" s="265"/>
    </row>
    <row r="51" spans="1:10" ht="16.5" x14ac:dyDescent="0.3">
      <c r="A51" s="306">
        <v>20</v>
      </c>
      <c r="B51" s="354" t="s">
        <v>512</v>
      </c>
      <c r="C51" s="391"/>
      <c r="D51" s="391">
        <v>3300</v>
      </c>
      <c r="E51" s="391">
        <v>3300</v>
      </c>
      <c r="F51" s="295"/>
      <c r="G51" s="301"/>
      <c r="H51" s="13"/>
      <c r="I51" s="265"/>
      <c r="J51" s="265"/>
    </row>
    <row r="52" spans="1:10" ht="16.5" x14ac:dyDescent="0.3">
      <c r="A52" s="306">
        <v>21</v>
      </c>
      <c r="B52" s="354" t="s">
        <v>513</v>
      </c>
      <c r="C52" s="391"/>
      <c r="D52" s="391">
        <v>174</v>
      </c>
      <c r="E52" s="391">
        <v>174</v>
      </c>
      <c r="F52" s="295"/>
      <c r="G52" s="301"/>
      <c r="H52" s="13"/>
      <c r="I52" s="265"/>
      <c r="J52" s="265"/>
    </row>
    <row r="53" spans="1:10" ht="16.5" x14ac:dyDescent="0.3">
      <c r="A53" s="306">
        <v>22</v>
      </c>
      <c r="B53" s="439" t="s">
        <v>289</v>
      </c>
      <c r="C53" s="391">
        <v>14976</v>
      </c>
      <c r="D53" s="391">
        <v>14976</v>
      </c>
      <c r="E53" s="391">
        <v>14976</v>
      </c>
      <c r="F53" s="295"/>
      <c r="G53" s="301"/>
      <c r="H53" s="13"/>
      <c r="I53" s="265"/>
      <c r="J53" s="265"/>
    </row>
    <row r="54" spans="1:10" ht="16.5" x14ac:dyDescent="0.3">
      <c r="A54" s="292"/>
      <c r="B54" s="600" t="s">
        <v>292</v>
      </c>
      <c r="C54" s="391"/>
      <c r="D54" s="391"/>
      <c r="E54" s="391"/>
      <c r="F54" s="295"/>
      <c r="G54" s="301"/>
      <c r="H54" s="13"/>
      <c r="I54" s="265"/>
      <c r="J54" s="265"/>
    </row>
    <row r="55" spans="1:10" ht="16.5" x14ac:dyDescent="0.3">
      <c r="A55" s="292"/>
      <c r="B55" s="600" t="s">
        <v>291</v>
      </c>
      <c r="C55" s="391"/>
      <c r="D55" s="391"/>
      <c r="E55" s="391"/>
      <c r="F55" s="601"/>
      <c r="G55" s="301"/>
      <c r="H55" s="13"/>
      <c r="I55" s="265"/>
      <c r="J55" s="265"/>
    </row>
    <row r="56" spans="1:10" ht="25.5" x14ac:dyDescent="0.3">
      <c r="A56" s="292"/>
      <c r="B56" s="600" t="s">
        <v>421</v>
      </c>
      <c r="C56" s="391"/>
      <c r="D56" s="391"/>
      <c r="E56" s="391"/>
      <c r="F56" s="601"/>
      <c r="G56" s="301"/>
      <c r="H56" s="13"/>
      <c r="I56" s="265"/>
      <c r="J56" s="265"/>
    </row>
    <row r="57" spans="1:10" ht="16.5" x14ac:dyDescent="0.3">
      <c r="A57" s="292"/>
      <c r="B57" s="600" t="s">
        <v>372</v>
      </c>
      <c r="C57" s="602">
        <v>1207</v>
      </c>
      <c r="D57" s="602">
        <v>1207</v>
      </c>
      <c r="E57" s="391"/>
      <c r="F57" s="601"/>
      <c r="G57" s="301"/>
      <c r="H57" s="13"/>
      <c r="I57" s="265"/>
      <c r="J57" s="265"/>
    </row>
    <row r="58" spans="1:10" ht="16.5" x14ac:dyDescent="0.3">
      <c r="A58" s="292"/>
      <c r="B58" s="600" t="s">
        <v>374</v>
      </c>
      <c r="C58" s="391"/>
      <c r="D58" s="391"/>
      <c r="E58" s="391"/>
      <c r="F58" s="601"/>
      <c r="G58" s="301"/>
      <c r="H58" s="13"/>
      <c r="I58" s="265"/>
      <c r="J58" s="265"/>
    </row>
    <row r="59" spans="1:10" ht="17.25" thickBot="1" x14ac:dyDescent="0.35">
      <c r="A59" s="610"/>
      <c r="B59" s="626" t="s">
        <v>485</v>
      </c>
      <c r="C59" s="612"/>
      <c r="D59" s="612"/>
      <c r="E59" s="612"/>
      <c r="F59" s="627"/>
      <c r="G59" s="628"/>
      <c r="H59" s="13"/>
      <c r="I59" s="265"/>
      <c r="J59" s="265"/>
    </row>
    <row r="60" spans="1:10" ht="17.25" thickBot="1" x14ac:dyDescent="0.3">
      <c r="A60" s="603"/>
      <c r="B60" s="388" t="s">
        <v>178</v>
      </c>
      <c r="C60" s="604">
        <f>SUM(C32:C53)</f>
        <v>1748495</v>
      </c>
      <c r="D60" s="604">
        <f>SUM(D32:D53)</f>
        <v>1753461</v>
      </c>
      <c r="E60" s="604">
        <f>SUM(E32:E53)</f>
        <v>33478</v>
      </c>
      <c r="F60" s="604">
        <f>SUM(F32:F53)</f>
        <v>1719983</v>
      </c>
      <c r="G60" s="625"/>
      <c r="H60" s="14"/>
      <c r="I60" s="15"/>
      <c r="J60" s="15"/>
    </row>
    <row r="61" spans="1:10" x14ac:dyDescent="0.25">
      <c r="A61" s="265"/>
      <c r="B61" s="265"/>
      <c r="C61" s="266"/>
      <c r="D61" s="266"/>
      <c r="E61" s="265"/>
      <c r="F61" s="265"/>
      <c r="G61" s="605" t="s">
        <v>477</v>
      </c>
      <c r="H61" s="265"/>
      <c r="I61" s="265"/>
      <c r="J61" s="265"/>
    </row>
  </sheetData>
  <mergeCells count="5">
    <mergeCell ref="B31:G31"/>
    <mergeCell ref="A2:G2"/>
    <mergeCell ref="B5:G5"/>
    <mergeCell ref="B21:G21"/>
    <mergeCell ref="A1:G1"/>
  </mergeCells>
  <phoneticPr fontId="0" type="noConversion"/>
  <pageMargins left="0.7" right="0.7" top="0.75" bottom="0.75" header="0.3" footer="0.3"/>
  <pageSetup paperSize="9" scale="65" orientation="portrait" r:id="rId1"/>
  <rowBreaks count="1" manualBreakCount="1">
    <brk id="2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84CC7-E470-46DD-956C-98686DE59E3B}">
  <sheetPr>
    <tabColor rgb="FFC00000"/>
  </sheetPr>
  <dimension ref="A1:K31"/>
  <sheetViews>
    <sheetView zoomScaleNormal="100" workbookViewId="0">
      <selection activeCell="B25" sqref="B25:AA25"/>
    </sheetView>
  </sheetViews>
  <sheetFormatPr defaultColWidth="9.140625" defaultRowHeight="16.5" x14ac:dyDescent="0.3"/>
  <cols>
    <col min="1" max="1" width="4.7109375" style="1" customWidth="1"/>
    <col min="2" max="2" width="35.7109375" style="1" customWidth="1"/>
    <col min="3" max="3" width="12.7109375" style="1" customWidth="1"/>
    <col min="4" max="4" width="15.42578125" style="1" customWidth="1"/>
    <col min="5" max="5" width="16.7109375" style="1" customWidth="1"/>
    <col min="6" max="6" width="14.42578125" style="1" customWidth="1"/>
    <col min="7" max="7" width="17.7109375" style="1" customWidth="1"/>
    <col min="8" max="8" width="9.140625" style="3" customWidth="1"/>
    <col min="9" max="16384" width="9.140625" style="1"/>
  </cols>
  <sheetData>
    <row r="1" spans="1:10" ht="19.5" customHeight="1" x14ac:dyDescent="0.3">
      <c r="A1" s="716" t="s">
        <v>515</v>
      </c>
      <c r="B1" s="716"/>
      <c r="C1" s="716"/>
      <c r="D1" s="716"/>
      <c r="E1" s="716"/>
      <c r="F1" s="716"/>
      <c r="G1" s="716"/>
    </row>
    <row r="2" spans="1:10" ht="21.75" customHeight="1" x14ac:dyDescent="0.3">
      <c r="A2" s="710" t="s">
        <v>465</v>
      </c>
      <c r="B2" s="710"/>
      <c r="C2" s="710"/>
      <c r="D2" s="710"/>
      <c r="E2" s="710"/>
      <c r="F2" s="710"/>
      <c r="G2" s="710"/>
    </row>
    <row r="3" spans="1:10" ht="12" customHeight="1" thickBot="1" x14ac:dyDescent="0.35">
      <c r="A3" s="717"/>
      <c r="B3" s="717"/>
      <c r="C3" s="717"/>
      <c r="D3" s="717"/>
      <c r="E3" s="717"/>
      <c r="F3" s="717"/>
      <c r="G3" s="717"/>
    </row>
    <row r="4" spans="1:10" s="11" customFormat="1" ht="45" customHeight="1" thickBot="1" x14ac:dyDescent="0.35">
      <c r="A4" s="561" t="s">
        <v>171</v>
      </c>
      <c r="B4" s="562" t="s">
        <v>172</v>
      </c>
      <c r="C4" s="311" t="s">
        <v>329</v>
      </c>
      <c r="D4" s="311" t="s">
        <v>424</v>
      </c>
      <c r="E4" s="311" t="s">
        <v>272</v>
      </c>
      <c r="F4" s="311" t="s">
        <v>173</v>
      </c>
      <c r="G4" s="312" t="s">
        <v>174</v>
      </c>
      <c r="H4" s="3"/>
    </row>
    <row r="5" spans="1:10" ht="15" customHeight="1" thickBot="1" x14ac:dyDescent="0.35">
      <c r="A5" s="563"/>
      <c r="B5" s="564"/>
      <c r="C5" s="564"/>
      <c r="D5" s="564"/>
      <c r="E5" s="564"/>
      <c r="F5" s="564"/>
      <c r="G5" s="7" t="s">
        <v>175</v>
      </c>
    </row>
    <row r="6" spans="1:10" ht="30" customHeight="1" thickBot="1" x14ac:dyDescent="0.35">
      <c r="A6" s="313" t="s">
        <v>466</v>
      </c>
      <c r="B6" s="718" t="s">
        <v>467</v>
      </c>
      <c r="C6" s="718"/>
      <c r="D6" s="718"/>
      <c r="E6" s="718"/>
      <c r="F6" s="718"/>
      <c r="G6" s="719"/>
    </row>
    <row r="7" spans="1:10" ht="54" customHeight="1" x14ac:dyDescent="0.3">
      <c r="A7" s="589">
        <v>1</v>
      </c>
      <c r="B7" s="566" t="s">
        <v>468</v>
      </c>
      <c r="C7" s="567">
        <v>80000</v>
      </c>
      <c r="D7" s="567">
        <v>80000</v>
      </c>
      <c r="E7" s="567"/>
      <c r="F7" s="567">
        <v>80000</v>
      </c>
      <c r="G7" s="303" t="s">
        <v>469</v>
      </c>
    </row>
    <row r="8" spans="1:10" ht="40.5" customHeight="1" x14ac:dyDescent="0.3">
      <c r="A8" s="565">
        <v>2</v>
      </c>
      <c r="B8" s="566" t="s">
        <v>470</v>
      </c>
      <c r="C8" s="567">
        <v>18206</v>
      </c>
      <c r="D8" s="567">
        <v>18206</v>
      </c>
      <c r="E8" s="567">
        <v>18206</v>
      </c>
      <c r="G8" s="442" t="s">
        <v>370</v>
      </c>
    </row>
    <row r="9" spans="1:10" ht="27" customHeight="1" x14ac:dyDescent="0.3">
      <c r="A9" s="589">
        <v>3</v>
      </c>
      <c r="B9" s="617" t="s">
        <v>482</v>
      </c>
      <c r="C9" s="618">
        <v>7573</v>
      </c>
      <c r="D9" s="618">
        <v>7573</v>
      </c>
      <c r="E9" s="618">
        <v>7573</v>
      </c>
      <c r="F9" s="619"/>
      <c r="G9" s="620"/>
    </row>
    <row r="10" spans="1:10" ht="27" customHeight="1" x14ac:dyDescent="0.3">
      <c r="A10" s="565">
        <v>4</v>
      </c>
      <c r="B10" s="398" t="s">
        <v>354</v>
      </c>
      <c r="C10" s="567">
        <v>137250</v>
      </c>
      <c r="D10" s="567">
        <v>137250</v>
      </c>
      <c r="E10" s="567"/>
      <c r="F10" s="442">
        <v>137250</v>
      </c>
      <c r="G10" s="301" t="s">
        <v>309</v>
      </c>
    </row>
    <row r="11" spans="1:10" ht="27" customHeight="1" x14ac:dyDescent="0.3">
      <c r="A11" s="589">
        <v>5</v>
      </c>
      <c r="B11" s="398" t="s">
        <v>357</v>
      </c>
      <c r="C11" s="567">
        <v>69643</v>
      </c>
      <c r="D11" s="567">
        <v>69643</v>
      </c>
      <c r="E11" s="567"/>
      <c r="F11" s="442">
        <v>69643</v>
      </c>
      <c r="G11" s="301" t="s">
        <v>367</v>
      </c>
    </row>
    <row r="12" spans="1:10" ht="27" customHeight="1" thickBot="1" x14ac:dyDescent="0.35">
      <c r="A12" s="565">
        <v>6</v>
      </c>
      <c r="B12" s="398" t="s">
        <v>358</v>
      </c>
      <c r="C12" s="615">
        <v>209876</v>
      </c>
      <c r="D12" s="615">
        <v>209876</v>
      </c>
      <c r="E12" s="615"/>
      <c r="F12" s="616">
        <v>209876</v>
      </c>
      <c r="G12" s="301" t="s">
        <v>366</v>
      </c>
    </row>
    <row r="13" spans="1:10" ht="27" customHeight="1" thickBot="1" x14ac:dyDescent="0.35">
      <c r="A13" s="589">
        <v>7</v>
      </c>
      <c r="B13" s="676" t="s">
        <v>514</v>
      </c>
      <c r="C13" s="677"/>
      <c r="D13" s="677">
        <v>110</v>
      </c>
      <c r="E13" s="677">
        <v>110</v>
      </c>
      <c r="F13" s="678"/>
      <c r="G13" s="299"/>
    </row>
    <row r="14" spans="1:10" s="8" customFormat="1" ht="20.100000000000001" customHeight="1" thickBot="1" x14ac:dyDescent="0.25">
      <c r="A14" s="568"/>
      <c r="B14" s="569" t="s">
        <v>178</v>
      </c>
      <c r="C14" s="570">
        <f>SUM(C7:C12)</f>
        <v>522548</v>
      </c>
      <c r="D14" s="570">
        <f>SUM(D7:D8)+D9+D10+D11+D12+D13</f>
        <v>522658</v>
      </c>
      <c r="E14" s="570">
        <f>SUM(E7:E8)+E9+E10+E11+E12+E13</f>
        <v>25889</v>
      </c>
      <c r="F14" s="570">
        <f>SUM(F7:F8)+F10+F11+F12</f>
        <v>496769</v>
      </c>
      <c r="G14" s="571"/>
      <c r="H14" s="572"/>
      <c r="J14" s="573"/>
    </row>
    <row r="15" spans="1:10" x14ac:dyDescent="0.3">
      <c r="A15" s="574"/>
      <c r="J15" s="573"/>
    </row>
    <row r="16" spans="1:10" x14ac:dyDescent="0.3">
      <c r="A16" s="574"/>
      <c r="B16" s="577"/>
      <c r="C16" s="578"/>
      <c r="D16" s="578"/>
      <c r="E16" s="578"/>
      <c r="F16" s="578"/>
      <c r="G16" s="579"/>
      <c r="J16" s="573"/>
    </row>
    <row r="17" spans="1:11" ht="15" customHeight="1" x14ac:dyDescent="0.3">
      <c r="A17" s="574"/>
      <c r="B17" s="580"/>
      <c r="C17" s="581"/>
      <c r="D17" s="581"/>
      <c r="E17" s="581"/>
      <c r="F17" s="581"/>
      <c r="G17" s="579"/>
    </row>
    <row r="18" spans="1:11" ht="15" customHeight="1" x14ac:dyDescent="0.3">
      <c r="A18" s="574"/>
      <c r="B18" s="2"/>
      <c r="C18" s="581"/>
      <c r="D18" s="581"/>
      <c r="E18" s="581"/>
      <c r="F18" s="582"/>
      <c r="G18" s="579"/>
    </row>
    <row r="19" spans="1:11" x14ac:dyDescent="0.3">
      <c r="A19" s="574"/>
      <c r="B19" s="580"/>
      <c r="C19" s="581"/>
      <c r="D19" s="581"/>
      <c r="E19" s="581"/>
      <c r="F19" s="581"/>
      <c r="G19" s="579"/>
    </row>
    <row r="20" spans="1:11" x14ac:dyDescent="0.3">
      <c r="A20" s="574"/>
      <c r="B20" s="2"/>
      <c r="C20" s="2"/>
      <c r="D20" s="2"/>
      <c r="E20" s="2"/>
      <c r="F20" s="2"/>
      <c r="G20" s="583"/>
    </row>
    <row r="21" spans="1:11" x14ac:dyDescent="0.3">
      <c r="A21" s="574"/>
      <c r="B21" s="584"/>
      <c r="C21" s="2"/>
      <c r="D21" s="2"/>
      <c r="E21" s="2"/>
      <c r="F21" s="585"/>
      <c r="G21" s="2"/>
    </row>
    <row r="22" spans="1:11" x14ac:dyDescent="0.3">
      <c r="A22" s="574"/>
      <c r="B22" s="2"/>
      <c r="C22" s="584"/>
      <c r="D22" s="584"/>
      <c r="E22" s="2"/>
      <c r="F22" s="586"/>
      <c r="G22" s="2"/>
    </row>
    <row r="23" spans="1:11" s="3" customFormat="1" x14ac:dyDescent="0.3">
      <c r="A23" s="574"/>
      <c r="B23" s="580"/>
      <c r="C23" s="587"/>
      <c r="D23" s="587"/>
      <c r="E23" s="581"/>
      <c r="F23" s="581"/>
      <c r="G23" s="581"/>
      <c r="I23" s="1"/>
      <c r="J23" s="1"/>
      <c r="K23" s="1"/>
    </row>
    <row r="24" spans="1:11" s="3" customFormat="1" x14ac:dyDescent="0.3">
      <c r="A24" s="574"/>
      <c r="B24" s="2"/>
      <c r="C24" s="2"/>
      <c r="D24" s="2"/>
      <c r="E24" s="2"/>
      <c r="F24" s="2"/>
      <c r="G24" s="2"/>
      <c r="I24" s="1"/>
      <c r="J24" s="1"/>
      <c r="K24" s="1"/>
    </row>
    <row r="25" spans="1:11" s="3" customFormat="1" x14ac:dyDescent="0.3">
      <c r="A25" s="574"/>
      <c r="B25" s="580"/>
      <c r="C25" s="581"/>
      <c r="D25" s="581"/>
      <c r="E25" s="581"/>
      <c r="F25" s="581"/>
      <c r="G25" s="579"/>
      <c r="I25" s="1"/>
      <c r="J25" s="1"/>
      <c r="K25" s="1"/>
    </row>
    <row r="26" spans="1:11" s="3" customFormat="1" x14ac:dyDescent="0.3">
      <c r="A26" s="574"/>
      <c r="B26" s="580"/>
      <c r="C26" s="581"/>
      <c r="D26" s="581"/>
      <c r="E26" s="581"/>
      <c r="F26" s="581"/>
      <c r="G26" s="579"/>
      <c r="I26" s="1"/>
      <c r="J26" s="1"/>
      <c r="K26" s="1"/>
    </row>
    <row r="27" spans="1:11" s="3" customFormat="1" x14ac:dyDescent="0.3">
      <c r="A27" s="574"/>
      <c r="B27" s="584"/>
      <c r="C27" s="583"/>
      <c r="D27" s="583"/>
      <c r="E27" s="583"/>
      <c r="F27" s="583"/>
      <c r="G27" s="2"/>
      <c r="I27" s="1"/>
      <c r="J27" s="1"/>
      <c r="K27" s="1"/>
    </row>
    <row r="28" spans="1:11" s="3" customFormat="1" x14ac:dyDescent="0.3">
      <c r="A28" s="588"/>
      <c r="B28" s="2"/>
      <c r="C28" s="583"/>
      <c r="D28" s="583"/>
      <c r="E28" s="583"/>
      <c r="F28" s="583"/>
      <c r="G28" s="2"/>
      <c r="I28" s="1"/>
      <c r="J28" s="1"/>
      <c r="K28" s="1"/>
    </row>
    <row r="29" spans="1:11" s="3" customFormat="1" ht="15" customHeight="1" x14ac:dyDescent="0.3">
      <c r="A29" s="1"/>
      <c r="B29" s="576"/>
      <c r="C29" s="1"/>
      <c r="D29" s="1"/>
      <c r="E29" s="575"/>
      <c r="F29" s="1"/>
      <c r="G29" s="1"/>
      <c r="I29" s="1"/>
      <c r="J29" s="1"/>
      <c r="K29" s="1"/>
    </row>
    <row r="30" spans="1:11" s="3" customFormat="1" ht="12" customHeight="1" x14ac:dyDescent="0.3">
      <c r="A30" s="1"/>
      <c r="B30" s="1"/>
      <c r="C30" s="1"/>
      <c r="D30" s="1"/>
      <c r="E30" s="1"/>
      <c r="F30" s="1"/>
      <c r="G30" s="1"/>
      <c r="I30" s="1"/>
      <c r="J30" s="1"/>
      <c r="K30" s="1"/>
    </row>
    <row r="31" spans="1:11" s="3" customFormat="1" x14ac:dyDescent="0.3">
      <c r="A31" s="1"/>
      <c r="B31" s="1"/>
      <c r="C31" s="1"/>
      <c r="D31" s="1"/>
      <c r="E31" s="575"/>
      <c r="F31" s="1"/>
      <c r="G31" s="575"/>
      <c r="I31" s="1"/>
      <c r="J31" s="1"/>
      <c r="K31" s="1"/>
    </row>
  </sheetData>
  <mergeCells count="4">
    <mergeCell ref="A1:G1"/>
    <mergeCell ref="A2:G2"/>
    <mergeCell ref="A3:G3"/>
    <mergeCell ref="B6:G6"/>
  </mergeCells>
  <pageMargins left="0.54" right="0.46" top="1" bottom="1" header="0.5" footer="0.5"/>
  <pageSetup paperSize="9" scale="71" orientation="portrait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H29"/>
  <sheetViews>
    <sheetView zoomScaleNormal="100" workbookViewId="0">
      <selection activeCell="B25" sqref="B25:AA25"/>
    </sheetView>
  </sheetViews>
  <sheetFormatPr defaultRowHeight="12.75" x14ac:dyDescent="0.2"/>
  <cols>
    <col min="1" max="1" width="4.42578125" style="161" customWidth="1"/>
    <col min="2" max="2" width="23.42578125" style="161" customWidth="1"/>
    <col min="3" max="3" width="13.85546875" style="161" customWidth="1"/>
    <col min="4" max="4" width="14.42578125" style="161" customWidth="1"/>
    <col min="5" max="5" width="15" style="161" customWidth="1"/>
    <col min="6" max="6" width="11.7109375" style="161" customWidth="1"/>
    <col min="7" max="7" width="12.42578125" style="161" customWidth="1"/>
    <col min="8" max="8" width="15.5703125" style="161" customWidth="1"/>
    <col min="9" max="16384" width="9.140625" style="161"/>
  </cols>
  <sheetData>
    <row r="1" spans="1:8" ht="12.75" customHeight="1" x14ac:dyDescent="0.2">
      <c r="A1" s="725" t="s">
        <v>526</v>
      </c>
      <c r="B1" s="725"/>
      <c r="C1" s="725"/>
      <c r="D1" s="725"/>
      <c r="E1" s="725"/>
    </row>
    <row r="2" spans="1:8" ht="27.75" customHeight="1" x14ac:dyDescent="0.2">
      <c r="A2" s="726" t="s">
        <v>330</v>
      </c>
      <c r="B2" s="726"/>
      <c r="C2" s="726"/>
      <c r="D2" s="726"/>
      <c r="E2" s="726"/>
    </row>
    <row r="3" spans="1:8" ht="13.5" thickBot="1" x14ac:dyDescent="0.25">
      <c r="A3" s="727"/>
      <c r="B3" s="727"/>
      <c r="C3" s="728"/>
      <c r="D3" s="728"/>
      <c r="E3" s="728"/>
    </row>
    <row r="4" spans="1:8" ht="30" customHeight="1" x14ac:dyDescent="0.2">
      <c r="A4" s="729" t="s">
        <v>7</v>
      </c>
      <c r="B4" s="731" t="s">
        <v>36</v>
      </c>
      <c r="C4" s="720" t="s">
        <v>331</v>
      </c>
      <c r="D4" s="720" t="s">
        <v>428</v>
      </c>
      <c r="E4" s="720" t="s">
        <v>429</v>
      </c>
      <c r="F4" s="720" t="s">
        <v>427</v>
      </c>
      <c r="G4" s="720" t="s">
        <v>428</v>
      </c>
      <c r="H4" s="723" t="s">
        <v>429</v>
      </c>
    </row>
    <row r="5" spans="1:8" ht="41.25" customHeight="1" x14ac:dyDescent="0.2">
      <c r="A5" s="730"/>
      <c r="B5" s="732"/>
      <c r="C5" s="721"/>
      <c r="D5" s="722"/>
      <c r="E5" s="721"/>
      <c r="F5" s="721"/>
      <c r="G5" s="722"/>
      <c r="H5" s="724"/>
    </row>
    <row r="6" spans="1:8" x14ac:dyDescent="0.2">
      <c r="A6" s="164">
        <v>1</v>
      </c>
      <c r="B6" s="162" t="s">
        <v>37</v>
      </c>
      <c r="C6" s="163">
        <v>24</v>
      </c>
      <c r="D6" s="163">
        <v>24</v>
      </c>
      <c r="E6" s="163"/>
      <c r="F6" s="163">
        <v>24</v>
      </c>
      <c r="G6" s="163">
        <v>24</v>
      </c>
      <c r="H6" s="529"/>
    </row>
    <row r="7" spans="1:8" x14ac:dyDescent="0.2">
      <c r="A7" s="164">
        <v>2</v>
      </c>
      <c r="B7" s="162" t="s">
        <v>237</v>
      </c>
      <c r="C7" s="163">
        <v>11</v>
      </c>
      <c r="D7" s="163">
        <v>9</v>
      </c>
      <c r="E7" s="163">
        <v>2</v>
      </c>
      <c r="F7" s="163">
        <v>11</v>
      </c>
      <c r="G7" s="163">
        <v>9</v>
      </c>
      <c r="H7" s="529">
        <v>2</v>
      </c>
    </row>
    <row r="8" spans="1:8" x14ac:dyDescent="0.2">
      <c r="A8" s="164">
        <v>3</v>
      </c>
      <c r="B8" s="165" t="s">
        <v>94</v>
      </c>
      <c r="C8" s="163">
        <v>9</v>
      </c>
      <c r="D8" s="163">
        <v>9</v>
      </c>
      <c r="E8" s="163"/>
      <c r="F8" s="163">
        <v>9</v>
      </c>
      <c r="G8" s="163">
        <v>9</v>
      </c>
      <c r="H8" s="529"/>
    </row>
    <row r="9" spans="1:8" x14ac:dyDescent="0.2">
      <c r="A9" s="164">
        <v>4</v>
      </c>
      <c r="B9" s="162" t="s">
        <v>86</v>
      </c>
      <c r="C9" s="163">
        <v>7</v>
      </c>
      <c r="D9" s="163">
        <v>7</v>
      </c>
      <c r="E9" s="163"/>
      <c r="F9" s="163">
        <v>7</v>
      </c>
      <c r="G9" s="163">
        <v>7</v>
      </c>
      <c r="H9" s="529"/>
    </row>
    <row r="10" spans="1:8" ht="25.5" x14ac:dyDescent="0.2">
      <c r="A10" s="164">
        <v>5</v>
      </c>
      <c r="B10" s="162" t="s">
        <v>38</v>
      </c>
      <c r="C10" s="163">
        <v>29</v>
      </c>
      <c r="D10" s="163">
        <v>29</v>
      </c>
      <c r="E10" s="163"/>
      <c r="F10" s="163">
        <v>29</v>
      </c>
      <c r="G10" s="163">
        <v>29</v>
      </c>
      <c r="H10" s="529"/>
    </row>
    <row r="11" spans="1:8" ht="25.5" x14ac:dyDescent="0.2">
      <c r="A11" s="164">
        <v>6</v>
      </c>
      <c r="B11" s="162" t="s">
        <v>199</v>
      </c>
      <c r="C11" s="163">
        <v>80</v>
      </c>
      <c r="D11" s="163">
        <v>79</v>
      </c>
      <c r="E11" s="163">
        <v>1</v>
      </c>
      <c r="F11" s="163">
        <v>80</v>
      </c>
      <c r="G11" s="163">
        <v>79</v>
      </c>
      <c r="H11" s="529">
        <v>1</v>
      </c>
    </row>
    <row r="12" spans="1:8" ht="24.75" customHeight="1" x14ac:dyDescent="0.2">
      <c r="A12" s="164">
        <v>7</v>
      </c>
      <c r="B12" s="162" t="s">
        <v>9</v>
      </c>
      <c r="C12" s="166">
        <v>7</v>
      </c>
      <c r="D12" s="166">
        <v>6</v>
      </c>
      <c r="E12" s="166">
        <v>1</v>
      </c>
      <c r="F12" s="166">
        <v>7</v>
      </c>
      <c r="G12" s="166">
        <v>6</v>
      </c>
      <c r="H12" s="530">
        <v>1</v>
      </c>
    </row>
    <row r="13" spans="1:8" ht="17.25" customHeight="1" x14ac:dyDescent="0.2">
      <c r="A13" s="178"/>
      <c r="B13" s="179" t="s">
        <v>39</v>
      </c>
      <c r="C13" s="180">
        <f t="shared" ref="C13:H13" si="0">SUM(C6:C12)</f>
        <v>167</v>
      </c>
      <c r="D13" s="180">
        <f t="shared" si="0"/>
        <v>163</v>
      </c>
      <c r="E13" s="180">
        <f t="shared" si="0"/>
        <v>4</v>
      </c>
      <c r="F13" s="180">
        <f t="shared" si="0"/>
        <v>167</v>
      </c>
      <c r="G13" s="180">
        <f t="shared" si="0"/>
        <v>163</v>
      </c>
      <c r="H13" s="531">
        <f t="shared" si="0"/>
        <v>4</v>
      </c>
    </row>
    <row r="14" spans="1:8" ht="26.25" customHeight="1" thickBot="1" x14ac:dyDescent="0.25">
      <c r="A14" s="167"/>
      <c r="B14" s="168" t="s">
        <v>40</v>
      </c>
      <c r="C14" s="168">
        <v>2</v>
      </c>
      <c r="D14" s="168">
        <v>2</v>
      </c>
      <c r="E14" s="168"/>
      <c r="F14" s="168">
        <v>2</v>
      </c>
      <c r="G14" s="168">
        <v>2</v>
      </c>
      <c r="H14" s="532"/>
    </row>
    <row r="15" spans="1:8" x14ac:dyDescent="0.2">
      <c r="C15" s="169"/>
    </row>
    <row r="22" spans="1:4" x14ac:dyDescent="0.2">
      <c r="A22" s="177"/>
      <c r="B22" s="177"/>
      <c r="C22" s="177"/>
    </row>
    <row r="23" spans="1:4" x14ac:dyDescent="0.2">
      <c r="A23" s="177"/>
      <c r="B23" s="177"/>
      <c r="C23" s="177"/>
    </row>
    <row r="24" spans="1:4" x14ac:dyDescent="0.2">
      <c r="A24" s="177"/>
      <c r="B24" s="177"/>
      <c r="C24" s="177"/>
    </row>
    <row r="25" spans="1:4" x14ac:dyDescent="0.2">
      <c r="A25" s="177"/>
      <c r="B25" s="177"/>
      <c r="C25" s="177"/>
    </row>
    <row r="26" spans="1:4" x14ac:dyDescent="0.2">
      <c r="A26" s="177"/>
      <c r="B26" s="177"/>
      <c r="C26" s="177"/>
    </row>
    <row r="27" spans="1:4" x14ac:dyDescent="0.2">
      <c r="A27" s="177"/>
      <c r="B27" s="177"/>
      <c r="C27" s="177"/>
    </row>
    <row r="28" spans="1:4" x14ac:dyDescent="0.2">
      <c r="A28" s="177"/>
      <c r="B28" s="177"/>
      <c r="C28" s="177"/>
    </row>
    <row r="29" spans="1:4" x14ac:dyDescent="0.2">
      <c r="A29" s="177"/>
      <c r="B29" s="177"/>
      <c r="C29" s="177"/>
      <c r="D29" s="177"/>
    </row>
  </sheetData>
  <mergeCells count="12">
    <mergeCell ref="A1:E1"/>
    <mergeCell ref="A2:E2"/>
    <mergeCell ref="A3:B3"/>
    <mergeCell ref="C3:E3"/>
    <mergeCell ref="A4:A5"/>
    <mergeCell ref="B4:B5"/>
    <mergeCell ref="C4:C5"/>
    <mergeCell ref="F4:F5"/>
    <mergeCell ref="G4:G5"/>
    <mergeCell ref="H4:H5"/>
    <mergeCell ref="D4:D5"/>
    <mergeCell ref="E4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13</vt:i4>
      </vt:variant>
    </vt:vector>
  </HeadingPairs>
  <TitlesOfParts>
    <vt:vector size="36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</vt:lpstr>
      <vt:lpstr>7.  felújítás (2)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(2)</vt:lpstr>
      <vt:lpstr>12. melléklet többéves</vt:lpstr>
      <vt:lpstr>13. sz.melléklet ütemterv</vt:lpstr>
      <vt:lpstr>14. közvetett támogatások</vt:lpstr>
      <vt:lpstr>15. támogatások </vt:lpstr>
      <vt:lpstr>16. melléklet</vt:lpstr>
      <vt:lpstr>17. melléklet</vt:lpstr>
      <vt:lpstr>1.tájékoztató kimutatás (2)</vt:lpstr>
      <vt:lpstr>2.Tájékoztató kimutatás (2)</vt:lpstr>
      <vt:lpstr>3.Tájékoztató kimutatás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többéves'!Nyomtatási_terület</vt:lpstr>
      <vt:lpstr>'13. sz.melléklet ütemterv'!Nyomtatási_terület</vt:lpstr>
      <vt:lpstr>'2.Tájékoztató kimutatás (2)'!Nyomtatási_terület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borosm</cp:lastModifiedBy>
  <cp:lastPrinted>2017-12-08T08:59:04Z</cp:lastPrinted>
  <dcterms:created xsi:type="dcterms:W3CDTF">1998-12-06T10:54:59Z</dcterms:created>
  <dcterms:modified xsi:type="dcterms:W3CDTF">2017-12-08T10:36:05Z</dcterms:modified>
</cp:coreProperties>
</file>