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oltsegvetesekBeszamolok\Költségvetés 2017\RM\Marcali\"/>
    </mc:Choice>
  </mc:AlternateContent>
  <bookViews>
    <workbookView xWindow="0" yWindow="0" windowWidth="14370" windowHeight="7350" firstSheet="11" activeTab="13"/>
  </bookViews>
  <sheets>
    <sheet name="1. ÖSSZES bevétel (2)" sheetId="40" r:id="rId1"/>
    <sheet name="2. ÖSSZES kiadások" sheetId="39" r:id="rId2"/>
    <sheet name="3.Intézményi bevételek (2)" sheetId="66" r:id="rId3"/>
    <sheet name="4.Intézményi kiadások (2)" sheetId="67" r:id="rId4"/>
    <sheet name="5.1 Önkormányzat bevétele (2)" sheetId="64" r:id="rId5"/>
    <sheet name="5.2 Önkormányzat kiadása (3)" sheetId="65" r:id="rId6"/>
    <sheet name="6. beruházás" sheetId="68" r:id="rId7"/>
    <sheet name="7.  felújítás (2)" sheetId="75" r:id="rId8"/>
    <sheet name="8.  melléklet létszám (2 (4)" sheetId="62" r:id="rId9"/>
    <sheet name="9.1.mell működés mérleg" sheetId="42" r:id="rId10"/>
    <sheet name="9.2.mell felhalm mérleg" sheetId="43" r:id="rId11"/>
    <sheet name="9.3. összevont kv-i mérleg" sheetId="44" r:id="rId12"/>
    <sheet name="10. melléklet EU tám. projektek" sheetId="78" r:id="rId13"/>
    <sheet name="11. melléklet ált. és cé (2)" sheetId="73" r:id="rId14"/>
    <sheet name="12. melléklet többéves" sheetId="76" r:id="rId15"/>
    <sheet name="13. sz.melléklet ütemterv" sheetId="63" r:id="rId16"/>
    <sheet name="14. közvetett támogatások" sheetId="49" r:id="rId17"/>
    <sheet name="15. támogatások " sheetId="47" r:id="rId18"/>
    <sheet name="16. melléklet" sheetId="50" r:id="rId19"/>
    <sheet name="17. melléklet" sheetId="51" r:id="rId20"/>
    <sheet name="1.tájékoztató kimutatás (2)" sheetId="71" r:id="rId21"/>
    <sheet name="2.Tájékoztató kimutatás (2)" sheetId="72" r:id="rId22"/>
    <sheet name="3.Tájékoztató kimutatás" sheetId="79" r:id="rId23"/>
  </sheets>
  <definedNames>
    <definedName name="_xlnm.Print_Titles" localSheetId="21">'2.Tájékoztató kimutatás (2)'!$2:$4</definedName>
    <definedName name="_xlnm.Print_Titles" localSheetId="4">'5.1 Önkormányzat bevétele (2)'!$3:$5</definedName>
    <definedName name="_xlnm.Print_Titles" localSheetId="5">'5.2 Önkormányzat kiadása (3)'!$2:$4</definedName>
    <definedName name="_xlnm.Print_Area" localSheetId="14">'12. melléklet többéves'!$A$1:$N$17</definedName>
    <definedName name="_xlnm.Print_Area" localSheetId="15">'13. sz.melléklet ütemterv'!$A$1:$O$26</definedName>
    <definedName name="_xlnm.Print_Area" localSheetId="21">'2.Tájékoztató kimutatás (2)'!$A$1:$AC$29</definedName>
    <definedName name="_xlnm.Print_Area" localSheetId="2">'3.Intézményi bevételek (2)'!$A$1:$J$37</definedName>
    <definedName name="_xlnm.Print_Area" localSheetId="3">'4.Intézményi kiadások (2)'!$A$1:$J$26</definedName>
    <definedName name="_xlnm.Print_Area" localSheetId="4">'5.1 Önkormányzat bevétele (2)'!$A$1:$D$50</definedName>
    <definedName name="_xlnm.Print_Area" localSheetId="5">'5.2 Önkormányzat kiadása (3)'!$A$1:$E$91</definedName>
    <definedName name="_xlnm.Print_Area" localSheetId="6">'6. beruházás'!$A$1:$G$57</definedName>
    <definedName name="_xlnm.Print_Area" localSheetId="9">'9.1.mell működés mérleg'!$A$1:$F$21</definedName>
    <definedName name="_xlnm.Print_Area" localSheetId="10">'9.2.mell felhalm mérleg'!$A$1:$F$20</definedName>
  </definedNames>
  <calcPr calcId="171027"/>
</workbook>
</file>

<file path=xl/calcChain.xml><?xml version="1.0" encoding="utf-8"?>
<calcChain xmlns="http://schemas.openxmlformats.org/spreadsheetml/2006/main">
  <c r="E13" i="73" l="1"/>
  <c r="D13" i="73"/>
  <c r="E9" i="73"/>
  <c r="D9" i="73"/>
  <c r="E9" i="50" l="1"/>
  <c r="E7" i="50"/>
  <c r="E6" i="50"/>
  <c r="G8" i="44" l="1"/>
  <c r="H6" i="44"/>
  <c r="H5" i="44"/>
  <c r="G6" i="44"/>
  <c r="G5" i="44"/>
  <c r="F19" i="43"/>
  <c r="C19" i="43"/>
  <c r="F20" i="42"/>
  <c r="C20" i="42"/>
  <c r="D25" i="39"/>
  <c r="D22" i="39"/>
  <c r="D14" i="39"/>
  <c r="D20" i="40"/>
  <c r="D15" i="40"/>
  <c r="D46" i="64"/>
  <c r="D14" i="40" s="1"/>
  <c r="D33" i="40" s="1"/>
  <c r="D42" i="64"/>
  <c r="D39" i="64"/>
  <c r="D12" i="40" s="1"/>
  <c r="D31" i="40" s="1"/>
  <c r="C10" i="42" s="1"/>
  <c r="D36" i="64"/>
  <c r="D34" i="64"/>
  <c r="D10" i="40" s="1"/>
  <c r="D21" i="64"/>
  <c r="D23" i="64" s="1"/>
  <c r="D16" i="64"/>
  <c r="D14" i="64"/>
  <c r="D41" i="65"/>
  <c r="D9" i="65"/>
  <c r="D11" i="65"/>
  <c r="D19" i="65"/>
  <c r="D22" i="65"/>
  <c r="D27" i="65"/>
  <c r="D28" i="65"/>
  <c r="D8" i="39" s="1"/>
  <c r="D44" i="65"/>
  <c r="D74" i="65" s="1"/>
  <c r="D10" i="39" s="1"/>
  <c r="D31" i="39" s="1"/>
  <c r="F10" i="42" s="1"/>
  <c r="D86" i="65"/>
  <c r="D80" i="65"/>
  <c r="AC29" i="72"/>
  <c r="AC27" i="72"/>
  <c r="AC26" i="72"/>
  <c r="AC22" i="72"/>
  <c r="AC19" i="72"/>
  <c r="AC12" i="72"/>
  <c r="AC9" i="72"/>
  <c r="D8" i="71"/>
  <c r="D12" i="71"/>
  <c r="D11" i="71"/>
  <c r="C11" i="42"/>
  <c r="H13" i="62"/>
  <c r="G13" i="62"/>
  <c r="F13" i="62"/>
  <c r="D21" i="68"/>
  <c r="D9" i="75"/>
  <c r="D50" i="68"/>
  <c r="D12" i="68"/>
  <c r="D12" i="64"/>
  <c r="D32" i="39"/>
  <c r="D24" i="39"/>
  <c r="D23" i="39"/>
  <c r="D21" i="39"/>
  <c r="D18" i="39"/>
  <c r="D17" i="39"/>
  <c r="D16" i="39"/>
  <c r="D36" i="39"/>
  <c r="D13" i="39"/>
  <c r="D35" i="39" s="1"/>
  <c r="F8" i="43" s="1"/>
  <c r="D12" i="39"/>
  <c r="D34" i="39" s="1"/>
  <c r="F7" i="43" s="1"/>
  <c r="D11" i="39"/>
  <c r="D33" i="39" s="1"/>
  <c r="F6" i="43" s="1"/>
  <c r="D9" i="39"/>
  <c r="D30" i="39" s="1"/>
  <c r="F9" i="42" s="1"/>
  <c r="D7" i="39"/>
  <c r="D6" i="39"/>
  <c r="D13" i="40"/>
  <c r="D32" i="40" s="1"/>
  <c r="C8" i="43" s="1"/>
  <c r="D11" i="40"/>
  <c r="D30" i="40" s="1"/>
  <c r="C7" i="43" s="1"/>
  <c r="D8" i="40"/>
  <c r="D27" i="40" s="1"/>
  <c r="C6" i="43" s="1"/>
  <c r="D23" i="40"/>
  <c r="D22" i="40"/>
  <c r="D21" i="40"/>
  <c r="D17" i="40"/>
  <c r="D16" i="40"/>
  <c r="D7" i="40"/>
  <c r="D26" i="40" s="1"/>
  <c r="C7" i="42" s="1"/>
  <c r="D6" i="40"/>
  <c r="D25" i="40" s="1"/>
  <c r="F11" i="66"/>
  <c r="D20" i="39" l="1"/>
  <c r="D9" i="40"/>
  <c r="D5" i="40" s="1"/>
  <c r="D24" i="40" s="1"/>
  <c r="D43" i="64"/>
  <c r="D47" i="64" s="1"/>
  <c r="C6" i="42"/>
  <c r="D81" i="65"/>
  <c r="D87" i="65" s="1"/>
  <c r="D29" i="39"/>
  <c r="F8" i="42" s="1"/>
  <c r="D28" i="39"/>
  <c r="F7" i="42" s="1"/>
  <c r="D28" i="40"/>
  <c r="C8" i="42" s="1"/>
  <c r="D29" i="40"/>
  <c r="C9" i="42" s="1"/>
  <c r="D5" i="39"/>
  <c r="D26" i="39" s="1"/>
  <c r="D27" i="39"/>
  <c r="F6" i="42" s="1"/>
  <c r="D15" i="39"/>
  <c r="F15" i="79"/>
  <c r="B15" i="79"/>
  <c r="C32" i="39" l="1"/>
  <c r="O18" i="63" l="1"/>
  <c r="O14" i="63"/>
  <c r="B11" i="42" l="1"/>
  <c r="C25" i="78"/>
  <c r="G19" i="78"/>
  <c r="B19" i="78"/>
  <c r="C36" i="64" l="1"/>
  <c r="C14" i="39" l="1"/>
  <c r="C86" i="65" l="1"/>
  <c r="E50" i="68"/>
  <c r="F50" i="68"/>
  <c r="C76" i="65"/>
  <c r="B35" i="66"/>
  <c r="C8" i="71"/>
  <c r="C36" i="39"/>
  <c r="E9" i="75"/>
  <c r="F9" i="75"/>
  <c r="C50" i="68"/>
  <c r="E21" i="68"/>
  <c r="F21" i="68"/>
  <c r="C21" i="68"/>
  <c r="E12" i="68"/>
  <c r="C12" i="68"/>
  <c r="C41" i="65"/>
  <c r="C9" i="39" s="1"/>
  <c r="C30" i="39" s="1"/>
  <c r="E9" i="42" s="1"/>
  <c r="C44" i="65"/>
  <c r="C74" i="65" s="1"/>
  <c r="C10" i="39" s="1"/>
  <c r="C31" i="39" s="1"/>
  <c r="E10" i="42" s="1"/>
  <c r="C46" i="64"/>
  <c r="C21" i="64"/>
  <c r="C23" i="64" s="1"/>
  <c r="J22" i="66"/>
  <c r="J24" i="66" s="1"/>
  <c r="I22" i="66"/>
  <c r="D13" i="62"/>
  <c r="C13" i="62"/>
  <c r="F13" i="51"/>
  <c r="C22" i="67"/>
  <c r="C24" i="67" s="1"/>
  <c r="D22" i="67"/>
  <c r="C25" i="39"/>
  <c r="E22" i="67"/>
  <c r="E11" i="67"/>
  <c r="E13" i="67" s="1"/>
  <c r="F11" i="67"/>
  <c r="F13" i="67" s="1"/>
  <c r="G11" i="67"/>
  <c r="G13" i="67" s="1"/>
  <c r="H11" i="67"/>
  <c r="H13" i="67" s="1"/>
  <c r="C11" i="67"/>
  <c r="F13" i="66"/>
  <c r="C11" i="66"/>
  <c r="C13" i="66" s="1"/>
  <c r="C11" i="71"/>
  <c r="C12" i="71" s="1"/>
  <c r="C16" i="64"/>
  <c r="C8" i="40" s="1"/>
  <c r="E9" i="49"/>
  <c r="D9" i="49"/>
  <c r="D26" i="63"/>
  <c r="E26" i="63"/>
  <c r="F26" i="63"/>
  <c r="G26" i="63"/>
  <c r="H26" i="63"/>
  <c r="I26" i="63"/>
  <c r="J26" i="63"/>
  <c r="K26" i="63"/>
  <c r="L26" i="63"/>
  <c r="M26" i="63"/>
  <c r="N26" i="63"/>
  <c r="O25" i="63"/>
  <c r="C26" i="63"/>
  <c r="O7" i="63"/>
  <c r="E10" i="76"/>
  <c r="F10" i="76"/>
  <c r="G10" i="76"/>
  <c r="H10" i="76"/>
  <c r="B22" i="67"/>
  <c r="C24" i="39" s="1"/>
  <c r="D11" i="67"/>
  <c r="D13" i="67" s="1"/>
  <c r="B11" i="67"/>
  <c r="D11" i="66"/>
  <c r="D13" i="66" s="1"/>
  <c r="B11" i="66"/>
  <c r="C21" i="40" s="1"/>
  <c r="I18" i="67"/>
  <c r="C14" i="40"/>
  <c r="C9" i="75"/>
  <c r="O11" i="63"/>
  <c r="O13" i="63"/>
  <c r="O9" i="63"/>
  <c r="O8" i="63"/>
  <c r="C12" i="64"/>
  <c r="C6" i="40" s="1"/>
  <c r="C17" i="39"/>
  <c r="C7" i="39"/>
  <c r="C16" i="39"/>
  <c r="C6" i="39"/>
  <c r="C13" i="39"/>
  <c r="C17" i="40"/>
  <c r="C16" i="40"/>
  <c r="C15" i="40" s="1"/>
  <c r="AB26" i="72"/>
  <c r="AB22" i="72"/>
  <c r="AB19" i="72"/>
  <c r="AB12" i="72"/>
  <c r="AB9" i="72"/>
  <c r="AB27" i="72" s="1"/>
  <c r="J23" i="67"/>
  <c r="I23" i="67"/>
  <c r="H22" i="67"/>
  <c r="H24" i="67"/>
  <c r="G22" i="67"/>
  <c r="G24" i="67"/>
  <c r="F22" i="67"/>
  <c r="F24" i="67" s="1"/>
  <c r="E24" i="67"/>
  <c r="J21" i="67"/>
  <c r="I21" i="67"/>
  <c r="J20" i="67"/>
  <c r="I20" i="67"/>
  <c r="J19" i="67"/>
  <c r="I19" i="67"/>
  <c r="J18" i="67"/>
  <c r="J17" i="67"/>
  <c r="I17" i="67"/>
  <c r="J11" i="67"/>
  <c r="J13" i="67"/>
  <c r="I11" i="67"/>
  <c r="I13" i="67"/>
  <c r="C22" i="39"/>
  <c r="C35" i="66"/>
  <c r="C33" i="66"/>
  <c r="B33" i="66"/>
  <c r="C32" i="66"/>
  <c r="B32" i="66"/>
  <c r="C31" i="66"/>
  <c r="B31" i="66"/>
  <c r="C30" i="66"/>
  <c r="B30" i="66"/>
  <c r="C29" i="66"/>
  <c r="B29" i="66"/>
  <c r="C23" i="40"/>
  <c r="H22" i="66"/>
  <c r="H24" i="66"/>
  <c r="G22" i="66"/>
  <c r="G24" i="66"/>
  <c r="F22" i="66"/>
  <c r="F24" i="66"/>
  <c r="E22" i="66"/>
  <c r="E24" i="66"/>
  <c r="D22" i="66"/>
  <c r="D24" i="66"/>
  <c r="C22" i="66"/>
  <c r="C24" i="66"/>
  <c r="B22" i="66"/>
  <c r="B24" i="66"/>
  <c r="J11" i="66"/>
  <c r="J13" i="66"/>
  <c r="I11" i="66"/>
  <c r="C22" i="40"/>
  <c r="H11" i="66"/>
  <c r="H13" i="66"/>
  <c r="G11" i="66"/>
  <c r="G13" i="66"/>
  <c r="E11" i="66"/>
  <c r="E13" i="66"/>
  <c r="C80" i="65"/>
  <c r="C11" i="39" s="1"/>
  <c r="C33" i="39" s="1"/>
  <c r="E6" i="43" s="1"/>
  <c r="C27" i="65"/>
  <c r="C22" i="65"/>
  <c r="Y19" i="65"/>
  <c r="C19" i="65"/>
  <c r="C11" i="65"/>
  <c r="C9" i="65"/>
  <c r="C42" i="64"/>
  <c r="C13" i="40" s="1"/>
  <c r="C32" i="40" s="1"/>
  <c r="B8" i="43" s="1"/>
  <c r="C39" i="64"/>
  <c r="C12" i="40" s="1"/>
  <c r="C31" i="40" s="1"/>
  <c r="B10" i="42" s="1"/>
  <c r="C11" i="40"/>
  <c r="C30" i="40" s="1"/>
  <c r="B7" i="43" s="1"/>
  <c r="C34" i="64"/>
  <c r="C10" i="40" s="1"/>
  <c r="C14" i="64"/>
  <c r="C7" i="40" s="1"/>
  <c r="O21" i="63"/>
  <c r="O22" i="63"/>
  <c r="O23" i="63"/>
  <c r="O24" i="63"/>
  <c r="O17" i="63"/>
  <c r="O12" i="63"/>
  <c r="O20" i="63"/>
  <c r="O19" i="63"/>
  <c r="N15" i="63"/>
  <c r="M15" i="63"/>
  <c r="L15" i="63"/>
  <c r="K15" i="63"/>
  <c r="J15" i="63"/>
  <c r="I15" i="63"/>
  <c r="H15" i="63"/>
  <c r="G15" i="63"/>
  <c r="F15" i="63"/>
  <c r="E15" i="63"/>
  <c r="D15" i="63"/>
  <c r="C15" i="63"/>
  <c r="O10" i="63"/>
  <c r="O6" i="63"/>
  <c r="O5" i="63"/>
  <c r="E13" i="62"/>
  <c r="I9" i="44"/>
  <c r="I10" i="44"/>
  <c r="I11" i="44"/>
  <c r="D27" i="43"/>
  <c r="B27" i="43"/>
  <c r="D13" i="51"/>
  <c r="E11" i="50"/>
  <c r="C9" i="49"/>
  <c r="C8" i="47"/>
  <c r="D8" i="47"/>
  <c r="E27" i="43"/>
  <c r="B29" i="42"/>
  <c r="E29" i="42"/>
  <c r="I13" i="66"/>
  <c r="I24" i="66"/>
  <c r="I8" i="44"/>
  <c r="D24" i="67"/>
  <c r="C13" i="67"/>
  <c r="I22" i="67"/>
  <c r="B13" i="67"/>
  <c r="C21" i="39"/>
  <c r="C23" i="39"/>
  <c r="B13" i="66"/>
  <c r="B34" i="66"/>
  <c r="C12" i="39" l="1"/>
  <c r="C26" i="40"/>
  <c r="B7" i="42" s="1"/>
  <c r="C33" i="40"/>
  <c r="C34" i="66"/>
  <c r="C27" i="40"/>
  <c r="B6" i="43" s="1"/>
  <c r="B19" i="43" s="1"/>
  <c r="H13" i="44" s="1"/>
  <c r="C28" i="65"/>
  <c r="C8" i="39" s="1"/>
  <c r="C5" i="39" s="1"/>
  <c r="O26" i="63"/>
  <c r="O15" i="63"/>
  <c r="J22" i="67"/>
  <c r="C36" i="66"/>
  <c r="E10" i="50"/>
  <c r="E14" i="50" s="1"/>
  <c r="C25" i="40"/>
  <c r="B6" i="42"/>
  <c r="C28" i="39"/>
  <c r="E7" i="42" s="1"/>
  <c r="C27" i="39"/>
  <c r="E6" i="42" s="1"/>
  <c r="C34" i="39"/>
  <c r="E7" i="43" s="1"/>
  <c r="AB29" i="72"/>
  <c r="C18" i="39"/>
  <c r="C15" i="39" s="1"/>
  <c r="J24" i="67"/>
  <c r="C9" i="40"/>
  <c r="C43" i="64"/>
  <c r="C47" i="64" s="1"/>
  <c r="C81" i="65"/>
  <c r="C87" i="65" s="1"/>
  <c r="B24" i="67"/>
  <c r="I24" i="67" s="1"/>
  <c r="C35" i="39"/>
  <c r="E8" i="43" s="1"/>
  <c r="C20" i="40"/>
  <c r="C29" i="40"/>
  <c r="B9" i="42" s="1"/>
  <c r="B36" i="66"/>
  <c r="C20" i="39"/>
  <c r="E19" i="43" l="1"/>
  <c r="C26" i="39"/>
  <c r="C29" i="39"/>
  <c r="E8" i="42" s="1"/>
  <c r="E20" i="42" s="1"/>
  <c r="C28" i="40"/>
  <c r="B8" i="42" s="1"/>
  <c r="B20" i="42" s="1"/>
  <c r="C5" i="40"/>
  <c r="C24" i="40" s="1"/>
  <c r="B20" i="43" l="1"/>
  <c r="H7" i="44"/>
  <c r="H12" i="44" s="1"/>
  <c r="E20" i="43"/>
  <c r="I6" i="44"/>
  <c r="B21" i="42"/>
  <c r="E21" i="42"/>
  <c r="I5" i="44" l="1"/>
  <c r="G13" i="44"/>
  <c r="I13" i="44" s="1"/>
  <c r="G7" i="44"/>
  <c r="I7" i="44" l="1"/>
  <c r="G12" i="44"/>
  <c r="I12" i="44" s="1"/>
</calcChain>
</file>

<file path=xl/sharedStrings.xml><?xml version="1.0" encoding="utf-8"?>
<sst xmlns="http://schemas.openxmlformats.org/spreadsheetml/2006/main" count="832" uniqueCount="516">
  <si>
    <t>Sorszám</t>
  </si>
  <si>
    <t>Közhatalmi bevételek</t>
  </si>
  <si>
    <t>Tárgyévi bevételek összesen</t>
  </si>
  <si>
    <t>Finanszírozás</t>
  </si>
  <si>
    <t xml:space="preserve">Marcali Közös Önkormányzati Hivatal </t>
  </si>
  <si>
    <t>Készletbeszerzés (3+4)</t>
  </si>
  <si>
    <t>Kommunikációs szolgáltatások ( 6 )</t>
  </si>
  <si>
    <t>S.sz</t>
  </si>
  <si>
    <t>Kiadások</t>
  </si>
  <si>
    <t>Marcali Város Önkormányzata</t>
  </si>
  <si>
    <t>Ebből: Személyi juttatás</t>
  </si>
  <si>
    <t xml:space="preserve">            Munkaadókat terhelő járulék</t>
  </si>
  <si>
    <t xml:space="preserve">             Dologi kiadás</t>
  </si>
  <si>
    <t>Ebből:  Személyi juttatások</t>
  </si>
  <si>
    <t xml:space="preserve">             Munkaadókat terhelő járulék</t>
  </si>
  <si>
    <t xml:space="preserve">             Dologi kiadások</t>
  </si>
  <si>
    <t>Marcali Város Önkormányzata irányítása alá tartozó kv.szervek</t>
  </si>
  <si>
    <t xml:space="preserve">                 </t>
  </si>
  <si>
    <t xml:space="preserve">             Ellátottak pénzbeli juttatásai</t>
  </si>
  <si>
    <t>Kiadások összesen:  /1+2+3/</t>
  </si>
  <si>
    <t xml:space="preserve">             Egyéb működési célú kiadás</t>
  </si>
  <si>
    <t xml:space="preserve">             Egyéb felhalmozásii célú kiadás</t>
  </si>
  <si>
    <t xml:space="preserve">             Beruházás   </t>
  </si>
  <si>
    <t xml:space="preserve">             Felújítás         </t>
  </si>
  <si>
    <t xml:space="preserve">             Beruházás</t>
  </si>
  <si>
    <t>Bevételek</t>
  </si>
  <si>
    <t>Ebből: Önkormányzatok működési támogatása</t>
  </si>
  <si>
    <t xml:space="preserve">            Felhalmozási célú támogatások államháztartáson belülről</t>
  </si>
  <si>
    <t xml:space="preserve">            Működési célú támogatások államháztartáson belülről</t>
  </si>
  <si>
    <t xml:space="preserve">            Közhatalmi bevételek</t>
  </si>
  <si>
    <t xml:space="preserve">            Működési bevételek</t>
  </si>
  <si>
    <t xml:space="preserve">            Felhalmozási bevételek</t>
  </si>
  <si>
    <t xml:space="preserve">            Működési célú átvett pénzeszközök</t>
  </si>
  <si>
    <t xml:space="preserve">            Felhalmozási célú átvett pénzeszközök</t>
  </si>
  <si>
    <t>Ebből:  Működési bevétel</t>
  </si>
  <si>
    <t>Bevételek összesen:  /1+2+3/</t>
  </si>
  <si>
    <t xml:space="preserve">I n t é z m é n y </t>
  </si>
  <si>
    <t>GAMESZ</t>
  </si>
  <si>
    <t>Városi Fürdő és Szabadidőközpont</t>
  </si>
  <si>
    <t xml:space="preserve">      Összesen:</t>
  </si>
  <si>
    <t xml:space="preserve">Közfoglalkoztatottak </t>
  </si>
  <si>
    <t>Saját bevételek</t>
  </si>
  <si>
    <t>Munkaadókat terhelő járulék</t>
  </si>
  <si>
    <t>ÖSSZESEN:</t>
  </si>
  <si>
    <t>Hiány:</t>
  </si>
  <si>
    <t>Többlet:</t>
  </si>
  <si>
    <t>Működési célú</t>
  </si>
  <si>
    <t>Felhalmozási célú</t>
  </si>
  <si>
    <t>Tárgyévi kiadások összesen</t>
  </si>
  <si>
    <t>Költségvetési hiány (-)/többlet (+)</t>
  </si>
  <si>
    <t>Előző évek pénzmaradványának igénybevétele</t>
  </si>
  <si>
    <t>Finanszírozási célú pénzügyi műveletek bevételei</t>
  </si>
  <si>
    <t>Finanszírozási célú pénzügyi műveletek kiadásai</t>
  </si>
  <si>
    <t>Finanszírozási célú pénzügyi műveletek egyenlege</t>
  </si>
  <si>
    <t>Célja</t>
  </si>
  <si>
    <t>Általános tartalék</t>
  </si>
  <si>
    <t>Év során előre nem látható események fedezetére</t>
  </si>
  <si>
    <t>Sport pályázat</t>
  </si>
  <si>
    <t>Összesen (1+2):</t>
  </si>
  <si>
    <t>Marcali Város Önkormányzata által adott lakossági és közösségi szolgáltatások  támogatása</t>
  </si>
  <si>
    <t>Bevételi jogcím</t>
  </si>
  <si>
    <t>1.sz. mellékletben tervezett bevétel</t>
  </si>
  <si>
    <t>Támogatás összege</t>
  </si>
  <si>
    <t>Lakossági zöld hulladék elszállításához nyújtott díjkedvezmény</t>
  </si>
  <si>
    <t>Támogatási kölcsönök nyújtása</t>
  </si>
  <si>
    <t>Marcali Város Önkormányzata által adott közvetett támogatások</t>
  </si>
  <si>
    <t>(kedvezmények)</t>
  </si>
  <si>
    <t>Kedvezmény nélkül elérhető bevétel</t>
  </si>
  <si>
    <t>Kedvezmények összege</t>
  </si>
  <si>
    <t>magánszemélyek kommunális adója</t>
  </si>
  <si>
    <t>gépjárműadó</t>
  </si>
  <si>
    <t>Marcali Város Önkormányzata saját bevételeinek és az adósságot keletkeztető ügyleteiből fennálló kötelezettségeinek aránya</t>
  </si>
  <si>
    <t>Helyi adók</t>
  </si>
  <si>
    <t>Díjak, pótlékok, bírságok</t>
  </si>
  <si>
    <t>Tárgyi eszközök, immateriális javak, vagyoni érétkű jog értékesítése, vagyonhasznosításból származó bevétel</t>
  </si>
  <si>
    <t>Saját bevételek összesen (1+….+4)</t>
  </si>
  <si>
    <t>Előző években keletkezett tárgyévet terhelő fizetési kötelezettség  ( 8+9)</t>
  </si>
  <si>
    <t>Felvett hitel, és annak tőketartozása</t>
  </si>
  <si>
    <t>Hitelviszonyt megtestesítő értékpapír, kötvény</t>
  </si>
  <si>
    <t>Bevételek és kötelezettségek aránya</t>
  </si>
  <si>
    <t>Intézmények</t>
  </si>
  <si>
    <t>Önként vállalt feladat</t>
  </si>
  <si>
    <t>Államigazgatási feladat</t>
  </si>
  <si>
    <t>Tervezett kiadás</t>
  </si>
  <si>
    <t>Finanszírozás módja</t>
  </si>
  <si>
    <t>Tervezett kiadás önkormányzati finanszírozásból</t>
  </si>
  <si>
    <t>Múzeum</t>
  </si>
  <si>
    <t xml:space="preserve">feladat 100%-a </t>
  </si>
  <si>
    <t>önkormányzati finanszírozás /építményadó /</t>
  </si>
  <si>
    <t>Fürdő és srandszolgáltatás</t>
  </si>
  <si>
    <t>Választókerületi Alap, Városrészi Önk.keret</t>
  </si>
  <si>
    <t>Sport egyesületek</t>
  </si>
  <si>
    <t>Népességnyilvántartás</t>
  </si>
  <si>
    <t>Építéshatósági feladat</t>
  </si>
  <si>
    <t>Városi Könyvtár</t>
  </si>
  <si>
    <t xml:space="preserve">                MVSZSE:</t>
  </si>
  <si>
    <t xml:space="preserve"> Felhalmozási bevételek</t>
  </si>
  <si>
    <t>Elözö évi költségvetési maradvány igénybevétele</t>
  </si>
  <si>
    <t>Önkormányzatok működési támogatása</t>
  </si>
  <si>
    <t xml:space="preserve"> Közhatalmi bevételek</t>
  </si>
  <si>
    <t xml:space="preserve"> Működési célú átvett pénzeszközök</t>
  </si>
  <si>
    <t>Egyéb felhalmozásii célú kiadás</t>
  </si>
  <si>
    <t xml:space="preserve">Beruházás   </t>
  </si>
  <si>
    <t xml:space="preserve">Felújítás         </t>
  </si>
  <si>
    <t>Ellátottak pénzbeli juttatásai</t>
  </si>
  <si>
    <t>Egyéb működési célú kiadás</t>
  </si>
  <si>
    <t xml:space="preserve">Munkaadókat terhelő járulékok és szociális hozzájárulási adó                                                                            </t>
  </si>
  <si>
    <t>Vásárolt élelmezés</t>
  </si>
  <si>
    <t>Kiküldetések kiadásai</t>
  </si>
  <si>
    <t>Reklám- és propagandakiadások</t>
  </si>
  <si>
    <t>Működési célú előzetesen felszámított általános forgalmi adó</t>
  </si>
  <si>
    <t xml:space="preserve">Fizetendő általános forgalmi adó </t>
  </si>
  <si>
    <t>Egyéb működési célú támogatások államháztartáson kívülre</t>
  </si>
  <si>
    <t>Tartalékok</t>
  </si>
  <si>
    <t>4.</t>
  </si>
  <si>
    <t>1.</t>
  </si>
  <si>
    <t>2.</t>
  </si>
  <si>
    <t>3.</t>
  </si>
  <si>
    <t>Megnevezés</t>
  </si>
  <si>
    <t>Helyi önkormányzatok működésének általános támogatása</t>
  </si>
  <si>
    <t>Települési önkormányzatok egyes köznevelési feladatainak támogatása</t>
  </si>
  <si>
    <t>Települési önkormányzatok szociális gyermekjóléti és gyermekétkeztetési feladatainak támogatása</t>
  </si>
  <si>
    <t>Helyi önkormányzatok kiegészítő támogatásai</t>
  </si>
  <si>
    <t>Egyéb működési célú támogatások bevételei államháztartáson belülről</t>
  </si>
  <si>
    <t xml:space="preserve">Értékesítési és forgalmi adók </t>
  </si>
  <si>
    <t>Gépjárműadók</t>
  </si>
  <si>
    <t xml:space="preserve">Egyéb áruhasználati és szolgáltatási adók </t>
  </si>
  <si>
    <t xml:space="preserve">Egyéb közhatalmi bevételek </t>
  </si>
  <si>
    <t>Készletértékesítés ellenértéke</t>
  </si>
  <si>
    <t>Szolgáltatások ellenértéke</t>
  </si>
  <si>
    <t>Közvetített szolgáltatások ellenértéke</t>
  </si>
  <si>
    <t>Ellátási díjak</t>
  </si>
  <si>
    <t>Kiszámlázott általános forgalmi adó</t>
  </si>
  <si>
    <t>Kamatbevételek</t>
  </si>
  <si>
    <t>Egyéb működési bevételek</t>
  </si>
  <si>
    <t>Ingatlanok értékesítése</t>
  </si>
  <si>
    <t>Működési célú visszatérítendő támogatások, kölcsönök visszatérülése államháztartáson kívülről</t>
  </si>
  <si>
    <t>Egyéb működési célú átvett pénzeszközök</t>
  </si>
  <si>
    <t>Felhalmozási célú visszatérítendő támogatások, kölcsönök visszatérülése államháztartáson kívülről</t>
  </si>
  <si>
    <t>Előző év költségvetési maradványának igénybevétele</t>
  </si>
  <si>
    <t>Sor-szám</t>
  </si>
  <si>
    <t>5.</t>
  </si>
  <si>
    <t>6.</t>
  </si>
  <si>
    <t>7.</t>
  </si>
  <si>
    <t>8.</t>
  </si>
  <si>
    <t>9.</t>
  </si>
  <si>
    <t>10.</t>
  </si>
  <si>
    <t>11.</t>
  </si>
  <si>
    <t>12.</t>
  </si>
  <si>
    <t>Összesen</t>
  </si>
  <si>
    <t>Kiadások mindösszesen</t>
  </si>
  <si>
    <t>Beruházások</t>
  </si>
  <si>
    <t xml:space="preserve">Személyi juttatások </t>
  </si>
  <si>
    <t>Egyéb működési célú kiadások</t>
  </si>
  <si>
    <t xml:space="preserve">Felújítások </t>
  </si>
  <si>
    <t>e Ft</t>
  </si>
  <si>
    <t>M e g n e v e z é s</t>
  </si>
  <si>
    <t>Rendőrség működését elősegítő támogató alap</t>
  </si>
  <si>
    <t>Társ. szervek, ifjúsági és polgári köz. tám.</t>
  </si>
  <si>
    <t>Római Katolikus Egyház támogatása</t>
  </si>
  <si>
    <t>Kulturális egyesületek támogatása</t>
  </si>
  <si>
    <t>Közművelődési pályázat /közművelődési érdekeltségnövelő támogatás/</t>
  </si>
  <si>
    <t>Sport támogatás</t>
  </si>
  <si>
    <t xml:space="preserve">                MVFC Labdarúgás </t>
  </si>
  <si>
    <t xml:space="preserve">               - Kosárlabda</t>
  </si>
  <si>
    <t xml:space="preserve">               - Kézilabda</t>
  </si>
  <si>
    <t xml:space="preserve">               - Sakk</t>
  </si>
  <si>
    <t xml:space="preserve">                -Küzdő sport</t>
  </si>
  <si>
    <t xml:space="preserve">                -Tenisz</t>
  </si>
  <si>
    <t>Köztemetés</t>
  </si>
  <si>
    <t>Lakbértámogatás</t>
  </si>
  <si>
    <t>Ssz.</t>
  </si>
  <si>
    <t>F e l a d a t</t>
  </si>
  <si>
    <t>Külső forrás</t>
  </si>
  <si>
    <t>Forrás megnevezése</t>
  </si>
  <si>
    <t>E ft</t>
  </si>
  <si>
    <t>I.</t>
  </si>
  <si>
    <t>VÍZÜGYI ÁGAZAT</t>
  </si>
  <si>
    <t>Összesen:</t>
  </si>
  <si>
    <t>II.</t>
  </si>
  <si>
    <t>KÖZLEKEDÉSI ÁGAZAT</t>
  </si>
  <si>
    <t>III.</t>
  </si>
  <si>
    <t>SZOCIÁLIS-, ÉS HUMÁN SZOLGÁLTATÁS, IGAZGATÁS</t>
  </si>
  <si>
    <t>13.</t>
  </si>
  <si>
    <t>Költségvetés készítő program upgrade</t>
  </si>
  <si>
    <t>FELÚJÍTÁS</t>
  </si>
  <si>
    <t>14.</t>
  </si>
  <si>
    <t>Működési célú támogatások államháztartáson belülről</t>
  </si>
  <si>
    <t>Felhalmozási célú támogatások államháztartáson belülről</t>
  </si>
  <si>
    <t>Bevételek mindösszesen</t>
  </si>
  <si>
    <t>Intézmény</t>
  </si>
  <si>
    <t>Működési bevételek</t>
  </si>
  <si>
    <t>Finanszírozási bevétel</t>
  </si>
  <si>
    <t xml:space="preserve"> Felhalmozási  bevétel</t>
  </si>
  <si>
    <t>Ebből:Önként vállalt feladat</t>
  </si>
  <si>
    <t xml:space="preserve">GAMESZ  </t>
  </si>
  <si>
    <t xml:space="preserve">Kulturális Közp. </t>
  </si>
  <si>
    <t xml:space="preserve">Városi Könyvtár </t>
  </si>
  <si>
    <t xml:space="preserve">Múzeum </t>
  </si>
  <si>
    <t>Fürdő és Szabadidő Központ</t>
  </si>
  <si>
    <t>Marcali Közös Önkormányzati Hivatal</t>
  </si>
  <si>
    <t>Mindösszesen</t>
  </si>
  <si>
    <t>Működési célú átvett pénzeszköz</t>
  </si>
  <si>
    <t>Felhalmozási célú átvett pénzeszköz</t>
  </si>
  <si>
    <t>Maradvány igénybevétele</t>
  </si>
  <si>
    <t>Bevételek összesen</t>
  </si>
  <si>
    <t>Személyi juttatások</t>
  </si>
  <si>
    <t>Munkaadókat terhelő járulékok és szociális h.j. adó</t>
  </si>
  <si>
    <t>Dologi kiadások</t>
  </si>
  <si>
    <t>Felújítások</t>
  </si>
  <si>
    <t>Kiadások összesen</t>
  </si>
  <si>
    <t>Választókerületi alap támogatása</t>
  </si>
  <si>
    <t>Január</t>
  </si>
  <si>
    <t>Február</t>
  </si>
  <si>
    <t>Március</t>
  </si>
  <si>
    <t>Április</t>
  </si>
  <si>
    <t>Május</t>
  </si>
  <si>
    <t>Június</t>
  </si>
  <si>
    <t>Július</t>
  </si>
  <si>
    <t>Auguszt.</t>
  </si>
  <si>
    <t>Szept.</t>
  </si>
  <si>
    <t>Okt.</t>
  </si>
  <si>
    <t>Nov.</t>
  </si>
  <si>
    <t>Dec.</t>
  </si>
  <si>
    <t>Bevételi előirányzatok</t>
  </si>
  <si>
    <t>Bevételi előir. összesen:</t>
  </si>
  <si>
    <t>15.</t>
  </si>
  <si>
    <t>16.</t>
  </si>
  <si>
    <t>17.</t>
  </si>
  <si>
    <t>18.</t>
  </si>
  <si>
    <t>19.</t>
  </si>
  <si>
    <t>20.</t>
  </si>
  <si>
    <t>21.</t>
  </si>
  <si>
    <t>Kiadási előir. összesen:</t>
  </si>
  <si>
    <t xml:space="preserve"> Működési bevételek</t>
  </si>
  <si>
    <t>Felhalmozási bevételek</t>
  </si>
  <si>
    <t>Működési célú átvett pénzeszközök</t>
  </si>
  <si>
    <t>Felhalmozási célú átvett pénzeszközök</t>
  </si>
  <si>
    <t>Kulturális Központ</t>
  </si>
  <si>
    <t>rendezvények</t>
  </si>
  <si>
    <t>Kiküldetések, reklám- és propagandakiadások ( 17+18 )</t>
  </si>
  <si>
    <t>Kamatkiadások</t>
  </si>
  <si>
    <t>Bursa</t>
  </si>
  <si>
    <t>Civil Egyesületek működési támogatása</t>
  </si>
  <si>
    <t>Általános polgármeseri alap</t>
  </si>
  <si>
    <t>Müködési célú kölcsön nyújtása államháztartáson kivülre</t>
  </si>
  <si>
    <t>Felhalmozási célú kölcsönök nyújtása államháztartáson kívülre</t>
  </si>
  <si>
    <t>Felhalmozási célú péneszközátadás / munkáltatói kölcsön /</t>
  </si>
  <si>
    <t>Móra utca parkoló II. ütem építése Széchenyi u. 25.</t>
  </si>
  <si>
    <t>Marcali Közös Önkormányzati Hivatal informatikai és egyéb eszköz beszerzés</t>
  </si>
  <si>
    <t>Kommunikációs szolgáltatások ( 6 +7)</t>
  </si>
  <si>
    <t>Szolgáltatási kiadások ( 9+…+ 15 )</t>
  </si>
  <si>
    <t>Különféle befizetések és egyéb dologi kiadások (20+.. +22 )</t>
  </si>
  <si>
    <t>Dologi kiadások összesen ( 5+8+16+19+23 )</t>
  </si>
  <si>
    <t>Céltartalék</t>
  </si>
  <si>
    <t>Költségvetési bevételek</t>
  </si>
  <si>
    <t>ebből: Működőképesség megőrzését szolgáló kiegészítő támogatás</t>
  </si>
  <si>
    <t xml:space="preserve"> </t>
  </si>
  <si>
    <t>Szakmai anyagok beszerzése</t>
  </si>
  <si>
    <t>Üzemeltetési anyagok beszerzése</t>
  </si>
  <si>
    <t xml:space="preserve">Informatikai szolgáltatások igénybevétele </t>
  </si>
  <si>
    <t xml:space="preserve">Közüzemi díjak </t>
  </si>
  <si>
    <t xml:space="preserve">Bérleti és lízing díjak </t>
  </si>
  <si>
    <t xml:space="preserve">Karbantartási, kisjavítási szolgáltatások </t>
  </si>
  <si>
    <t xml:space="preserve">Közvetített szolgáltatások </t>
  </si>
  <si>
    <t>Szakmai tev. segítő szolg.</t>
  </si>
  <si>
    <t xml:space="preserve">Egyéb szolgáltatások </t>
  </si>
  <si>
    <t xml:space="preserve">Egyéb dologi kiadások </t>
  </si>
  <si>
    <t xml:space="preserve">Egyéb működési célú támogatások államháztartáson belülre </t>
  </si>
  <si>
    <t xml:space="preserve">Tulajdonosi bevételek </t>
  </si>
  <si>
    <t xml:space="preserve">Általános forgalmi adó visszatérítése </t>
  </si>
  <si>
    <t xml:space="preserve">Egyéb felhalmozási célú átvett pénzeszközök </t>
  </si>
  <si>
    <t>Felhalmozási célú önkormányzati támogatás</t>
  </si>
  <si>
    <t xml:space="preserve">I. </t>
  </si>
  <si>
    <t>Önkormányzati forrás</t>
  </si>
  <si>
    <t>2. Tájékoztató kimutatás</t>
  </si>
  <si>
    <t>1. Tájékoztató kimutatás</t>
  </si>
  <si>
    <t xml:space="preserve">Egyéb kommunikációs szolgáltatás </t>
  </si>
  <si>
    <t xml:space="preserve">Szakmai tev. segítő szolg. </t>
  </si>
  <si>
    <t>Egyéb szolgáltatások</t>
  </si>
  <si>
    <t>Költségvetési kiadások összesen (1+2+24 )</t>
  </si>
  <si>
    <t>Marcali Város Önkormányzata többéves kihatással járó döntésekből származó kötelezettségei</t>
  </si>
  <si>
    <t>S. sz</t>
  </si>
  <si>
    <t>Kötelezettség</t>
  </si>
  <si>
    <t>Köt.váll.</t>
  </si>
  <si>
    <t>jogcíme</t>
  </si>
  <si>
    <t xml:space="preserve"> éve</t>
  </si>
  <si>
    <t xml:space="preserve">Összesen </t>
  </si>
  <si>
    <t xml:space="preserve"> évenkénti bontásban                                                                                                                                                                                                               </t>
  </si>
  <si>
    <t>díj</t>
  </si>
  <si>
    <t xml:space="preserve">Vagyoni típusú adók </t>
  </si>
  <si>
    <t>TOP-4.2.1-15</t>
  </si>
  <si>
    <t>Ivóvíz és szenyvíz közművek felújítása</t>
  </si>
  <si>
    <t>Választókörzetek fejlesztési feladatai</t>
  </si>
  <si>
    <t>Múzeum köz 4 -10. házszámú társasház mellett parkoló építése, csapadékvíz elvezetéssel, villany és MATÁV kábel kiváltás,</t>
  </si>
  <si>
    <t>Gyóta buszmegálló</t>
  </si>
  <si>
    <t>Bizei temető parkoló</t>
  </si>
  <si>
    <t>Úniós feladatok előkészítése</t>
  </si>
  <si>
    <t>Államháztartáson belüli megelőlegezés visszafizetése</t>
  </si>
  <si>
    <t>Központi, irányító szervi támogatások folyósítása</t>
  </si>
  <si>
    <t>Felhalmozási célú támogatások államháztartáson belülről (10)</t>
  </si>
  <si>
    <t>Önkormányzatok működési támogatásai (1+…6)</t>
  </si>
  <si>
    <t>Működési célú támogatások államháztartáson belülről (8)</t>
  </si>
  <si>
    <t>Szolgáltatási kiadások ( 8+…+ 14 )</t>
  </si>
  <si>
    <t>Kiküldetések, reklám- és propagandakiadások ( 16+17 )</t>
  </si>
  <si>
    <t>Különféle befizetések és egyéb dologi kiadások (19+.. +22)</t>
  </si>
  <si>
    <t>Dologi kiadások összesen ( 5+7+15+18+23 )</t>
  </si>
  <si>
    <t>,</t>
  </si>
  <si>
    <t xml:space="preserve">             Finanszírozási kiadás</t>
  </si>
  <si>
    <t xml:space="preserve">            Finanszírozási bevétel</t>
  </si>
  <si>
    <t>megelőlegezés visszafizetése</t>
  </si>
  <si>
    <t>Marcali Város Önkormányzata EU támogatással megvalósuló programairól, projektjeiről</t>
  </si>
  <si>
    <t>Szállítói és egyéb kötelezettség</t>
  </si>
  <si>
    <t>Finanszírozási kiadás</t>
  </si>
  <si>
    <t>Egészségügyi alapellátás és infrastrukturális fejlesztése ( Széchenyi 17-21. Gyermek és felnőtt körzeti rendelők, valamint védőnői szolgálat épület felújítása )</t>
  </si>
  <si>
    <t>Pénzmaradvány</t>
  </si>
  <si>
    <t>ingatlanértékesítés</t>
  </si>
  <si>
    <t>TOP-1.1.3-15</t>
  </si>
  <si>
    <t>TOP-2.1.2-15</t>
  </si>
  <si>
    <t>TOP-4.1.1-15</t>
  </si>
  <si>
    <t>TOP-4.3.1-15</t>
  </si>
  <si>
    <t>TOP-5.2.1-15</t>
  </si>
  <si>
    <t>Kiadási előirányzatok</t>
  </si>
  <si>
    <t>Noszlopy u.  járda/ MHSZ előtt/</t>
  </si>
  <si>
    <t>Településrészeknek nyújtott  támogatása</t>
  </si>
  <si>
    <t xml:space="preserve">               - Marcali és Balatoni ÚSZSE</t>
  </si>
  <si>
    <t xml:space="preserve">               - Marcali Karate Klub</t>
  </si>
  <si>
    <t xml:space="preserve">               - Marcali Kerékpáros Sport Egyesület</t>
  </si>
  <si>
    <t xml:space="preserve">               - Tömegsport</t>
  </si>
  <si>
    <t xml:space="preserve">               - Marcali Turul Íjász Egyesület</t>
  </si>
  <si>
    <t xml:space="preserve">               - Boronkai Hagyományőrző és Íjász Egyesület</t>
  </si>
  <si>
    <t xml:space="preserve">               - Lovas Szakosztály</t>
  </si>
  <si>
    <t xml:space="preserve">Kamera rendszer, zárt végű pénzügyi lizing  </t>
  </si>
  <si>
    <t>2014, 2016</t>
  </si>
  <si>
    <t>Marcali Város Önkormányzata   irányítása alá tartozó költségvetési szervek 2017. évi bevételi előirányzatai                                          ezer Ft</t>
  </si>
  <si>
    <t>2017. évi  előirányzat</t>
  </si>
  <si>
    <t>Marcali Város Önkormányzata   irányítása alá tartozó költségvetési szervek 2017. évi kiadási előirányzatai                                          ezer Ft</t>
  </si>
  <si>
    <t>Marcali Város Önkormányzatának 2017. évi bevételi előirányzatai</t>
  </si>
  <si>
    <t>Marcali Város Önkormányzatának 2017. évi kiadási előirányzatai</t>
  </si>
  <si>
    <t>Marcali Város Önkormányzata 2017. évi beruházási kiadások előirányzatai</t>
  </si>
  <si>
    <t>2017. évi előirányzat</t>
  </si>
  <si>
    <t>Marcali Város Önkormányzata 2017. évi felújítási kiadások előirányzatai</t>
  </si>
  <si>
    <t>Marcali Város Önkormányzata, és irányítása alá tartozó költségvetési szervek 2017. évi engedélyezett létszám előirányzatai</t>
  </si>
  <si>
    <t xml:space="preserve">2017. évi kv. engedélyezett létszámkeret </t>
  </si>
  <si>
    <t>Marcali Város Önkormányzata, és irányítása alá tartozó költségvetési szervek 2017. évi működési célú bevételei és  kiadásai</t>
  </si>
  <si>
    <t>Marcali Város Önkormányzata, és irányítása alá tartozó költségvetési szervek 2017. évi felhalmozási célú bevételei és  kiadásai</t>
  </si>
  <si>
    <t>Marcali Város Önkormányzata, és irányítása alá tartozó költségvetési szervek 2017. évi összevont költségvetési mérlege</t>
  </si>
  <si>
    <t xml:space="preserve">Marcali Város Önkormányzata 2017. évi általános és céltartalék előirányzata                      </t>
  </si>
  <si>
    <t xml:space="preserve">Marcali Város Önkormányzata, és irányítása alá tartozó költségvetési szervek  előirányzati ütemterve 2017.évre                         </t>
  </si>
  <si>
    <t>Marcali Város Önkormányzata által 2017. évben ellátandó, önként vállalt feladatai, és államigazgatási feladatai       e Ft</t>
  </si>
  <si>
    <t>Marcali Közös Önkormányzati Hivatal 2017.évi bevételei</t>
  </si>
  <si>
    <t>Marcali Közös Önkormányzati Hivatal 2017. évi kiadási előirányzatai</t>
  </si>
  <si>
    <t>DRV eszközhasználati díj</t>
  </si>
  <si>
    <t>Rendszeres gyermekvédelmi támogatás</t>
  </si>
  <si>
    <t>Települési támogatás / rendszeres/</t>
  </si>
  <si>
    <t>TLT lakhatási kiadások viseléséhez</t>
  </si>
  <si>
    <t xml:space="preserve">TTÁ  A 18 életévét betöltött tartósan beteg hozzátartozójának az ápolását, gondozását végző személy részére </t>
  </si>
  <si>
    <t>TGYT gyógyszerkiadások viseléséhez  nyújtott támogatás</t>
  </si>
  <si>
    <t>Települési támogatás / rendkívüli/</t>
  </si>
  <si>
    <t>Települési támogatás természetbeni ellátás</t>
  </si>
  <si>
    <t>Települési támogatás pénzbeli ellátás</t>
  </si>
  <si>
    <t>Rendkívüli települési támogatás temetési költségek viseléséhez</t>
  </si>
  <si>
    <t>Egészségügyi és Szociális Bizottság által megítélt támogatás</t>
  </si>
  <si>
    <t>Ivóvíz közművek rekonstrukciója /1. Liszt F. u. ivóvíz rekonstrukció - 25 000 eFt;  2. 1000 m3- es fogadó udvartéri csővezeték kiváltás - tervezés + kivitelezés 6 000 eFt; 3. Lehel u. ivóvíz vezeték rekonstrukció + bővítés 11 000 eFt)</t>
  </si>
  <si>
    <t>Szennyvíz közművek rekonstrukciója  /1. Puskás T. u. szennyvízhálózat bővítése - 27 000 eFt; 2. Lehel u. szennyvízhálózat bővítés 18 000 eFt/</t>
  </si>
  <si>
    <t xml:space="preserve">Móra F. u. ivóvízvezeték, csapadékvízelvezetés rekonstrukció tervezése  </t>
  </si>
  <si>
    <t>Sport u. felújítás / csapadékvízelvezetés/</t>
  </si>
  <si>
    <t>Marcali utólagos szennyvíz bekötések 2016</t>
  </si>
  <si>
    <t xml:space="preserve">Marcali, Focska kanyartól nyugatra eső ingatlanok vízellátása </t>
  </si>
  <si>
    <t>Marcali Keleti Iparterület fejlesztése</t>
  </si>
  <si>
    <t>TOP-1.1.1-15: 507.000 e Ft,     BM önerő : 89977</t>
  </si>
  <si>
    <t>Központi konyha korszerűsítése</t>
  </si>
  <si>
    <t>Megújuló és fenntartható város aktív kulturális és sportélettel</t>
  </si>
  <si>
    <t>Bernáth Aurél Galéria turisztikai fejlesztése</t>
  </si>
  <si>
    <t>Központi óvoda korszerűsítése</t>
  </si>
  <si>
    <t>Noszlopy Gáspár Általános Iskola energetikai korszerűsítése</t>
  </si>
  <si>
    <t>Szociális alapszolgáltatások működési feltételeinek fejlesztése Marcaliban</t>
  </si>
  <si>
    <t>Dózsa György utcai szegregátum rehabilitációja (ERFA-Infra)</t>
  </si>
  <si>
    <t>Helyi foglalkoztatási együttműködések</t>
  </si>
  <si>
    <t>Dózsa György utcai szegregátum rehabilitációja (ESZA)</t>
  </si>
  <si>
    <t>ASP csatlakozás</t>
  </si>
  <si>
    <t>KÖFOP-1.2.1-16</t>
  </si>
  <si>
    <t>TOP-5.1.2-15</t>
  </si>
  <si>
    <t>TOP-3.2.1-15</t>
  </si>
  <si>
    <t>TOP-1.2.1-15</t>
  </si>
  <si>
    <t>TOP-1.4.1-15</t>
  </si>
  <si>
    <t>Felhalmozási célú támogatás á.h. belülről</t>
  </si>
  <si>
    <t>Felhalmozási célú, támogatásértékű kiadás</t>
  </si>
  <si>
    <t xml:space="preserve">2017. évi eszközhasználati díj </t>
  </si>
  <si>
    <t xml:space="preserve">2016-2017. évi eszközhasználati díj </t>
  </si>
  <si>
    <t>Rendezési terv II. ütem</t>
  </si>
  <si>
    <t>Pénzügyi lizing</t>
  </si>
  <si>
    <t>Kamerarendszer bérleti díj</t>
  </si>
  <si>
    <t>pénzügyi lizing</t>
  </si>
  <si>
    <t>Marcali Város Önkormányzata által beadott EU-s támogatási kérelmek</t>
  </si>
  <si>
    <t>Pályázati azonosító</t>
  </si>
  <si>
    <t>Igényelt támogatás összege</t>
  </si>
  <si>
    <t>Támogatási kérelem címe</t>
  </si>
  <si>
    <t>Konzorciumi partner (támogatási összeg HUF)</t>
  </si>
  <si>
    <t>Eddig kifizetett összeg (tervezés, értékbecslés, stb.)</t>
  </si>
  <si>
    <t>Pályázatot készítette</t>
  </si>
  <si>
    <t>Önerő</t>
  </si>
  <si>
    <t>TOP-1.1.1-15-SO1</t>
  </si>
  <si>
    <t>---</t>
  </si>
  <si>
    <t>Balogh és Társa Kft. 114.300 HUF</t>
  </si>
  <si>
    <t>TOP-1.1.3-15-SO1</t>
  </si>
  <si>
    <t>TOP-1.2.1-15-SO1</t>
  </si>
  <si>
    <t>Marcali Közös Önkormányzati Hivatal (1.550.000)</t>
  </si>
  <si>
    <t>TOP-1.4.1-15-SO1</t>
  </si>
  <si>
    <t>TOP-2.1.2-15-SO1</t>
  </si>
  <si>
    <t>Somogy Megyei Önkormányzat (3.175.000), Marcali Közös Önkormányzati Hivatal (12.293.600)</t>
  </si>
  <si>
    <t>Gáspár Mérnöki Iroda Kft. 2.658.110 HUF</t>
  </si>
  <si>
    <t>Buckahát Kft.</t>
  </si>
  <si>
    <t>TOP-3.2.1-15-SO1</t>
  </si>
  <si>
    <t>Marcali Közös Önkormányzati Hivatal (6.223.000)</t>
  </si>
  <si>
    <t>HLK Systeme Kft. 822.808 HUF, Gáts András 190.500 HUF</t>
  </si>
  <si>
    <t>TOP-4-1-1-15-SO1</t>
  </si>
  <si>
    <t>Széchenyi utcai házi- és gyermekorvosi körzeti rendelők, és védőnői szolgálat épületének korszerűsítése</t>
  </si>
  <si>
    <t>TOP-4.2.1-15-SO1</t>
  </si>
  <si>
    <t>Marcali Közös Önkormányzati Hivatal (1.016.500)</t>
  </si>
  <si>
    <t>TOP-4.3.1-15-SO1</t>
  </si>
  <si>
    <t>Somogy Megyei Önkormányzat (10.249.916)</t>
  </si>
  <si>
    <t>Gáspár Mérnöki Iroda Kft. 4.452.874 HUF</t>
  </si>
  <si>
    <t>DDRFÜ</t>
  </si>
  <si>
    <t>TOP-5.1.2-15-SO1</t>
  </si>
  <si>
    <t>Marcali Közös Önkormányzati Hivatal (8.747.760), Somogy Megyei Kormányhivatal (288.768.120)</t>
  </si>
  <si>
    <t>TOP-5.2.1-15-SO1</t>
  </si>
  <si>
    <t>Somogy Megyei Önkormányzat (12.829.700), Magyar Máltai Szeretetszolgálat Egyesület (62.379.000), SZESZK (42.962.760)</t>
  </si>
  <si>
    <t xml:space="preserve"> ---</t>
  </si>
  <si>
    <t>TERC költségvetéskészítő program éves díja</t>
  </si>
  <si>
    <t>Dózs és Tavasz u. orvosi rendelők felújítása áthúzódó tétel</t>
  </si>
  <si>
    <t>Horvátkúti szannyvíz szagtalanítás felülvizsgálata tervezés (konc.terhére)</t>
  </si>
  <si>
    <t>Egyéb tételek összesen:</t>
  </si>
  <si>
    <t xml:space="preserve">1. </t>
  </si>
  <si>
    <t>II.sz.gyermek háziorvosi körzet</t>
  </si>
  <si>
    <t xml:space="preserve">            Felhalmozási célú támogatásértékű kiadás</t>
  </si>
  <si>
    <t>Osztalékok,üzemeltetési díjak</t>
  </si>
  <si>
    <t>Felhalmozási célú átvett pénzeszközök ( 35 + 36 )</t>
  </si>
  <si>
    <t>Működési célú átvett pénzeszközök ( 32+33)</t>
  </si>
  <si>
    <t>Termékek és szolgáltatások adói (13+..15)</t>
  </si>
  <si>
    <t>Közhatalmi bevételek (12+16+17)</t>
  </si>
  <si>
    <t>Működési bevételek (19+..28)</t>
  </si>
  <si>
    <t>Felhalmozási bevételek (30)</t>
  </si>
  <si>
    <t>Költségvetési bevételek (7+9+11+18+29+31+34+37)</t>
  </si>
  <si>
    <t>Ellátottak pénzbeli juttatásai  ( 25+..34 )</t>
  </si>
  <si>
    <t xml:space="preserve">             Egyéb felhalmozási célú kiadás</t>
  </si>
  <si>
    <t>Egyéb felhalmozási célú kiadások</t>
  </si>
  <si>
    <t>Települési önkormányzatok kultúrális feladatainak támogatása</t>
  </si>
  <si>
    <t xml:space="preserve">Kultúrális Közp. </t>
  </si>
  <si>
    <t>Fecske utca burkolat</t>
  </si>
  <si>
    <t xml:space="preserve">               -  Kölökparádé</t>
  </si>
  <si>
    <t>Bem u. harangláb környékének csapadékvízelvezetése</t>
  </si>
  <si>
    <t xml:space="preserve">Buckahát Kft. </t>
  </si>
  <si>
    <t>Marcali Keleti Iparterület Kft.</t>
  </si>
  <si>
    <t>2017. évi módosított előirányzat</t>
  </si>
  <si>
    <t xml:space="preserve">1. melléklet a  /2017.(..) önkormányzati rendelethez </t>
  </si>
  <si>
    <t xml:space="preserve">Marcali Város Önkormányzata, és irányítása alá tartozó költségvetési szervek 2017.évi  bevételi előirányzatai                                                    </t>
  </si>
  <si>
    <t xml:space="preserve">Marcali Város Önkormányzata, és irányítása alá tartozó költségvetési szervek 2017.évi  kiadási előirányzatai                                             </t>
  </si>
  <si>
    <t xml:space="preserve">                                                                                 4. melléklet a /2017.(..) önkormányzati rendelethez</t>
  </si>
  <si>
    <t xml:space="preserve">                                                                                3. melléklet a /2017.(.) önkormányzati rendelethez</t>
  </si>
  <si>
    <t xml:space="preserve">2. melléklet a  /2017.(..) önkormányzati rendelethez </t>
  </si>
  <si>
    <t>5.1. melléklet a /2017.(..) önkormányzati rendelethez</t>
  </si>
  <si>
    <t>5.2. melléklet a /2017.(..) önkormányzati rendelethez</t>
  </si>
  <si>
    <t>6. melléklet a /2017.(..) önkormányzati rendelethez</t>
  </si>
  <si>
    <t>7. melléklet  a /2017.(..) önkormányzati rendelethez</t>
  </si>
  <si>
    <t>8.melléklet a  /2017.(..) önkormányzati rendelethez</t>
  </si>
  <si>
    <t xml:space="preserve">2017. évi módosított létszámkeret </t>
  </si>
  <si>
    <t>Teljes munkaidőben foglalkoztatott</t>
  </si>
  <si>
    <t>Részmunkaidőben foglalkoztatott</t>
  </si>
  <si>
    <t>9/1. melléklet a /2017.(.) önkormányzati rendelethez</t>
  </si>
  <si>
    <t>2017. évi módosított  előirányzat</t>
  </si>
  <si>
    <t>9/2. melléklet a  /2017.(..) önkormányzati rendelethez</t>
  </si>
  <si>
    <t>9/3. melléklet a /2017.(..) önkormányzati rendelethez</t>
  </si>
  <si>
    <t>11. melléklet  a /2017.(..) önkormányzati rendelethez</t>
  </si>
  <si>
    <t xml:space="preserve">                                                    12. melléklet a /2017.(..)  rendelethez</t>
  </si>
  <si>
    <t>13. melléklet a /2017(.) önkormányzati rendelethez</t>
  </si>
  <si>
    <t>14. melléklet a /2017.(.) önkormányzati rendelethez</t>
  </si>
  <si>
    <t>15. melléklet a /2017. (. .) önkormányzati rendelethez</t>
  </si>
  <si>
    <t>16. melléklet a /2017(.) önkormányzati rendelethez</t>
  </si>
  <si>
    <t>17.melléklet a /2017.(.) önkormányzati rendelethez</t>
  </si>
  <si>
    <t>10. melléklet a   /2017 (. ) számú rendelethez</t>
  </si>
  <si>
    <t>3. Tájékoztató kimutatás</t>
  </si>
  <si>
    <t>e/Ft</t>
  </si>
  <si>
    <t>Hely megnevezése</t>
  </si>
  <si>
    <t>összeg</t>
  </si>
  <si>
    <t>I. Fekete László</t>
  </si>
  <si>
    <t>Városrész</t>
  </si>
  <si>
    <t>II. Dr. Mészáros Géza</t>
  </si>
  <si>
    <t>III. Kőrösi András</t>
  </si>
  <si>
    <t>Bize</t>
  </si>
  <si>
    <t>IV. Dr.Sütő László</t>
  </si>
  <si>
    <t>Boronka</t>
  </si>
  <si>
    <t>V. Hosszú András</t>
  </si>
  <si>
    <t>Gomba</t>
  </si>
  <si>
    <t>VII.Mozsárné Kutor Veronika</t>
  </si>
  <si>
    <t>Gyóta</t>
  </si>
  <si>
    <t>VIII. Kissné Molnár Ágnes</t>
  </si>
  <si>
    <t xml:space="preserve">Horvátkút </t>
  </si>
  <si>
    <t xml:space="preserve">összesen </t>
  </si>
  <si>
    <t>Egyéni választó körzeti alap 2017</t>
  </si>
  <si>
    <t>Településrészi  keret 2017</t>
  </si>
  <si>
    <t>Elvonások és befizetések</t>
  </si>
  <si>
    <t xml:space="preserve">2016-2017. évi eszközhasználati díj, 2.000 Ft átvett pénzeszköz  </t>
  </si>
  <si>
    <t>Arculati kézikönyv</t>
  </si>
  <si>
    <t xml:space="preserve">               - Nivomed Úszó Egyesület</t>
  </si>
  <si>
    <t>Likviditási célú hitel törlesztése</t>
  </si>
  <si>
    <t>Egyéb működési célú kiadások ( 36+..   +38)</t>
  </si>
  <si>
    <t>Beruházások ( 42 )</t>
  </si>
  <si>
    <t>Egyéb felhalmozási célú kiadások (45+46 )</t>
  </si>
  <si>
    <t>Költségvetési kiadások összesen (1+2+24+35+41+43+44+47)</t>
  </si>
  <si>
    <t>Finanszírozási kiadások  ( 49+.. + 52 )</t>
  </si>
  <si>
    <t>Kiadások mindösszesen( 48+53)</t>
  </si>
  <si>
    <t>Likviditási célú hitel felvétel</t>
  </si>
  <si>
    <t xml:space="preserve">Finanszírozási bevétel (39+40) </t>
  </si>
  <si>
    <t>Bevételek mindösszesen(38+41)</t>
  </si>
  <si>
    <t>Likviditási célú hitel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</si>
</sst>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Ft&quot;;[Red]\-#,##0\ &quot;Ft&quot;"/>
    <numFmt numFmtId="164" formatCode="0__"/>
    <numFmt numFmtId="165" formatCode="00"/>
    <numFmt numFmtId="166" formatCode="#,##0\ _F_t"/>
    <numFmt numFmtId="167" formatCode="#,###"/>
    <numFmt numFmtId="168" formatCode="#"/>
    <numFmt numFmtId="169" formatCode="#,##0\ &quot;Ft&quot;"/>
  </numFmts>
  <fonts count="7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Cambria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11"/>
      <name val="Arial Narrow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  <charset val="238"/>
    </font>
    <font>
      <b/>
      <sz val="10"/>
      <name val="Times New Roman"/>
      <family val="1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"/>
      <family val="2"/>
      <charset val="238"/>
    </font>
    <font>
      <sz val="12"/>
      <color indexed="8"/>
      <name val="Times New Roman"/>
      <family val="1"/>
      <charset val="238"/>
    </font>
    <font>
      <b/>
      <u/>
      <sz val="10"/>
      <name val="Times New Roman CE"/>
      <charset val="238"/>
    </font>
    <font>
      <b/>
      <i/>
      <sz val="10"/>
      <name val="Arial"/>
      <family val="2"/>
      <charset val="238"/>
    </font>
    <font>
      <b/>
      <sz val="11"/>
      <name val="Times New Roman CE"/>
      <family val="1"/>
      <charset val="238"/>
    </font>
    <font>
      <i/>
      <sz val="11"/>
      <name val="Times New Roman CE"/>
      <family val="1"/>
      <charset val="238"/>
    </font>
    <font>
      <b/>
      <sz val="10"/>
      <name val="Times New Roman CE"/>
      <charset val="238"/>
    </font>
    <font>
      <sz val="12"/>
      <name val="Times New Roman CE"/>
      <charset val="238"/>
    </font>
    <font>
      <b/>
      <i/>
      <sz val="10"/>
      <name val="Times New Roman CE"/>
      <charset val="238"/>
    </font>
    <font>
      <sz val="10"/>
      <name val="Arial"/>
      <family val="2"/>
      <charset val="238"/>
    </font>
    <font>
      <b/>
      <sz val="11"/>
      <name val="Cambria"/>
      <family val="1"/>
      <charset val="238"/>
    </font>
    <font>
      <sz val="10"/>
      <name val="Cambria"/>
      <family val="1"/>
      <charset val="238"/>
    </font>
    <font>
      <b/>
      <sz val="14"/>
      <name val="Cambria"/>
      <family val="1"/>
      <charset val="238"/>
    </font>
    <font>
      <b/>
      <u/>
      <sz val="14"/>
      <name val="Cambria"/>
      <family val="1"/>
      <charset val="238"/>
    </font>
    <font>
      <b/>
      <sz val="10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sz val="12"/>
      <color indexed="8"/>
      <name val="Arial"/>
      <family val="2"/>
      <charset val="238"/>
    </font>
    <font>
      <sz val="11"/>
      <name val="Times New Roman CE"/>
      <family val="1"/>
      <charset val="238"/>
    </font>
    <font>
      <i/>
      <u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mbria"/>
      <family val="1"/>
      <charset val="238"/>
      <scheme val="maj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Cambria"/>
      <family val="1"/>
      <charset val="238"/>
      <scheme val="major"/>
    </font>
    <font>
      <b/>
      <sz val="11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 CE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22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lightHorizontal"/>
    </fill>
    <fill>
      <patternFill patternType="solid">
        <fgColor rgb="FF8DB4E2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8">
    <xf numFmtId="0" fontId="0" fillId="0" borderId="0"/>
    <xf numFmtId="0" fontId="60" fillId="0" borderId="0"/>
    <xf numFmtId="0" fontId="11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60" fillId="0" borderId="0"/>
    <xf numFmtId="0" fontId="49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8" fillId="0" borderId="0"/>
    <xf numFmtId="0" fontId="8" fillId="0" borderId="0"/>
    <xf numFmtId="0" fontId="5" fillId="0" borderId="0"/>
    <xf numFmtId="0" fontId="47" fillId="0" borderId="0"/>
    <xf numFmtId="0" fontId="3" fillId="0" borderId="0"/>
  </cellStyleXfs>
  <cellXfs count="747">
    <xf numFmtId="0" fontId="0" fillId="0" borderId="0" xfId="0"/>
    <xf numFmtId="0" fontId="8" fillId="0" borderId="0" xfId="9"/>
    <xf numFmtId="0" fontId="8" fillId="0" borderId="0" xfId="9" applyBorder="1"/>
    <xf numFmtId="0" fontId="20" fillId="0" borderId="0" xfId="9" applyFont="1"/>
    <xf numFmtId="0" fontId="21" fillId="2" borderId="1" xfId="9" applyFont="1" applyFill="1" applyBorder="1" applyAlignment="1">
      <alignment horizontal="center" vertical="center" wrapText="1"/>
    </xf>
    <xf numFmtId="0" fontId="17" fillId="0" borderId="2" xfId="9" applyFont="1" applyBorder="1" applyAlignment="1">
      <alignment vertical="top" wrapText="1"/>
    </xf>
    <xf numFmtId="0" fontId="17" fillId="0" borderId="3" xfId="9" applyFont="1" applyBorder="1" applyAlignment="1">
      <alignment vertical="top" wrapText="1"/>
    </xf>
    <xf numFmtId="0" fontId="17" fillId="0" borderId="4" xfId="9" applyFont="1" applyBorder="1" applyAlignment="1">
      <alignment horizontal="center" vertical="center" wrapText="1"/>
    </xf>
    <xf numFmtId="0" fontId="8" fillId="0" borderId="0" xfId="9" applyAlignment="1">
      <alignment vertical="center"/>
    </xf>
    <xf numFmtId="0" fontId="20" fillId="0" borderId="0" xfId="9" applyFont="1" applyFill="1" applyAlignment="1">
      <alignment vertical="center"/>
    </xf>
    <xf numFmtId="0" fontId="8" fillId="0" borderId="0" xfId="9" applyFill="1" applyAlignment="1">
      <alignment vertical="center"/>
    </xf>
    <xf numFmtId="0" fontId="20" fillId="0" borderId="0" xfId="9" applyFont="1" applyAlignment="1">
      <alignment vertical="center"/>
    </xf>
    <xf numFmtId="0" fontId="25" fillId="2" borderId="5" xfId="9" applyFont="1" applyFill="1" applyBorder="1" applyAlignment="1">
      <alignment horizontal="center" vertical="center" wrapText="1"/>
    </xf>
    <xf numFmtId="0" fontId="25" fillId="2" borderId="1" xfId="9" applyFont="1" applyFill="1" applyBorder="1" applyAlignment="1">
      <alignment horizontal="center" vertical="center" wrapText="1"/>
    </xf>
    <xf numFmtId="0" fontId="26" fillId="0" borderId="0" xfId="9" applyFont="1"/>
    <xf numFmtId="0" fontId="20" fillId="0" borderId="0" xfId="9" applyFont="1" applyFill="1"/>
    <xf numFmtId="9" fontId="20" fillId="0" borderId="0" xfId="9" applyNumberFormat="1" applyFont="1"/>
    <xf numFmtId="10" fontId="17" fillId="0" borderId="6" xfId="9" applyNumberFormat="1" applyFont="1" applyFill="1" applyBorder="1" applyAlignment="1">
      <alignment horizontal="center" vertical="center" wrapText="1"/>
    </xf>
    <xf numFmtId="0" fontId="15" fillId="2" borderId="1" xfId="9" applyFont="1" applyFill="1" applyBorder="1" applyAlignment="1">
      <alignment vertical="center" wrapText="1"/>
    </xf>
    <xf numFmtId="3" fontId="15" fillId="2" borderId="1" xfId="9" applyNumberFormat="1" applyFont="1" applyFill="1" applyBorder="1" applyAlignment="1">
      <alignment horizontal="right" vertical="center"/>
    </xf>
    <xf numFmtId="9" fontId="20" fillId="0" borderId="0" xfId="9" applyNumberFormat="1" applyFont="1" applyAlignment="1">
      <alignment vertical="center"/>
    </xf>
    <xf numFmtId="0" fontId="13" fillId="0" borderId="0" xfId="9" applyFont="1" applyAlignment="1">
      <alignment vertical="center"/>
    </xf>
    <xf numFmtId="0" fontId="8" fillId="0" borderId="0" xfId="9" applyAlignment="1"/>
    <xf numFmtId="0" fontId="17" fillId="0" borderId="0" xfId="5" applyFont="1" applyFill="1" applyProtection="1"/>
    <xf numFmtId="0" fontId="17" fillId="0" borderId="0" xfId="5" applyFont="1" applyFill="1" applyAlignment="1" applyProtection="1">
      <alignment wrapText="1"/>
    </xf>
    <xf numFmtId="0" fontId="16" fillId="0" borderId="0" xfId="5" applyFont="1" applyFill="1" applyAlignment="1" applyProtection="1">
      <alignment horizontal="left" vertical="center"/>
    </xf>
    <xf numFmtId="0" fontId="16" fillId="0" borderId="0" xfId="5" applyFont="1" applyFill="1" applyProtection="1"/>
    <xf numFmtId="0" fontId="26" fillId="0" borderId="0" xfId="9" applyFont="1" applyAlignment="1"/>
    <xf numFmtId="0" fontId="21" fillId="2" borderId="7" xfId="9" applyFont="1" applyFill="1" applyBorder="1" applyAlignment="1">
      <alignment horizontal="center" vertical="center" wrapText="1"/>
    </xf>
    <xf numFmtId="0" fontId="21" fillId="2" borderId="8" xfId="9" applyFont="1" applyFill="1" applyBorder="1" applyAlignment="1">
      <alignment horizontal="center" wrapText="1"/>
    </xf>
    <xf numFmtId="49" fontId="30" fillId="0" borderId="8" xfId="9" applyNumberFormat="1" applyFont="1" applyBorder="1" applyAlignment="1">
      <alignment vertical="top" wrapText="1"/>
    </xf>
    <xf numFmtId="3" fontId="30" fillId="0" borderId="10" xfId="9" applyNumberFormat="1" applyFont="1" applyBorder="1" applyAlignment="1">
      <alignment horizontal="right" vertical="top" wrapText="1"/>
    </xf>
    <xf numFmtId="3" fontId="30" fillId="0" borderId="12" xfId="9" applyNumberFormat="1" applyFont="1" applyBorder="1" applyAlignment="1">
      <alignment horizontal="right" vertical="center" wrapText="1"/>
    </xf>
    <xf numFmtId="3" fontId="30" fillId="0" borderId="10" xfId="9" applyNumberFormat="1" applyFont="1" applyBorder="1" applyAlignment="1">
      <alignment horizontal="right" wrapText="1"/>
    </xf>
    <xf numFmtId="0" fontId="21" fillId="0" borderId="8" xfId="9" applyFont="1" applyBorder="1" applyAlignment="1">
      <alignment vertical="top" wrapText="1"/>
    </xf>
    <xf numFmtId="3" fontId="21" fillId="0" borderId="10" xfId="9" applyNumberFormat="1" applyFont="1" applyBorder="1" applyAlignment="1">
      <alignment horizontal="right" vertical="top" wrapText="1"/>
    </xf>
    <xf numFmtId="3" fontId="21" fillId="0" borderId="12" xfId="9" applyNumberFormat="1" applyFont="1" applyBorder="1" applyAlignment="1">
      <alignment horizontal="right" vertical="top" wrapText="1"/>
    </xf>
    <xf numFmtId="0" fontId="21" fillId="0" borderId="13" xfId="9" applyFont="1" applyBorder="1" applyAlignment="1">
      <alignment vertical="top" wrapText="1"/>
    </xf>
    <xf numFmtId="3" fontId="21" fillId="0" borderId="14" xfId="9" applyNumberFormat="1" applyFont="1" applyBorder="1" applyAlignment="1">
      <alignment horizontal="right" wrapText="1"/>
    </xf>
    <xf numFmtId="0" fontId="26" fillId="0" borderId="0" xfId="9" applyFont="1" applyBorder="1"/>
    <xf numFmtId="3" fontId="30" fillId="0" borderId="10" xfId="9" applyNumberFormat="1" applyFont="1" applyBorder="1" applyAlignment="1">
      <alignment horizontal="right" vertical="center" wrapText="1"/>
    </xf>
    <xf numFmtId="0" fontId="26" fillId="0" borderId="10" xfId="9" applyFont="1" applyBorder="1"/>
    <xf numFmtId="0" fontId="21" fillId="0" borderId="0" xfId="9" applyFont="1" applyBorder="1" applyAlignment="1">
      <alignment vertical="top" wrapText="1"/>
    </xf>
    <xf numFmtId="3" fontId="21" fillId="0" borderId="0" xfId="9" applyNumberFormat="1" applyFont="1" applyBorder="1" applyAlignment="1">
      <alignment horizontal="right" wrapText="1"/>
    </xf>
    <xf numFmtId="0" fontId="26" fillId="0" borderId="0" xfId="9" applyFont="1" applyBorder="1" applyAlignment="1">
      <alignment horizontal="center" vertical="center" wrapText="1"/>
    </xf>
    <xf numFmtId="0" fontId="21" fillId="0" borderId="0" xfId="9" applyFont="1" applyFill="1" applyBorder="1" applyAlignment="1">
      <alignment horizontal="center" vertical="top" wrapText="1"/>
    </xf>
    <xf numFmtId="0" fontId="21" fillId="0" borderId="0" xfId="9" applyFont="1" applyFill="1" applyBorder="1" applyAlignment="1">
      <alignment horizontal="center" wrapText="1"/>
    </xf>
    <xf numFmtId="3" fontId="30" fillId="0" borderId="0" xfId="9" applyNumberFormat="1" applyFont="1" applyBorder="1" applyAlignment="1">
      <alignment horizontal="right" vertical="center" wrapText="1"/>
    </xf>
    <xf numFmtId="3" fontId="30" fillId="0" borderId="0" xfId="9" applyNumberFormat="1" applyFont="1" applyBorder="1" applyAlignment="1">
      <alignment horizontal="right" vertical="top" wrapText="1"/>
    </xf>
    <xf numFmtId="3" fontId="30" fillId="0" borderId="0" xfId="9" applyNumberFormat="1" applyFont="1" applyBorder="1" applyAlignment="1">
      <alignment horizontal="right" wrapText="1"/>
    </xf>
    <xf numFmtId="3" fontId="30" fillId="0" borderId="16" xfId="9" applyNumberFormat="1" applyFont="1" applyBorder="1" applyAlignment="1">
      <alignment horizontal="right" vertical="center" wrapText="1"/>
    </xf>
    <xf numFmtId="0" fontId="30" fillId="0" borderId="0" xfId="9" applyFont="1" applyBorder="1"/>
    <xf numFmtId="0" fontId="30" fillId="0" borderId="0" xfId="5" applyFont="1" applyFill="1" applyProtection="1"/>
    <xf numFmtId="0" fontId="26" fillId="0" borderId="0" xfId="9" applyFont="1" applyAlignment="1">
      <alignment horizontal="center" vertical="center" wrapText="1"/>
    </xf>
    <xf numFmtId="0" fontId="30" fillId="0" borderId="10" xfId="5" applyFont="1" applyFill="1" applyBorder="1" applyProtection="1"/>
    <xf numFmtId="0" fontId="21" fillId="0" borderId="10" xfId="5" applyFont="1" applyFill="1" applyBorder="1" applyProtection="1"/>
    <xf numFmtId="0" fontId="31" fillId="0" borderId="0" xfId="22" applyFont="1"/>
    <xf numFmtId="0" fontId="12" fillId="0" borderId="0" xfId="22"/>
    <xf numFmtId="0" fontId="32" fillId="2" borderId="17" xfId="22" applyFont="1" applyFill="1" applyBorder="1" applyAlignment="1">
      <alignment horizontal="center" vertical="top" wrapText="1"/>
    </xf>
    <xf numFmtId="0" fontId="32" fillId="2" borderId="18" xfId="22" applyFont="1" applyFill="1" applyBorder="1" applyAlignment="1">
      <alignment horizontal="center" vertical="top" wrapText="1"/>
    </xf>
    <xf numFmtId="0" fontId="34" fillId="0" borderId="10" xfId="22" applyFont="1" applyBorder="1" applyAlignment="1">
      <alignment horizontal="center" vertical="top" wrapText="1"/>
    </xf>
    <xf numFmtId="0" fontId="32" fillId="0" borderId="19" xfId="22" applyFont="1" applyBorder="1" applyAlignment="1">
      <alignment horizontal="center" vertical="top" wrapText="1"/>
    </xf>
    <xf numFmtId="0" fontId="34" fillId="0" borderId="10" xfId="22" applyFont="1" applyBorder="1" applyAlignment="1">
      <alignment vertical="top" wrapText="1"/>
    </xf>
    <xf numFmtId="0" fontId="33" fillId="0" borderId="10" xfId="22" applyFont="1" applyBorder="1" applyAlignment="1">
      <alignment vertical="top" wrapText="1"/>
    </xf>
    <xf numFmtId="0" fontId="32" fillId="2" borderId="19" xfId="22" applyFont="1" applyFill="1" applyBorder="1" applyAlignment="1">
      <alignment horizontal="center" vertical="top" wrapText="1"/>
    </xf>
    <xf numFmtId="0" fontId="32" fillId="2" borderId="10" xfId="22" applyFont="1" applyFill="1" applyBorder="1" applyAlignment="1">
      <alignment vertical="top" wrapText="1"/>
    </xf>
    <xf numFmtId="3" fontId="12" fillId="0" borderId="0" xfId="22" applyNumberFormat="1"/>
    <xf numFmtId="0" fontId="33" fillId="0" borderId="15" xfId="22" applyFont="1" applyBorder="1" applyAlignment="1">
      <alignment vertical="top" wrapText="1"/>
    </xf>
    <xf numFmtId="0" fontId="12" fillId="0" borderId="0" xfId="22" applyFont="1"/>
    <xf numFmtId="3" fontId="17" fillId="0" borderId="0" xfId="22" applyNumberFormat="1" applyFont="1" applyBorder="1"/>
    <xf numFmtId="3" fontId="17" fillId="0" borderId="0" xfId="22" applyNumberFormat="1" applyFont="1"/>
    <xf numFmtId="0" fontId="33" fillId="3" borderId="10" xfId="22" applyFont="1" applyFill="1" applyBorder="1" applyAlignment="1">
      <alignment vertical="top" wrapText="1" shrinkToFit="1"/>
    </xf>
    <xf numFmtId="0" fontId="8" fillId="0" borderId="0" xfId="22" applyFont="1" applyAlignment="1">
      <alignment horizontal="center" vertical="center" wrapText="1"/>
    </xf>
    <xf numFmtId="0" fontId="12" fillId="0" borderId="0" xfId="22" applyAlignment="1">
      <alignment horizontal="center" vertical="center" wrapText="1"/>
    </xf>
    <xf numFmtId="167" fontId="29" fillId="0" borderId="0" xfId="17" applyNumberFormat="1" applyFont="1" applyAlignment="1">
      <alignment horizontal="center" vertical="center" wrapText="1"/>
    </xf>
    <xf numFmtId="167" fontId="36" fillId="0" borderId="0" xfId="17" applyNumberFormat="1" applyFont="1" applyAlignment="1">
      <alignment vertical="center" wrapText="1"/>
    </xf>
    <xf numFmtId="167" fontId="28" fillId="0" borderId="0" xfId="17" applyNumberFormat="1" applyFont="1" applyAlignment="1">
      <alignment vertical="center" wrapText="1"/>
    </xf>
    <xf numFmtId="167" fontId="28" fillId="0" borderId="0" xfId="17" applyNumberFormat="1" applyAlignment="1">
      <alignment vertical="center" wrapText="1"/>
    </xf>
    <xf numFmtId="167" fontId="37" fillId="0" borderId="0" xfId="17" applyNumberFormat="1" applyFont="1" applyAlignment="1">
      <alignment horizontal="right" vertical="center"/>
    </xf>
    <xf numFmtId="167" fontId="15" fillId="2" borderId="19" xfId="17" applyNumberFormat="1" applyFont="1" applyFill="1" applyBorder="1" applyAlignment="1">
      <alignment horizontal="center" vertical="center" wrapText="1"/>
    </xf>
    <xf numFmtId="167" fontId="15" fillId="2" borderId="10" xfId="17" applyNumberFormat="1" applyFont="1" applyFill="1" applyBorder="1" applyAlignment="1">
      <alignment horizontal="center" vertical="center" wrapText="1"/>
    </xf>
    <xf numFmtId="167" fontId="38" fillId="0" borderId="0" xfId="17" applyNumberFormat="1" applyFont="1" applyAlignment="1">
      <alignment horizontal="center" vertical="center" wrapText="1"/>
    </xf>
    <xf numFmtId="167" fontId="17" fillId="0" borderId="10" xfId="17" applyNumberFormat="1" applyFont="1" applyBorder="1" applyAlignment="1" applyProtection="1">
      <alignment horizontal="right" vertical="center" wrapText="1"/>
      <protection locked="0"/>
    </xf>
    <xf numFmtId="167" fontId="17" fillId="0" borderId="10" xfId="17" applyNumberFormat="1" applyFont="1" applyBorder="1" applyAlignment="1">
      <alignment vertical="center" wrapText="1"/>
    </xf>
    <xf numFmtId="167" fontId="17" fillId="0" borderId="19" xfId="17" applyNumberFormat="1" applyFont="1" applyBorder="1" applyAlignment="1" applyProtection="1">
      <alignment horizontal="left" vertical="center" wrapText="1"/>
      <protection locked="0"/>
    </xf>
    <xf numFmtId="167" fontId="28" fillId="0" borderId="19" xfId="17" applyNumberFormat="1" applyFont="1" applyBorder="1" applyAlignment="1">
      <alignment horizontal="left" vertical="center" wrapText="1"/>
    </xf>
    <xf numFmtId="167" fontId="28" fillId="0" borderId="10" xfId="17" applyNumberFormat="1" applyBorder="1" applyAlignment="1">
      <alignment vertical="center" wrapText="1"/>
    </xf>
    <xf numFmtId="167" fontId="17" fillId="0" borderId="10" xfId="17" applyNumberFormat="1" applyFont="1" applyBorder="1" applyAlignment="1" applyProtection="1">
      <alignment horizontal="center" vertical="center" wrapText="1"/>
      <protection locked="0"/>
    </xf>
    <xf numFmtId="167" fontId="17" fillId="0" borderId="10" xfId="17" applyNumberFormat="1" applyFont="1" applyBorder="1" applyAlignment="1" applyProtection="1">
      <alignment vertical="center" wrapText="1"/>
      <protection locked="0"/>
    </xf>
    <xf numFmtId="167" fontId="16" fillId="0" borderId="19" xfId="17" applyNumberFormat="1" applyFont="1" applyBorder="1" applyAlignment="1">
      <alignment horizontal="left" vertical="center" wrapText="1"/>
    </xf>
    <xf numFmtId="167" fontId="16" fillId="0" borderId="10" xfId="17" applyNumberFormat="1" applyFont="1" applyBorder="1" applyAlignment="1">
      <alignment horizontal="right" vertical="center" wrapText="1"/>
    </xf>
    <xf numFmtId="167" fontId="16" fillId="0" borderId="10" xfId="17" applyNumberFormat="1" applyFont="1" applyBorder="1" applyAlignment="1">
      <alignment vertical="center" wrapText="1"/>
    </xf>
    <xf numFmtId="167" fontId="21" fillId="0" borderId="22" xfId="17" applyNumberFormat="1" applyFont="1" applyBorder="1" applyAlignment="1">
      <alignment horizontal="left" vertical="center" wrapText="1"/>
    </xf>
    <xf numFmtId="167" fontId="17" fillId="0" borderId="23" xfId="17" applyNumberFormat="1" applyFont="1" applyBorder="1" applyAlignment="1" applyProtection="1">
      <alignment horizontal="right" vertical="center" wrapText="1"/>
    </xf>
    <xf numFmtId="167" fontId="21" fillId="0" borderId="23" xfId="17" applyNumberFormat="1" applyFont="1" applyBorder="1" applyAlignment="1">
      <alignment vertical="center" wrapText="1"/>
    </xf>
    <xf numFmtId="167" fontId="28" fillId="0" borderId="0" xfId="17" applyNumberFormat="1" applyFont="1" applyAlignment="1">
      <alignment horizontal="center" vertical="center" wrapText="1"/>
    </xf>
    <xf numFmtId="167" fontId="28" fillId="0" borderId="0" xfId="17" applyNumberFormat="1" applyAlignment="1">
      <alignment horizontal="center" vertical="center" wrapText="1"/>
    </xf>
    <xf numFmtId="167" fontId="28" fillId="0" borderId="0" xfId="18" applyNumberFormat="1" applyAlignment="1">
      <alignment vertical="center" wrapText="1"/>
    </xf>
    <xf numFmtId="167" fontId="37" fillId="0" borderId="0" xfId="18" applyNumberFormat="1" applyFont="1" applyAlignment="1">
      <alignment horizontal="right" vertical="center"/>
    </xf>
    <xf numFmtId="167" fontId="15" fillId="2" borderId="19" xfId="18" applyNumberFormat="1" applyFont="1" applyFill="1" applyBorder="1" applyAlignment="1">
      <alignment horizontal="center" vertical="center" wrapText="1"/>
    </xf>
    <xf numFmtId="167" fontId="38" fillId="0" borderId="0" xfId="18" applyNumberFormat="1" applyFont="1" applyAlignment="1">
      <alignment horizontal="center" vertical="center" wrapText="1"/>
    </xf>
    <xf numFmtId="167" fontId="17" fillId="0" borderId="19" xfId="18" applyNumberFormat="1" applyFont="1" applyBorder="1" applyAlignment="1">
      <alignment horizontal="left" vertical="center" wrapText="1"/>
    </xf>
    <xf numFmtId="167" fontId="17" fillId="0" borderId="10" xfId="18" applyNumberFormat="1" applyFont="1" applyBorder="1" applyAlignment="1" applyProtection="1">
      <alignment horizontal="right" vertical="center" wrapText="1"/>
      <protection locked="0"/>
    </xf>
    <xf numFmtId="167" fontId="17" fillId="0" borderId="10" xfId="18" applyNumberFormat="1" applyFont="1" applyBorder="1" applyAlignment="1">
      <alignment vertical="center" wrapText="1"/>
    </xf>
    <xf numFmtId="167" fontId="17" fillId="0" borderId="10" xfId="18" applyNumberFormat="1" applyFont="1" applyBorder="1" applyAlignment="1" applyProtection="1">
      <alignment vertical="center" wrapText="1"/>
      <protection locked="0"/>
    </xf>
    <xf numFmtId="167" fontId="17" fillId="0" borderId="19" xfId="18" applyNumberFormat="1" applyFont="1" applyBorder="1" applyAlignment="1" applyProtection="1">
      <alignment horizontal="left" vertical="center" wrapText="1"/>
      <protection locked="0"/>
    </xf>
    <xf numFmtId="167" fontId="28" fillId="0" borderId="0" xfId="18" applyNumberFormat="1" applyFont="1" applyAlignment="1">
      <alignment vertical="center" wrapText="1"/>
    </xf>
    <xf numFmtId="167" fontId="17" fillId="0" borderId="10" xfId="18" applyNumberFormat="1" applyFont="1" applyBorder="1" applyAlignment="1" applyProtection="1">
      <alignment horizontal="center" vertical="center" wrapText="1"/>
      <protection locked="0"/>
    </xf>
    <xf numFmtId="167" fontId="16" fillId="0" borderId="19" xfId="18" applyNumberFormat="1" applyFont="1" applyBorder="1" applyAlignment="1">
      <alignment horizontal="left" vertical="center" wrapText="1"/>
    </xf>
    <xf numFmtId="1" fontId="16" fillId="0" borderId="10" xfId="18" applyNumberFormat="1" applyFont="1" applyBorder="1" applyAlignment="1">
      <alignment horizontal="right" vertical="center" wrapText="1"/>
    </xf>
    <xf numFmtId="167" fontId="16" fillId="0" borderId="10" xfId="18" applyNumberFormat="1" applyFont="1" applyBorder="1" applyAlignment="1">
      <alignment vertical="center" wrapText="1"/>
    </xf>
    <xf numFmtId="167" fontId="21" fillId="0" borderId="22" xfId="18" applyNumberFormat="1" applyFont="1" applyBorder="1" applyAlignment="1">
      <alignment horizontal="left" vertical="center" wrapText="1"/>
    </xf>
    <xf numFmtId="167" fontId="17" fillId="0" borderId="23" xfId="18" applyNumberFormat="1" applyFont="1" applyBorder="1" applyAlignment="1" applyProtection="1">
      <alignment horizontal="center" vertical="center" wrapText="1"/>
    </xf>
    <xf numFmtId="167" fontId="21" fillId="0" borderId="23" xfId="18" applyNumberFormat="1" applyFont="1" applyBorder="1" applyAlignment="1">
      <alignment vertical="center" wrapText="1"/>
    </xf>
    <xf numFmtId="167" fontId="28" fillId="0" borderId="0" xfId="18" applyNumberFormat="1" applyFont="1" applyAlignment="1">
      <alignment horizontal="center" vertical="center" wrapText="1"/>
    </xf>
    <xf numFmtId="167" fontId="28" fillId="0" borderId="0" xfId="18" applyNumberFormat="1" applyAlignment="1">
      <alignment horizontal="center" vertical="center" wrapText="1"/>
    </xf>
    <xf numFmtId="0" fontId="41" fillId="0" borderId="0" xfId="2" applyFont="1"/>
    <xf numFmtId="0" fontId="41" fillId="0" borderId="0" xfId="2" applyFont="1" applyAlignment="1">
      <alignment horizontal="right"/>
    </xf>
    <xf numFmtId="49" fontId="41" fillId="0" borderId="0" xfId="2" applyNumberFormat="1" applyFont="1"/>
    <xf numFmtId="3" fontId="41" fillId="0" borderId="10" xfId="2" applyNumberFormat="1" applyFont="1" applyBorder="1"/>
    <xf numFmtId="3" fontId="41" fillId="0" borderId="6" xfId="2" applyNumberFormat="1" applyFont="1" applyBorder="1"/>
    <xf numFmtId="0" fontId="41" fillId="0" borderId="0" xfId="2" applyFont="1" applyAlignment="1">
      <alignment vertical="center"/>
    </xf>
    <xf numFmtId="3" fontId="41" fillId="0" borderId="23" xfId="2" applyNumberFormat="1" applyFont="1" applyBorder="1"/>
    <xf numFmtId="3" fontId="41" fillId="0" borderId="21" xfId="2" applyNumberFormat="1" applyFont="1" applyBorder="1"/>
    <xf numFmtId="0" fontId="41" fillId="0" borderId="0" xfId="2" applyFont="1" applyBorder="1" applyAlignment="1">
      <alignment horizontal="left"/>
    </xf>
    <xf numFmtId="0" fontId="41" fillId="0" borderId="0" xfId="2" applyFont="1" applyBorder="1"/>
    <xf numFmtId="0" fontId="28" fillId="0" borderId="0" xfId="21" applyFont="1" applyAlignment="1">
      <alignment horizontal="center" vertical="center" wrapText="1"/>
    </xf>
    <xf numFmtId="0" fontId="28" fillId="0" borderId="0" xfId="21" applyAlignment="1">
      <alignment horizontal="center" vertical="center" wrapText="1"/>
    </xf>
    <xf numFmtId="0" fontId="28" fillId="0" borderId="0" xfId="21" applyFont="1" applyAlignment="1">
      <alignment horizontal="right" vertical="center" wrapText="1"/>
    </xf>
    <xf numFmtId="0" fontId="12" fillId="0" borderId="0" xfId="22" applyBorder="1"/>
    <xf numFmtId="0" fontId="12" fillId="0" borderId="0" xfId="22" applyAlignment="1"/>
    <xf numFmtId="167" fontId="42" fillId="0" borderId="0" xfId="19" applyNumberFormat="1" applyFont="1" applyAlignment="1">
      <alignment vertical="center" wrapText="1"/>
    </xf>
    <xf numFmtId="0" fontId="28" fillId="0" borderId="0" xfId="21" applyAlignment="1">
      <alignment vertical="center" wrapText="1"/>
    </xf>
    <xf numFmtId="0" fontId="17" fillId="0" borderId="0" xfId="22" applyFont="1" applyAlignment="1"/>
    <xf numFmtId="167" fontId="45" fillId="0" borderId="0" xfId="21" applyNumberFormat="1" applyFont="1" applyAlignment="1">
      <alignment horizontal="center" vertical="center" wrapText="1"/>
    </xf>
    <xf numFmtId="167" fontId="45" fillId="0" borderId="0" xfId="21" applyNumberFormat="1" applyFont="1" applyAlignment="1">
      <alignment vertical="center" wrapText="1"/>
    </xf>
    <xf numFmtId="0" fontId="38" fillId="0" borderId="5" xfId="21" applyFont="1" applyBorder="1" applyAlignment="1">
      <alignment horizontal="center" vertical="center" wrapText="1"/>
    </xf>
    <xf numFmtId="0" fontId="44" fillId="0" borderId="1" xfId="21" applyFont="1" applyBorder="1" applyAlignment="1">
      <alignment horizontal="center" vertical="center" wrapText="1"/>
    </xf>
    <xf numFmtId="0" fontId="44" fillId="0" borderId="24" xfId="21" applyFont="1" applyBorder="1" applyAlignment="1">
      <alignment horizontal="center" vertical="center" wrapText="1"/>
    </xf>
    <xf numFmtId="0" fontId="38" fillId="0" borderId="0" xfId="21" applyFont="1" applyAlignment="1">
      <alignment horizontal="center" vertical="center" wrapText="1"/>
    </xf>
    <xf numFmtId="0" fontId="46" fillId="0" borderId="22" xfId="21" applyFont="1" applyBorder="1" applyAlignment="1">
      <alignment horizontal="center" vertical="center" wrapText="1"/>
    </xf>
    <xf numFmtId="0" fontId="44" fillId="0" borderId="23" xfId="21" applyFont="1" applyBorder="1" applyAlignment="1">
      <alignment vertical="center" wrapText="1"/>
    </xf>
    <xf numFmtId="167" fontId="46" fillId="0" borderId="21" xfId="21" applyNumberFormat="1" applyFont="1" applyBorder="1" applyAlignment="1">
      <alignment vertical="center" wrapText="1"/>
    </xf>
    <xf numFmtId="167" fontId="28" fillId="0" borderId="0" xfId="21" applyNumberFormat="1" applyAlignment="1">
      <alignment vertical="center" wrapText="1"/>
    </xf>
    <xf numFmtId="0" fontId="28" fillId="0" borderId="19" xfId="21" applyFont="1" applyBorder="1" applyAlignment="1">
      <alignment horizontal="center" vertical="center" wrapText="1"/>
    </xf>
    <xf numFmtId="0" fontId="28" fillId="0" borderId="10" xfId="21" applyFont="1" applyBorder="1" applyAlignment="1" applyProtection="1">
      <alignment vertical="center" wrapText="1"/>
      <protection locked="0"/>
    </xf>
    <xf numFmtId="167" fontId="28" fillId="0" borderId="10" xfId="21" applyNumberFormat="1" applyBorder="1" applyAlignment="1" applyProtection="1">
      <alignment vertical="center" wrapText="1"/>
      <protection locked="0"/>
    </xf>
    <xf numFmtId="167" fontId="28" fillId="0" borderId="6" xfId="21" applyNumberFormat="1" applyBorder="1" applyAlignment="1" applyProtection="1">
      <alignment vertical="center" wrapText="1"/>
      <protection locked="0"/>
    </xf>
    <xf numFmtId="167" fontId="46" fillId="0" borderId="23" xfId="21" applyNumberFormat="1" applyFont="1" applyBorder="1" applyAlignment="1">
      <alignment vertical="center" wrapText="1"/>
    </xf>
    <xf numFmtId="0" fontId="12" fillId="0" borderId="0" xfId="22" applyAlignment="1">
      <alignment horizontal="right" vertical="center"/>
    </xf>
    <xf numFmtId="0" fontId="9" fillId="0" borderId="18" xfId="22" applyFont="1" applyBorder="1" applyAlignment="1">
      <alignment horizontal="center" vertical="center" wrapText="1"/>
    </xf>
    <xf numFmtId="0" fontId="12" fillId="0" borderId="10" xfId="22" applyBorder="1" applyAlignment="1"/>
    <xf numFmtId="0" fontId="12" fillId="0" borderId="10" xfId="22" applyNumberFormat="1" applyBorder="1" applyAlignment="1"/>
    <xf numFmtId="0" fontId="12" fillId="0" borderId="10" xfId="22" applyBorder="1"/>
    <xf numFmtId="0" fontId="12" fillId="0" borderId="10" xfId="22" applyBorder="1" applyAlignment="1">
      <alignment wrapText="1"/>
    </xf>
    <xf numFmtId="0" fontId="9" fillId="0" borderId="19" xfId="22" applyFont="1" applyBorder="1" applyAlignment="1">
      <alignment wrapText="1"/>
    </xf>
    <xf numFmtId="0" fontId="12" fillId="0" borderId="19" xfId="22" applyBorder="1"/>
    <xf numFmtId="0" fontId="12" fillId="0" borderId="19" xfId="22" applyBorder="1" applyAlignment="1">
      <alignment wrapText="1"/>
    </xf>
    <xf numFmtId="0" fontId="9" fillId="0" borderId="22" xfId="22" applyFont="1" applyBorder="1" applyAlignment="1">
      <alignment wrapText="1"/>
    </xf>
    <xf numFmtId="0" fontId="12" fillId="0" borderId="23" xfId="22" applyBorder="1"/>
    <xf numFmtId="0" fontId="12" fillId="0" borderId="23" xfId="22" applyBorder="1" applyAlignment="1">
      <alignment wrapText="1"/>
    </xf>
    <xf numFmtId="0" fontId="12" fillId="0" borderId="0" xfId="22" applyAlignment="1">
      <alignment wrapText="1"/>
    </xf>
    <xf numFmtId="10" fontId="12" fillId="0" borderId="0" xfId="22" applyNumberFormat="1"/>
    <xf numFmtId="0" fontId="9" fillId="0" borderId="5" xfId="22" applyFont="1" applyBorder="1" applyAlignment="1">
      <alignment horizontal="center" vertical="center"/>
    </xf>
    <xf numFmtId="0" fontId="9" fillId="0" borderId="1" xfId="22" applyFont="1" applyBorder="1" applyAlignment="1">
      <alignment horizontal="center" vertical="center"/>
    </xf>
    <xf numFmtId="0" fontId="9" fillId="0" borderId="1" xfId="22" applyFont="1" applyBorder="1" applyAlignment="1">
      <alignment horizontal="center" vertical="center" wrapText="1"/>
    </xf>
    <xf numFmtId="0" fontId="9" fillId="0" borderId="24" xfId="22" applyFont="1" applyBorder="1" applyAlignment="1">
      <alignment horizontal="center" vertical="center" wrapText="1"/>
    </xf>
    <xf numFmtId="0" fontId="12" fillId="0" borderId="25" xfId="22" applyBorder="1" applyAlignment="1">
      <alignment horizontal="center" vertical="center" wrapText="1"/>
    </xf>
    <xf numFmtId="3" fontId="12" fillId="0" borderId="25" xfId="22" applyNumberFormat="1" applyBorder="1" applyAlignment="1">
      <alignment horizontal="center" vertical="center"/>
    </xf>
    <xf numFmtId="0" fontId="9" fillId="0" borderId="25" xfId="22" applyFont="1" applyFill="1" applyBorder="1" applyAlignment="1">
      <alignment horizontal="center" vertical="center" wrapText="1"/>
    </xf>
    <xf numFmtId="0" fontId="9" fillId="0" borderId="25" xfId="22" applyFont="1" applyBorder="1" applyAlignment="1">
      <alignment horizontal="center" vertical="center" wrapText="1"/>
    </xf>
    <xf numFmtId="3" fontId="9" fillId="0" borderId="25" xfId="22" applyNumberFormat="1" applyFont="1" applyBorder="1" applyAlignment="1">
      <alignment horizontal="center" vertical="center"/>
    </xf>
    <xf numFmtId="0" fontId="8" fillId="0" borderId="0" xfId="8"/>
    <xf numFmtId="0" fontId="17" fillId="0" borderId="10" xfId="8" applyFont="1" applyBorder="1" applyAlignment="1">
      <alignment vertical="top" wrapText="1"/>
    </xf>
    <xf numFmtId="0" fontId="8" fillId="0" borderId="10" xfId="8" applyBorder="1"/>
    <xf numFmtId="0" fontId="17" fillId="0" borderId="19" xfId="8" applyFont="1" applyBorder="1" applyAlignment="1">
      <alignment horizontal="center" vertical="center" wrapText="1"/>
    </xf>
    <xf numFmtId="49" fontId="17" fillId="0" borderId="10" xfId="8" applyNumberFormat="1" applyFont="1" applyBorder="1" applyAlignment="1">
      <alignment vertical="top" wrapText="1"/>
    </xf>
    <xf numFmtId="0" fontId="8" fillId="0" borderId="10" xfId="8" applyBorder="1" applyAlignment="1">
      <alignment vertical="top"/>
    </xf>
    <xf numFmtId="0" fontId="8" fillId="0" borderId="22" xfId="8" applyBorder="1"/>
    <xf numFmtId="0" fontId="8" fillId="0" borderId="23" xfId="8" applyBorder="1"/>
    <xf numFmtId="0" fontId="8" fillId="0" borderId="26" xfId="8" applyFill="1" applyBorder="1"/>
    <xf numFmtId="0" fontId="17" fillId="0" borderId="0" xfId="5" applyFont="1" applyFill="1" applyBorder="1" applyProtection="1"/>
    <xf numFmtId="0" fontId="28" fillId="0" borderId="0" xfId="21" applyBorder="1" applyAlignment="1">
      <alignment horizontal="center" vertical="center" wrapText="1"/>
    </xf>
    <xf numFmtId="0" fontId="28" fillId="0" borderId="0" xfId="21" applyBorder="1" applyAlignment="1">
      <alignment vertical="center" wrapText="1"/>
    </xf>
    <xf numFmtId="167" fontId="28" fillId="0" borderId="0" xfId="18" applyNumberFormat="1" applyFont="1" applyBorder="1" applyAlignment="1">
      <alignment horizontal="center" vertical="center" wrapText="1"/>
    </xf>
    <xf numFmtId="167" fontId="28" fillId="0" borderId="0" xfId="18" applyNumberFormat="1" applyFont="1" applyBorder="1" applyAlignment="1">
      <alignment vertical="center" wrapText="1"/>
    </xf>
    <xf numFmtId="167" fontId="28" fillId="0" borderId="0" xfId="17" applyNumberFormat="1" applyFont="1" applyBorder="1" applyAlignment="1">
      <alignment horizontal="center" vertical="center" wrapText="1"/>
    </xf>
    <xf numFmtId="167" fontId="28" fillId="0" borderId="0" xfId="17" applyNumberFormat="1" applyFont="1" applyBorder="1" applyAlignment="1">
      <alignment vertical="center" wrapText="1"/>
    </xf>
    <xf numFmtId="0" fontId="8" fillId="0" borderId="0" xfId="8" applyBorder="1"/>
    <xf numFmtId="0" fontId="17" fillId="0" borderId="19" xfId="8" applyFont="1" applyBorder="1" applyAlignment="1">
      <alignment vertical="top" wrapText="1"/>
    </xf>
    <xf numFmtId="0" fontId="16" fillId="0" borderId="10" xfId="8" applyFont="1" applyBorder="1" applyAlignment="1">
      <alignment vertical="top" wrapText="1"/>
    </xf>
    <xf numFmtId="3" fontId="16" fillId="0" borderId="10" xfId="8" applyNumberFormat="1" applyFont="1" applyBorder="1" applyAlignment="1">
      <alignment vertical="top" wrapText="1"/>
    </xf>
    <xf numFmtId="0" fontId="33" fillId="0" borderId="19" xfId="22" applyFont="1" applyBorder="1" applyAlignment="1">
      <alignment vertical="top" wrapText="1"/>
    </xf>
    <xf numFmtId="3" fontId="33" fillId="0" borderId="10" xfId="22" applyNumberFormat="1" applyFont="1" applyBorder="1" applyAlignment="1">
      <alignment horizontal="right" vertical="top" wrapText="1"/>
    </xf>
    <xf numFmtId="0" fontId="33" fillId="3" borderId="19" xfId="22" applyFont="1" applyFill="1" applyBorder="1" applyAlignment="1">
      <alignment vertical="top" wrapText="1" shrinkToFit="1"/>
    </xf>
    <xf numFmtId="0" fontId="33" fillId="0" borderId="19" xfId="22" applyFont="1" applyBorder="1" applyAlignment="1">
      <alignment horizontal="left" vertical="top" wrapText="1"/>
    </xf>
    <xf numFmtId="0" fontId="41" fillId="5" borderId="18" xfId="2" applyFont="1" applyFill="1" applyBorder="1" applyAlignment="1">
      <alignment horizontal="center"/>
    </xf>
    <xf numFmtId="0" fontId="41" fillId="5" borderId="20" xfId="2" applyFont="1" applyFill="1" applyBorder="1" applyAlignment="1">
      <alignment horizontal="center"/>
    </xf>
    <xf numFmtId="3" fontId="41" fillId="0" borderId="10" xfId="2" applyNumberFormat="1" applyFont="1" applyBorder="1" applyAlignment="1">
      <alignment vertical="center"/>
    </xf>
    <xf numFmtId="0" fontId="33" fillId="0" borderId="11" xfId="22" applyFont="1" applyBorder="1" applyAlignment="1">
      <alignment vertical="top" wrapText="1"/>
    </xf>
    <xf numFmtId="0" fontId="21" fillId="0" borderId="10" xfId="5" applyFont="1" applyFill="1" applyBorder="1" applyAlignment="1" applyProtection="1"/>
    <xf numFmtId="0" fontId="9" fillId="0" borderId="20" xfId="22" applyFont="1" applyBorder="1"/>
    <xf numFmtId="2" fontId="9" fillId="0" borderId="6" xfId="22" applyNumberFormat="1" applyFont="1" applyBorder="1" applyAlignment="1">
      <alignment horizontal="center" vertical="center"/>
    </xf>
    <xf numFmtId="0" fontId="12" fillId="0" borderId="6" xfId="22" applyBorder="1"/>
    <xf numFmtId="0" fontId="9" fillId="0" borderId="6" xfId="22" applyFont="1" applyBorder="1"/>
    <xf numFmtId="9" fontId="9" fillId="0" borderId="21" xfId="22" applyNumberFormat="1" applyFont="1" applyBorder="1"/>
    <xf numFmtId="0" fontId="47" fillId="0" borderId="0" xfId="26" applyProtection="1">
      <protection locked="0"/>
    </xf>
    <xf numFmtId="0" fontId="28" fillId="0" borderId="27" xfId="26" applyFont="1" applyBorder="1" applyAlignment="1" applyProtection="1">
      <alignment horizontal="center" vertical="center" wrapText="1"/>
    </xf>
    <xf numFmtId="0" fontId="46" fillId="5" borderId="28" xfId="26" applyFont="1" applyFill="1" applyBorder="1" applyAlignment="1" applyProtection="1">
      <alignment horizontal="center" vertical="center" wrapText="1"/>
    </xf>
    <xf numFmtId="0" fontId="46" fillId="5" borderId="29" xfId="26" applyFont="1" applyFill="1" applyBorder="1" applyAlignment="1" applyProtection="1">
      <alignment horizontal="center" vertical="center"/>
    </xf>
    <xf numFmtId="0" fontId="46" fillId="5" borderId="30" xfId="26" applyFont="1" applyFill="1" applyBorder="1" applyAlignment="1" applyProtection="1">
      <alignment horizontal="center" vertical="center"/>
    </xf>
    <xf numFmtId="0" fontId="47" fillId="0" borderId="0" xfId="26" applyProtection="1"/>
    <xf numFmtId="0" fontId="28" fillId="0" borderId="31" xfId="26" applyFont="1" applyBorder="1" applyAlignment="1" applyProtection="1">
      <alignment horizontal="left" vertical="center"/>
    </xf>
    <xf numFmtId="0" fontId="48" fillId="0" borderId="10" xfId="26" applyFont="1" applyBorder="1" applyAlignment="1" applyProtection="1">
      <alignment vertical="center"/>
    </xf>
    <xf numFmtId="167" fontId="28" fillId="0" borderId="10" xfId="26" applyNumberFormat="1" applyFont="1" applyBorder="1" applyAlignment="1" applyProtection="1">
      <alignment vertical="center"/>
    </xf>
    <xf numFmtId="167" fontId="28" fillId="0" borderId="32" xfId="26" applyNumberFormat="1" applyFont="1" applyBorder="1" applyAlignment="1" applyProtection="1">
      <alignment vertical="center"/>
    </xf>
    <xf numFmtId="0" fontId="47" fillId="0" borderId="0" xfId="26" applyAlignment="1" applyProtection="1">
      <alignment vertical="center"/>
    </xf>
    <xf numFmtId="0" fontId="28" fillId="0" borderId="10" xfId="26" applyFont="1" applyBorder="1" applyAlignment="1" applyProtection="1">
      <alignment vertical="center"/>
      <protection locked="0"/>
    </xf>
    <xf numFmtId="167" fontId="28" fillId="0" borderId="10" xfId="26" applyNumberFormat="1" applyFont="1" applyBorder="1" applyAlignment="1" applyProtection="1">
      <alignment vertical="center"/>
      <protection locked="0"/>
    </xf>
    <xf numFmtId="3" fontId="47" fillId="0" borderId="0" xfId="26" applyNumberFormat="1" applyAlignment="1" applyProtection="1">
      <alignment vertical="center"/>
      <protection locked="0"/>
    </xf>
    <xf numFmtId="0" fontId="47" fillId="0" borderId="0" xfId="26" applyAlignment="1" applyProtection="1">
      <alignment vertical="center"/>
      <protection locked="0"/>
    </xf>
    <xf numFmtId="0" fontId="46" fillId="0" borderId="33" xfId="26" applyFont="1" applyBorder="1" applyAlignment="1" applyProtection="1">
      <alignment vertical="center"/>
    </xf>
    <xf numFmtId="167" fontId="46" fillId="0" borderId="33" xfId="26" applyNumberFormat="1" applyFont="1" applyBorder="1" applyAlignment="1" applyProtection="1">
      <alignment vertical="center"/>
    </xf>
    <xf numFmtId="167" fontId="46" fillId="0" borderId="34" xfId="26" applyNumberFormat="1" applyFont="1" applyBorder="1" applyAlignment="1" applyProtection="1">
      <alignment vertical="center"/>
    </xf>
    <xf numFmtId="3" fontId="47" fillId="0" borderId="0" xfId="26" applyNumberFormat="1" applyAlignment="1" applyProtection="1">
      <alignment vertical="center"/>
    </xf>
    <xf numFmtId="167" fontId="47" fillId="0" borderId="0" xfId="26" applyNumberFormat="1" applyAlignment="1" applyProtection="1">
      <alignment vertical="center"/>
    </xf>
    <xf numFmtId="0" fontId="19" fillId="0" borderId="0" xfId="26" applyFont="1" applyProtection="1"/>
    <xf numFmtId="0" fontId="19" fillId="0" borderId="0" xfId="26" applyFont="1" applyProtection="1">
      <protection locked="0"/>
    </xf>
    <xf numFmtId="0" fontId="33" fillId="0" borderId="11" xfId="22" applyFont="1" applyBorder="1" applyAlignment="1">
      <alignment horizontal="left" vertical="top" wrapText="1"/>
    </xf>
    <xf numFmtId="0" fontId="33" fillId="0" borderId="10" xfId="22" applyFont="1" applyBorder="1" applyAlignment="1">
      <alignment horizontal="left" vertical="top" wrapText="1"/>
    </xf>
    <xf numFmtId="0" fontId="8" fillId="0" borderId="25" xfId="22" applyFont="1" applyBorder="1" applyAlignment="1">
      <alignment horizontal="center" vertical="center"/>
    </xf>
    <xf numFmtId="0" fontId="8" fillId="0" borderId="25" xfId="22" applyFont="1" applyBorder="1" applyAlignment="1">
      <alignment horizontal="center" vertical="center" wrapText="1"/>
    </xf>
    <xf numFmtId="0" fontId="6" fillId="0" borderId="0" xfId="5" applyFont="1" applyFill="1"/>
    <xf numFmtId="0" fontId="7" fillId="0" borderId="10" xfId="5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165" fontId="10" fillId="0" borderId="0" xfId="5" applyNumberFormat="1" applyFont="1" applyFill="1" applyBorder="1" applyAlignment="1">
      <alignment horizontal="center" vertical="center"/>
    </xf>
    <xf numFmtId="0" fontId="6" fillId="0" borderId="10" xfId="5" applyFont="1" applyFill="1" applyBorder="1"/>
    <xf numFmtId="0" fontId="8" fillId="0" borderId="0" xfId="5" applyFont="1" applyBorder="1" applyAlignment="1">
      <alignment horizontal="right"/>
    </xf>
    <xf numFmtId="0" fontId="6" fillId="0" borderId="10" xfId="5" applyFont="1" applyFill="1" applyBorder="1" applyAlignment="1">
      <alignment vertical="center" wrapText="1"/>
    </xf>
    <xf numFmtId="0" fontId="6" fillId="0" borderId="0" xfId="5" applyFont="1" applyFill="1" applyBorder="1" applyAlignment="1">
      <alignment vertical="center" wrapText="1"/>
    </xf>
    <xf numFmtId="0" fontId="7" fillId="0" borderId="0" xfId="5" applyFont="1" applyFill="1"/>
    <xf numFmtId="0" fontId="6" fillId="0" borderId="10" xfId="5" applyFont="1" applyFill="1" applyBorder="1" applyAlignment="1">
      <alignment horizontal="left" vertical="center" wrapText="1"/>
    </xf>
    <xf numFmtId="0" fontId="6" fillId="0" borderId="0" xfId="5" applyFont="1" applyFill="1" applyBorder="1"/>
    <xf numFmtId="0" fontId="7" fillId="0" borderId="10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vertical="center" wrapText="1"/>
    </xf>
    <xf numFmtId="0" fontId="8" fillId="0" borderId="10" xfId="5" applyFont="1" applyFill="1" applyBorder="1" applyAlignment="1">
      <alignment horizontal="left" vertical="center" wrapText="1"/>
    </xf>
    <xf numFmtId="0" fontId="9" fillId="0" borderId="10" xfId="5" applyFont="1" applyFill="1" applyBorder="1" applyAlignment="1">
      <alignment horizontal="left" vertical="center" wrapText="1"/>
    </xf>
    <xf numFmtId="0" fontId="9" fillId="0" borderId="10" xfId="5" applyFont="1" applyFill="1" applyBorder="1" applyAlignment="1">
      <alignment horizontal="right" vertical="center" wrapText="1"/>
    </xf>
    <xf numFmtId="0" fontId="14" fillId="0" borderId="10" xfId="5" applyFont="1" applyFill="1" applyBorder="1" applyAlignment="1">
      <alignment horizontal="left" vertical="center"/>
    </xf>
    <xf numFmtId="0" fontId="7" fillId="0" borderId="10" xfId="5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165" fontId="10" fillId="0" borderId="0" xfId="5" applyNumberFormat="1" applyFont="1" applyFill="1" applyBorder="1" applyAlignment="1">
      <alignment vertical="center"/>
    </xf>
    <xf numFmtId="0" fontId="8" fillId="0" borderId="0" xfId="5" applyFont="1" applyBorder="1" applyAlignment="1"/>
    <xf numFmtId="0" fontId="9" fillId="0" borderId="0" xfId="5" applyFont="1" applyBorder="1" applyAlignment="1">
      <alignment vertical="center"/>
    </xf>
    <xf numFmtId="0" fontId="7" fillId="0" borderId="0" xfId="5" applyFont="1" applyFill="1" applyBorder="1" applyAlignment="1">
      <alignment vertical="center" wrapText="1"/>
    </xf>
    <xf numFmtId="0" fontId="7" fillId="0" borderId="0" xfId="5" applyFont="1" applyFill="1" applyBorder="1"/>
    <xf numFmtId="0" fontId="6" fillId="3" borderId="10" xfId="5" applyFont="1" applyFill="1" applyBorder="1" applyAlignment="1">
      <alignment vertical="center" wrapText="1"/>
    </xf>
    <xf numFmtId="0" fontId="6" fillId="0" borderId="10" xfId="5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0" fontId="8" fillId="0" borderId="10" xfId="5" applyFont="1" applyFill="1" applyBorder="1" applyAlignment="1">
      <alignment vertical="center" wrapText="1"/>
    </xf>
    <xf numFmtId="0" fontId="8" fillId="0" borderId="0" xfId="5" applyFont="1" applyFill="1" applyBorder="1" applyAlignment="1">
      <alignment vertical="center" wrapText="1"/>
    </xf>
    <xf numFmtId="0" fontId="18" fillId="0" borderId="1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vertical="center" wrapText="1"/>
    </xf>
    <xf numFmtId="0" fontId="8" fillId="3" borderId="10" xfId="5" applyFont="1" applyFill="1" applyBorder="1" applyAlignment="1">
      <alignment vertical="center" wrapText="1"/>
    </xf>
    <xf numFmtId="0" fontId="18" fillId="3" borderId="0" xfId="5" applyFont="1" applyFill="1" applyBorder="1" applyAlignment="1">
      <alignment vertical="center" wrapText="1"/>
    </xf>
    <xf numFmtId="0" fontId="9" fillId="0" borderId="10" xfId="5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 wrapText="1"/>
    </xf>
    <xf numFmtId="0" fontId="5" fillId="0" borderId="10" xfId="5" applyBorder="1" applyAlignment="1">
      <alignment vertical="center" wrapText="1"/>
    </xf>
    <xf numFmtId="0" fontId="5" fillId="0" borderId="0" xfId="5" applyBorder="1" applyAlignment="1">
      <alignment vertical="center" wrapText="1"/>
    </xf>
    <xf numFmtId="3" fontId="9" fillId="0" borderId="10" xfId="5" applyNumberFormat="1" applyFont="1" applyFill="1" applyBorder="1" applyAlignment="1">
      <alignment vertical="center" wrapText="1"/>
    </xf>
    <xf numFmtId="164" fontId="6" fillId="0" borderId="10" xfId="5" applyNumberFormat="1" applyFont="1" applyFill="1" applyBorder="1" applyAlignment="1">
      <alignment vertical="center"/>
    </xf>
    <xf numFmtId="164" fontId="6" fillId="0" borderId="0" xfId="5" applyNumberFormat="1" applyFont="1" applyFill="1" applyBorder="1" applyAlignment="1">
      <alignment vertical="center"/>
    </xf>
    <xf numFmtId="164" fontId="7" fillId="0" borderId="10" xfId="5" applyNumberFormat="1" applyFont="1" applyFill="1" applyBorder="1" applyAlignment="1">
      <alignment vertical="center"/>
    </xf>
    <xf numFmtId="164" fontId="7" fillId="0" borderId="10" xfId="5" applyNumberFormat="1" applyFont="1" applyFill="1" applyBorder="1" applyAlignment="1">
      <alignment horizontal="right" vertical="center"/>
    </xf>
    <xf numFmtId="0" fontId="14" fillId="0" borderId="10" xfId="5" applyFont="1" applyFill="1" applyBorder="1" applyAlignment="1">
      <alignment vertical="center"/>
    </xf>
    <xf numFmtId="164" fontId="4" fillId="0" borderId="10" xfId="5" applyNumberFormat="1" applyFont="1" applyBorder="1" applyAlignment="1">
      <alignment horizontal="right" vertical="center"/>
    </xf>
    <xf numFmtId="0" fontId="5" fillId="0" borderId="0" xfId="5" applyBorder="1" applyAlignment="1">
      <alignment vertical="center"/>
    </xf>
    <xf numFmtId="0" fontId="6" fillId="0" borderId="0" xfId="5" applyFont="1" applyFill="1" applyAlignment="1">
      <alignment vertical="center"/>
    </xf>
    <xf numFmtId="3" fontId="6" fillId="0" borderId="0" xfId="5" applyNumberFormat="1" applyFont="1" applyFill="1" applyAlignment="1">
      <alignment vertical="center"/>
    </xf>
    <xf numFmtId="164" fontId="6" fillId="0" borderId="0" xfId="5" applyNumberFormat="1" applyFont="1" applyFill="1" applyAlignment="1">
      <alignment vertical="center"/>
    </xf>
    <xf numFmtId="0" fontId="60" fillId="0" borderId="0" xfId="11"/>
    <xf numFmtId="0" fontId="5" fillId="0" borderId="0" xfId="5"/>
    <xf numFmtId="3" fontId="5" fillId="0" borderId="0" xfId="5" applyNumberFormat="1"/>
    <xf numFmtId="0" fontId="25" fillId="2" borderId="5" xfId="24" applyFont="1" applyFill="1" applyBorder="1" applyAlignment="1">
      <alignment horizontal="center" vertical="center" wrapText="1"/>
    </xf>
    <xf numFmtId="0" fontId="21" fillId="2" borderId="10" xfId="5" applyFont="1" applyFill="1" applyBorder="1" applyAlignment="1" applyProtection="1">
      <alignment horizontal="center" vertical="center" wrapText="1"/>
    </xf>
    <xf numFmtId="0" fontId="21" fillId="2" borderId="10" xfId="5" applyFont="1" applyFill="1" applyBorder="1" applyAlignment="1" applyProtection="1">
      <alignment vertical="center" wrapText="1"/>
    </xf>
    <xf numFmtId="0" fontId="17" fillId="0" borderId="10" xfId="5" applyFont="1" applyFill="1" applyBorder="1" applyProtection="1"/>
    <xf numFmtId="3" fontId="21" fillId="0" borderId="10" xfId="5" applyNumberFormat="1" applyFont="1" applyFill="1" applyBorder="1" applyAlignment="1" applyProtection="1">
      <alignment horizontal="right" vertical="center"/>
    </xf>
    <xf numFmtId="0" fontId="16" fillId="0" borderId="10" xfId="5" applyFont="1" applyFill="1" applyBorder="1" applyProtection="1"/>
    <xf numFmtId="3" fontId="21" fillId="0" borderId="10" xfId="5" applyNumberFormat="1" applyFont="1" applyFill="1" applyBorder="1" applyAlignment="1" applyProtection="1">
      <alignment vertical="center"/>
    </xf>
    <xf numFmtId="0" fontId="7" fillId="0" borderId="10" xfId="5" applyFont="1" applyFill="1" applyBorder="1"/>
    <xf numFmtId="3" fontId="7" fillId="0" borderId="10" xfId="5" applyNumberFormat="1" applyFont="1" applyFill="1" applyBorder="1"/>
    <xf numFmtId="3" fontId="6" fillId="0" borderId="10" xfId="5" applyNumberFormat="1" applyFont="1" applyFill="1" applyBorder="1"/>
    <xf numFmtId="0" fontId="8" fillId="0" borderId="0" xfId="23"/>
    <xf numFmtId="0" fontId="9" fillId="0" borderId="10" xfId="23" applyFont="1" applyBorder="1" applyAlignment="1">
      <alignment vertical="center"/>
    </xf>
    <xf numFmtId="0" fontId="9" fillId="0" borderId="10" xfId="23" applyFont="1" applyBorder="1" applyAlignment="1">
      <alignment vertical="center" wrapText="1"/>
    </xf>
    <xf numFmtId="3" fontId="8" fillId="0" borderId="0" xfId="23" applyNumberFormat="1"/>
    <xf numFmtId="0" fontId="8" fillId="0" borderId="10" xfId="23" applyFont="1" applyBorder="1" applyAlignment="1">
      <alignment vertical="center" wrapText="1"/>
    </xf>
    <xf numFmtId="0" fontId="43" fillId="0" borderId="0" xfId="23" applyFont="1"/>
    <xf numFmtId="0" fontId="8" fillId="0" borderId="0" xfId="23" applyBorder="1"/>
    <xf numFmtId="0" fontId="17" fillId="0" borderId="35" xfId="23" applyFont="1" applyBorder="1" applyAlignment="1">
      <alignment horizontal="left" vertical="top" wrapText="1"/>
    </xf>
    <xf numFmtId="0" fontId="8" fillId="0" borderId="0" xfId="23" applyAlignment="1"/>
    <xf numFmtId="0" fontId="17" fillId="0" borderId="0" xfId="23" applyFont="1" applyBorder="1" applyAlignment="1">
      <alignment horizontal="left" vertical="top" wrapText="1"/>
    </xf>
    <xf numFmtId="3" fontId="17" fillId="0" borderId="0" xfId="23" applyNumberFormat="1" applyFont="1" applyBorder="1" applyAlignment="1">
      <alignment horizontal="right" vertical="top" wrapText="1"/>
    </xf>
    <xf numFmtId="0" fontId="17" fillId="0" borderId="0" xfId="23" applyFont="1" applyFill="1" applyBorder="1" applyAlignment="1">
      <alignment horizontal="left" vertical="top" wrapText="1"/>
    </xf>
    <xf numFmtId="3" fontId="17" fillId="0" borderId="0" xfId="23" applyNumberFormat="1" applyFont="1" applyFill="1" applyBorder="1" applyAlignment="1">
      <alignment horizontal="right" vertical="top" wrapText="1"/>
    </xf>
    <xf numFmtId="0" fontId="7" fillId="0" borderId="10" xfId="5" applyFont="1" applyFill="1" applyBorder="1" applyAlignment="1" applyProtection="1">
      <alignment horizontal="left" vertical="center"/>
    </xf>
    <xf numFmtId="0" fontId="28" fillId="0" borderId="0" xfId="26" applyFont="1" applyBorder="1" applyAlignment="1" applyProtection="1">
      <alignment horizontal="center" vertical="center" wrapText="1"/>
    </xf>
    <xf numFmtId="0" fontId="22" fillId="0" borderId="2" xfId="9" applyFont="1" applyFill="1" applyBorder="1" applyAlignment="1">
      <alignment vertical="top" wrapText="1"/>
    </xf>
    <xf numFmtId="0" fontId="23" fillId="0" borderId="3" xfId="9" applyFont="1" applyFill="1" applyBorder="1" applyAlignment="1">
      <alignment horizontal="center" vertical="top" wrapText="1"/>
    </xf>
    <xf numFmtId="0" fontId="15" fillId="2" borderId="5" xfId="9" applyFont="1" applyFill="1" applyBorder="1" applyAlignment="1">
      <alignment vertical="center" wrapText="1"/>
    </xf>
    <xf numFmtId="10" fontId="27" fillId="2" borderId="24" xfId="9" applyNumberFormat="1" applyFont="1" applyFill="1" applyBorder="1" applyAlignment="1">
      <alignment vertical="center" wrapText="1"/>
    </xf>
    <xf numFmtId="0" fontId="24" fillId="0" borderId="0" xfId="9" applyFont="1" applyBorder="1" applyAlignment="1">
      <alignment horizontal="left" vertical="center"/>
    </xf>
    <xf numFmtId="0" fontId="24" fillId="0" borderId="0" xfId="9" applyFont="1" applyBorder="1" applyAlignment="1">
      <alignment horizontal="center" vertical="center" wrapText="1"/>
    </xf>
    <xf numFmtId="166" fontId="8" fillId="0" borderId="0" xfId="9" applyNumberFormat="1"/>
    <xf numFmtId="0" fontId="8" fillId="0" borderId="0" xfId="9" applyFont="1"/>
    <xf numFmtId="166" fontId="8" fillId="0" borderId="0" xfId="9" applyNumberFormat="1" applyAlignment="1">
      <alignment horizontal="right"/>
    </xf>
    <xf numFmtId="0" fontId="24" fillId="0" borderId="0" xfId="9" applyFont="1" applyBorder="1" applyAlignment="1">
      <alignment vertical="top" wrapText="1"/>
    </xf>
    <xf numFmtId="166" fontId="24" fillId="0" borderId="0" xfId="9" applyNumberFormat="1" applyFont="1" applyBorder="1" applyAlignment="1">
      <alignment horizontal="right" vertical="center" wrapText="1"/>
    </xf>
    <xf numFmtId="0" fontId="17" fillId="0" borderId="0" xfId="9" applyFont="1" applyBorder="1" applyAlignment="1">
      <alignment horizontal="right" vertical="center" wrapText="1"/>
    </xf>
    <xf numFmtId="0" fontId="17" fillId="0" borderId="0" xfId="9" applyFont="1" applyBorder="1" applyAlignment="1">
      <alignment vertical="center" wrapText="1"/>
    </xf>
    <xf numFmtId="166" fontId="17" fillId="0" borderId="0" xfId="9" applyNumberFormat="1" applyFont="1" applyBorder="1" applyAlignment="1">
      <alignment horizontal="right" vertical="center" wrapText="1"/>
    </xf>
    <xf numFmtId="3" fontId="8" fillId="0" borderId="0" xfId="9" applyNumberFormat="1" applyAlignment="1">
      <alignment horizontal="right"/>
    </xf>
    <xf numFmtId="166" fontId="8" fillId="0" borderId="0" xfId="9" applyNumberFormat="1" applyBorder="1"/>
    <xf numFmtId="0" fontId="8" fillId="0" borderId="0" xfId="9" applyFont="1" applyBorder="1"/>
    <xf numFmtId="3" fontId="8" fillId="0" borderId="0" xfId="9" applyNumberFormat="1" applyBorder="1"/>
    <xf numFmtId="166" fontId="8" fillId="0" borderId="0" xfId="9" applyNumberFormat="1" applyBorder="1" applyAlignment="1">
      <alignment horizontal="right" vertical="center"/>
    </xf>
    <xf numFmtId="166" fontId="17" fillId="0" borderId="0" xfId="9" applyNumberFormat="1" applyFont="1" applyFill="1" applyBorder="1" applyAlignment="1">
      <alignment horizontal="right" vertical="center" wrapText="1"/>
    </xf>
    <xf numFmtId="0" fontId="17" fillId="0" borderId="0" xfId="9" applyFont="1" applyBorder="1" applyAlignment="1">
      <alignment horizontal="center" vertical="center" wrapText="1"/>
    </xf>
    <xf numFmtId="0" fontId="51" fillId="0" borderId="19" xfId="9" applyFont="1" applyBorder="1" applyAlignment="1">
      <alignment horizontal="center" vertical="center" wrapText="1"/>
    </xf>
    <xf numFmtId="0" fontId="51" fillId="0" borderId="10" xfId="9" applyFont="1" applyFill="1" applyBorder="1" applyAlignment="1">
      <alignment vertical="center" wrapText="1"/>
    </xf>
    <xf numFmtId="0" fontId="51" fillId="0" borderId="2" xfId="9" applyFont="1" applyBorder="1" applyAlignment="1">
      <alignment horizontal="center" vertical="center" wrapText="1"/>
    </xf>
    <xf numFmtId="3" fontId="51" fillId="0" borderId="10" xfId="9" applyNumberFormat="1" applyFont="1" applyFill="1" applyBorder="1" applyAlignment="1">
      <alignment horizontal="right" vertical="center"/>
    </xf>
    <xf numFmtId="0" fontId="17" fillId="0" borderId="19" xfId="9" applyFont="1" applyBorder="1" applyAlignment="1">
      <alignment horizontal="center" vertical="center" wrapText="1"/>
    </xf>
    <xf numFmtId="10" fontId="51" fillId="0" borderId="36" xfId="9" applyNumberFormat="1" applyFont="1" applyFill="1" applyBorder="1" applyAlignment="1">
      <alignment horizontal="center" vertical="center" wrapText="1"/>
    </xf>
    <xf numFmtId="0" fontId="51" fillId="0" borderId="20" xfId="9" applyFont="1" applyFill="1" applyBorder="1" applyAlignment="1">
      <alignment horizontal="center" vertical="center" wrapText="1"/>
    </xf>
    <xf numFmtId="0" fontId="51" fillId="0" borderId="21" xfId="9" applyFont="1" applyFill="1" applyBorder="1" applyAlignment="1">
      <alignment horizontal="center" vertical="center" wrapText="1"/>
    </xf>
    <xf numFmtId="0" fontId="51" fillId="0" borderId="2" xfId="9" applyFont="1" applyBorder="1" applyAlignment="1">
      <alignment vertical="top" wrapText="1"/>
    </xf>
    <xf numFmtId="0" fontId="51" fillId="0" borderId="3" xfId="9" applyFont="1" applyBorder="1" applyAlignment="1">
      <alignment vertical="top" wrapText="1"/>
    </xf>
    <xf numFmtId="0" fontId="51" fillId="0" borderId="4" xfId="9" applyFont="1" applyBorder="1" applyAlignment="1">
      <alignment horizontal="center" vertical="center" wrapText="1"/>
    </xf>
    <xf numFmtId="0" fontId="52" fillId="6" borderId="5" xfId="9" applyFont="1" applyFill="1" applyBorder="1" applyAlignment="1">
      <alignment horizontal="center" vertical="center" wrapText="1"/>
    </xf>
    <xf numFmtId="0" fontId="51" fillId="0" borderId="6" xfId="9" applyFont="1" applyBorder="1" applyAlignment="1">
      <alignment horizontal="center" vertical="center" wrapText="1"/>
    </xf>
    <xf numFmtId="0" fontId="51" fillId="0" borderId="37" xfId="9" applyFont="1" applyFill="1" applyBorder="1" applyAlignment="1">
      <alignment horizontal="left" vertical="center" wrapText="1"/>
    </xf>
    <xf numFmtId="0" fontId="51" fillId="0" borderId="6" xfId="9" applyFont="1" applyFill="1" applyBorder="1" applyAlignment="1">
      <alignment horizontal="center" vertical="center" wrapText="1"/>
    </xf>
    <xf numFmtId="0" fontId="54" fillId="0" borderId="2" xfId="9" applyFont="1" applyFill="1" applyBorder="1" applyAlignment="1">
      <alignment horizontal="center" vertical="center" wrapText="1"/>
    </xf>
    <xf numFmtId="0" fontId="54" fillId="0" borderId="3" xfId="9" applyFont="1" applyFill="1" applyBorder="1" applyAlignment="1">
      <alignment horizontal="center" vertical="center" wrapText="1"/>
    </xf>
    <xf numFmtId="0" fontId="51" fillId="0" borderId="38" xfId="9" applyFont="1" applyBorder="1" applyAlignment="1">
      <alignment horizontal="center" vertical="center" wrapText="1"/>
    </xf>
    <xf numFmtId="3" fontId="51" fillId="0" borderId="15" xfId="9" applyNumberFormat="1" applyFont="1" applyBorder="1" applyAlignment="1">
      <alignment horizontal="right" vertical="center" wrapText="1"/>
    </xf>
    <xf numFmtId="0" fontId="6" fillId="0" borderId="39" xfId="5" applyFont="1" applyFill="1" applyBorder="1"/>
    <xf numFmtId="0" fontId="8" fillId="0" borderId="39" xfId="5" applyFont="1" applyBorder="1" applyAlignment="1"/>
    <xf numFmtId="0" fontId="21" fillId="2" borderId="5" xfId="9" applyFont="1" applyFill="1" applyBorder="1" applyAlignment="1">
      <alignment horizontal="center" vertical="center" wrapText="1"/>
    </xf>
    <xf numFmtId="0" fontId="16" fillId="2" borderId="1" xfId="9" applyFont="1" applyFill="1" applyBorder="1" applyAlignment="1">
      <alignment horizontal="center" vertical="center" wrapText="1"/>
    </xf>
    <xf numFmtId="0" fontId="16" fillId="2" borderId="24" xfId="9" applyFont="1" applyFill="1" applyBorder="1" applyAlignment="1">
      <alignment horizontal="center" vertical="center" wrapText="1"/>
    </xf>
    <xf numFmtId="0" fontId="22" fillId="2" borderId="5" xfId="9" applyFont="1" applyFill="1" applyBorder="1" applyAlignment="1">
      <alignment horizontal="center" vertical="center" wrapText="1"/>
    </xf>
    <xf numFmtId="0" fontId="51" fillId="2" borderId="5" xfId="9" applyFont="1" applyFill="1" applyBorder="1" applyAlignment="1">
      <alignment vertical="top" wrapText="1"/>
    </xf>
    <xf numFmtId="0" fontId="55" fillId="2" borderId="1" xfId="9" applyFont="1" applyFill="1" applyBorder="1" applyAlignment="1">
      <alignment horizontal="left" vertical="center" wrapText="1"/>
    </xf>
    <xf numFmtId="3" fontId="55" fillId="2" borderId="1" xfId="9" applyNumberFormat="1" applyFont="1" applyFill="1" applyBorder="1" applyAlignment="1">
      <alignment horizontal="right" vertical="center" wrapText="1"/>
    </xf>
    <xf numFmtId="10" fontId="54" fillId="2" borderId="24" xfId="9" applyNumberFormat="1" applyFont="1" applyFill="1" applyBorder="1" applyAlignment="1">
      <alignment horizontal="center" vertical="center" wrapText="1"/>
    </xf>
    <xf numFmtId="0" fontId="56" fillId="2" borderId="5" xfId="9" applyFont="1" applyFill="1" applyBorder="1" applyAlignment="1">
      <alignment horizontal="center" vertical="center" wrapText="1"/>
    </xf>
    <xf numFmtId="3" fontId="55" fillId="2" borderId="1" xfId="9" applyNumberFormat="1" applyFont="1" applyFill="1" applyBorder="1" applyAlignment="1">
      <alignment horizontal="right" vertical="center"/>
    </xf>
    <xf numFmtId="10" fontId="55" fillId="2" borderId="24" xfId="9" applyNumberFormat="1" applyFont="1" applyFill="1" applyBorder="1" applyAlignment="1">
      <alignment horizontal="center" vertical="center" wrapText="1"/>
    </xf>
    <xf numFmtId="0" fontId="54" fillId="2" borderId="5" xfId="9" applyFont="1" applyFill="1" applyBorder="1" applyAlignment="1">
      <alignment horizontal="right" vertical="center" wrapText="1"/>
    </xf>
    <xf numFmtId="0" fontId="50" fillId="2" borderId="5" xfId="9" applyFont="1" applyFill="1" applyBorder="1" applyAlignment="1">
      <alignment horizontal="center" vertical="center" wrapText="1"/>
    </xf>
    <xf numFmtId="0" fontId="50" fillId="2" borderId="1" xfId="9" applyFont="1" applyFill="1" applyBorder="1" applyAlignment="1">
      <alignment horizontal="center" vertical="center" wrapText="1"/>
    </xf>
    <xf numFmtId="0" fontId="54" fillId="2" borderId="1" xfId="9" applyFont="1" applyFill="1" applyBorder="1" applyAlignment="1">
      <alignment horizontal="center" vertical="center" wrapText="1"/>
    </xf>
    <xf numFmtId="0" fontId="54" fillId="2" borderId="24" xfId="9" applyFont="1" applyFill="1" applyBorder="1" applyAlignment="1">
      <alignment horizontal="center" vertical="center" wrapText="1"/>
    </xf>
    <xf numFmtId="167" fontId="28" fillId="0" borderId="40" xfId="20" applyNumberFormat="1" applyFont="1" applyBorder="1" applyAlignment="1">
      <alignment horizontal="center" vertical="center" wrapText="1"/>
    </xf>
    <xf numFmtId="167" fontId="28" fillId="0" borderId="40" xfId="20" applyNumberFormat="1" applyBorder="1" applyAlignment="1">
      <alignment horizontal="center" vertical="center" wrapText="1"/>
    </xf>
    <xf numFmtId="167" fontId="38" fillId="0" borderId="17" xfId="20" applyNumberFormat="1" applyFont="1" applyBorder="1" applyAlignment="1">
      <alignment horizontal="center" vertical="center" wrapText="1"/>
    </xf>
    <xf numFmtId="167" fontId="44" fillId="0" borderId="18" xfId="20" applyNumberFormat="1" applyFont="1" applyBorder="1" applyAlignment="1">
      <alignment horizontal="center"/>
    </xf>
    <xf numFmtId="167" fontId="44" fillId="0" borderId="18" xfId="20" applyNumberFormat="1" applyFont="1" applyBorder="1" applyAlignment="1">
      <alignment horizontal="centerContinuous" vertical="center"/>
    </xf>
    <xf numFmtId="167" fontId="44" fillId="0" borderId="20" xfId="20" applyNumberFormat="1" applyFont="1" applyBorder="1" applyAlignment="1">
      <alignment horizontal="centerContinuous" vertical="center"/>
    </xf>
    <xf numFmtId="167" fontId="39" fillId="0" borderId="23" xfId="20" applyNumberFormat="1" applyFont="1" applyBorder="1" applyAlignment="1">
      <alignment horizontal="center" vertical="center"/>
    </xf>
    <xf numFmtId="167" fontId="44" fillId="0" borderId="23" xfId="20" applyNumberFormat="1" applyFont="1" applyBorder="1" applyAlignment="1">
      <alignment horizontal="center" vertical="center" wrapText="1"/>
    </xf>
    <xf numFmtId="167" fontId="44" fillId="0" borderId="23" xfId="20" applyNumberFormat="1" applyFont="1" applyBorder="1" applyAlignment="1">
      <alignment horizontal="center" vertical="center"/>
    </xf>
    <xf numFmtId="167" fontId="38" fillId="0" borderId="5" xfId="20" applyNumberFormat="1" applyFont="1" applyBorder="1" applyAlignment="1">
      <alignment horizontal="center" vertical="center" wrapText="1"/>
    </xf>
    <xf numFmtId="167" fontId="38" fillId="0" borderId="1" xfId="20" applyNumberFormat="1" applyFont="1" applyBorder="1" applyAlignment="1" applyProtection="1">
      <alignment vertical="center" wrapText="1"/>
      <protection locked="0"/>
    </xf>
    <xf numFmtId="167" fontId="19" fillId="7" borderId="1" xfId="20" applyNumberFormat="1" applyFont="1" applyFill="1" applyBorder="1" applyAlignment="1" applyProtection="1">
      <alignment vertical="center" wrapText="1"/>
    </xf>
    <xf numFmtId="167" fontId="28" fillId="0" borderId="41" xfId="20" applyNumberFormat="1" applyFont="1" applyBorder="1" applyAlignment="1">
      <alignment vertical="center" wrapText="1"/>
    </xf>
    <xf numFmtId="167" fontId="28" fillId="0" borderId="24" xfId="20" applyNumberFormat="1" applyFont="1" applyBorder="1" applyAlignment="1">
      <alignment vertical="center" wrapText="1"/>
    </xf>
    <xf numFmtId="167" fontId="58" fillId="0" borderId="9" xfId="19" applyNumberFormat="1" applyFont="1" applyBorder="1" applyAlignment="1" applyProtection="1">
      <alignment vertical="center" wrapText="1"/>
      <protection locked="0"/>
    </xf>
    <xf numFmtId="168" fontId="19" fillId="0" borderId="10" xfId="19" applyNumberFormat="1" applyFont="1" applyBorder="1" applyAlignment="1" applyProtection="1">
      <alignment vertical="center" wrapText="1"/>
      <protection locked="0"/>
    </xf>
    <xf numFmtId="167" fontId="19" fillId="0" borderId="18" xfId="20" applyNumberFormat="1" applyFont="1" applyBorder="1" applyAlignment="1" applyProtection="1">
      <alignment vertical="center" wrapText="1"/>
      <protection locked="0"/>
    </xf>
    <xf numFmtId="167" fontId="38" fillId="0" borderId="22" xfId="20" applyNumberFormat="1" applyFont="1" applyBorder="1" applyAlignment="1">
      <alignment horizontal="center" vertical="center" wrapText="1"/>
    </xf>
    <xf numFmtId="167" fontId="44" fillId="0" borderId="42" xfId="20" applyNumberFormat="1" applyFont="1" applyBorder="1" applyAlignment="1">
      <alignment vertical="center" wrapText="1"/>
    </xf>
    <xf numFmtId="167" fontId="19" fillId="7" borderId="23" xfId="20" applyNumberFormat="1" applyFont="1" applyFill="1" applyBorder="1" applyAlignment="1" applyProtection="1">
      <alignment vertical="center" wrapText="1"/>
    </xf>
    <xf numFmtId="167" fontId="19" fillId="0" borderId="23" xfId="20" applyNumberFormat="1" applyFont="1" applyBorder="1" applyAlignment="1" applyProtection="1">
      <alignment vertical="center" wrapText="1"/>
    </xf>
    <xf numFmtId="167" fontId="19" fillId="0" borderId="21" xfId="20" applyNumberFormat="1" applyFont="1" applyBorder="1" applyAlignment="1" applyProtection="1">
      <alignment vertical="center" wrapText="1"/>
    </xf>
    <xf numFmtId="167" fontId="28" fillId="0" borderId="0" xfId="20" applyNumberFormat="1" applyBorder="1" applyAlignment="1">
      <alignment horizontal="center" vertical="center" wrapText="1"/>
    </xf>
    <xf numFmtId="167" fontId="44" fillId="0" borderId="0" xfId="20" applyNumberFormat="1" applyFont="1" applyBorder="1" applyAlignment="1">
      <alignment horizontal="centerContinuous" vertical="center"/>
    </xf>
    <xf numFmtId="167" fontId="44" fillId="0" borderId="0" xfId="20" applyNumberFormat="1" applyFont="1" applyBorder="1" applyAlignment="1">
      <alignment horizontal="center" vertical="center"/>
    </xf>
    <xf numFmtId="167" fontId="44" fillId="0" borderId="0" xfId="20" applyNumberFormat="1" applyFont="1" applyBorder="1" applyAlignment="1">
      <alignment horizontal="center" vertical="center" wrapText="1"/>
    </xf>
    <xf numFmtId="167" fontId="28" fillId="0" borderId="0" xfId="20" applyNumberFormat="1" applyFont="1" applyBorder="1" applyAlignment="1">
      <alignment vertical="center" wrapText="1"/>
    </xf>
    <xf numFmtId="167" fontId="19" fillId="0" borderId="0" xfId="20" applyNumberFormat="1" applyFont="1" applyBorder="1" applyAlignment="1" applyProtection="1">
      <alignment vertical="center" wrapText="1"/>
      <protection locked="0"/>
    </xf>
    <xf numFmtId="167" fontId="19" fillId="0" borderId="0" xfId="20" applyNumberFormat="1" applyFont="1" applyBorder="1" applyAlignment="1" applyProtection="1">
      <alignment vertical="center" wrapText="1"/>
    </xf>
    <xf numFmtId="167" fontId="44" fillId="0" borderId="21" xfId="20" applyNumberFormat="1" applyFont="1" applyBorder="1" applyAlignment="1">
      <alignment horizontal="center" vertical="center"/>
    </xf>
    <xf numFmtId="3" fontId="60" fillId="0" borderId="0" xfId="11" applyNumberFormat="1"/>
    <xf numFmtId="0" fontId="24" fillId="0" borderId="10" xfId="9" applyFont="1" applyFill="1" applyBorder="1" applyAlignment="1">
      <alignment vertical="top" wrapText="1"/>
    </xf>
    <xf numFmtId="3" fontId="54" fillId="0" borderId="3" xfId="9" applyNumberFormat="1" applyFont="1" applyFill="1" applyBorder="1" applyAlignment="1">
      <alignment horizontal="right" vertical="center" wrapText="1"/>
    </xf>
    <xf numFmtId="3" fontId="54" fillId="0" borderId="3" xfId="9" applyNumberFormat="1" applyFont="1" applyFill="1" applyBorder="1" applyAlignment="1">
      <alignment horizontal="right" vertical="center"/>
    </xf>
    <xf numFmtId="3" fontId="61" fillId="0" borderId="0" xfId="11" applyNumberFormat="1" applyFont="1"/>
    <xf numFmtId="0" fontId="21" fillId="0" borderId="11" xfId="5" applyFont="1" applyFill="1" applyBorder="1" applyAlignment="1" applyProtection="1">
      <alignment horizontal="left" vertical="center"/>
    </xf>
    <xf numFmtId="49" fontId="51" fillId="0" borderId="10" xfId="24" applyNumberFormat="1" applyFont="1" applyFill="1" applyBorder="1" applyAlignment="1">
      <alignment horizontal="left" vertical="center" wrapText="1"/>
    </xf>
    <xf numFmtId="0" fontId="5" fillId="0" borderId="0" xfId="5" applyFill="1"/>
    <xf numFmtId="0" fontId="60" fillId="0" borderId="0" xfId="11" applyFill="1"/>
    <xf numFmtId="0" fontId="51" fillId="0" borderId="26" xfId="9" applyFont="1" applyFill="1" applyBorder="1" applyAlignment="1">
      <alignment vertical="top" wrapText="1"/>
    </xf>
    <xf numFmtId="0" fontId="55" fillId="0" borderId="26" xfId="9" applyFont="1" applyFill="1" applyBorder="1" applyAlignment="1">
      <alignment horizontal="left" vertical="center" wrapText="1"/>
    </xf>
    <xf numFmtId="3" fontId="55" fillId="0" borderId="26" xfId="9" applyNumberFormat="1" applyFont="1" applyFill="1" applyBorder="1" applyAlignment="1">
      <alignment horizontal="right" vertical="center" wrapText="1"/>
    </xf>
    <xf numFmtId="10" fontId="54" fillId="0" borderId="26" xfId="9" applyNumberFormat="1" applyFont="1" applyFill="1" applyBorder="1" applyAlignment="1">
      <alignment horizontal="center" vertical="center" wrapText="1"/>
    </xf>
    <xf numFmtId="0" fontId="51" fillId="0" borderId="0" xfId="9" applyFont="1" applyFill="1" applyBorder="1" applyAlignment="1">
      <alignment vertical="top" wrapText="1"/>
    </xf>
    <xf numFmtId="0" fontId="55" fillId="0" borderId="0" xfId="9" applyFont="1" applyFill="1" applyBorder="1" applyAlignment="1">
      <alignment horizontal="left" vertical="center" wrapText="1"/>
    </xf>
    <xf numFmtId="3" fontId="55" fillId="0" borderId="0" xfId="9" applyNumberFormat="1" applyFont="1" applyFill="1" applyBorder="1" applyAlignment="1">
      <alignment horizontal="right" vertical="center" wrapText="1"/>
    </xf>
    <xf numFmtId="10" fontId="54" fillId="0" borderId="0" xfId="9" applyNumberFormat="1" applyFont="1" applyFill="1" applyBorder="1" applyAlignment="1">
      <alignment horizontal="center" vertical="center" wrapText="1"/>
    </xf>
    <xf numFmtId="0" fontId="51" fillId="0" borderId="40" xfId="9" applyFont="1" applyFill="1" applyBorder="1" applyAlignment="1">
      <alignment vertical="top" wrapText="1"/>
    </xf>
    <xf numFmtId="0" fontId="55" fillId="0" borderId="40" xfId="9" applyFont="1" applyFill="1" applyBorder="1" applyAlignment="1">
      <alignment horizontal="left" vertical="center" wrapText="1"/>
    </xf>
    <xf numFmtId="3" fontId="55" fillId="0" borderId="40" xfId="9" applyNumberFormat="1" applyFont="1" applyFill="1" applyBorder="1" applyAlignment="1">
      <alignment horizontal="right" vertical="center" wrapText="1"/>
    </xf>
    <xf numFmtId="10" fontId="54" fillId="0" borderId="40" xfId="9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164" fontId="7" fillId="0" borderId="10" xfId="5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3" fillId="3" borderId="23" xfId="22" applyFont="1" applyFill="1" applyBorder="1" applyAlignment="1">
      <alignment vertical="top" wrapText="1" shrinkToFit="1"/>
    </xf>
    <xf numFmtId="164" fontId="7" fillId="0" borderId="10" xfId="0" applyNumberFormat="1" applyFont="1" applyFill="1" applyBorder="1" applyAlignment="1">
      <alignment vertical="center"/>
    </xf>
    <xf numFmtId="167" fontId="19" fillId="0" borderId="20" xfId="20" applyNumberFormat="1" applyFont="1" applyBorder="1" applyAlignment="1" applyProtection="1">
      <alignment vertical="center" wrapText="1"/>
      <protection locked="0"/>
    </xf>
    <xf numFmtId="0" fontId="28" fillId="0" borderId="43" xfId="26" applyFont="1" applyBorder="1" applyAlignment="1" applyProtection="1">
      <alignment horizontal="left" vertical="center"/>
    </xf>
    <xf numFmtId="0" fontId="46" fillId="0" borderId="44" xfId="26" applyFont="1" applyBorder="1" applyAlignment="1" applyProtection="1">
      <alignment vertical="center"/>
    </xf>
    <xf numFmtId="167" fontId="46" fillId="0" borderId="44" xfId="26" applyNumberFormat="1" applyFont="1" applyBorder="1" applyAlignment="1" applyProtection="1">
      <alignment vertical="center"/>
    </xf>
    <xf numFmtId="167" fontId="46" fillId="0" borderId="45" xfId="26" applyNumberFormat="1" applyFont="1" applyBorder="1" applyAlignment="1" applyProtection="1">
      <alignment vertical="center"/>
    </xf>
    <xf numFmtId="0" fontId="28" fillId="0" borderId="46" xfId="26" applyFont="1" applyBorder="1" applyAlignment="1" applyProtection="1">
      <alignment horizontal="left" vertical="center"/>
    </xf>
    <xf numFmtId="0" fontId="33" fillId="0" borderId="47" xfId="22" applyFont="1" applyBorder="1" applyAlignment="1">
      <alignment horizontal="left" vertical="top" wrapText="1"/>
    </xf>
    <xf numFmtId="167" fontId="28" fillId="0" borderId="47" xfId="26" applyNumberFormat="1" applyFont="1" applyBorder="1" applyAlignment="1" applyProtection="1">
      <alignment vertical="center"/>
      <protection locked="0"/>
    </xf>
    <xf numFmtId="0" fontId="8" fillId="0" borderId="10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55" fillId="2" borderId="48" xfId="9" applyFont="1" applyFill="1" applyBorder="1" applyAlignment="1">
      <alignment vertical="center" wrapText="1"/>
    </xf>
    <xf numFmtId="3" fontId="17" fillId="0" borderId="10" xfId="22" applyNumberFormat="1" applyFont="1" applyBorder="1" applyAlignment="1">
      <alignment horizontal="right" vertical="center"/>
    </xf>
    <xf numFmtId="3" fontId="33" fillId="0" borderId="10" xfId="22" applyNumberFormat="1" applyFont="1" applyBorder="1" applyAlignment="1">
      <alignment horizontal="right" vertical="center" wrapText="1"/>
    </xf>
    <xf numFmtId="3" fontId="51" fillId="0" borderId="10" xfId="9" applyNumberFormat="1" applyFont="1" applyFill="1" applyBorder="1" applyAlignment="1">
      <alignment horizontal="right" vertical="center" wrapText="1"/>
    </xf>
    <xf numFmtId="0" fontId="28" fillId="0" borderId="38" xfId="21" applyFont="1" applyBorder="1" applyAlignment="1">
      <alignment horizontal="center" vertical="center" wrapText="1"/>
    </xf>
    <xf numFmtId="0" fontId="28" fillId="0" borderId="37" xfId="21" applyFont="1" applyBorder="1" applyAlignment="1" applyProtection="1">
      <alignment vertical="center" wrapText="1"/>
      <protection locked="0"/>
    </xf>
    <xf numFmtId="167" fontId="28" fillId="0" borderId="36" xfId="21" applyNumberFormat="1" applyBorder="1" applyAlignment="1" applyProtection="1">
      <alignment vertical="center" wrapText="1"/>
      <protection locked="0"/>
    </xf>
    <xf numFmtId="167" fontId="28" fillId="0" borderId="37" xfId="21" applyNumberFormat="1" applyBorder="1" applyAlignment="1" applyProtection="1">
      <alignment vertical="center" wrapText="1"/>
      <protection locked="0"/>
    </xf>
    <xf numFmtId="0" fontId="59" fillId="0" borderId="10" xfId="0" applyFont="1" applyFill="1" applyBorder="1" applyAlignment="1">
      <alignment vertical="center" wrapText="1"/>
    </xf>
    <xf numFmtId="3" fontId="51" fillId="0" borderId="3" xfId="9" applyNumberFormat="1" applyFont="1" applyFill="1" applyBorder="1" applyAlignment="1">
      <alignment horizontal="right" vertical="center" wrapText="1"/>
    </xf>
    <xf numFmtId="0" fontId="51" fillId="0" borderId="10" xfId="9" applyFont="1" applyFill="1" applyBorder="1" applyAlignment="1">
      <alignment vertical="top" wrapText="1"/>
    </xf>
    <xf numFmtId="0" fontId="51" fillId="0" borderId="10" xfId="9" applyFont="1" applyFill="1" applyBorder="1" applyAlignment="1">
      <alignment horizontal="center" vertical="center" wrapText="1"/>
    </xf>
    <xf numFmtId="0" fontId="62" fillId="0" borderId="10" xfId="0" applyFont="1" applyBorder="1" applyAlignment="1">
      <alignment horizontal="left" vertical="top" wrapText="1"/>
    </xf>
    <xf numFmtId="166" fontId="51" fillId="0" borderId="10" xfId="9" applyNumberFormat="1" applyFont="1" applyFill="1" applyBorder="1" applyAlignment="1">
      <alignment horizontal="right" vertical="center" wrapText="1"/>
    </xf>
    <xf numFmtId="0" fontId="63" fillId="0" borderId="10" xfId="0" applyFont="1" applyBorder="1" applyAlignment="1">
      <alignment vertical="center" wrapText="1"/>
    </xf>
    <xf numFmtId="0" fontId="64" fillId="0" borderId="10" xfId="0" applyFont="1" applyBorder="1"/>
    <xf numFmtId="3" fontId="51" fillId="0" borderId="10" xfId="9" applyNumberFormat="1" applyFont="1" applyFill="1" applyBorder="1" applyAlignment="1">
      <alignment horizontal="right" vertical="distributed" wrapText="1"/>
    </xf>
    <xf numFmtId="3" fontId="51" fillId="0" borderId="3" xfId="9" applyNumberFormat="1" applyFont="1" applyFill="1" applyBorder="1" applyAlignment="1">
      <alignment horizontal="right" vertical="center"/>
    </xf>
    <xf numFmtId="0" fontId="51" fillId="0" borderId="18" xfId="9" applyFont="1" applyFill="1" applyBorder="1" applyAlignment="1">
      <alignment horizontal="center" vertical="center" wrapText="1"/>
    </xf>
    <xf numFmtId="0" fontId="51" fillId="0" borderId="18" xfId="9" applyFont="1" applyFill="1" applyBorder="1" applyAlignment="1">
      <alignment vertical="top" wrapText="1"/>
    </xf>
    <xf numFmtId="0" fontId="65" fillId="0" borderId="23" xfId="11" applyFont="1" applyBorder="1" applyAlignment="1">
      <alignment horizontal="center" vertical="center"/>
    </xf>
    <xf numFmtId="0" fontId="65" fillId="0" borderId="23" xfId="11" applyFont="1" applyBorder="1" applyAlignment="1">
      <alignment horizontal="left" vertical="top" wrapText="1"/>
    </xf>
    <xf numFmtId="0" fontId="60" fillId="0" borderId="0" xfId="11"/>
    <xf numFmtId="0" fontId="64" fillId="0" borderId="0" xfId="27" applyFont="1"/>
    <xf numFmtId="0" fontId="68" fillId="0" borderId="10" xfId="27" applyFont="1" applyBorder="1" applyAlignment="1">
      <alignment horizontal="center" vertical="center" wrapText="1"/>
    </xf>
    <xf numFmtId="0" fontId="68" fillId="0" borderId="10" xfId="27" applyFont="1" applyFill="1" applyBorder="1" applyAlignment="1">
      <alignment horizontal="center" vertical="center" wrapText="1"/>
    </xf>
    <xf numFmtId="0" fontId="66" fillId="0" borderId="10" xfId="27" applyFont="1" applyBorder="1" applyAlignment="1">
      <alignment horizontal="center" wrapText="1"/>
    </xf>
    <xf numFmtId="0" fontId="66" fillId="0" borderId="10" xfId="27" applyFont="1" applyBorder="1" applyAlignment="1">
      <alignment horizontal="center" vertical="center" wrapText="1"/>
    </xf>
    <xf numFmtId="0" fontId="66" fillId="0" borderId="10" xfId="27" applyFont="1" applyBorder="1" applyAlignment="1">
      <alignment horizontal="center" vertical="center"/>
    </xf>
    <xf numFmtId="0" fontId="63" fillId="0" borderId="10" xfId="27" applyFont="1" applyBorder="1" applyAlignment="1">
      <alignment vertical="center"/>
    </xf>
    <xf numFmtId="169" fontId="63" fillId="0" borderId="10" xfId="27" applyNumberFormat="1" applyFont="1" applyBorder="1" applyAlignment="1">
      <alignment horizontal="right" vertical="center" wrapText="1"/>
    </xf>
    <xf numFmtId="0" fontId="63" fillId="0" borderId="10" xfId="27" applyFont="1" applyBorder="1" applyAlignment="1">
      <alignment vertical="center" wrapText="1"/>
    </xf>
    <xf numFmtId="0" fontId="64" fillId="0" borderId="10" xfId="27" quotePrefix="1" applyFont="1" applyBorder="1" applyAlignment="1">
      <alignment horizontal="center"/>
    </xf>
    <xf numFmtId="0" fontId="64" fillId="0" borderId="10" xfId="27" applyFont="1" applyBorder="1" applyAlignment="1">
      <alignment horizontal="left" vertical="center" wrapText="1"/>
    </xf>
    <xf numFmtId="0" fontId="64" fillId="0" borderId="10" xfId="27" applyFont="1" applyBorder="1" applyAlignment="1">
      <alignment vertical="center" wrapText="1"/>
    </xf>
    <xf numFmtId="6" fontId="64" fillId="0" borderId="10" xfId="27" applyNumberFormat="1" applyFont="1" applyBorder="1"/>
    <xf numFmtId="0" fontId="64" fillId="0" borderId="10" xfId="27" applyFont="1" applyBorder="1" applyAlignment="1">
      <alignment vertical="center"/>
    </xf>
    <xf numFmtId="0" fontId="64" fillId="0" borderId="10" xfId="27" applyFont="1" applyBorder="1"/>
    <xf numFmtId="0" fontId="64" fillId="0" borderId="10" xfId="27" applyFont="1" applyBorder="1" applyAlignment="1">
      <alignment wrapText="1"/>
    </xf>
    <xf numFmtId="0" fontId="64" fillId="0" borderId="10" xfId="27" applyFont="1" applyFill="1" applyBorder="1" applyAlignment="1">
      <alignment vertical="center"/>
    </xf>
    <xf numFmtId="169" fontId="64" fillId="0" borderId="10" xfId="27" applyNumberFormat="1" applyFont="1" applyBorder="1"/>
    <xf numFmtId="0" fontId="64" fillId="0" borderId="10" xfId="27" quotePrefix="1" applyFont="1" applyBorder="1" applyAlignment="1">
      <alignment horizontal="center" vertical="center"/>
    </xf>
    <xf numFmtId="0" fontId="63" fillId="0" borderId="10" xfId="27" applyFont="1" applyBorder="1" applyAlignment="1">
      <alignment horizontal="left" vertical="center" wrapText="1"/>
    </xf>
    <xf numFmtId="169" fontId="64" fillId="0" borderId="10" xfId="27" applyNumberFormat="1" applyFont="1" applyBorder="1" applyAlignment="1">
      <alignment horizontal="right"/>
    </xf>
    <xf numFmtId="0" fontId="64" fillId="0" borderId="10" xfId="27" applyFont="1" applyBorder="1" applyAlignment="1">
      <alignment horizontal="center"/>
    </xf>
    <xf numFmtId="0" fontId="68" fillId="8" borderId="10" xfId="27" applyFont="1" applyFill="1" applyBorder="1" applyAlignment="1">
      <alignment vertical="center"/>
    </xf>
    <xf numFmtId="169" fontId="68" fillId="9" borderId="10" xfId="27" applyNumberFormat="1" applyFont="1" applyFill="1" applyBorder="1" applyAlignment="1">
      <alignment horizontal="right" vertical="center" wrapText="1"/>
    </xf>
    <xf numFmtId="0" fontId="68" fillId="9" borderId="10" xfId="27" applyFont="1" applyFill="1" applyBorder="1" applyAlignment="1">
      <alignment vertical="center"/>
    </xf>
    <xf numFmtId="0" fontId="64" fillId="9" borderId="10" xfId="27" applyFont="1" applyFill="1" applyBorder="1"/>
    <xf numFmtId="6" fontId="66" fillId="9" borderId="10" xfId="27" applyNumberFormat="1" applyFont="1" applyFill="1" applyBorder="1"/>
    <xf numFmtId="0" fontId="64" fillId="0" borderId="0" xfId="27" applyFont="1" applyBorder="1"/>
    <xf numFmtId="0" fontId="64" fillId="0" borderId="11" xfId="27" applyFont="1" applyBorder="1"/>
    <xf numFmtId="0" fontId="64" fillId="0" borderId="9" xfId="27" applyFont="1" applyBorder="1"/>
    <xf numFmtId="0" fontId="66" fillId="9" borderId="0" xfId="27" applyFont="1" applyFill="1" applyBorder="1" applyAlignment="1"/>
    <xf numFmtId="169" fontId="66" fillId="9" borderId="0" xfId="27" applyNumberFormat="1" applyFont="1" applyFill="1"/>
    <xf numFmtId="0" fontId="51" fillId="0" borderId="10" xfId="24" applyFont="1" applyFill="1" applyBorder="1" applyAlignment="1">
      <alignment vertical="center" wrapText="1"/>
    </xf>
    <xf numFmtId="0" fontId="51" fillId="0" borderId="15" xfId="9" applyFont="1" applyBorder="1" applyAlignment="1">
      <alignment horizontal="left" vertical="center" wrapText="1"/>
    </xf>
    <xf numFmtId="166" fontId="51" fillId="0" borderId="18" xfId="9" applyNumberFormat="1" applyFont="1" applyFill="1" applyBorder="1" applyAlignment="1">
      <alignment horizontal="right" vertical="center" wrapText="1"/>
    </xf>
    <xf numFmtId="3" fontId="51" fillId="0" borderId="10" xfId="9" applyNumberFormat="1" applyFont="1" applyFill="1" applyBorder="1" applyAlignment="1">
      <alignment horizontal="center" vertical="center" wrapText="1"/>
    </xf>
    <xf numFmtId="3" fontId="65" fillId="0" borderId="23" xfId="11" applyNumberFormat="1" applyFont="1" applyBorder="1" applyAlignment="1">
      <alignment horizontal="right" vertical="center"/>
    </xf>
    <xf numFmtId="0" fontId="2" fillId="0" borderId="23" xfId="11" applyFont="1" applyBorder="1" applyAlignment="1">
      <alignment wrapText="1"/>
    </xf>
    <xf numFmtId="166" fontId="17" fillId="0" borderId="10" xfId="9" applyNumberFormat="1" applyFont="1" applyFill="1" applyBorder="1" applyAlignment="1">
      <alignment horizontal="right" vertical="center" wrapText="1"/>
    </xf>
    <xf numFmtId="0" fontId="8" fillId="0" borderId="0" xfId="22" applyFont="1" applyAlignment="1">
      <alignment horizontal="center" vertical="center" wrapText="1"/>
    </xf>
    <xf numFmtId="0" fontId="7" fillId="0" borderId="10" xfId="5" applyFont="1" applyFill="1" applyBorder="1" applyAlignment="1">
      <alignment vertical="center" wrapText="1"/>
    </xf>
    <xf numFmtId="0" fontId="32" fillId="4" borderId="20" xfId="22" applyFont="1" applyFill="1" applyBorder="1" applyAlignment="1">
      <alignment horizontal="center" vertical="center" wrapText="1"/>
    </xf>
    <xf numFmtId="0" fontId="32" fillId="4" borderId="18" xfId="22" applyFont="1" applyFill="1" applyBorder="1" applyAlignment="1">
      <alignment horizontal="center" vertical="center" wrapText="1"/>
    </xf>
    <xf numFmtId="0" fontId="6" fillId="0" borderId="11" xfId="5" applyFont="1" applyFill="1" applyBorder="1" applyAlignment="1">
      <alignment vertical="center" wrapText="1"/>
    </xf>
    <xf numFmtId="0" fontId="6" fillId="0" borderId="11" xfId="5" applyFont="1" applyFill="1" applyBorder="1" applyAlignment="1">
      <alignment horizontal="right" vertical="center" wrapText="1"/>
    </xf>
    <xf numFmtId="0" fontId="7" fillId="0" borderId="11" xfId="5" applyFont="1" applyFill="1" applyBorder="1" applyAlignment="1">
      <alignment horizontal="right" vertical="center" wrapText="1"/>
    </xf>
    <xf numFmtId="0" fontId="7" fillId="0" borderId="11" xfId="5" applyFont="1" applyFill="1" applyBorder="1" applyAlignment="1">
      <alignment vertical="center" wrapText="1"/>
    </xf>
    <xf numFmtId="0" fontId="9" fillId="0" borderId="11" xfId="5" applyFont="1" applyFill="1" applyBorder="1" applyAlignment="1">
      <alignment horizontal="right" vertical="center" wrapText="1"/>
    </xf>
    <xf numFmtId="164" fontId="7" fillId="0" borderId="11" xfId="0" applyNumberFormat="1" applyFont="1" applyFill="1" applyBorder="1" applyAlignment="1">
      <alignment vertical="center"/>
    </xf>
    <xf numFmtId="164" fontId="54" fillId="0" borderId="11" xfId="5" applyNumberFormat="1" applyFont="1" applyBorder="1" applyAlignment="1">
      <alignment horizontal="right" vertical="center"/>
    </xf>
    <xf numFmtId="0" fontId="9" fillId="0" borderId="11" xfId="5" applyFont="1" applyBorder="1" applyAlignment="1">
      <alignment horizontal="center" vertical="center" wrapText="1"/>
    </xf>
    <xf numFmtId="0" fontId="9" fillId="0" borderId="10" xfId="5" applyFont="1" applyBorder="1" applyAlignment="1">
      <alignment horizontal="center" vertical="center" wrapText="1"/>
    </xf>
    <xf numFmtId="0" fontId="18" fillId="3" borderId="10" xfId="5" applyFont="1" applyFill="1" applyBorder="1" applyAlignment="1">
      <alignment vertical="center" wrapText="1"/>
    </xf>
    <xf numFmtId="0" fontId="8" fillId="0" borderId="0" xfId="22" applyFont="1" applyAlignment="1">
      <alignment horizontal="right"/>
    </xf>
    <xf numFmtId="0" fontId="8" fillId="0" borderId="39" xfId="5" applyFont="1" applyBorder="1" applyAlignment="1">
      <alignment horizontal="right"/>
    </xf>
    <xf numFmtId="0" fontId="1" fillId="0" borderId="0" xfId="11" applyFont="1"/>
    <xf numFmtId="0" fontId="21" fillId="2" borderId="6" xfId="9" applyFont="1" applyFill="1" applyBorder="1" applyAlignment="1">
      <alignment horizontal="center" vertical="top" wrapText="1"/>
    </xf>
    <xf numFmtId="167" fontId="28" fillId="0" borderId="6" xfId="17" applyNumberFormat="1" applyFont="1" applyBorder="1" applyAlignment="1">
      <alignment vertical="center" wrapText="1"/>
    </xf>
    <xf numFmtId="167" fontId="28" fillId="0" borderId="21" xfId="17" applyNumberFormat="1" applyFont="1" applyBorder="1" applyAlignment="1">
      <alignment vertical="center" wrapText="1"/>
    </xf>
    <xf numFmtId="167" fontId="15" fillId="2" borderId="10" xfId="18" applyNumberFormat="1" applyFont="1" applyFill="1" applyBorder="1" applyAlignment="1">
      <alignment horizontal="center" vertical="center"/>
    </xf>
    <xf numFmtId="0" fontId="21" fillId="2" borderId="6" xfId="9" applyFont="1" applyFill="1" applyBorder="1" applyAlignment="1">
      <alignment horizontal="center" vertical="center" wrapText="1"/>
    </xf>
    <xf numFmtId="167" fontId="28" fillId="0" borderId="6" xfId="18" applyNumberFormat="1" applyBorder="1" applyAlignment="1">
      <alignment vertical="center" wrapText="1"/>
    </xf>
    <xf numFmtId="167" fontId="39" fillId="0" borderId="6" xfId="18" applyNumberFormat="1" applyFont="1" applyBorder="1" applyAlignment="1">
      <alignment horizontal="centerContinuous" vertical="center" wrapText="1"/>
    </xf>
    <xf numFmtId="167" fontId="28" fillId="0" borderId="21" xfId="18" applyNumberFormat="1" applyBorder="1" applyAlignment="1">
      <alignment vertical="center" wrapText="1"/>
    </xf>
    <xf numFmtId="0" fontId="7" fillId="2" borderId="10" xfId="5" applyFont="1" applyFill="1" applyBorder="1" applyAlignment="1">
      <alignment horizontal="center" vertical="center" wrapText="1"/>
    </xf>
    <xf numFmtId="0" fontId="6" fillId="0" borderId="0" xfId="5" applyFont="1" applyFill="1" applyAlignment="1">
      <alignment horizontal="right"/>
    </xf>
    <xf numFmtId="0" fontId="17" fillId="0" borderId="0" xfId="5" applyFont="1" applyFill="1" applyAlignment="1" applyProtection="1">
      <alignment horizontal="right"/>
    </xf>
    <xf numFmtId="167" fontId="69" fillId="0" borderId="0" xfId="21" applyNumberFormat="1" applyFont="1" applyAlignment="1">
      <alignment horizontal="right" vertical="center"/>
    </xf>
    <xf numFmtId="167" fontId="69" fillId="0" borderId="0" xfId="21" applyNumberFormat="1" applyFont="1" applyAlignment="1">
      <alignment horizontal="right" vertical="center" wrapText="1"/>
    </xf>
    <xf numFmtId="0" fontId="7" fillId="0" borderId="10" xfId="5" applyFont="1" applyFill="1" applyBorder="1" applyAlignment="1">
      <alignment vertical="center" wrapText="1"/>
    </xf>
    <xf numFmtId="0" fontId="13" fillId="0" borderId="0" xfId="8" applyFont="1"/>
    <xf numFmtId="0" fontId="8" fillId="0" borderId="0" xfId="8" applyFill="1" applyAlignment="1">
      <alignment horizontal="center"/>
    </xf>
    <xf numFmtId="0" fontId="8" fillId="0" borderId="0" xfId="8" applyFill="1" applyAlignment="1">
      <alignment horizontal="right"/>
    </xf>
    <xf numFmtId="0" fontId="9" fillId="0" borderId="17" xfId="8" applyFont="1" applyFill="1" applyBorder="1" applyAlignment="1">
      <alignment horizontal="center" vertical="center"/>
    </xf>
    <xf numFmtId="0" fontId="9" fillId="0" borderId="20" xfId="8" applyFont="1" applyFill="1" applyBorder="1" applyAlignment="1">
      <alignment horizontal="center" vertical="center"/>
    </xf>
    <xf numFmtId="0" fontId="8" fillId="0" borderId="0" xfId="8" applyAlignment="1">
      <alignment horizontal="right"/>
    </xf>
    <xf numFmtId="0" fontId="8" fillId="0" borderId="19" xfId="8" applyFill="1" applyBorder="1" applyAlignment="1">
      <alignment horizontal="left" vertical="center"/>
    </xf>
    <xf numFmtId="0" fontId="8" fillId="0" borderId="6" xfId="8" applyFill="1" applyBorder="1"/>
    <xf numFmtId="0" fontId="15" fillId="0" borderId="17" xfId="8" applyFont="1" applyFill="1" applyBorder="1" applyAlignment="1">
      <alignment horizontal="center" wrapText="1"/>
    </xf>
    <xf numFmtId="0" fontId="15" fillId="0" borderId="20" xfId="8" applyFont="1" applyFill="1" applyBorder="1" applyAlignment="1">
      <alignment horizontal="center" wrapText="1"/>
    </xf>
    <xf numFmtId="0" fontId="8" fillId="0" borderId="19" xfId="8" applyBorder="1"/>
    <xf numFmtId="0" fontId="29" fillId="0" borderId="19" xfId="8" applyFont="1" applyFill="1" applyBorder="1" applyAlignment="1">
      <alignment wrapText="1"/>
    </xf>
    <xf numFmtId="0" fontId="29" fillId="0" borderId="6" xfId="8" applyFont="1" applyFill="1" applyBorder="1" applyAlignment="1">
      <alignment horizontal="right" wrapText="1"/>
    </xf>
    <xf numFmtId="0" fontId="15" fillId="0" borderId="22" xfId="8" applyFont="1" applyFill="1" applyBorder="1" applyAlignment="1">
      <alignment wrapText="1"/>
    </xf>
    <xf numFmtId="0" fontId="9" fillId="0" borderId="21" xfId="8" applyFont="1" applyFill="1" applyBorder="1"/>
    <xf numFmtId="0" fontId="9" fillId="0" borderId="21" xfId="8" applyFont="1" applyFill="1" applyBorder="1" applyAlignment="1">
      <alignment horizontal="right"/>
    </xf>
    <xf numFmtId="0" fontId="33" fillId="0" borderId="19" xfId="22" applyFont="1" applyBorder="1" applyAlignment="1">
      <alignment horizontal="center" vertical="top" wrapText="1"/>
    </xf>
    <xf numFmtId="0" fontId="6" fillId="0" borderId="10" xfId="5" applyFont="1" applyFill="1" applyBorder="1" applyAlignment="1">
      <alignment horizontal="right" vertical="center" wrapText="1"/>
    </xf>
    <xf numFmtId="49" fontId="51" fillId="0" borderId="3" xfId="24" applyNumberFormat="1" applyFont="1" applyFill="1" applyBorder="1" applyAlignment="1">
      <alignment horizontal="left" vertical="center" wrapText="1"/>
    </xf>
    <xf numFmtId="0" fontId="33" fillId="0" borderId="10" xfId="22" applyFont="1" applyBorder="1" applyAlignment="1">
      <alignment horizontal="left" vertical="center" wrapText="1"/>
    </xf>
    <xf numFmtId="0" fontId="33" fillId="3" borderId="10" xfId="22" applyFont="1" applyFill="1" applyBorder="1" applyAlignment="1">
      <alignment horizontal="left" vertical="top" wrapText="1" shrinkToFit="1"/>
    </xf>
    <xf numFmtId="0" fontId="33" fillId="3" borderId="19" xfId="22" applyFont="1" applyFill="1" applyBorder="1" applyAlignment="1">
      <alignment horizontal="left" vertical="top" wrapText="1" shrinkToFit="1"/>
    </xf>
    <xf numFmtId="164" fontId="6" fillId="0" borderId="0" xfId="5" applyNumberFormat="1" applyFont="1" applyFill="1"/>
    <xf numFmtId="0" fontId="33" fillId="0" borderId="6" xfId="22" applyFont="1" applyBorder="1"/>
    <xf numFmtId="3" fontId="34" fillId="0" borderId="10" xfId="22" applyNumberFormat="1" applyFont="1" applyBorder="1" applyAlignment="1">
      <alignment horizontal="center" vertical="top" wrapText="1"/>
    </xf>
    <xf numFmtId="3" fontId="32" fillId="0" borderId="10" xfId="22" applyNumberFormat="1" applyFont="1" applyBorder="1" applyAlignment="1">
      <alignment horizontal="right" vertical="top" wrapText="1"/>
    </xf>
    <xf numFmtId="3" fontId="32" fillId="0" borderId="6" xfId="22" applyNumberFormat="1" applyFont="1" applyBorder="1" applyAlignment="1">
      <alignment horizontal="right" vertical="top" wrapText="1"/>
    </xf>
    <xf numFmtId="3" fontId="17" fillId="0" borderId="10" xfId="22" applyNumberFormat="1" applyFont="1" applyBorder="1"/>
    <xf numFmtId="3" fontId="17" fillId="0" borderId="6" xfId="22" applyNumberFormat="1" applyFont="1" applyBorder="1"/>
    <xf numFmtId="3" fontId="33" fillId="0" borderId="6" xfId="22" applyNumberFormat="1" applyFont="1" applyBorder="1" applyAlignment="1">
      <alignment horizontal="right" vertical="top" wrapText="1"/>
    </xf>
    <xf numFmtId="3" fontId="32" fillId="0" borderId="10" xfId="22" applyNumberFormat="1" applyFont="1" applyBorder="1" applyAlignment="1">
      <alignment horizontal="right" wrapText="1"/>
    </xf>
    <xf numFmtId="3" fontId="32" fillId="0" borderId="6" xfId="22" applyNumberFormat="1" applyFont="1" applyBorder="1" applyAlignment="1">
      <alignment horizontal="right" wrapText="1"/>
    </xf>
    <xf numFmtId="3" fontId="33" fillId="0" borderId="10" xfId="22" applyNumberFormat="1" applyFont="1" applyBorder="1"/>
    <xf numFmtId="3" fontId="33" fillId="0" borderId="6" xfId="22" applyNumberFormat="1" applyFont="1" applyBorder="1"/>
    <xf numFmtId="0" fontId="0" fillId="0" borderId="19" xfId="0" applyBorder="1" applyAlignment="1">
      <alignment horizontal="center" vertical="top" wrapText="1"/>
    </xf>
    <xf numFmtId="3" fontId="32" fillId="0" borderId="10" xfId="22" applyNumberFormat="1" applyFont="1" applyBorder="1"/>
    <xf numFmtId="3" fontId="32" fillId="0" borderId="6" xfId="22" applyNumberFormat="1" applyFont="1" applyBorder="1"/>
    <xf numFmtId="3" fontId="32" fillId="2" borderId="10" xfId="22" applyNumberFormat="1" applyFont="1" applyFill="1" applyBorder="1" applyAlignment="1">
      <alignment horizontal="right" wrapText="1"/>
    </xf>
    <xf numFmtId="3" fontId="32" fillId="2" borderId="6" xfId="22" applyNumberFormat="1" applyFont="1" applyFill="1" applyBorder="1" applyAlignment="1">
      <alignment horizontal="right" wrapText="1"/>
    </xf>
    <xf numFmtId="3" fontId="33" fillId="0" borderId="23" xfId="22" applyNumberFormat="1" applyFont="1" applyBorder="1" applyAlignment="1">
      <alignment horizontal="right" vertical="top" wrapText="1"/>
    </xf>
    <xf numFmtId="3" fontId="33" fillId="0" borderId="21" xfId="22" applyNumberFormat="1" applyFont="1" applyBorder="1" applyAlignment="1">
      <alignment horizontal="right" vertical="top" wrapText="1"/>
    </xf>
    <xf numFmtId="0" fontId="32" fillId="2" borderId="54" xfId="22" applyFont="1" applyFill="1" applyBorder="1" applyAlignment="1">
      <alignment horizontal="center" vertical="top" wrapText="1"/>
    </xf>
    <xf numFmtId="0" fontId="33" fillId="0" borderId="55" xfId="22" applyFont="1" applyBorder="1" applyAlignment="1">
      <alignment horizontal="center" vertical="top" wrapText="1"/>
    </xf>
    <xf numFmtId="0" fontId="32" fillId="0" borderId="56" xfId="22" applyFont="1" applyBorder="1" applyAlignment="1">
      <alignment horizontal="center" vertical="top" wrapText="1"/>
    </xf>
    <xf numFmtId="0" fontId="33" fillId="0" borderId="56" xfId="22" applyFont="1" applyBorder="1" applyAlignment="1">
      <alignment horizontal="center" vertical="top" wrapText="1"/>
    </xf>
    <xf numFmtId="0" fontId="32" fillId="2" borderId="56" xfId="22" applyFont="1" applyFill="1" applyBorder="1" applyAlignment="1">
      <alignment horizontal="center" vertical="top" wrapText="1"/>
    </xf>
    <xf numFmtId="0" fontId="32" fillId="4" borderId="10" xfId="22" applyFont="1" applyFill="1" applyBorder="1" applyAlignment="1">
      <alignment horizontal="center" vertical="center" wrapText="1"/>
    </xf>
    <xf numFmtId="0" fontId="32" fillId="4" borderId="6" xfId="22" applyFont="1" applyFill="1" applyBorder="1" applyAlignment="1">
      <alignment horizontal="center" vertical="center" wrapText="1"/>
    </xf>
    <xf numFmtId="0" fontId="34" fillId="0" borderId="19" xfId="22" applyFont="1" applyBorder="1" applyAlignment="1">
      <alignment horizontal="center" vertical="top" wrapText="1"/>
    </xf>
    <xf numFmtId="0" fontId="34" fillId="0" borderId="19" xfId="22" applyFont="1" applyBorder="1" applyAlignment="1">
      <alignment vertical="top" wrapText="1"/>
    </xf>
    <xf numFmtId="0" fontId="33" fillId="3" borderId="19" xfId="22" applyFont="1" applyFill="1" applyBorder="1" applyAlignment="1">
      <alignment vertical="top" wrapText="1"/>
    </xf>
    <xf numFmtId="0" fontId="32" fillId="2" borderId="19" xfId="22" applyFont="1" applyFill="1" applyBorder="1" applyAlignment="1">
      <alignment vertical="top" wrapText="1"/>
    </xf>
    <xf numFmtId="0" fontId="33" fillId="3" borderId="22" xfId="22" applyFont="1" applyFill="1" applyBorder="1" applyAlignment="1">
      <alignment vertical="top" wrapText="1"/>
    </xf>
    <xf numFmtId="3" fontId="17" fillId="0" borderId="23" xfId="22" applyNumberFormat="1" applyFont="1" applyBorder="1"/>
    <xf numFmtId="3" fontId="17" fillId="0" borderId="21" xfId="22" applyNumberFormat="1" applyFont="1" applyBorder="1"/>
    <xf numFmtId="0" fontId="21" fillId="2" borderId="10" xfId="9" applyFont="1" applyFill="1" applyBorder="1" applyAlignment="1">
      <alignment horizontal="center" vertical="top" wrapText="1"/>
    </xf>
    <xf numFmtId="0" fontId="16" fillId="4" borderId="12" xfId="22" applyFont="1" applyFill="1" applyBorder="1" applyAlignment="1">
      <alignment horizontal="center" vertical="center" wrapText="1"/>
    </xf>
    <xf numFmtId="0" fontId="21" fillId="0" borderId="57" xfId="9" applyFont="1" applyBorder="1" applyAlignment="1">
      <alignment vertical="top" wrapText="1"/>
    </xf>
    <xf numFmtId="3" fontId="30" fillId="0" borderId="58" xfId="9" applyNumberFormat="1" applyFont="1" applyBorder="1" applyAlignment="1">
      <alignment horizontal="right" vertical="center" wrapText="1"/>
    </xf>
    <xf numFmtId="0" fontId="16" fillId="2" borderId="10" xfId="9" applyFont="1" applyFill="1" applyBorder="1" applyAlignment="1">
      <alignment horizontal="center" vertical="top" wrapText="1"/>
    </xf>
    <xf numFmtId="0" fontId="16" fillId="4" borderId="10" xfId="22" applyFont="1" applyFill="1" applyBorder="1" applyAlignment="1">
      <alignment horizontal="center" vertical="center" wrapText="1"/>
    </xf>
    <xf numFmtId="3" fontId="21" fillId="0" borderId="10" xfId="9" applyNumberFormat="1" applyFont="1" applyBorder="1" applyAlignment="1">
      <alignment horizontal="right" wrapText="1"/>
    </xf>
    <xf numFmtId="3" fontId="21" fillId="0" borderId="12" xfId="9" applyNumberFormat="1" applyFont="1" applyBorder="1" applyAlignment="1">
      <alignment horizontal="right" wrapText="1"/>
    </xf>
    <xf numFmtId="3" fontId="21" fillId="0" borderId="58" xfId="9" applyNumberFormat="1" applyFont="1" applyBorder="1" applyAlignment="1">
      <alignment horizontal="right" wrapText="1"/>
    </xf>
    <xf numFmtId="3" fontId="21" fillId="0" borderId="16" xfId="9" applyNumberFormat="1" applyFont="1" applyBorder="1" applyAlignment="1">
      <alignment horizontal="right" wrapText="1"/>
    </xf>
    <xf numFmtId="0" fontId="8" fillId="0" borderId="6" xfId="8" applyBorder="1"/>
    <xf numFmtId="0" fontId="8" fillId="0" borderId="6" xfId="8" applyBorder="1" applyAlignment="1">
      <alignment vertical="top"/>
    </xf>
    <xf numFmtId="3" fontId="16" fillId="0" borderId="6" xfId="8" applyNumberFormat="1" applyFont="1" applyBorder="1" applyAlignment="1">
      <alignment vertical="top" wrapText="1"/>
    </xf>
    <xf numFmtId="0" fontId="8" fillId="0" borderId="21" xfId="8" applyBorder="1"/>
    <xf numFmtId="3" fontId="33" fillId="0" borderId="6" xfId="22" applyNumberFormat="1" applyFont="1" applyBorder="1" applyAlignment="1">
      <alignment horizontal="right" vertical="center" wrapText="1"/>
    </xf>
    <xf numFmtId="167" fontId="17" fillId="0" borderId="6" xfId="17" applyNumberFormat="1" applyFont="1" applyBorder="1" applyAlignment="1" applyProtection="1">
      <alignment horizontal="right" vertical="center" wrapText="1"/>
      <protection locked="0"/>
    </xf>
    <xf numFmtId="167" fontId="16" fillId="0" borderId="6" xfId="17" applyNumberFormat="1" applyFont="1" applyBorder="1" applyAlignment="1">
      <alignment vertical="center" wrapText="1"/>
    </xf>
    <xf numFmtId="167" fontId="17" fillId="0" borderId="23" xfId="17" applyNumberFormat="1" applyFont="1" applyBorder="1" applyAlignment="1" applyProtection="1">
      <alignment horizontal="center" vertical="center" wrapText="1"/>
    </xf>
    <xf numFmtId="0" fontId="21" fillId="2" borderId="10" xfId="9" applyFont="1" applyFill="1" applyBorder="1" applyAlignment="1">
      <alignment horizontal="center" vertical="center" wrapText="1"/>
    </xf>
    <xf numFmtId="167" fontId="17" fillId="0" borderId="6" xfId="18" applyNumberFormat="1" applyFont="1" applyBorder="1" applyAlignment="1" applyProtection="1">
      <alignment horizontal="right" vertical="center" wrapText="1"/>
      <protection locked="0"/>
    </xf>
    <xf numFmtId="1" fontId="16" fillId="0" borderId="10" xfId="18" applyNumberFormat="1" applyFont="1" applyBorder="1" applyAlignment="1">
      <alignment vertical="center" wrapText="1"/>
    </xf>
    <xf numFmtId="1" fontId="16" fillId="0" borderId="6" xfId="18" applyNumberFormat="1" applyFont="1" applyBorder="1" applyAlignment="1">
      <alignment vertical="center" wrapText="1"/>
    </xf>
    <xf numFmtId="167" fontId="17" fillId="0" borderId="23" xfId="18" applyNumberFormat="1" applyFont="1" applyBorder="1" applyAlignment="1" applyProtection="1">
      <alignment horizontal="right" vertical="center" wrapText="1"/>
    </xf>
    <xf numFmtId="0" fontId="33" fillId="0" borderId="19" xfId="22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31" fillId="0" borderId="0" xfId="22" applyFont="1" applyAlignment="1">
      <alignment horizontal="center" vertical="center" wrapText="1"/>
    </xf>
    <xf numFmtId="0" fontId="31" fillId="0" borderId="0" xfId="22" applyFont="1" applyBorder="1" applyAlignment="1">
      <alignment horizontal="center" vertical="center" wrapText="1"/>
    </xf>
    <xf numFmtId="0" fontId="33" fillId="0" borderId="49" xfId="22" applyFont="1" applyBorder="1" applyAlignment="1">
      <alignment horizontal="center" vertical="top" wrapText="1"/>
    </xf>
    <xf numFmtId="0" fontId="0" fillId="0" borderId="35" xfId="0" applyBorder="1" applyAlignment="1"/>
    <xf numFmtId="0" fontId="0" fillId="0" borderId="50" xfId="0" applyBorder="1" applyAlignment="1"/>
    <xf numFmtId="0" fontId="33" fillId="0" borderId="56" xfId="22" applyFont="1" applyBorder="1" applyAlignment="1">
      <alignment horizontal="center" vertical="top" wrapText="1"/>
    </xf>
    <xf numFmtId="0" fontId="30" fillId="0" borderId="0" xfId="9" applyFont="1" applyBorder="1" applyAlignment="1">
      <alignment horizontal="center"/>
    </xf>
    <xf numFmtId="0" fontId="21" fillId="2" borderId="51" xfId="9" applyFont="1" applyFill="1" applyBorder="1" applyAlignment="1">
      <alignment horizontal="center" vertical="center" wrapText="1"/>
    </xf>
    <xf numFmtId="0" fontId="26" fillId="2" borderId="51" xfId="9" applyFont="1" applyFill="1" applyBorder="1" applyAlignment="1">
      <alignment horizontal="center" vertical="center" wrapText="1"/>
    </xf>
    <xf numFmtId="0" fontId="26" fillId="0" borderId="51" xfId="9" applyFont="1" applyBorder="1" applyAlignment="1">
      <alignment horizontal="center" vertical="center" wrapText="1"/>
    </xf>
    <xf numFmtId="0" fontId="26" fillId="0" borderId="52" xfId="9" applyFont="1" applyBorder="1" applyAlignment="1">
      <alignment horizontal="center" vertical="center" wrapText="1"/>
    </xf>
    <xf numFmtId="0" fontId="21" fillId="2" borderId="52" xfId="9" applyFont="1" applyFill="1" applyBorder="1" applyAlignment="1">
      <alignment horizontal="center" vertical="center" wrapText="1"/>
    </xf>
    <xf numFmtId="0" fontId="21" fillId="0" borderId="0" xfId="9" applyFont="1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 wrapText="1"/>
    </xf>
    <xf numFmtId="0" fontId="17" fillId="0" borderId="0" xfId="9" applyFont="1" applyBorder="1" applyAlignment="1">
      <alignment horizontal="center"/>
    </xf>
    <xf numFmtId="0" fontId="8" fillId="0" borderId="0" xfId="9" applyBorder="1" applyAlignment="1">
      <alignment horizontal="center"/>
    </xf>
    <xf numFmtId="0" fontId="30" fillId="0" borderId="0" xfId="9" applyFont="1" applyBorder="1" applyAlignment="1">
      <alignment vertical="center" wrapText="1"/>
    </xf>
    <xf numFmtId="0" fontId="26" fillId="0" borderId="0" xfId="9" applyFont="1" applyBorder="1" applyAlignment="1">
      <alignment horizontal="center"/>
    </xf>
    <xf numFmtId="0" fontId="26" fillId="2" borderId="52" xfId="9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165" fontId="57" fillId="0" borderId="0" xfId="5" applyNumberFormat="1" applyFont="1" applyFill="1" applyBorder="1" applyAlignment="1">
      <alignment horizontal="center" vertical="center"/>
    </xf>
    <xf numFmtId="3" fontId="7" fillId="0" borderId="0" xfId="5" applyNumberFormat="1" applyFont="1" applyFill="1" applyBorder="1" applyAlignment="1">
      <alignment horizontal="right" vertical="center"/>
    </xf>
    <xf numFmtId="0" fontId="53" fillId="6" borderId="1" xfId="9" applyFont="1" applyFill="1" applyBorder="1" applyAlignment="1">
      <alignment horizontal="center" vertical="center" wrapText="1"/>
    </xf>
    <xf numFmtId="0" fontId="51" fillId="0" borderId="1" xfId="9" applyFont="1" applyBorder="1" applyAlignment="1">
      <alignment horizontal="center" vertical="center" wrapText="1"/>
    </xf>
    <xf numFmtId="0" fontId="51" fillId="0" borderId="24" xfId="9" applyFont="1" applyBorder="1" applyAlignment="1">
      <alignment horizontal="center" vertical="center" wrapText="1"/>
    </xf>
    <xf numFmtId="0" fontId="29" fillId="0" borderId="0" xfId="9" applyFont="1" applyAlignment="1">
      <alignment horizontal="center"/>
    </xf>
    <xf numFmtId="0" fontId="23" fillId="2" borderId="1" xfId="9" applyFont="1" applyFill="1" applyBorder="1" applyAlignment="1">
      <alignment horizontal="center" vertical="center" wrapText="1"/>
    </xf>
    <xf numFmtId="0" fontId="23" fillId="2" borderId="24" xfId="9" applyFont="1" applyFill="1" applyBorder="1" applyAlignment="1">
      <alignment horizontal="center" vertical="center" wrapText="1"/>
    </xf>
    <xf numFmtId="0" fontId="53" fillId="6" borderId="24" xfId="9" applyFont="1" applyFill="1" applyBorder="1" applyAlignment="1">
      <alignment horizontal="center" vertical="center" wrapText="1"/>
    </xf>
    <xf numFmtId="0" fontId="17" fillId="0" borderId="0" xfId="9" applyFont="1" applyAlignment="1">
      <alignment horizontal="center"/>
    </xf>
    <xf numFmtId="0" fontId="17" fillId="0" borderId="0" xfId="9" applyFont="1" applyBorder="1" applyAlignment="1">
      <alignment horizontal="right"/>
    </xf>
    <xf numFmtId="0" fontId="22" fillId="2" borderId="1" xfId="9" applyFont="1" applyFill="1" applyBorder="1" applyAlignment="1">
      <alignment horizontal="center" vertical="center" wrapText="1"/>
    </xf>
    <xf numFmtId="0" fontId="22" fillId="2" borderId="24" xfId="9" applyFont="1" applyFill="1" applyBorder="1" applyAlignment="1">
      <alignment horizontal="center" vertical="center" wrapText="1"/>
    </xf>
    <xf numFmtId="0" fontId="8" fillId="0" borderId="0" xfId="8" applyFont="1" applyAlignment="1">
      <alignment horizontal="center" vertical="center" wrapText="1"/>
    </xf>
    <xf numFmtId="0" fontId="8" fillId="0" borderId="0" xfId="8" applyAlignment="1">
      <alignment horizontal="center" vertical="center" wrapText="1"/>
    </xf>
    <xf numFmtId="0" fontId="17" fillId="0" borderId="40" xfId="8" applyFont="1" applyBorder="1" applyAlignment="1">
      <alignment horizontal="right"/>
    </xf>
    <xf numFmtId="0" fontId="8" fillId="0" borderId="40" xfId="8" applyFont="1" applyBorder="1" applyAlignment="1">
      <alignment horizontal="right"/>
    </xf>
    <xf numFmtId="0" fontId="16" fillId="2" borderId="17" xfId="8" applyFont="1" applyFill="1" applyBorder="1" applyAlignment="1">
      <alignment horizontal="center" vertical="center" wrapText="1"/>
    </xf>
    <xf numFmtId="0" fontId="8" fillId="0" borderId="19" xfId="8" applyBorder="1" applyAlignment="1">
      <alignment horizontal="center" vertical="center" wrapText="1"/>
    </xf>
    <xf numFmtId="0" fontId="16" fillId="2" borderId="18" xfId="8" applyFont="1" applyFill="1" applyBorder="1" applyAlignment="1">
      <alignment horizontal="center" vertical="top" wrapText="1"/>
    </xf>
    <xf numFmtId="0" fontId="16" fillId="2" borderId="10" xfId="8" applyFont="1" applyFill="1" applyBorder="1" applyAlignment="1">
      <alignment horizontal="center" vertical="top" wrapText="1"/>
    </xf>
    <xf numFmtId="0" fontId="16" fillId="2" borderId="18" xfId="8" applyFont="1" applyFill="1" applyBorder="1" applyAlignment="1">
      <alignment horizontal="center" vertical="center" wrapText="1"/>
    </xf>
    <xf numFmtId="0" fontId="8" fillId="0" borderId="10" xfId="8" applyBorder="1" applyAlignment="1">
      <alignment horizontal="center" vertical="center" wrapText="1"/>
    </xf>
    <xf numFmtId="0" fontId="16" fillId="2" borderId="10" xfId="8" applyFont="1" applyFill="1" applyBorder="1" applyAlignment="1">
      <alignment horizontal="center" vertical="center" wrapText="1"/>
    </xf>
    <xf numFmtId="0" fontId="16" fillId="2" borderId="20" xfId="8" applyFont="1" applyFill="1" applyBorder="1" applyAlignment="1">
      <alignment horizontal="center" vertical="center" wrapText="1"/>
    </xf>
    <xf numFmtId="0" fontId="8" fillId="0" borderId="6" xfId="8" applyBorder="1" applyAlignment="1">
      <alignment horizontal="center" vertical="center" wrapText="1"/>
    </xf>
    <xf numFmtId="167" fontId="29" fillId="0" borderId="0" xfId="17" applyNumberFormat="1" applyFont="1" applyAlignment="1">
      <alignment horizontal="center" vertical="center" wrapText="1"/>
    </xf>
    <xf numFmtId="0" fontId="8" fillId="0" borderId="0" xfId="22" applyFont="1" applyAlignment="1">
      <alignment horizontal="center" vertical="center" wrapText="1"/>
    </xf>
    <xf numFmtId="167" fontId="15" fillId="0" borderId="17" xfId="17" applyNumberFormat="1" applyFont="1" applyBorder="1" applyAlignment="1">
      <alignment horizontal="center" vertical="center"/>
    </xf>
    <xf numFmtId="167" fontId="15" fillId="0" borderId="18" xfId="17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7" fontId="15" fillId="0" borderId="17" xfId="18" applyNumberFormat="1" applyFont="1" applyBorder="1" applyAlignment="1">
      <alignment horizontal="center" vertical="center"/>
    </xf>
    <xf numFmtId="167" fontId="15" fillId="0" borderId="18" xfId="18" applyNumberFormat="1" applyFont="1" applyBorder="1" applyAlignment="1">
      <alignment horizontal="center" vertical="center"/>
    </xf>
    <xf numFmtId="0" fontId="41" fillId="0" borderId="0" xfId="2" applyFont="1" applyAlignment="1">
      <alignment horizontal="center" vertical="center" wrapText="1"/>
    </xf>
    <xf numFmtId="0" fontId="41" fillId="0" borderId="19" xfId="2" applyFont="1" applyBorder="1" applyAlignment="1">
      <alignment horizontal="left"/>
    </xf>
    <xf numFmtId="0" fontId="41" fillId="0" borderId="10" xfId="2" applyFont="1" applyBorder="1" applyAlignment="1">
      <alignment horizontal="left"/>
    </xf>
    <xf numFmtId="0" fontId="41" fillId="0" borderId="22" xfId="2" applyFont="1" applyBorder="1" applyAlignment="1">
      <alignment horizontal="left"/>
    </xf>
    <xf numFmtId="0" fontId="41" fillId="0" borderId="23" xfId="2" applyFont="1" applyBorder="1" applyAlignment="1">
      <alignment horizontal="left"/>
    </xf>
    <xf numFmtId="0" fontId="41" fillId="5" borderId="17" xfId="2" applyFont="1" applyFill="1" applyBorder="1" applyAlignment="1">
      <alignment horizontal="center"/>
    </xf>
    <xf numFmtId="0" fontId="41" fillId="5" borderId="18" xfId="2" applyFont="1" applyFill="1" applyBorder="1" applyAlignment="1">
      <alignment horizontal="center"/>
    </xf>
    <xf numFmtId="0" fontId="41" fillId="0" borderId="19" xfId="2" applyFont="1" applyBorder="1" applyAlignment="1">
      <alignment horizontal="left" vertical="center"/>
    </xf>
    <xf numFmtId="0" fontId="41" fillId="0" borderId="10" xfId="2" applyFont="1" applyBorder="1" applyAlignment="1">
      <alignment horizontal="left" vertical="center"/>
    </xf>
    <xf numFmtId="0" fontId="67" fillId="8" borderId="10" xfId="27" applyFont="1" applyFill="1" applyBorder="1" applyAlignment="1">
      <alignment horizontal="center" vertical="center"/>
    </xf>
    <xf numFmtId="0" fontId="64" fillId="0" borderId="11" xfId="27" applyFont="1" applyBorder="1" applyAlignment="1">
      <alignment horizontal="left" vertical="top" wrapText="1"/>
    </xf>
    <xf numFmtId="0" fontId="64" fillId="0" borderId="9" xfId="27" applyFont="1" applyBorder="1" applyAlignment="1">
      <alignment horizontal="left" vertical="top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64" fillId="0" borderId="0" xfId="27" applyFont="1" applyAlignment="1">
      <alignment horizontal="center" wrapText="1"/>
    </xf>
    <xf numFmtId="0" fontId="0" fillId="0" borderId="0" xfId="0" applyAlignment="1">
      <alignment horizontal="center" wrapText="1"/>
    </xf>
    <xf numFmtId="167" fontId="42" fillId="0" borderId="0" xfId="19" applyNumberFormat="1" applyFont="1" applyAlignment="1">
      <alignment horizontal="center" vertical="center" wrapText="1"/>
    </xf>
    <xf numFmtId="0" fontId="17" fillId="0" borderId="0" xfId="23" applyFont="1" applyAlignment="1">
      <alignment horizontal="center"/>
    </xf>
    <xf numFmtId="0" fontId="28" fillId="0" borderId="0" xfId="21" applyFont="1" applyAlignment="1">
      <alignment horizontal="center" vertical="center" wrapText="1"/>
    </xf>
    <xf numFmtId="0" fontId="28" fillId="0" borderId="0" xfId="21" applyAlignment="1">
      <alignment horizontal="center" vertical="center" wrapText="1"/>
    </xf>
    <xf numFmtId="0" fontId="9" fillId="2" borderId="10" xfId="23" applyFont="1" applyFill="1" applyBorder="1" applyAlignment="1">
      <alignment horizontal="center" vertical="center"/>
    </xf>
    <xf numFmtId="0" fontId="28" fillId="0" borderId="0" xfId="26" applyFont="1" applyBorder="1" applyAlignment="1" applyProtection="1">
      <alignment horizontal="center" vertical="center" wrapText="1"/>
    </xf>
    <xf numFmtId="167" fontId="38" fillId="0" borderId="17" xfId="2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7" fillId="0" borderId="0" xfId="0" applyFont="1" applyAlignment="1">
      <alignment horizontal="left"/>
    </xf>
    <xf numFmtId="167" fontId="28" fillId="0" borderId="0" xfId="20" applyNumberFormat="1" applyFont="1" applyAlignment="1">
      <alignment horizontal="left" vertical="center" wrapText="1"/>
    </xf>
    <xf numFmtId="167" fontId="28" fillId="0" borderId="0" xfId="20" applyNumberFormat="1" applyAlignment="1">
      <alignment horizontal="left" vertical="center" wrapText="1"/>
    </xf>
    <xf numFmtId="167" fontId="28" fillId="0" borderId="0" xfId="20" applyNumberFormat="1" applyFont="1" applyBorder="1" applyAlignment="1">
      <alignment horizontal="left" vertical="center" wrapText="1"/>
    </xf>
    <xf numFmtId="167" fontId="28" fillId="0" borderId="0" xfId="20" applyNumberFormat="1" applyBorder="1" applyAlignment="1">
      <alignment horizontal="left" vertical="center" wrapText="1"/>
    </xf>
    <xf numFmtId="0" fontId="17" fillId="0" borderId="0" xfId="8" applyFont="1" applyAlignment="1">
      <alignment horizontal="center" vertical="center" wrapText="1"/>
    </xf>
    <xf numFmtId="0" fontId="17" fillId="0" borderId="0" xfId="22" applyFont="1" applyAlignment="1">
      <alignment horizontal="center"/>
    </xf>
    <xf numFmtId="0" fontId="12" fillId="0" borderId="0" xfId="22" applyAlignment="1">
      <alignment horizontal="center" vertical="center" wrapText="1"/>
    </xf>
    <xf numFmtId="0" fontId="9" fillId="0" borderId="19" xfId="22" applyFont="1" applyBorder="1" applyAlignment="1">
      <alignment wrapText="1"/>
    </xf>
    <xf numFmtId="0" fontId="9" fillId="0" borderId="10" xfId="22" applyFont="1" applyBorder="1" applyAlignment="1">
      <alignment wrapText="1"/>
    </xf>
    <xf numFmtId="0" fontId="12" fillId="0" borderId="19" xfId="22" applyBorder="1" applyAlignment="1"/>
    <xf numFmtId="0" fontId="12" fillId="0" borderId="10" xfId="22" applyBorder="1" applyAlignment="1"/>
    <xf numFmtId="0" fontId="9" fillId="0" borderId="19" xfId="22" applyFont="1" applyBorder="1" applyAlignment="1"/>
    <xf numFmtId="0" fontId="9" fillId="0" borderId="10" xfId="22" applyFont="1" applyBorder="1" applyAlignment="1"/>
    <xf numFmtId="0" fontId="9" fillId="0" borderId="17" xfId="22" applyFont="1" applyBorder="1" applyAlignment="1">
      <alignment horizontal="center" vertical="center" wrapText="1"/>
    </xf>
    <xf numFmtId="0" fontId="9" fillId="0" borderId="18" xfId="22" applyFont="1" applyBorder="1" applyAlignment="1">
      <alignment horizontal="center" vertical="center" wrapText="1"/>
    </xf>
    <xf numFmtId="0" fontId="12" fillId="0" borderId="19" xfId="22" applyBorder="1" applyAlignment="1">
      <alignment wrapText="1"/>
    </xf>
    <xf numFmtId="0" fontId="12" fillId="0" borderId="10" xfId="22" applyBorder="1" applyAlignment="1">
      <alignment wrapText="1"/>
    </xf>
    <xf numFmtId="0" fontId="8" fillId="0" borderId="19" xfId="22" applyFont="1" applyBorder="1" applyAlignment="1"/>
    <xf numFmtId="0" fontId="21" fillId="0" borderId="10" xfId="5" applyFont="1" applyFill="1" applyBorder="1" applyAlignment="1" applyProtection="1">
      <alignment horizontal="left" vertical="center"/>
    </xf>
    <xf numFmtId="0" fontId="6" fillId="0" borderId="10" xfId="5" applyFont="1" applyFill="1" applyBorder="1" applyAlignment="1" applyProtection="1">
      <alignment horizontal="left" vertical="center"/>
    </xf>
    <xf numFmtId="0" fontId="21" fillId="0" borderId="11" xfId="5" applyFont="1" applyFill="1" applyBorder="1" applyAlignment="1" applyProtection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10" xfId="5" applyFont="1" applyFill="1" applyBorder="1" applyAlignment="1">
      <alignment horizontal="left" vertical="center"/>
    </xf>
    <xf numFmtId="0" fontId="6" fillId="0" borderId="10" xfId="5" applyFont="1" applyFill="1" applyBorder="1" applyAlignment="1">
      <alignment horizontal="left" vertical="center" wrapText="1"/>
    </xf>
    <xf numFmtId="0" fontId="7" fillId="0" borderId="10" xfId="5" applyFont="1" applyFill="1" applyBorder="1" applyAlignment="1">
      <alignment horizontal="left" vertical="center" wrapText="1"/>
    </xf>
    <xf numFmtId="0" fontId="7" fillId="0" borderId="11" xfId="5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0" xfId="5" applyFont="1" applyBorder="1" applyAlignment="1">
      <alignment horizontal="right"/>
    </xf>
    <xf numFmtId="0" fontId="7" fillId="2" borderId="10" xfId="5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center"/>
    </xf>
    <xf numFmtId="0" fontId="7" fillId="0" borderId="10" xfId="5" applyFont="1" applyFill="1" applyBorder="1" applyAlignment="1">
      <alignment vertical="center" wrapText="1"/>
    </xf>
    <xf numFmtId="0" fontId="6" fillId="3" borderId="10" xfId="5" applyFont="1" applyFill="1" applyBorder="1" applyAlignment="1">
      <alignment horizontal="left" vertical="center" wrapText="1"/>
    </xf>
    <xf numFmtId="0" fontId="70" fillId="0" borderId="0" xfId="9" applyFont="1" applyAlignment="1">
      <alignment horizontal="center" vertical="center" wrapText="1"/>
    </xf>
    <xf numFmtId="0" fontId="71" fillId="0" borderId="0" xfId="9" applyFont="1" applyAlignment="1">
      <alignment horizontal="center" vertical="center" wrapText="1"/>
    </xf>
    <xf numFmtId="0" fontId="71" fillId="0" borderId="0" xfId="8" applyFont="1" applyFill="1" applyAlignment="1">
      <alignment horizontal="center" vertical="center" wrapText="1"/>
    </xf>
    <xf numFmtId="0" fontId="71" fillId="0" borderId="0" xfId="8" applyFont="1" applyAlignment="1">
      <alignment wrapText="1"/>
    </xf>
    <xf numFmtId="0" fontId="9" fillId="2" borderId="17" xfId="23" applyFont="1" applyFill="1" applyBorder="1" applyAlignment="1">
      <alignment horizontal="center" vertical="center"/>
    </xf>
    <xf numFmtId="0" fontId="9" fillId="2" borderId="18" xfId="23" applyFont="1" applyFill="1" applyBorder="1" applyAlignment="1">
      <alignment horizontal="center" vertical="center"/>
    </xf>
    <xf numFmtId="0" fontId="9" fillId="2" borderId="19" xfId="23" applyFont="1" applyFill="1" applyBorder="1" applyAlignment="1">
      <alignment horizontal="center" vertical="center"/>
    </xf>
    <xf numFmtId="0" fontId="9" fillId="0" borderId="19" xfId="23" applyFont="1" applyBorder="1" applyAlignment="1">
      <alignment vertical="center"/>
    </xf>
    <xf numFmtId="3" fontId="9" fillId="0" borderId="10" xfId="23" applyNumberFormat="1" applyFont="1" applyBorder="1" applyAlignment="1"/>
    <xf numFmtId="0" fontId="8" fillId="0" borderId="10" xfId="23" applyBorder="1"/>
    <xf numFmtId="0" fontId="8" fillId="0" borderId="6" xfId="23" applyBorder="1"/>
    <xf numFmtId="3" fontId="8" fillId="0" borderId="10" xfId="23" applyNumberFormat="1" applyFont="1" applyBorder="1" applyAlignment="1">
      <alignment horizontal="right"/>
    </xf>
    <xf numFmtId="0" fontId="9" fillId="0" borderId="22" xfId="23" applyFont="1" applyBorder="1"/>
    <xf numFmtId="0" fontId="9" fillId="0" borderId="23" xfId="23" applyFont="1" applyBorder="1"/>
    <xf numFmtId="0" fontId="8" fillId="0" borderId="21" xfId="23" applyBorder="1"/>
    <xf numFmtId="3" fontId="9" fillId="0" borderId="23" xfId="23" applyNumberFormat="1" applyFont="1" applyBorder="1" applyAlignment="1">
      <alignment horizontal="right"/>
    </xf>
    <xf numFmtId="0" fontId="9" fillId="2" borderId="18" xfId="23" applyFont="1" applyFill="1" applyBorder="1" applyAlignment="1">
      <alignment horizontal="center" vertical="center" wrapText="1"/>
    </xf>
    <xf numFmtId="0" fontId="9" fillId="2" borderId="59" xfId="23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9" fillId="2" borderId="20" xfId="23" applyFont="1" applyFill="1" applyBorder="1" applyAlignment="1">
      <alignment horizontal="center" vertical="center" wrapText="1"/>
    </xf>
    <xf numFmtId="0" fontId="9" fillId="2" borderId="10" xfId="23" applyFont="1" applyFill="1" applyBorder="1" applyAlignment="1">
      <alignment horizontal="center" vertical="center" wrapText="1"/>
    </xf>
    <xf numFmtId="0" fontId="9" fillId="2" borderId="6" xfId="23" applyFont="1" applyFill="1" applyBorder="1" applyAlignment="1">
      <alignment horizontal="center" vertical="center" wrapText="1"/>
    </xf>
    <xf numFmtId="0" fontId="8" fillId="0" borderId="0" xfId="23" applyAlignment="1">
      <alignment horizontal="right"/>
    </xf>
    <xf numFmtId="0" fontId="9" fillId="0" borderId="10" xfId="23" applyFont="1" applyBorder="1"/>
  </cellXfs>
  <cellStyles count="28">
    <cellStyle name="Normál" xfId="0" builtinId="0"/>
    <cellStyle name="Normál 10" xfId="1"/>
    <cellStyle name="Normál 11" xfId="27"/>
    <cellStyle name="Normál 15" xfId="2"/>
    <cellStyle name="Normál 16" xfId="3"/>
    <cellStyle name="Normál 2" xfId="4"/>
    <cellStyle name="Normál 2 2" xfId="5"/>
    <cellStyle name="Normál 2 2 2" xfId="6"/>
    <cellStyle name="Normál 2 3" xfId="7"/>
    <cellStyle name="Normál 2_2013. mellékletek-1" xfId="8"/>
    <cellStyle name="Normál 3" xfId="9"/>
    <cellStyle name="Normál 4" xfId="10"/>
    <cellStyle name="Normál 5" xfId="11"/>
    <cellStyle name="Normál 6" xfId="12"/>
    <cellStyle name="Normál 6 2" xfId="13"/>
    <cellStyle name="Normál 7" xfId="14"/>
    <cellStyle name="Normál 8" xfId="15"/>
    <cellStyle name="Normál 9" xfId="16"/>
    <cellStyle name="Normál_1.a melléklet 7-2005 (II.18) rendelet" xfId="17"/>
    <cellStyle name="Normál_1.b melléklet 7-2005 (II.18) rendelet" xfId="18"/>
    <cellStyle name="Normál_11. sz. melléklet Hitelek 7-2005 (II.18) rendelet" xfId="19"/>
    <cellStyle name="Normál_12. sz. melléklet Többéves kihatás 7-2005 (II.18) rendelet" xfId="20"/>
    <cellStyle name="Normál_13. sz. melléklet Adott támogatás 7-2005 (II.18.) rendelet" xfId="21"/>
    <cellStyle name="Normál_2013. mellékletek-1" xfId="22"/>
    <cellStyle name="Normál_2013. mellékletek-1 2" xfId="23"/>
    <cellStyle name="Normál_2014_ ktv  terv beruházás 2013 01 24 2" xfId="24"/>
    <cellStyle name="Normal_KARSZJ3" xfId="25"/>
    <cellStyle name="Normál_SEGEDLETEK" xfId="2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E39"/>
  <sheetViews>
    <sheetView zoomScaleNormal="100" workbookViewId="0">
      <selection activeCell="C3" sqref="C3:D3"/>
    </sheetView>
  </sheetViews>
  <sheetFormatPr defaultRowHeight="12.75" x14ac:dyDescent="0.2"/>
  <cols>
    <col min="1" max="1" width="4.140625" style="57" customWidth="1"/>
    <col min="2" max="2" width="53.42578125" style="57" customWidth="1"/>
    <col min="3" max="3" width="14.5703125" style="57" customWidth="1"/>
    <col min="4" max="4" width="13.5703125" style="57" customWidth="1"/>
    <col min="5" max="16384" width="9.140625" style="57"/>
  </cols>
  <sheetData>
    <row r="1" spans="1:4" x14ac:dyDescent="0.2">
      <c r="A1" s="56"/>
      <c r="B1" s="611" t="s">
        <v>455</v>
      </c>
      <c r="C1" s="611"/>
    </row>
    <row r="2" spans="1:4" ht="25.5" customHeight="1" thickBot="1" x14ac:dyDescent="0.25">
      <c r="A2" s="56"/>
      <c r="B2" s="612" t="s">
        <v>456</v>
      </c>
      <c r="C2" s="612"/>
      <c r="D2" s="513" t="s">
        <v>155</v>
      </c>
    </row>
    <row r="3" spans="1:4" ht="39.75" customHeight="1" x14ac:dyDescent="0.2">
      <c r="A3" s="58" t="s">
        <v>7</v>
      </c>
      <c r="B3" s="59" t="s">
        <v>156</v>
      </c>
      <c r="C3" s="502" t="s">
        <v>340</v>
      </c>
      <c r="D3" s="501" t="s">
        <v>454</v>
      </c>
    </row>
    <row r="4" spans="1:4" ht="12" customHeight="1" x14ac:dyDescent="0.2">
      <c r="A4" s="546"/>
      <c r="B4" s="60" t="s">
        <v>25</v>
      </c>
      <c r="C4" s="554"/>
      <c r="D4" s="203"/>
    </row>
    <row r="5" spans="1:4" ht="12" customHeight="1" x14ac:dyDescent="0.2">
      <c r="A5" s="61" t="s">
        <v>115</v>
      </c>
      <c r="B5" s="62" t="s">
        <v>9</v>
      </c>
      <c r="C5" s="555">
        <f>SUM(C6:C14)</f>
        <v>4487051</v>
      </c>
      <c r="D5" s="556">
        <f>SUM(D6:D14)</f>
        <v>4643325</v>
      </c>
    </row>
    <row r="6" spans="1:4" ht="12" customHeight="1" x14ac:dyDescent="0.2">
      <c r="A6" s="61"/>
      <c r="B6" s="63" t="s">
        <v>26</v>
      </c>
      <c r="C6" s="557">
        <f>'5.1 Önkormányzat bevétele (2)'!C12</f>
        <v>875260</v>
      </c>
      <c r="D6" s="558">
        <f>'5.1 Önkormányzat bevétele (2)'!D12</f>
        <v>894375</v>
      </c>
    </row>
    <row r="7" spans="1:4" ht="12" customHeight="1" x14ac:dyDescent="0.2">
      <c r="A7" s="608"/>
      <c r="B7" s="63" t="s">
        <v>28</v>
      </c>
      <c r="C7" s="193">
        <f>'5.1 Önkormányzat bevétele (2)'!C14</f>
        <v>68118</v>
      </c>
      <c r="D7" s="559">
        <f>'5.1 Önkormányzat bevétele (2)'!D14</f>
        <v>102954</v>
      </c>
    </row>
    <row r="8" spans="1:4" ht="12" customHeight="1" x14ac:dyDescent="0.2">
      <c r="A8" s="608"/>
      <c r="B8" s="63" t="s">
        <v>27</v>
      </c>
      <c r="C8" s="193">
        <f>'5.1 Önkormányzat bevétele (2)'!C16</f>
        <v>2501790</v>
      </c>
      <c r="D8" s="559">
        <f>'5.1 Önkormányzat bevétele (2)'!D16</f>
        <v>2501790</v>
      </c>
    </row>
    <row r="9" spans="1:4" ht="12" customHeight="1" x14ac:dyDescent="0.2">
      <c r="A9" s="608"/>
      <c r="B9" s="63" t="s">
        <v>29</v>
      </c>
      <c r="C9" s="193">
        <f>'5.1 Önkormányzat bevétele (2)'!C23</f>
        <v>732000</v>
      </c>
      <c r="D9" s="559">
        <f>'5.1 Önkormányzat bevétele (2)'!D23</f>
        <v>732383</v>
      </c>
    </row>
    <row r="10" spans="1:4" ht="12" customHeight="1" x14ac:dyDescent="0.2">
      <c r="A10" s="608"/>
      <c r="B10" s="63" t="s">
        <v>30</v>
      </c>
      <c r="C10" s="193">
        <f>'5.1 Önkormányzat bevétele (2)'!C34</f>
        <v>147500</v>
      </c>
      <c r="D10" s="559">
        <f>'5.1 Önkormányzat bevétele (2)'!D34</f>
        <v>147500</v>
      </c>
    </row>
    <row r="11" spans="1:4" ht="12" customHeight="1" x14ac:dyDescent="0.2">
      <c r="A11" s="608"/>
      <c r="B11" s="63" t="s">
        <v>31</v>
      </c>
      <c r="C11" s="193">
        <f>'5.1 Önkormányzat bevétele (2)'!C36</f>
        <v>75883</v>
      </c>
      <c r="D11" s="559">
        <f>'5.1 Önkormányzat bevétele (2)'!D36</f>
        <v>75883</v>
      </c>
    </row>
    <row r="12" spans="1:4" ht="12" customHeight="1" x14ac:dyDescent="0.2">
      <c r="A12" s="608"/>
      <c r="B12" s="63" t="s">
        <v>32</v>
      </c>
      <c r="C12" s="193">
        <f>'5.1 Önkormányzat bevétele (2)'!C39</f>
        <v>1500</v>
      </c>
      <c r="D12" s="559">
        <f>'5.1 Önkormányzat bevétele (2)'!D39</f>
        <v>2000</v>
      </c>
    </row>
    <row r="13" spans="1:4" ht="12" customHeight="1" x14ac:dyDescent="0.2">
      <c r="A13" s="608"/>
      <c r="B13" s="63" t="s">
        <v>33</v>
      </c>
      <c r="C13" s="193">
        <f>'5.1 Önkormányzat bevétele (2)'!C42</f>
        <v>7000</v>
      </c>
      <c r="D13" s="559">
        <f>'5.1 Önkormányzat bevétele (2)'!D42</f>
        <v>9000</v>
      </c>
    </row>
    <row r="14" spans="1:4" ht="12" customHeight="1" x14ac:dyDescent="0.2">
      <c r="A14" s="608"/>
      <c r="B14" s="71" t="s">
        <v>309</v>
      </c>
      <c r="C14" s="193">
        <f>'5.1 Önkormányzat bevétele (2)'!C46</f>
        <v>78000</v>
      </c>
      <c r="D14" s="559">
        <f>'5.1 Önkormányzat bevétele (2)'!D46</f>
        <v>177440</v>
      </c>
    </row>
    <row r="15" spans="1:4" ht="12" customHeight="1" x14ac:dyDescent="0.2">
      <c r="A15" s="61" t="s">
        <v>116</v>
      </c>
      <c r="B15" s="62" t="s">
        <v>200</v>
      </c>
      <c r="C15" s="560">
        <f>C16+C18+C17+C19</f>
        <v>34892</v>
      </c>
      <c r="D15" s="561">
        <f>D16+D18+D17+D19</f>
        <v>36004</v>
      </c>
    </row>
    <row r="16" spans="1:4" ht="12" customHeight="1" x14ac:dyDescent="0.2">
      <c r="A16" s="608"/>
      <c r="B16" s="63" t="s">
        <v>34</v>
      </c>
      <c r="C16" s="562">
        <f>'1.tájékoztató kimutatás (2)'!C5</f>
        <v>3400</v>
      </c>
      <c r="D16" s="563">
        <f>'1.tájékoztató kimutatás (2)'!D5</f>
        <v>3400</v>
      </c>
    </row>
    <row r="17" spans="1:5" ht="12" customHeight="1" x14ac:dyDescent="0.2">
      <c r="A17" s="609"/>
      <c r="B17" s="63" t="s">
        <v>29</v>
      </c>
      <c r="C17" s="562">
        <f>'1.tájékoztató kimutatás (2)'!C6</f>
        <v>400</v>
      </c>
      <c r="D17" s="563">
        <f>'1.tájékoztató kimutatás (2)'!D6</f>
        <v>400</v>
      </c>
    </row>
    <row r="18" spans="1:5" ht="12" customHeight="1" x14ac:dyDescent="0.2">
      <c r="A18" s="609"/>
      <c r="B18" s="71" t="s">
        <v>309</v>
      </c>
      <c r="C18" s="562">
        <v>1260</v>
      </c>
      <c r="D18" s="563">
        <v>2372</v>
      </c>
    </row>
    <row r="19" spans="1:5" ht="12" customHeight="1" x14ac:dyDescent="0.2">
      <c r="A19" s="564"/>
      <c r="B19" s="63" t="s">
        <v>27</v>
      </c>
      <c r="C19" s="562">
        <v>29832</v>
      </c>
      <c r="D19" s="553">
        <v>29832</v>
      </c>
    </row>
    <row r="20" spans="1:5" ht="12" customHeight="1" x14ac:dyDescent="0.2">
      <c r="A20" s="61" t="s">
        <v>117</v>
      </c>
      <c r="B20" s="62" t="s">
        <v>16</v>
      </c>
      <c r="C20" s="565">
        <f>C21+C22+C23</f>
        <v>166482</v>
      </c>
      <c r="D20" s="566">
        <f>D21+D22+D23</f>
        <v>173782</v>
      </c>
    </row>
    <row r="21" spans="1:5" ht="12" customHeight="1" x14ac:dyDescent="0.2">
      <c r="A21" s="608" t="s">
        <v>17</v>
      </c>
      <c r="B21" s="63" t="s">
        <v>34</v>
      </c>
      <c r="C21" s="562">
        <f>'3.Intézményi bevételek (2)'!B11</f>
        <v>166482</v>
      </c>
      <c r="D21" s="563">
        <f>'3.Intézményi bevételek (2)'!C11</f>
        <v>166482</v>
      </c>
    </row>
    <row r="22" spans="1:5" ht="12" customHeight="1" x14ac:dyDescent="0.2">
      <c r="A22" s="608"/>
      <c r="B22" s="63" t="s">
        <v>28</v>
      </c>
      <c r="C22" s="562">
        <f>'3.Intézményi bevételek (2)'!I11</f>
        <v>0</v>
      </c>
      <c r="D22" s="563">
        <f>'3.Intézményi bevételek (2)'!J11</f>
        <v>0</v>
      </c>
    </row>
    <row r="23" spans="1:5" ht="12" customHeight="1" x14ac:dyDescent="0.2">
      <c r="A23" s="608"/>
      <c r="B23" s="71" t="s">
        <v>309</v>
      </c>
      <c r="C23" s="562">
        <f>'3.Intézményi bevételek (2)'!I22</f>
        <v>0</v>
      </c>
      <c r="D23" s="563">
        <f>'3.Intézményi bevételek (2)'!J22</f>
        <v>7300</v>
      </c>
    </row>
    <row r="24" spans="1:5" ht="12" customHeight="1" x14ac:dyDescent="0.2">
      <c r="A24" s="64"/>
      <c r="B24" s="65" t="s">
        <v>35</v>
      </c>
      <c r="C24" s="567">
        <f>C20+C15+C5</f>
        <v>4688425</v>
      </c>
      <c r="D24" s="568">
        <f>D20+D15+D5</f>
        <v>4853111</v>
      </c>
    </row>
    <row r="25" spans="1:5" ht="12" customHeight="1" x14ac:dyDescent="0.2">
      <c r="A25" s="608"/>
      <c r="B25" s="63" t="s">
        <v>26</v>
      </c>
      <c r="C25" s="193">
        <f>C6</f>
        <v>875260</v>
      </c>
      <c r="D25" s="559">
        <f>D6</f>
        <v>894375</v>
      </c>
    </row>
    <row r="26" spans="1:5" ht="12" customHeight="1" x14ac:dyDescent="0.2">
      <c r="A26" s="609"/>
      <c r="B26" s="63" t="s">
        <v>28</v>
      </c>
      <c r="C26" s="193">
        <f>C7+C22</f>
        <v>68118</v>
      </c>
      <c r="D26" s="559">
        <f>D7+D22</f>
        <v>102954</v>
      </c>
      <c r="E26" s="66"/>
    </row>
    <row r="27" spans="1:5" ht="12" customHeight="1" x14ac:dyDescent="0.2">
      <c r="A27" s="609"/>
      <c r="B27" s="63" t="s">
        <v>27</v>
      </c>
      <c r="C27" s="193">
        <f>C8+C19</f>
        <v>2531622</v>
      </c>
      <c r="D27" s="559">
        <f>D8+D19</f>
        <v>2531622</v>
      </c>
      <c r="E27" s="66"/>
    </row>
    <row r="28" spans="1:5" ht="12" customHeight="1" x14ac:dyDescent="0.2">
      <c r="A28" s="609"/>
      <c r="B28" s="63" t="s">
        <v>29</v>
      </c>
      <c r="C28" s="193">
        <f>C9+C17</f>
        <v>732400</v>
      </c>
      <c r="D28" s="559">
        <f>D9+D17</f>
        <v>732783</v>
      </c>
      <c r="E28" s="66"/>
    </row>
    <row r="29" spans="1:5" ht="12" customHeight="1" x14ac:dyDescent="0.2">
      <c r="A29" s="609"/>
      <c r="B29" s="63" t="s">
        <v>30</v>
      </c>
      <c r="C29" s="193">
        <f>C10+C16+C21</f>
        <v>317382</v>
      </c>
      <c r="D29" s="559">
        <f>D10+D16+D21</f>
        <v>317382</v>
      </c>
      <c r="E29" s="66"/>
    </row>
    <row r="30" spans="1:5" ht="12" customHeight="1" x14ac:dyDescent="0.2">
      <c r="A30" s="609"/>
      <c r="B30" s="63" t="s">
        <v>31</v>
      </c>
      <c r="C30" s="193">
        <f t="shared" ref="C30:D32" si="0">C11</f>
        <v>75883</v>
      </c>
      <c r="D30" s="559">
        <f t="shared" si="0"/>
        <v>75883</v>
      </c>
      <c r="E30" s="66"/>
    </row>
    <row r="31" spans="1:5" ht="12" customHeight="1" x14ac:dyDescent="0.2">
      <c r="A31" s="609"/>
      <c r="B31" s="63" t="s">
        <v>32</v>
      </c>
      <c r="C31" s="193">
        <f t="shared" si="0"/>
        <v>1500</v>
      </c>
      <c r="D31" s="559">
        <f t="shared" si="0"/>
        <v>2000</v>
      </c>
      <c r="E31" s="66"/>
    </row>
    <row r="32" spans="1:5" ht="12" customHeight="1" x14ac:dyDescent="0.2">
      <c r="A32" s="609"/>
      <c r="B32" s="63" t="s">
        <v>33</v>
      </c>
      <c r="C32" s="193">
        <f t="shared" si="0"/>
        <v>7000</v>
      </c>
      <c r="D32" s="559">
        <f t="shared" si="0"/>
        <v>9000</v>
      </c>
      <c r="E32" s="66"/>
    </row>
    <row r="33" spans="1:5" ht="12" customHeight="1" thickBot="1" x14ac:dyDescent="0.25">
      <c r="A33" s="610"/>
      <c r="B33" s="424" t="s">
        <v>309</v>
      </c>
      <c r="C33" s="569">
        <f>C14+C23+C18</f>
        <v>79260</v>
      </c>
      <c r="D33" s="570">
        <f>D14+D23+D18</f>
        <v>187112</v>
      </c>
      <c r="E33" s="66"/>
    </row>
    <row r="34" spans="1:5" x14ac:dyDescent="0.2">
      <c r="A34" s="68"/>
      <c r="B34" s="68"/>
      <c r="C34" s="69" t="s">
        <v>307</v>
      </c>
    </row>
    <row r="35" spans="1:5" x14ac:dyDescent="0.2">
      <c r="C35" s="70"/>
    </row>
    <row r="36" spans="1:5" x14ac:dyDescent="0.2">
      <c r="C36" s="70"/>
    </row>
    <row r="37" spans="1:5" x14ac:dyDescent="0.2">
      <c r="C37" s="70"/>
    </row>
    <row r="38" spans="1:5" x14ac:dyDescent="0.2">
      <c r="C38" s="66"/>
    </row>
    <row r="39" spans="1:5" x14ac:dyDescent="0.2">
      <c r="C39" s="66"/>
    </row>
  </sheetData>
  <mergeCells count="6">
    <mergeCell ref="A25:A33"/>
    <mergeCell ref="B1:C1"/>
    <mergeCell ref="B2:C2"/>
    <mergeCell ref="A21:A23"/>
    <mergeCell ref="A7:A14"/>
    <mergeCell ref="A16:A18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J70"/>
  <sheetViews>
    <sheetView zoomScaleNormal="100" workbookViewId="0">
      <selection activeCell="G12" sqref="G12"/>
    </sheetView>
  </sheetViews>
  <sheetFormatPr defaultColWidth="8" defaultRowHeight="12.75" x14ac:dyDescent="0.2"/>
  <cols>
    <col min="1" max="1" width="22.85546875" style="96" customWidth="1"/>
    <col min="2" max="3" width="14.5703125" style="77" customWidth="1"/>
    <col min="4" max="4" width="19.42578125" style="77" customWidth="1"/>
    <col min="5" max="5" width="14.7109375" style="77" customWidth="1"/>
    <col min="6" max="6" width="15.85546875" style="77" customWidth="1"/>
    <col min="7" max="7" width="24.42578125" style="77" customWidth="1"/>
    <col min="8" max="10" width="11" style="77" customWidth="1"/>
    <col min="11" max="16384" width="8" style="77"/>
  </cols>
  <sheetData>
    <row r="1" spans="1:10" ht="15.75" x14ac:dyDescent="0.2">
      <c r="A1" s="657" t="s">
        <v>469</v>
      </c>
      <c r="B1" s="658"/>
      <c r="C1" s="658"/>
      <c r="D1" s="658"/>
      <c r="E1" s="658"/>
      <c r="F1" s="75"/>
      <c r="G1" s="76"/>
      <c r="J1" s="78"/>
    </row>
    <row r="2" spans="1:10" ht="33" customHeight="1" x14ac:dyDescent="0.2">
      <c r="A2" s="657" t="s">
        <v>344</v>
      </c>
      <c r="B2" s="658"/>
      <c r="C2" s="658"/>
      <c r="D2" s="658"/>
      <c r="E2" s="658"/>
      <c r="F2" s="75"/>
      <c r="G2" s="76"/>
      <c r="J2" s="78"/>
    </row>
    <row r="3" spans="1:10" ht="33" customHeight="1" thickBot="1" x14ac:dyDescent="0.25">
      <c r="A3" s="74"/>
      <c r="B3" s="72"/>
      <c r="C3" s="499"/>
      <c r="D3" s="72"/>
      <c r="F3" s="72" t="s">
        <v>155</v>
      </c>
      <c r="G3" s="76"/>
      <c r="J3" s="78"/>
    </row>
    <row r="4" spans="1:10" ht="28.5" customHeight="1" x14ac:dyDescent="0.2">
      <c r="A4" s="659" t="s">
        <v>25</v>
      </c>
      <c r="B4" s="660"/>
      <c r="C4" s="661"/>
      <c r="D4" s="660" t="s">
        <v>8</v>
      </c>
      <c r="E4" s="660"/>
      <c r="F4" s="662"/>
      <c r="G4" s="76"/>
      <c r="J4" s="78"/>
    </row>
    <row r="5" spans="1:10" ht="46.5" customHeight="1" x14ac:dyDescent="0.2">
      <c r="A5" s="79" t="s">
        <v>118</v>
      </c>
      <c r="B5" s="585" t="s">
        <v>335</v>
      </c>
      <c r="C5" s="585" t="s">
        <v>470</v>
      </c>
      <c r="D5" s="80" t="s">
        <v>118</v>
      </c>
      <c r="E5" s="585" t="s">
        <v>335</v>
      </c>
      <c r="F5" s="516" t="s">
        <v>470</v>
      </c>
    </row>
    <row r="6" spans="1:10" s="81" customFormat="1" ht="24.95" customHeight="1" x14ac:dyDescent="0.2">
      <c r="A6" s="192" t="s">
        <v>98</v>
      </c>
      <c r="B6" s="438">
        <f>'1. ÖSSZES bevétel (2)'!C6</f>
        <v>875260</v>
      </c>
      <c r="C6" s="438">
        <f>'1. ÖSSZES bevétel (2)'!D6</f>
        <v>894375</v>
      </c>
      <c r="D6" s="63" t="s">
        <v>206</v>
      </c>
      <c r="E6" s="439">
        <f>'2. ÖSSZES kiadások'!C27</f>
        <v>477670</v>
      </c>
      <c r="F6" s="599">
        <f>'2. ÖSSZES kiadások'!D27</f>
        <v>481385</v>
      </c>
    </row>
    <row r="7" spans="1:10" ht="24.95" customHeight="1" x14ac:dyDescent="0.2">
      <c r="A7" s="192" t="s">
        <v>187</v>
      </c>
      <c r="B7" s="439">
        <f>'1. ÖSSZES bevétel (2)'!C26</f>
        <v>68118</v>
      </c>
      <c r="C7" s="439">
        <f>'1. ÖSSZES bevétel (2)'!D26</f>
        <v>102954</v>
      </c>
      <c r="D7" s="63" t="s">
        <v>42</v>
      </c>
      <c r="E7" s="82">
        <f>'2. ÖSSZES kiadások'!C28</f>
        <v>110171</v>
      </c>
      <c r="F7" s="600">
        <f>'2. ÖSSZES kiadások'!D28</f>
        <v>110989</v>
      </c>
    </row>
    <row r="8" spans="1:10" ht="24.95" customHeight="1" x14ac:dyDescent="0.2">
      <c r="A8" s="192" t="s">
        <v>99</v>
      </c>
      <c r="B8" s="439">
        <f>'1. ÖSSZES bevétel (2)'!C28</f>
        <v>732400</v>
      </c>
      <c r="C8" s="439">
        <f>'1. ÖSSZES bevétel (2)'!D28</f>
        <v>732783</v>
      </c>
      <c r="D8" s="63" t="s">
        <v>208</v>
      </c>
      <c r="E8" s="82">
        <f>'2. ÖSSZES kiadások'!C29</f>
        <v>679219</v>
      </c>
      <c r="F8" s="600">
        <f>'2. ÖSSZES kiadások'!D29</f>
        <v>725086</v>
      </c>
    </row>
    <row r="9" spans="1:10" ht="24.95" customHeight="1" x14ac:dyDescent="0.2">
      <c r="A9" s="192" t="s">
        <v>191</v>
      </c>
      <c r="B9" s="439">
        <f>'1. ÖSSZES bevétel (2)'!C29</f>
        <v>317382</v>
      </c>
      <c r="C9" s="439">
        <f>'1. ÖSSZES bevétel (2)'!D29</f>
        <v>317382</v>
      </c>
      <c r="D9" s="63" t="s">
        <v>104</v>
      </c>
      <c r="E9" s="82">
        <f>'2. ÖSSZES kiadások'!C30</f>
        <v>31500</v>
      </c>
      <c r="F9" s="600">
        <f>'2. ÖSSZES kiadások'!D30</f>
        <v>31500</v>
      </c>
    </row>
    <row r="10" spans="1:10" ht="24.95" customHeight="1" x14ac:dyDescent="0.2">
      <c r="A10" s="192" t="s">
        <v>100</v>
      </c>
      <c r="B10" s="439">
        <f>'1. ÖSSZES bevétel (2)'!C31</f>
        <v>1500</v>
      </c>
      <c r="C10" s="439">
        <f>'1. ÖSSZES bevétel (2)'!D31</f>
        <v>2000</v>
      </c>
      <c r="D10" s="63" t="s">
        <v>105</v>
      </c>
      <c r="E10" s="82">
        <f>'2. ÖSSZES kiadások'!C31</f>
        <v>621366</v>
      </c>
      <c r="F10" s="600">
        <f>'2. ÖSSZES kiadások'!D31</f>
        <v>623652</v>
      </c>
    </row>
    <row r="11" spans="1:10" ht="31.5" customHeight="1" x14ac:dyDescent="0.2">
      <c r="A11" s="194" t="s">
        <v>97</v>
      </c>
      <c r="B11" s="82">
        <f>'3.Intézményi bevételek (2)'!I24+'5.1 Önkormányzat bevétele (2)'!C45-'9.2.mell felhalm mérleg'!B9</f>
        <v>43186</v>
      </c>
      <c r="C11" s="82">
        <f>'3.Intézményi bevételek (2)'!J24+'5.1 Önkormányzat bevétele (2)'!D45-'9.2.mell felhalm mérleg'!C9</f>
        <v>51038</v>
      </c>
      <c r="D11" s="83" t="s">
        <v>310</v>
      </c>
      <c r="E11" s="82">
        <v>23568</v>
      </c>
      <c r="F11" s="600">
        <v>23568</v>
      </c>
    </row>
    <row r="12" spans="1:10" ht="29.25" customHeight="1" x14ac:dyDescent="0.2">
      <c r="A12" s="194" t="s">
        <v>515</v>
      </c>
      <c r="B12" s="82"/>
      <c r="C12" s="82">
        <v>100000</v>
      </c>
      <c r="D12" s="86" t="s">
        <v>515</v>
      </c>
      <c r="E12" s="82"/>
      <c r="F12" s="517">
        <v>100000</v>
      </c>
    </row>
    <row r="13" spans="1:10" ht="50.25" customHeight="1" x14ac:dyDescent="0.2">
      <c r="A13" s="84"/>
      <c r="B13" s="86"/>
      <c r="C13" s="86"/>
      <c r="D13" s="83"/>
      <c r="E13" s="82"/>
      <c r="F13" s="517"/>
    </row>
    <row r="14" spans="1:10" ht="24.95" customHeight="1" x14ac:dyDescent="0.2">
      <c r="A14" s="85"/>
      <c r="B14" s="87"/>
      <c r="C14" s="87"/>
      <c r="D14" s="83"/>
      <c r="E14" s="82"/>
      <c r="F14" s="517"/>
    </row>
    <row r="15" spans="1:10" ht="24.95" customHeight="1" x14ac:dyDescent="0.2">
      <c r="A15" s="84"/>
      <c r="B15" s="87"/>
      <c r="C15" s="87"/>
      <c r="D15" s="83"/>
      <c r="E15" s="82"/>
      <c r="F15" s="517"/>
    </row>
    <row r="16" spans="1:10" ht="24.95" customHeight="1" x14ac:dyDescent="0.2">
      <c r="A16" s="84"/>
      <c r="B16" s="87"/>
      <c r="C16" s="87"/>
      <c r="D16" s="88"/>
      <c r="E16" s="82"/>
      <c r="F16" s="517"/>
    </row>
    <row r="17" spans="1:7" ht="24.95" customHeight="1" x14ac:dyDescent="0.2">
      <c r="A17" s="84"/>
      <c r="B17" s="87"/>
      <c r="C17" s="87"/>
      <c r="D17" s="88"/>
      <c r="E17" s="87"/>
      <c r="F17" s="517"/>
    </row>
    <row r="18" spans="1:7" ht="18" customHeight="1" x14ac:dyDescent="0.2">
      <c r="A18" s="84"/>
      <c r="B18" s="87"/>
      <c r="C18" s="87"/>
      <c r="D18" s="88"/>
      <c r="E18" s="87"/>
      <c r="F18" s="517"/>
    </row>
    <row r="19" spans="1:7" ht="18" customHeight="1" x14ac:dyDescent="0.2">
      <c r="A19" s="84"/>
      <c r="B19" s="87"/>
      <c r="C19" s="87"/>
      <c r="D19" s="88"/>
      <c r="E19" s="87"/>
      <c r="F19" s="517"/>
    </row>
    <row r="20" spans="1:7" ht="18" customHeight="1" x14ac:dyDescent="0.2">
      <c r="A20" s="89" t="s">
        <v>43</v>
      </c>
      <c r="B20" s="90">
        <f>SUM(B6:B19)</f>
        <v>2037846</v>
      </c>
      <c r="C20" s="90">
        <f>SUM(C6:C19)</f>
        <v>2200532</v>
      </c>
      <c r="D20" s="91" t="s">
        <v>43</v>
      </c>
      <c r="E20" s="91">
        <f>SUM(E6:E19)</f>
        <v>1943494</v>
      </c>
      <c r="F20" s="601">
        <f>SUM(F6:F19)</f>
        <v>2096180</v>
      </c>
    </row>
    <row r="21" spans="1:7" ht="18" customHeight="1" thickBot="1" x14ac:dyDescent="0.25">
      <c r="A21" s="92" t="s">
        <v>44</v>
      </c>
      <c r="B21" s="93" t="str">
        <f>IF(((E20-B20)&gt;0),E20-B20,"----")</f>
        <v>----</v>
      </c>
      <c r="C21" s="93"/>
      <c r="D21" s="94" t="s">
        <v>45</v>
      </c>
      <c r="E21" s="602">
        <f>IF(((B20-E20)&gt;0),B20-E20,"----")</f>
        <v>94352</v>
      </c>
      <c r="F21" s="518">
        <v>104352</v>
      </c>
    </row>
    <row r="22" spans="1:7" ht="18" customHeight="1" x14ac:dyDescent="0.2">
      <c r="A22" s="95"/>
      <c r="B22" s="76"/>
      <c r="C22" s="76"/>
      <c r="D22" s="76"/>
      <c r="E22" s="76"/>
      <c r="F22" s="76"/>
      <c r="G22" s="76"/>
    </row>
    <row r="23" spans="1:7" x14ac:dyDescent="0.2">
      <c r="A23" s="95"/>
      <c r="B23" s="76"/>
      <c r="C23" s="76"/>
      <c r="D23" s="76"/>
      <c r="E23" s="76"/>
      <c r="F23" s="76"/>
      <c r="G23" s="76"/>
    </row>
    <row r="24" spans="1:7" x14ac:dyDescent="0.2">
      <c r="A24" s="95"/>
      <c r="B24" s="76"/>
      <c r="C24" s="76"/>
      <c r="D24" s="76"/>
      <c r="E24" s="76"/>
      <c r="F24" s="76"/>
      <c r="G24" s="76"/>
    </row>
    <row r="25" spans="1:7" x14ac:dyDescent="0.2">
      <c r="A25" s="95"/>
      <c r="B25" s="76"/>
      <c r="C25" s="76"/>
      <c r="D25" s="76"/>
      <c r="E25" s="76"/>
      <c r="F25" s="76"/>
      <c r="G25" s="76"/>
    </row>
    <row r="26" spans="1:7" x14ac:dyDescent="0.2">
      <c r="A26" s="186"/>
      <c r="B26" s="187"/>
      <c r="C26" s="187"/>
      <c r="D26" s="187"/>
      <c r="E26" s="187"/>
      <c r="F26" s="76"/>
      <c r="G26" s="76"/>
    </row>
    <row r="27" spans="1:7" x14ac:dyDescent="0.2">
      <c r="A27" s="186"/>
      <c r="B27" s="187"/>
      <c r="C27" s="187"/>
      <c r="D27" s="187"/>
      <c r="E27" s="76"/>
      <c r="F27" s="76"/>
      <c r="G27" s="76"/>
    </row>
    <row r="28" spans="1:7" x14ac:dyDescent="0.2">
      <c r="A28" s="186"/>
      <c r="B28" s="187"/>
      <c r="C28" s="187"/>
      <c r="D28" s="187"/>
      <c r="E28" s="76"/>
      <c r="F28" s="76"/>
      <c r="G28" s="76"/>
    </row>
    <row r="29" spans="1:7" x14ac:dyDescent="0.2">
      <c r="A29" s="186"/>
      <c r="B29" s="187">
        <f>B24-B26</f>
        <v>0</v>
      </c>
      <c r="C29" s="187"/>
      <c r="D29" s="187"/>
      <c r="E29" s="187">
        <f>E24-E26</f>
        <v>0</v>
      </c>
      <c r="F29" s="76"/>
      <c r="G29" s="76"/>
    </row>
    <row r="30" spans="1:7" x14ac:dyDescent="0.2">
      <c r="A30" s="186"/>
      <c r="B30" s="187"/>
      <c r="C30" s="187"/>
      <c r="D30" s="187"/>
      <c r="E30" s="187"/>
      <c r="F30" s="76"/>
      <c r="G30" s="76"/>
    </row>
    <row r="31" spans="1:7" x14ac:dyDescent="0.2">
      <c r="A31" s="186"/>
      <c r="B31" s="187"/>
      <c r="C31" s="187"/>
      <c r="D31" s="187"/>
      <c r="E31" s="76"/>
      <c r="F31" s="76"/>
      <c r="G31" s="76"/>
    </row>
    <row r="32" spans="1:7" x14ac:dyDescent="0.2">
      <c r="A32" s="186"/>
      <c r="B32" s="187"/>
      <c r="C32" s="187"/>
      <c r="D32" s="187"/>
      <c r="E32" s="76"/>
      <c r="F32" s="76"/>
      <c r="G32" s="76"/>
    </row>
    <row r="33" spans="1:7" x14ac:dyDescent="0.2">
      <c r="A33" s="186"/>
      <c r="B33" s="187"/>
      <c r="C33" s="187"/>
      <c r="D33" s="187"/>
      <c r="E33" s="187"/>
      <c r="F33" s="76"/>
      <c r="G33" s="76"/>
    </row>
    <row r="34" spans="1:7" x14ac:dyDescent="0.2">
      <c r="A34" s="95"/>
      <c r="B34" s="76"/>
      <c r="C34" s="76"/>
      <c r="D34" s="76"/>
      <c r="E34" s="76"/>
      <c r="F34" s="76"/>
      <c r="G34" s="76"/>
    </row>
    <row r="35" spans="1:7" x14ac:dyDescent="0.2">
      <c r="A35" s="95"/>
      <c r="B35" s="76"/>
      <c r="C35" s="76"/>
      <c r="D35" s="76"/>
      <c r="E35" s="76"/>
      <c r="F35" s="76"/>
      <c r="G35" s="76"/>
    </row>
    <row r="36" spans="1:7" x14ac:dyDescent="0.2">
      <c r="A36" s="95"/>
      <c r="B36" s="76"/>
      <c r="C36" s="76"/>
      <c r="D36" s="76"/>
      <c r="E36" s="76"/>
      <c r="F36" s="76"/>
      <c r="G36" s="76"/>
    </row>
    <row r="37" spans="1:7" x14ac:dyDescent="0.2">
      <c r="A37" s="95"/>
      <c r="B37" s="76"/>
      <c r="C37" s="76"/>
      <c r="D37" s="76"/>
      <c r="E37" s="76"/>
      <c r="F37" s="76"/>
      <c r="G37" s="76"/>
    </row>
    <row r="38" spans="1:7" x14ac:dyDescent="0.2">
      <c r="A38" s="95"/>
      <c r="B38" s="76"/>
      <c r="C38" s="76"/>
      <c r="D38" s="76"/>
      <c r="E38" s="76"/>
      <c r="F38" s="76"/>
      <c r="G38" s="76"/>
    </row>
    <row r="39" spans="1:7" x14ac:dyDescent="0.2">
      <c r="A39" s="95"/>
      <c r="B39" s="76"/>
      <c r="C39" s="76"/>
      <c r="D39" s="76"/>
      <c r="E39" s="76"/>
      <c r="F39" s="76"/>
      <c r="G39" s="76"/>
    </row>
    <row r="40" spans="1:7" x14ac:dyDescent="0.2">
      <c r="A40" s="95"/>
      <c r="B40" s="76"/>
      <c r="C40" s="76"/>
      <c r="D40" s="76"/>
      <c r="E40" s="76"/>
      <c r="F40" s="76"/>
      <c r="G40" s="76"/>
    </row>
    <row r="41" spans="1:7" x14ac:dyDescent="0.2">
      <c r="A41" s="95"/>
      <c r="B41" s="76"/>
      <c r="C41" s="76"/>
      <c r="D41" s="76"/>
      <c r="E41" s="76"/>
      <c r="F41" s="76"/>
      <c r="G41" s="76"/>
    </row>
    <row r="42" spans="1:7" x14ac:dyDescent="0.2">
      <c r="A42" s="95"/>
      <c r="B42" s="76"/>
      <c r="C42" s="76"/>
      <c r="D42" s="76"/>
      <c r="E42" s="76"/>
      <c r="F42" s="76"/>
      <c r="G42" s="76"/>
    </row>
    <row r="43" spans="1:7" x14ac:dyDescent="0.2">
      <c r="A43" s="95"/>
      <c r="B43" s="76"/>
      <c r="C43" s="76"/>
      <c r="D43" s="76"/>
      <c r="E43" s="76"/>
      <c r="F43" s="76"/>
      <c r="G43" s="76"/>
    </row>
    <row r="44" spans="1:7" x14ac:dyDescent="0.2">
      <c r="A44" s="95"/>
      <c r="B44" s="76"/>
      <c r="C44" s="76"/>
      <c r="D44" s="76"/>
      <c r="E44" s="76"/>
      <c r="F44" s="76"/>
      <c r="G44" s="76"/>
    </row>
    <row r="45" spans="1:7" x14ac:dyDescent="0.2">
      <c r="A45" s="95"/>
      <c r="B45" s="76"/>
      <c r="C45" s="76"/>
      <c r="D45" s="76"/>
      <c r="E45" s="76"/>
      <c r="F45" s="76"/>
      <c r="G45" s="76"/>
    </row>
    <row r="46" spans="1:7" x14ac:dyDescent="0.2">
      <c r="A46" s="95"/>
      <c r="B46" s="76"/>
      <c r="C46" s="76"/>
      <c r="D46" s="76"/>
      <c r="E46" s="76"/>
      <c r="F46" s="76"/>
      <c r="G46" s="76"/>
    </row>
    <row r="47" spans="1:7" x14ac:dyDescent="0.2">
      <c r="A47" s="95"/>
      <c r="B47" s="76"/>
      <c r="C47" s="76"/>
      <c r="D47" s="76"/>
      <c r="E47" s="76"/>
      <c r="F47" s="76"/>
      <c r="G47" s="76"/>
    </row>
    <row r="48" spans="1:7" x14ac:dyDescent="0.2">
      <c r="A48" s="95"/>
      <c r="B48" s="76"/>
      <c r="C48" s="76"/>
      <c r="D48" s="76"/>
      <c r="E48" s="76"/>
      <c r="F48" s="76"/>
      <c r="G48" s="76"/>
    </row>
    <row r="49" spans="1:7" x14ac:dyDescent="0.2">
      <c r="A49" s="95"/>
      <c r="B49" s="76"/>
      <c r="C49" s="76"/>
      <c r="D49" s="76"/>
      <c r="E49" s="76"/>
      <c r="F49" s="76"/>
      <c r="G49" s="76"/>
    </row>
    <row r="50" spans="1:7" x14ac:dyDescent="0.2">
      <c r="A50" s="95"/>
      <c r="B50" s="76"/>
      <c r="C50" s="76"/>
      <c r="D50" s="76"/>
      <c r="E50" s="76"/>
      <c r="F50" s="76"/>
      <c r="G50" s="76"/>
    </row>
    <row r="51" spans="1:7" x14ac:dyDescent="0.2">
      <c r="A51" s="95"/>
      <c r="B51" s="76"/>
      <c r="C51" s="76"/>
      <c r="D51" s="76"/>
      <c r="E51" s="76"/>
      <c r="F51" s="76"/>
      <c r="G51" s="76"/>
    </row>
    <row r="52" spans="1:7" x14ac:dyDescent="0.2">
      <c r="A52" s="95"/>
      <c r="B52" s="76"/>
      <c r="C52" s="76"/>
      <c r="D52" s="76"/>
      <c r="E52" s="76"/>
      <c r="F52" s="76"/>
      <c r="G52" s="76"/>
    </row>
    <row r="53" spans="1:7" x14ac:dyDescent="0.2">
      <c r="A53" s="95"/>
      <c r="B53" s="76"/>
      <c r="C53" s="76"/>
      <c r="D53" s="76"/>
      <c r="E53" s="76"/>
      <c r="F53" s="76"/>
      <c r="G53" s="76"/>
    </row>
    <row r="54" spans="1:7" x14ac:dyDescent="0.2">
      <c r="A54" s="95"/>
      <c r="B54" s="76"/>
      <c r="C54" s="76"/>
      <c r="D54" s="76"/>
      <c r="E54" s="76"/>
      <c r="F54" s="76"/>
      <c r="G54" s="76"/>
    </row>
    <row r="55" spans="1:7" x14ac:dyDescent="0.2">
      <c r="A55" s="95"/>
      <c r="B55" s="76"/>
      <c r="C55" s="76"/>
      <c r="D55" s="76"/>
      <c r="E55" s="76"/>
      <c r="F55" s="76"/>
      <c r="G55" s="76"/>
    </row>
    <row r="56" spans="1:7" x14ac:dyDescent="0.2">
      <c r="A56" s="95"/>
      <c r="B56" s="76"/>
      <c r="C56" s="76"/>
      <c r="D56" s="76"/>
      <c r="E56" s="76"/>
      <c r="F56" s="76"/>
      <c r="G56" s="76"/>
    </row>
    <row r="57" spans="1:7" x14ac:dyDescent="0.2">
      <c r="A57" s="95"/>
      <c r="B57" s="76"/>
      <c r="C57" s="76"/>
      <c r="D57" s="76"/>
      <c r="E57" s="76"/>
      <c r="F57" s="76"/>
      <c r="G57" s="76"/>
    </row>
    <row r="58" spans="1:7" x14ac:dyDescent="0.2">
      <c r="A58" s="95"/>
      <c r="B58" s="76"/>
      <c r="C58" s="76"/>
      <c r="D58" s="76"/>
      <c r="E58" s="76"/>
      <c r="F58" s="76"/>
      <c r="G58" s="76"/>
    </row>
    <row r="59" spans="1:7" x14ac:dyDescent="0.2">
      <c r="A59" s="95"/>
      <c r="B59" s="76"/>
      <c r="C59" s="76"/>
      <c r="D59" s="76"/>
      <c r="E59" s="76"/>
      <c r="F59" s="76"/>
      <c r="G59" s="76"/>
    </row>
    <row r="60" spans="1:7" x14ac:dyDescent="0.2">
      <c r="A60" s="95"/>
      <c r="B60" s="76"/>
      <c r="C60" s="76"/>
      <c r="D60" s="76"/>
      <c r="E60" s="76"/>
      <c r="F60" s="76"/>
      <c r="G60" s="76"/>
    </row>
    <row r="61" spans="1:7" x14ac:dyDescent="0.2">
      <c r="A61" s="95"/>
      <c r="B61" s="76"/>
      <c r="C61" s="76"/>
      <c r="D61" s="76"/>
      <c r="E61" s="76"/>
      <c r="F61" s="76"/>
      <c r="G61" s="76"/>
    </row>
    <row r="62" spans="1:7" x14ac:dyDescent="0.2">
      <c r="A62" s="95"/>
      <c r="B62" s="76"/>
      <c r="C62" s="76"/>
      <c r="D62" s="76"/>
      <c r="E62" s="76"/>
      <c r="F62" s="76"/>
      <c r="G62" s="76"/>
    </row>
    <row r="63" spans="1:7" x14ac:dyDescent="0.2">
      <c r="A63" s="95"/>
      <c r="B63" s="76"/>
      <c r="C63" s="76"/>
      <c r="D63" s="76"/>
      <c r="E63" s="76"/>
      <c r="F63" s="76"/>
      <c r="G63" s="76"/>
    </row>
    <row r="64" spans="1:7" x14ac:dyDescent="0.2">
      <c r="A64" s="95"/>
      <c r="B64" s="76"/>
      <c r="C64" s="76"/>
      <c r="D64" s="76"/>
      <c r="E64" s="76"/>
      <c r="F64" s="76"/>
      <c r="G64" s="76"/>
    </row>
    <row r="65" spans="1:7" x14ac:dyDescent="0.2">
      <c r="A65" s="95"/>
      <c r="B65" s="76"/>
      <c r="C65" s="76"/>
      <c r="D65" s="76"/>
      <c r="E65" s="76"/>
      <c r="F65" s="76"/>
      <c r="G65" s="76"/>
    </row>
    <row r="66" spans="1:7" x14ac:dyDescent="0.2">
      <c r="A66" s="95"/>
      <c r="B66" s="76"/>
      <c r="C66" s="76"/>
      <c r="D66" s="76"/>
      <c r="E66" s="76"/>
      <c r="F66" s="76"/>
      <c r="G66" s="76"/>
    </row>
    <row r="67" spans="1:7" x14ac:dyDescent="0.2">
      <c r="A67" s="95"/>
      <c r="B67" s="76"/>
      <c r="C67" s="76"/>
      <c r="D67" s="76"/>
      <c r="E67" s="76"/>
      <c r="F67" s="76"/>
      <c r="G67" s="76"/>
    </row>
    <row r="68" spans="1:7" x14ac:dyDescent="0.2">
      <c r="A68" s="95"/>
      <c r="B68" s="76"/>
      <c r="C68" s="76"/>
      <c r="D68" s="76"/>
      <c r="E68" s="76"/>
      <c r="F68" s="76"/>
      <c r="G68" s="76"/>
    </row>
    <row r="69" spans="1:7" x14ac:dyDescent="0.2">
      <c r="A69" s="95"/>
      <c r="B69" s="76"/>
      <c r="C69" s="76"/>
      <c r="D69" s="76"/>
      <c r="E69" s="76"/>
      <c r="F69" s="76"/>
      <c r="G69" s="76"/>
    </row>
    <row r="70" spans="1:7" x14ac:dyDescent="0.2">
      <c r="A70" s="95"/>
      <c r="B70" s="76"/>
      <c r="C70" s="76"/>
      <c r="D70" s="76"/>
      <c r="E70" s="76"/>
      <c r="F70" s="76"/>
      <c r="G70" s="76"/>
    </row>
  </sheetData>
  <mergeCells count="4">
    <mergeCell ref="A1:E1"/>
    <mergeCell ref="A2:E2"/>
    <mergeCell ref="A4:C4"/>
    <mergeCell ref="D4:F4"/>
  </mergeCells>
  <phoneticPr fontId="28" type="noConversion"/>
  <printOptions horizontalCentered="1"/>
  <pageMargins left="0" right="0" top="0.70866141732283472" bottom="0.51181102362204722" header="0.43307086614173229" footer="0.39370078740157483"/>
  <pageSetup paperSize="9" scale="90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58"/>
  <sheetViews>
    <sheetView zoomScaleNormal="100" workbookViewId="0">
      <selection activeCell="F5" sqref="F5"/>
    </sheetView>
  </sheetViews>
  <sheetFormatPr defaultColWidth="8" defaultRowHeight="12.75" x14ac:dyDescent="0.2"/>
  <cols>
    <col min="1" max="1" width="22.42578125" style="115" customWidth="1"/>
    <col min="2" max="3" width="16.7109375" style="115" customWidth="1"/>
    <col min="4" max="4" width="25.140625" style="97" customWidth="1"/>
    <col min="5" max="5" width="12.140625" style="97" customWidth="1"/>
    <col min="6" max="6" width="16.5703125" style="97" customWidth="1"/>
    <col min="7" max="9" width="11" style="97" customWidth="1"/>
    <col min="10" max="16384" width="8" style="97"/>
  </cols>
  <sheetData>
    <row r="1" spans="1:9" ht="28.5" customHeight="1" x14ac:dyDescent="0.2">
      <c r="A1" s="657" t="s">
        <v>471</v>
      </c>
      <c r="B1" s="658"/>
      <c r="C1" s="658"/>
      <c r="D1" s="658"/>
      <c r="E1" s="658"/>
      <c r="I1" s="98"/>
    </row>
    <row r="2" spans="1:9" ht="28.5" customHeight="1" x14ac:dyDescent="0.2">
      <c r="A2" s="657" t="s">
        <v>345</v>
      </c>
      <c r="B2" s="658"/>
      <c r="C2" s="658"/>
      <c r="D2" s="658"/>
      <c r="E2" s="658"/>
      <c r="I2" s="98"/>
    </row>
    <row r="3" spans="1:9" ht="28.5" customHeight="1" thickBot="1" x14ac:dyDescent="0.25">
      <c r="A3" s="74"/>
      <c r="B3" s="72"/>
      <c r="C3" s="499"/>
      <c r="D3" s="72"/>
      <c r="F3" s="72" t="s">
        <v>155</v>
      </c>
      <c r="I3" s="98"/>
    </row>
    <row r="4" spans="1:9" ht="28.5" customHeight="1" x14ac:dyDescent="0.2">
      <c r="A4" s="663" t="s">
        <v>25</v>
      </c>
      <c r="B4" s="664"/>
      <c r="C4" s="661"/>
      <c r="D4" s="664" t="s">
        <v>8</v>
      </c>
      <c r="E4" s="664"/>
      <c r="F4" s="662"/>
      <c r="I4" s="98"/>
    </row>
    <row r="5" spans="1:9" ht="47.25" customHeight="1" x14ac:dyDescent="0.2">
      <c r="A5" s="99" t="s">
        <v>118</v>
      </c>
      <c r="B5" s="603" t="s">
        <v>335</v>
      </c>
      <c r="C5" s="603" t="s">
        <v>470</v>
      </c>
      <c r="D5" s="519" t="s">
        <v>118</v>
      </c>
      <c r="E5" s="603" t="s">
        <v>335</v>
      </c>
      <c r="F5" s="520" t="s">
        <v>470</v>
      </c>
    </row>
    <row r="6" spans="1:9" s="100" customFormat="1" ht="24.95" customHeight="1" x14ac:dyDescent="0.2">
      <c r="A6" s="195" t="s">
        <v>188</v>
      </c>
      <c r="B6" s="193">
        <f>'1. ÖSSZES bevétel (2)'!C27</f>
        <v>2531622</v>
      </c>
      <c r="C6" s="193">
        <f>'1. ÖSSZES bevétel (2)'!D27</f>
        <v>2531622</v>
      </c>
      <c r="D6" s="229" t="s">
        <v>101</v>
      </c>
      <c r="E6" s="102">
        <f>'2. ÖSSZES kiadások'!C32+'2. ÖSSZES kiadások'!C33</f>
        <v>32832</v>
      </c>
      <c r="F6" s="604">
        <f>'2. ÖSSZES kiadások'!D32+'2. ÖSSZES kiadások'!D33</f>
        <v>32832</v>
      </c>
    </row>
    <row r="7" spans="1:9" ht="24.95" customHeight="1" x14ac:dyDescent="0.2">
      <c r="A7" s="195" t="s">
        <v>96</v>
      </c>
      <c r="B7" s="193">
        <f>'1. ÖSSZES bevétel (2)'!C30</f>
        <v>75883</v>
      </c>
      <c r="C7" s="193">
        <f>'1. ÖSSZES bevétel (2)'!D30</f>
        <v>75883</v>
      </c>
      <c r="D7" s="229" t="s">
        <v>102</v>
      </c>
      <c r="E7" s="102">
        <f>'2. ÖSSZES kiadások'!C34</f>
        <v>2631293</v>
      </c>
      <c r="F7" s="604">
        <f>'2. ÖSSZES kiadások'!D34</f>
        <v>2641134</v>
      </c>
    </row>
    <row r="8" spans="1:9" ht="24.95" customHeight="1" x14ac:dyDescent="0.2">
      <c r="A8" s="195" t="s">
        <v>33</v>
      </c>
      <c r="B8" s="193">
        <f>'1. ÖSSZES bevétel (2)'!C32</f>
        <v>7000</v>
      </c>
      <c r="C8" s="193">
        <f>'1. ÖSSZES bevétel (2)'!D32</f>
        <v>9000</v>
      </c>
      <c r="D8" s="549" t="s">
        <v>103</v>
      </c>
      <c r="E8" s="102">
        <f>'2. ÖSSZES kiadások'!C35</f>
        <v>78206</v>
      </c>
      <c r="F8" s="604">
        <f>'2. ÖSSZES kiadások'!D35</f>
        <v>80365</v>
      </c>
    </row>
    <row r="9" spans="1:9" ht="24.95" customHeight="1" x14ac:dyDescent="0.2">
      <c r="A9" s="551" t="s">
        <v>97</v>
      </c>
      <c r="B9" s="193">
        <v>36074</v>
      </c>
      <c r="C9" s="193">
        <v>36074</v>
      </c>
      <c r="D9" s="550" t="s">
        <v>393</v>
      </c>
      <c r="E9" s="102">
        <v>2600</v>
      </c>
      <c r="F9" s="604">
        <v>2600</v>
      </c>
    </row>
    <row r="10" spans="1:9" ht="24.95" customHeight="1" x14ac:dyDescent="0.2">
      <c r="A10" s="101"/>
      <c r="B10" s="102"/>
      <c r="C10" s="102"/>
      <c r="D10" s="103"/>
      <c r="E10" s="102"/>
      <c r="F10" s="522"/>
    </row>
    <row r="11" spans="1:9" ht="24.95" customHeight="1" x14ac:dyDescent="0.2">
      <c r="A11" s="101"/>
      <c r="B11" s="102"/>
      <c r="C11" s="102"/>
      <c r="D11" s="104"/>
      <c r="E11" s="102"/>
      <c r="F11" s="521"/>
    </row>
    <row r="12" spans="1:9" ht="24.95" customHeight="1" x14ac:dyDescent="0.2">
      <c r="A12" s="105"/>
      <c r="B12" s="102"/>
      <c r="C12" s="102"/>
      <c r="D12" s="103"/>
      <c r="E12" s="102"/>
      <c r="F12" s="521"/>
      <c r="H12" s="106"/>
    </row>
    <row r="13" spans="1:9" ht="24.95" customHeight="1" x14ac:dyDescent="0.2">
      <c r="A13" s="105"/>
      <c r="B13" s="102"/>
      <c r="C13" s="102"/>
      <c r="D13" s="103"/>
      <c r="E13" s="102"/>
      <c r="F13" s="521"/>
      <c r="H13" s="106"/>
    </row>
    <row r="14" spans="1:9" ht="24.95" customHeight="1" x14ac:dyDescent="0.2">
      <c r="A14" s="105"/>
      <c r="B14" s="102"/>
      <c r="C14" s="102"/>
      <c r="D14" s="104"/>
      <c r="E14" s="102"/>
      <c r="F14" s="521"/>
    </row>
    <row r="15" spans="1:9" ht="24.95" customHeight="1" x14ac:dyDescent="0.2">
      <c r="A15" s="105"/>
      <c r="B15" s="102"/>
      <c r="C15" s="102"/>
      <c r="D15" s="104"/>
      <c r="E15" s="102"/>
      <c r="F15" s="521"/>
    </row>
    <row r="16" spans="1:9" ht="24.95" customHeight="1" x14ac:dyDescent="0.2">
      <c r="A16" s="105"/>
      <c r="B16" s="107"/>
      <c r="C16" s="107"/>
      <c r="D16" s="104"/>
      <c r="E16" s="107"/>
      <c r="F16" s="521"/>
    </row>
    <row r="17" spans="1:6" ht="18" customHeight="1" x14ac:dyDescent="0.2">
      <c r="A17" s="105"/>
      <c r="B17" s="107"/>
      <c r="C17" s="107"/>
      <c r="D17" s="104"/>
      <c r="E17" s="107"/>
      <c r="F17" s="521"/>
    </row>
    <row r="18" spans="1:6" ht="18" customHeight="1" x14ac:dyDescent="0.2">
      <c r="A18" s="105"/>
      <c r="B18" s="107"/>
      <c r="C18" s="107"/>
      <c r="D18" s="104"/>
      <c r="E18" s="107"/>
      <c r="F18" s="521"/>
    </row>
    <row r="19" spans="1:6" ht="38.25" customHeight="1" x14ac:dyDescent="0.2">
      <c r="A19" s="108" t="s">
        <v>43</v>
      </c>
      <c r="B19" s="109">
        <f>SUM(B6:B18)</f>
        <v>2650579</v>
      </c>
      <c r="C19" s="109">
        <f>SUM(C6:C18)</f>
        <v>2652579</v>
      </c>
      <c r="D19" s="110" t="s">
        <v>43</v>
      </c>
      <c r="E19" s="605">
        <f>SUM(E6:E18)</f>
        <v>2744931</v>
      </c>
      <c r="F19" s="606">
        <f>SUM(F6:F18)</f>
        <v>2756931</v>
      </c>
    </row>
    <row r="20" spans="1:6" ht="18" customHeight="1" thickBot="1" x14ac:dyDescent="0.25">
      <c r="A20" s="111" t="s">
        <v>44</v>
      </c>
      <c r="B20" s="112">
        <f>IF(((E19-B19)&gt;0),E19-B19,"----")</f>
        <v>94352</v>
      </c>
      <c r="C20" s="112">
        <v>104352</v>
      </c>
      <c r="D20" s="113" t="s">
        <v>45</v>
      </c>
      <c r="E20" s="607" t="str">
        <f>IF(((B19-E19)&gt;0),B19-E19,"----")</f>
        <v>----</v>
      </c>
      <c r="F20" s="523"/>
    </row>
    <row r="21" spans="1:6" ht="18" customHeight="1" x14ac:dyDescent="0.2">
      <c r="A21" s="114"/>
      <c r="B21" s="114"/>
      <c r="C21" s="114"/>
      <c r="D21" s="106"/>
      <c r="E21" s="106"/>
    </row>
    <row r="22" spans="1:6" x14ac:dyDescent="0.2">
      <c r="A22" s="114"/>
      <c r="B22" s="114"/>
      <c r="C22" s="114"/>
      <c r="D22" s="106"/>
      <c r="E22" s="106"/>
    </row>
    <row r="23" spans="1:6" x14ac:dyDescent="0.2">
      <c r="A23" s="114"/>
      <c r="B23" s="114"/>
      <c r="C23" s="114"/>
      <c r="D23" s="106"/>
      <c r="E23" s="106"/>
    </row>
    <row r="24" spans="1:6" x14ac:dyDescent="0.2">
      <c r="A24" s="114"/>
      <c r="B24" s="114"/>
      <c r="C24" s="114"/>
      <c r="D24" s="106"/>
      <c r="E24" s="106"/>
    </row>
    <row r="25" spans="1:6" x14ac:dyDescent="0.2">
      <c r="A25" s="114"/>
      <c r="B25" s="114"/>
      <c r="C25" s="114"/>
      <c r="D25" s="106"/>
      <c r="E25" s="106"/>
    </row>
    <row r="26" spans="1:6" x14ac:dyDescent="0.2">
      <c r="A26" s="184"/>
      <c r="B26" s="184"/>
      <c r="C26" s="184"/>
      <c r="D26" s="185"/>
      <c r="E26" s="106"/>
    </row>
    <row r="27" spans="1:6" x14ac:dyDescent="0.2">
      <c r="A27" s="184"/>
      <c r="B27" s="184">
        <f>B24-B22</f>
        <v>0</v>
      </c>
      <c r="C27" s="184"/>
      <c r="D27" s="184">
        <f>D24-D22</f>
        <v>0</v>
      </c>
      <c r="E27" s="114">
        <f>E24-E22</f>
        <v>0</v>
      </c>
    </row>
    <row r="28" spans="1:6" x14ac:dyDescent="0.2">
      <c r="A28" s="184"/>
      <c r="B28" s="184"/>
      <c r="C28" s="184"/>
      <c r="D28" s="185"/>
      <c r="E28" s="106"/>
    </row>
    <row r="29" spans="1:6" x14ac:dyDescent="0.2">
      <c r="A29" s="184"/>
      <c r="B29" s="184"/>
      <c r="C29" s="184"/>
      <c r="D29" s="185"/>
      <c r="E29" s="106"/>
    </row>
    <row r="30" spans="1:6" x14ac:dyDescent="0.2">
      <c r="A30" s="184"/>
      <c r="B30" s="184"/>
      <c r="C30" s="184"/>
      <c r="D30" s="185"/>
      <c r="E30" s="106"/>
    </row>
    <row r="31" spans="1:6" x14ac:dyDescent="0.2">
      <c r="A31" s="184"/>
      <c r="B31" s="184"/>
      <c r="C31" s="184"/>
      <c r="D31" s="185"/>
      <c r="E31" s="106"/>
    </row>
    <row r="32" spans="1:6" x14ac:dyDescent="0.2">
      <c r="A32" s="184"/>
      <c r="B32" s="184"/>
      <c r="C32" s="184"/>
      <c r="D32" s="185"/>
      <c r="E32" s="106"/>
    </row>
    <row r="33" spans="1:5" x14ac:dyDescent="0.2">
      <c r="A33" s="184"/>
      <c r="B33" s="184"/>
      <c r="C33" s="184"/>
      <c r="D33" s="185"/>
      <c r="E33" s="185"/>
    </row>
    <row r="34" spans="1:5" x14ac:dyDescent="0.2">
      <c r="A34" s="114"/>
      <c r="B34" s="114"/>
      <c r="C34" s="114"/>
      <c r="D34" s="106"/>
      <c r="E34" s="106"/>
    </row>
    <row r="35" spans="1:5" x14ac:dyDescent="0.2">
      <c r="A35" s="114"/>
      <c r="B35" s="114"/>
      <c r="C35" s="114"/>
      <c r="D35" s="106"/>
      <c r="E35" s="106"/>
    </row>
    <row r="36" spans="1:5" x14ac:dyDescent="0.2">
      <c r="A36" s="114"/>
      <c r="B36" s="114"/>
      <c r="C36" s="114"/>
      <c r="D36" s="106"/>
      <c r="E36" s="106"/>
    </row>
    <row r="37" spans="1:5" x14ac:dyDescent="0.2">
      <c r="A37" s="114"/>
      <c r="B37" s="114"/>
      <c r="C37" s="114"/>
      <c r="D37" s="106"/>
      <c r="E37" s="106"/>
    </row>
    <row r="38" spans="1:5" x14ac:dyDescent="0.2">
      <c r="A38" s="114"/>
      <c r="B38" s="114"/>
      <c r="C38" s="114"/>
      <c r="D38" s="106"/>
      <c r="E38" s="106"/>
    </row>
    <row r="39" spans="1:5" x14ac:dyDescent="0.2">
      <c r="A39" s="114"/>
      <c r="B39" s="114"/>
      <c r="C39" s="114"/>
      <c r="D39" s="106"/>
      <c r="E39" s="106"/>
    </row>
    <row r="40" spans="1:5" x14ac:dyDescent="0.2">
      <c r="A40" s="114"/>
      <c r="B40" s="114"/>
      <c r="C40" s="114"/>
      <c r="D40" s="106"/>
      <c r="E40" s="106"/>
    </row>
    <row r="41" spans="1:5" x14ac:dyDescent="0.2">
      <c r="A41" s="114"/>
      <c r="B41" s="114"/>
      <c r="C41" s="114"/>
      <c r="D41" s="106"/>
      <c r="E41" s="106"/>
    </row>
    <row r="42" spans="1:5" x14ac:dyDescent="0.2">
      <c r="A42" s="114"/>
      <c r="B42" s="114"/>
      <c r="C42" s="114"/>
      <c r="D42" s="106"/>
      <c r="E42" s="106"/>
    </row>
    <row r="43" spans="1:5" x14ac:dyDescent="0.2">
      <c r="A43" s="114"/>
      <c r="B43" s="114"/>
      <c r="C43" s="114"/>
      <c r="D43" s="106"/>
      <c r="E43" s="106"/>
    </row>
    <row r="44" spans="1:5" x14ac:dyDescent="0.2">
      <c r="A44" s="114"/>
      <c r="B44" s="114"/>
      <c r="C44" s="114"/>
      <c r="D44" s="106"/>
      <c r="E44" s="106"/>
    </row>
    <row r="45" spans="1:5" x14ac:dyDescent="0.2">
      <c r="A45" s="114"/>
      <c r="B45" s="114"/>
      <c r="C45" s="114"/>
      <c r="D45" s="106"/>
      <c r="E45" s="106"/>
    </row>
    <row r="46" spans="1:5" x14ac:dyDescent="0.2">
      <c r="A46" s="114"/>
      <c r="B46" s="114"/>
      <c r="C46" s="114"/>
      <c r="D46" s="106"/>
      <c r="E46" s="106"/>
    </row>
    <row r="47" spans="1:5" x14ac:dyDescent="0.2">
      <c r="A47" s="114"/>
      <c r="B47" s="114"/>
      <c r="C47" s="114"/>
      <c r="D47" s="106"/>
      <c r="E47" s="106"/>
    </row>
    <row r="48" spans="1:5" x14ac:dyDescent="0.2">
      <c r="A48" s="114"/>
      <c r="B48" s="114"/>
      <c r="C48" s="114"/>
      <c r="D48" s="106"/>
      <c r="E48" s="106"/>
    </row>
    <row r="49" spans="1:5" x14ac:dyDescent="0.2">
      <c r="A49" s="114"/>
      <c r="B49" s="114"/>
      <c r="C49" s="114"/>
      <c r="D49" s="106"/>
      <c r="E49" s="106"/>
    </row>
    <row r="50" spans="1:5" x14ac:dyDescent="0.2">
      <c r="A50" s="114"/>
      <c r="B50" s="114"/>
      <c r="C50" s="114"/>
      <c r="D50" s="106"/>
      <c r="E50" s="106"/>
    </row>
    <row r="51" spans="1:5" x14ac:dyDescent="0.2">
      <c r="A51" s="114"/>
      <c r="B51" s="114"/>
      <c r="C51" s="114"/>
      <c r="D51" s="106"/>
      <c r="E51" s="106"/>
    </row>
    <row r="52" spans="1:5" x14ac:dyDescent="0.2">
      <c r="A52" s="114"/>
      <c r="B52" s="114"/>
      <c r="C52" s="114"/>
      <c r="D52" s="106"/>
      <c r="E52" s="106"/>
    </row>
    <row r="53" spans="1:5" x14ac:dyDescent="0.2">
      <c r="A53" s="114"/>
      <c r="B53" s="114"/>
      <c r="C53" s="114"/>
      <c r="D53" s="106"/>
      <c r="E53" s="106"/>
    </row>
    <row r="54" spans="1:5" x14ac:dyDescent="0.2">
      <c r="A54" s="114"/>
      <c r="B54" s="114"/>
      <c r="C54" s="114"/>
      <c r="D54" s="106"/>
      <c r="E54" s="106"/>
    </row>
    <row r="55" spans="1:5" x14ac:dyDescent="0.2">
      <c r="A55" s="114"/>
      <c r="B55" s="114"/>
      <c r="C55" s="114"/>
      <c r="D55" s="106"/>
      <c r="E55" s="106"/>
    </row>
    <row r="56" spans="1:5" x14ac:dyDescent="0.2">
      <c r="A56" s="114"/>
      <c r="B56" s="114"/>
      <c r="C56" s="114"/>
      <c r="D56" s="106"/>
      <c r="E56" s="106"/>
    </row>
    <row r="57" spans="1:5" x14ac:dyDescent="0.2">
      <c r="A57" s="114"/>
      <c r="B57" s="114"/>
      <c r="C57" s="114"/>
      <c r="D57" s="106"/>
      <c r="E57" s="106"/>
    </row>
    <row r="58" spans="1:5" x14ac:dyDescent="0.2">
      <c r="A58" s="114"/>
      <c r="B58" s="114"/>
      <c r="C58" s="114"/>
      <c r="D58" s="106"/>
      <c r="E58" s="106"/>
    </row>
  </sheetData>
  <mergeCells count="4">
    <mergeCell ref="A1:E1"/>
    <mergeCell ref="A2:E2"/>
    <mergeCell ref="A4:C4"/>
    <mergeCell ref="D4:F4"/>
  </mergeCells>
  <phoneticPr fontId="28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zoomScaleNormal="100" workbookViewId="0">
      <selection activeCell="F21" sqref="F21"/>
    </sheetView>
  </sheetViews>
  <sheetFormatPr defaultColWidth="8" defaultRowHeight="15.75" x14ac:dyDescent="0.25"/>
  <cols>
    <col min="1" max="2" width="8" style="116"/>
    <col min="3" max="3" width="9" style="116" customWidth="1"/>
    <col min="4" max="4" width="6.140625" style="116" customWidth="1"/>
    <col min="5" max="5" width="4.28515625" style="116" customWidth="1"/>
    <col min="6" max="6" width="27.140625" style="116" customWidth="1"/>
    <col min="7" max="9" width="15.7109375" style="116" customWidth="1"/>
    <col min="10" max="16384" width="8" style="116"/>
  </cols>
  <sheetData>
    <row r="1" spans="3:10" x14ac:dyDescent="0.25">
      <c r="C1" s="665" t="s">
        <v>472</v>
      </c>
      <c r="D1" s="665"/>
      <c r="E1" s="665"/>
      <c r="F1" s="665"/>
      <c r="G1" s="665"/>
      <c r="H1" s="665"/>
      <c r="I1" s="665"/>
    </row>
    <row r="2" spans="3:10" ht="36" customHeight="1" x14ac:dyDescent="0.25">
      <c r="C2" s="665" t="s">
        <v>346</v>
      </c>
      <c r="D2" s="665"/>
      <c r="E2" s="665"/>
      <c r="F2" s="665"/>
      <c r="G2" s="665"/>
      <c r="H2" s="665"/>
      <c r="I2" s="665"/>
    </row>
    <row r="3" spans="3:10" ht="16.5" thickBot="1" x14ac:dyDescent="0.3">
      <c r="I3" s="117" t="s">
        <v>155</v>
      </c>
      <c r="J3" s="118"/>
    </row>
    <row r="4" spans="3:10" x14ac:dyDescent="0.25">
      <c r="C4" s="670" t="s">
        <v>118</v>
      </c>
      <c r="D4" s="671"/>
      <c r="E4" s="671"/>
      <c r="F4" s="671"/>
      <c r="G4" s="196" t="s">
        <v>46</v>
      </c>
      <c r="H4" s="196" t="s">
        <v>47</v>
      </c>
      <c r="I4" s="197" t="s">
        <v>149</v>
      </c>
    </row>
    <row r="5" spans="3:10" x14ac:dyDescent="0.25">
      <c r="C5" s="666" t="s">
        <v>2</v>
      </c>
      <c r="D5" s="667"/>
      <c r="E5" s="667"/>
      <c r="F5" s="667"/>
      <c r="G5" s="119">
        <f>'9.1.mell működés mérleg'!C20-'9.1.mell működés mérleg'!C11</f>
        <v>2149494</v>
      </c>
      <c r="H5" s="119">
        <f>'9.2.mell felhalm mérleg'!C19</f>
        <v>2652579</v>
      </c>
      <c r="I5" s="120">
        <f>G5+H5</f>
        <v>4802073</v>
      </c>
    </row>
    <row r="6" spans="3:10" x14ac:dyDescent="0.25">
      <c r="C6" s="666" t="s">
        <v>48</v>
      </c>
      <c r="D6" s="667"/>
      <c r="E6" s="667"/>
      <c r="F6" s="667"/>
      <c r="G6" s="119">
        <f>'9.1.mell működés mérleg'!F20</f>
        <v>2096180</v>
      </c>
      <c r="H6" s="119">
        <f>'9.2.mell felhalm mérleg'!F19</f>
        <v>2756931</v>
      </c>
      <c r="I6" s="120">
        <f>G6+H6</f>
        <v>4853111</v>
      </c>
    </row>
    <row r="7" spans="3:10" s="121" customFormat="1" ht="24" customHeight="1" x14ac:dyDescent="0.25">
      <c r="C7" s="672" t="s">
        <v>49</v>
      </c>
      <c r="D7" s="673"/>
      <c r="E7" s="673"/>
      <c r="F7" s="673"/>
      <c r="G7" s="198">
        <f>G5-G6</f>
        <v>53314</v>
      </c>
      <c r="H7" s="198">
        <f>H5-H6</f>
        <v>-104352</v>
      </c>
      <c r="I7" s="120">
        <f t="shared" ref="I7:I13" si="0">G7+H7</f>
        <v>-51038</v>
      </c>
    </row>
    <row r="8" spans="3:10" s="121" customFormat="1" ht="24" customHeight="1" x14ac:dyDescent="0.25">
      <c r="C8" s="672" t="s">
        <v>50</v>
      </c>
      <c r="D8" s="673"/>
      <c r="E8" s="673"/>
      <c r="F8" s="673"/>
      <c r="G8" s="198">
        <f>'9.1.mell működés mérleg'!C11</f>
        <v>51038</v>
      </c>
      <c r="H8" s="198"/>
      <c r="I8" s="120">
        <f t="shared" si="0"/>
        <v>51038</v>
      </c>
    </row>
    <row r="9" spans="3:10" x14ac:dyDescent="0.25">
      <c r="C9" s="666" t="s">
        <v>51</v>
      </c>
      <c r="D9" s="667"/>
      <c r="E9" s="667"/>
      <c r="F9" s="667"/>
      <c r="G9" s="119"/>
      <c r="H9" s="119"/>
      <c r="I9" s="120">
        <f t="shared" si="0"/>
        <v>0</v>
      </c>
    </row>
    <row r="10" spans="3:10" x14ac:dyDescent="0.25">
      <c r="C10" s="666" t="s">
        <v>52</v>
      </c>
      <c r="D10" s="667"/>
      <c r="E10" s="667"/>
      <c r="F10" s="667"/>
      <c r="G10" s="119"/>
      <c r="H10" s="119"/>
      <c r="I10" s="120">
        <f t="shared" si="0"/>
        <v>0</v>
      </c>
    </row>
    <row r="11" spans="3:10" s="121" customFormat="1" ht="24" customHeight="1" x14ac:dyDescent="0.25">
      <c r="C11" s="672" t="s">
        <v>53</v>
      </c>
      <c r="D11" s="673"/>
      <c r="E11" s="673"/>
      <c r="F11" s="673"/>
      <c r="G11" s="198"/>
      <c r="H11" s="198"/>
      <c r="I11" s="120">
        <f t="shared" si="0"/>
        <v>0</v>
      </c>
    </row>
    <row r="12" spans="3:10" x14ac:dyDescent="0.25">
      <c r="C12" s="666" t="s">
        <v>150</v>
      </c>
      <c r="D12" s="667"/>
      <c r="E12" s="667"/>
      <c r="F12" s="667"/>
      <c r="G12" s="119">
        <f>G6+G7+G8</f>
        <v>2200532</v>
      </c>
      <c r="H12" s="119">
        <f>H6+H7</f>
        <v>2652579</v>
      </c>
      <c r="I12" s="120">
        <f t="shared" si="0"/>
        <v>4853111</v>
      </c>
    </row>
    <row r="13" spans="3:10" ht="16.5" thickBot="1" x14ac:dyDescent="0.3">
      <c r="C13" s="668" t="s">
        <v>189</v>
      </c>
      <c r="D13" s="669"/>
      <c r="E13" s="669"/>
      <c r="F13" s="669"/>
      <c r="G13" s="122">
        <f>G5+G8</f>
        <v>2200532</v>
      </c>
      <c r="H13" s="122">
        <f>H5+H8</f>
        <v>2652579</v>
      </c>
      <c r="I13" s="123">
        <f t="shared" si="0"/>
        <v>4853111</v>
      </c>
    </row>
    <row r="14" spans="3:10" x14ac:dyDescent="0.25">
      <c r="C14" s="124"/>
      <c r="D14" s="124"/>
      <c r="E14" s="124"/>
      <c r="F14" s="124"/>
      <c r="G14" s="125"/>
      <c r="H14" s="125"/>
      <c r="I14" s="125"/>
    </row>
    <row r="26" spans="1:3" x14ac:dyDescent="0.25">
      <c r="A26" s="125"/>
      <c r="B26" s="125"/>
      <c r="C26" s="125"/>
    </row>
    <row r="27" spans="1:3" x14ac:dyDescent="0.25">
      <c r="A27" s="125"/>
      <c r="B27" s="125"/>
      <c r="C27" s="125"/>
    </row>
    <row r="28" spans="1:3" x14ac:dyDescent="0.25">
      <c r="A28" s="125"/>
      <c r="B28" s="125"/>
      <c r="C28" s="125"/>
    </row>
    <row r="29" spans="1:3" x14ac:dyDescent="0.25">
      <c r="A29" s="125"/>
      <c r="B29" s="125"/>
      <c r="C29" s="125"/>
    </row>
    <row r="30" spans="1:3" x14ac:dyDescent="0.25">
      <c r="A30" s="125"/>
      <c r="B30" s="125"/>
      <c r="C30" s="125"/>
    </row>
    <row r="31" spans="1:3" x14ac:dyDescent="0.25">
      <c r="A31" s="125"/>
      <c r="B31" s="125"/>
      <c r="C31" s="125"/>
    </row>
    <row r="32" spans="1:3" x14ac:dyDescent="0.25">
      <c r="A32" s="125"/>
      <c r="B32" s="125"/>
      <c r="C32" s="125"/>
    </row>
    <row r="33" spans="1:4" x14ac:dyDescent="0.25">
      <c r="A33" s="125"/>
      <c r="B33" s="125"/>
      <c r="C33" s="125"/>
      <c r="D33" s="125"/>
    </row>
  </sheetData>
  <mergeCells count="12">
    <mergeCell ref="C1:I1"/>
    <mergeCell ref="C2:I2"/>
    <mergeCell ref="C12:F12"/>
    <mergeCell ref="C13:F13"/>
    <mergeCell ref="C4:F4"/>
    <mergeCell ref="C5:F5"/>
    <mergeCell ref="C6:F6"/>
    <mergeCell ref="C7:F7"/>
    <mergeCell ref="C11:F11"/>
    <mergeCell ref="C8:F8"/>
    <mergeCell ref="C9:F9"/>
    <mergeCell ref="C10:F10"/>
  </mergeCells>
  <phoneticPr fontId="4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93" orientation="portrait" verticalDpi="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5"/>
  <sheetViews>
    <sheetView zoomScale="80" zoomScaleNormal="80" workbookViewId="0">
      <selection activeCell="A23" sqref="A23:AA23"/>
    </sheetView>
  </sheetViews>
  <sheetFormatPr defaultColWidth="9.140625" defaultRowHeight="15" x14ac:dyDescent="0.25"/>
  <cols>
    <col min="1" max="1" width="23.85546875" style="460" customWidth="1"/>
    <col min="2" max="2" width="21.140625" style="460" customWidth="1"/>
    <col min="3" max="3" width="45.140625" style="460" customWidth="1"/>
    <col min="4" max="4" width="39.7109375" style="460" customWidth="1"/>
    <col min="5" max="5" width="31.42578125" style="460" customWidth="1"/>
    <col min="6" max="6" width="36" style="460" customWidth="1"/>
    <col min="7" max="7" width="24.42578125" style="460" customWidth="1"/>
    <col min="8" max="8" width="10" style="460" customWidth="1"/>
    <col min="9" max="16384" width="9.140625" style="460"/>
  </cols>
  <sheetData>
    <row r="2" spans="1:7" x14ac:dyDescent="0.25">
      <c r="C2" s="679" t="s">
        <v>480</v>
      </c>
      <c r="D2" s="679"/>
      <c r="E2" s="679"/>
      <c r="F2" s="680"/>
    </row>
    <row r="3" spans="1:7" ht="15" customHeight="1" x14ac:dyDescent="0.25">
      <c r="C3" s="677" t="s">
        <v>311</v>
      </c>
      <c r="D3" s="677"/>
      <c r="E3" s="677"/>
      <c r="F3" s="677"/>
    </row>
    <row r="4" spans="1:7" ht="15" customHeight="1" x14ac:dyDescent="0.25">
      <c r="C4" s="678"/>
      <c r="D4" s="678"/>
      <c r="E4" s="678"/>
      <c r="F4" s="678"/>
    </row>
    <row r="5" spans="1:7" ht="18.75" x14ac:dyDescent="0.25">
      <c r="A5" s="674" t="s">
        <v>394</v>
      </c>
      <c r="B5" s="674"/>
      <c r="C5" s="674"/>
      <c r="D5" s="674"/>
      <c r="E5" s="674"/>
      <c r="F5" s="674"/>
      <c r="G5" s="674"/>
    </row>
    <row r="6" spans="1:7" ht="29.25" x14ac:dyDescent="0.25">
      <c r="A6" s="461" t="s">
        <v>395</v>
      </c>
      <c r="B6" s="461" t="s">
        <v>396</v>
      </c>
      <c r="C6" s="461" t="s">
        <v>397</v>
      </c>
      <c r="D6" s="462" t="s">
        <v>398</v>
      </c>
      <c r="E6" s="463" t="s">
        <v>399</v>
      </c>
      <c r="F6" s="464" t="s">
        <v>400</v>
      </c>
      <c r="G6" s="465" t="s">
        <v>401</v>
      </c>
    </row>
    <row r="7" spans="1:7" ht="30" x14ac:dyDescent="0.25">
      <c r="A7" s="466" t="s">
        <v>402</v>
      </c>
      <c r="B7" s="467">
        <v>507000000</v>
      </c>
      <c r="C7" s="468" t="s">
        <v>369</v>
      </c>
      <c r="D7" s="469" t="s">
        <v>403</v>
      </c>
      <c r="E7" s="470" t="s">
        <v>404</v>
      </c>
      <c r="F7" s="471" t="s">
        <v>453</v>
      </c>
      <c r="G7" s="472">
        <v>89976755</v>
      </c>
    </row>
    <row r="8" spans="1:7" x14ac:dyDescent="0.25">
      <c r="A8" s="466" t="s">
        <v>405</v>
      </c>
      <c r="B8" s="467">
        <v>198411330</v>
      </c>
      <c r="C8" s="468" t="s">
        <v>371</v>
      </c>
      <c r="D8" s="469" t="s">
        <v>403</v>
      </c>
      <c r="E8" s="469" t="s">
        <v>403</v>
      </c>
      <c r="F8" s="473" t="s">
        <v>9</v>
      </c>
      <c r="G8" s="474"/>
    </row>
    <row r="9" spans="1:7" ht="30" x14ac:dyDescent="0.25">
      <c r="A9" s="466" t="s">
        <v>406</v>
      </c>
      <c r="B9" s="467">
        <v>78189080</v>
      </c>
      <c r="C9" s="468" t="s">
        <v>373</v>
      </c>
      <c r="D9" s="475" t="s">
        <v>407</v>
      </c>
      <c r="E9" s="469" t="s">
        <v>403</v>
      </c>
      <c r="F9" s="473" t="s">
        <v>9</v>
      </c>
      <c r="G9" s="474"/>
    </row>
    <row r="10" spans="1:7" x14ac:dyDescent="0.25">
      <c r="A10" s="466" t="s">
        <v>408</v>
      </c>
      <c r="B10" s="467">
        <v>79637108</v>
      </c>
      <c r="C10" s="468" t="s">
        <v>374</v>
      </c>
      <c r="D10" s="469" t="s">
        <v>403</v>
      </c>
      <c r="E10" s="469" t="s">
        <v>403</v>
      </c>
      <c r="F10" s="473" t="s">
        <v>9</v>
      </c>
      <c r="G10" s="474"/>
    </row>
    <row r="11" spans="1:7" ht="45" x14ac:dyDescent="0.25">
      <c r="A11" s="466" t="s">
        <v>409</v>
      </c>
      <c r="B11" s="467">
        <v>731943597</v>
      </c>
      <c r="C11" s="468" t="s">
        <v>372</v>
      </c>
      <c r="D11" s="475" t="s">
        <v>410</v>
      </c>
      <c r="E11" s="470" t="s">
        <v>411</v>
      </c>
      <c r="F11" s="476" t="s">
        <v>412</v>
      </c>
      <c r="G11" s="477">
        <v>5000000</v>
      </c>
    </row>
    <row r="12" spans="1:7" ht="30" x14ac:dyDescent="0.25">
      <c r="A12" s="466" t="s">
        <v>413</v>
      </c>
      <c r="B12" s="467">
        <v>278960550</v>
      </c>
      <c r="C12" s="468" t="s">
        <v>375</v>
      </c>
      <c r="D12" s="475" t="s">
        <v>414</v>
      </c>
      <c r="E12" s="470" t="s">
        <v>415</v>
      </c>
      <c r="F12" s="473" t="s">
        <v>452</v>
      </c>
      <c r="G12" s="474"/>
    </row>
    <row r="13" spans="1:7" ht="45" x14ac:dyDescent="0.25">
      <c r="A13" s="466" t="s">
        <v>416</v>
      </c>
      <c r="B13" s="467">
        <v>60000000</v>
      </c>
      <c r="C13" s="468" t="s">
        <v>417</v>
      </c>
      <c r="D13" s="478" t="s">
        <v>403</v>
      </c>
      <c r="E13" s="478" t="s">
        <v>403</v>
      </c>
      <c r="F13" s="473" t="s">
        <v>9</v>
      </c>
      <c r="G13" s="474"/>
    </row>
    <row r="14" spans="1:7" ht="30" x14ac:dyDescent="0.25">
      <c r="A14" s="466" t="s">
        <v>418</v>
      </c>
      <c r="B14" s="467">
        <v>40668992</v>
      </c>
      <c r="C14" s="468" t="s">
        <v>376</v>
      </c>
      <c r="D14" s="475" t="s">
        <v>419</v>
      </c>
      <c r="E14" s="478" t="s">
        <v>403</v>
      </c>
      <c r="F14" s="473" t="s">
        <v>9</v>
      </c>
      <c r="G14" s="474"/>
    </row>
    <row r="15" spans="1:7" ht="30" x14ac:dyDescent="0.25">
      <c r="A15" s="466" t="s">
        <v>420</v>
      </c>
      <c r="B15" s="467">
        <v>410000000</v>
      </c>
      <c r="C15" s="468" t="s">
        <v>377</v>
      </c>
      <c r="D15" s="473" t="s">
        <v>421</v>
      </c>
      <c r="E15" s="479" t="s">
        <v>422</v>
      </c>
      <c r="F15" s="473" t="s">
        <v>423</v>
      </c>
      <c r="G15" s="474"/>
    </row>
    <row r="16" spans="1:7" ht="45" x14ac:dyDescent="0.25">
      <c r="A16" s="466" t="s">
        <v>424</v>
      </c>
      <c r="B16" s="467">
        <v>350000000</v>
      </c>
      <c r="C16" s="468" t="s">
        <v>378</v>
      </c>
      <c r="D16" s="471" t="s">
        <v>425</v>
      </c>
      <c r="E16" s="478" t="s">
        <v>403</v>
      </c>
      <c r="F16" s="473" t="s">
        <v>9</v>
      </c>
      <c r="G16" s="474"/>
    </row>
    <row r="17" spans="1:7" ht="60" x14ac:dyDescent="0.25">
      <c r="A17" s="466" t="s">
        <v>426</v>
      </c>
      <c r="B17" s="467">
        <v>154273300</v>
      </c>
      <c r="C17" s="468" t="s">
        <v>379</v>
      </c>
      <c r="D17" s="471" t="s">
        <v>427</v>
      </c>
      <c r="E17" s="478" t="s">
        <v>403</v>
      </c>
      <c r="F17" s="473" t="s">
        <v>423</v>
      </c>
      <c r="G17" s="474"/>
    </row>
    <row r="18" spans="1:7" x14ac:dyDescent="0.25">
      <c r="A18" s="474" t="s">
        <v>381</v>
      </c>
      <c r="B18" s="480">
        <v>9000000</v>
      </c>
      <c r="C18" s="474" t="s">
        <v>380</v>
      </c>
      <c r="D18" s="481" t="s">
        <v>428</v>
      </c>
      <c r="E18" s="481" t="s">
        <v>428</v>
      </c>
      <c r="F18" s="474" t="s">
        <v>9</v>
      </c>
      <c r="G18" s="474"/>
    </row>
    <row r="19" spans="1:7" x14ac:dyDescent="0.25">
      <c r="A19" s="482" t="s">
        <v>178</v>
      </c>
      <c r="B19" s="483">
        <f>SUM(B7:B18)</f>
        <v>2898083957</v>
      </c>
      <c r="C19" s="484"/>
      <c r="D19" s="485"/>
      <c r="E19" s="485"/>
      <c r="F19" s="485"/>
      <c r="G19" s="486">
        <f>SUM(G7:G18)</f>
        <v>94976755</v>
      </c>
    </row>
    <row r="21" spans="1:7" x14ac:dyDescent="0.25">
      <c r="C21" s="487"/>
    </row>
    <row r="22" spans="1:7" x14ac:dyDescent="0.25">
      <c r="A22" s="488" t="s">
        <v>429</v>
      </c>
      <c r="B22" s="489"/>
      <c r="C22" s="477">
        <v>114300</v>
      </c>
    </row>
    <row r="23" spans="1:7" ht="32.25" customHeight="1" x14ac:dyDescent="0.25">
      <c r="A23" s="675" t="s">
        <v>430</v>
      </c>
      <c r="B23" s="676"/>
      <c r="C23" s="477">
        <v>991000</v>
      </c>
    </row>
    <row r="24" spans="1:7" ht="31.5" customHeight="1" x14ac:dyDescent="0.25">
      <c r="A24" s="675" t="s">
        <v>431</v>
      </c>
      <c r="B24" s="676"/>
      <c r="C24" s="477">
        <v>2413000</v>
      </c>
    </row>
    <row r="25" spans="1:7" x14ac:dyDescent="0.25">
      <c r="A25" s="490" t="s">
        <v>432</v>
      </c>
      <c r="B25" s="490"/>
      <c r="C25" s="491">
        <f>SUM(C22:C24)</f>
        <v>3518300</v>
      </c>
    </row>
  </sheetData>
  <mergeCells count="5">
    <mergeCell ref="A5:G5"/>
    <mergeCell ref="A23:B23"/>
    <mergeCell ref="A24:B24"/>
    <mergeCell ref="C3:F4"/>
    <mergeCell ref="C2:F2"/>
  </mergeCells>
  <pageMargins left="0.7" right="0.7" top="0.75" bottom="0.75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O36"/>
  <sheetViews>
    <sheetView tabSelected="1" zoomScaleNormal="100" workbookViewId="0">
      <selection activeCell="E38" sqref="E38"/>
    </sheetView>
  </sheetViews>
  <sheetFormatPr defaultRowHeight="12.75" x14ac:dyDescent="0.2"/>
  <cols>
    <col min="1" max="1" width="8.42578125" style="294" customWidth="1"/>
    <col min="2" max="2" width="21.85546875" style="294" customWidth="1"/>
    <col min="3" max="3" width="58.28515625" style="294" customWidth="1"/>
    <col min="4" max="4" width="14.85546875" style="294" customWidth="1"/>
    <col min="5" max="5" width="13.85546875" style="294" customWidth="1"/>
    <col min="6" max="6" width="9.140625" style="294" hidden="1" customWidth="1"/>
    <col min="7" max="16384" width="9.140625" style="294"/>
  </cols>
  <sheetData>
    <row r="1" spans="1:15" x14ac:dyDescent="0.2">
      <c r="B1" s="681"/>
      <c r="C1" s="681"/>
      <c r="D1" s="681"/>
    </row>
    <row r="2" spans="1:15" x14ac:dyDescent="0.2">
      <c r="B2" s="682" t="s">
        <v>473</v>
      </c>
      <c r="C2" s="682"/>
      <c r="D2" s="682"/>
    </row>
    <row r="3" spans="1:15" x14ac:dyDescent="0.2">
      <c r="B3" s="683" t="s">
        <v>113</v>
      </c>
      <c r="C3" s="684"/>
      <c r="D3" s="684"/>
    </row>
    <row r="4" spans="1:15" ht="12.75" customHeight="1" x14ac:dyDescent="0.2">
      <c r="B4" s="686" t="s">
        <v>347</v>
      </c>
      <c r="C4" s="686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</row>
    <row r="5" spans="1:15" ht="13.5" thickBot="1" x14ac:dyDescent="0.25">
      <c r="B5" s="126"/>
      <c r="C5" s="127"/>
      <c r="D5" s="128"/>
      <c r="E5" s="745" t="s">
        <v>155</v>
      </c>
    </row>
    <row r="6" spans="1:15" x14ac:dyDescent="0.2">
      <c r="A6" s="727" t="s">
        <v>0</v>
      </c>
      <c r="B6" s="728" t="s">
        <v>118</v>
      </c>
      <c r="C6" s="728" t="s">
        <v>54</v>
      </c>
      <c r="D6" s="740" t="s">
        <v>335</v>
      </c>
      <c r="E6" s="739" t="s">
        <v>470</v>
      </c>
      <c r="F6" s="742"/>
    </row>
    <row r="7" spans="1:15" x14ac:dyDescent="0.2">
      <c r="A7" s="729"/>
      <c r="B7" s="685"/>
      <c r="C7" s="685"/>
      <c r="D7" s="741"/>
      <c r="E7" s="743"/>
      <c r="F7" s="744"/>
    </row>
    <row r="8" spans="1:15" ht="25.5" customHeight="1" x14ac:dyDescent="0.2">
      <c r="A8" s="730" t="s">
        <v>115</v>
      </c>
      <c r="B8" s="295" t="s">
        <v>55</v>
      </c>
      <c r="C8" s="296" t="s">
        <v>56</v>
      </c>
      <c r="D8" s="731">
        <v>500</v>
      </c>
      <c r="E8" s="746">
        <v>500</v>
      </c>
      <c r="F8" s="733"/>
    </row>
    <row r="9" spans="1:15" x14ac:dyDescent="0.2">
      <c r="A9" s="730" t="s">
        <v>116</v>
      </c>
      <c r="B9" s="295" t="s">
        <v>254</v>
      </c>
      <c r="C9" s="296"/>
      <c r="D9" s="731">
        <f>SUM(D10:D12)</f>
        <v>47000</v>
      </c>
      <c r="E9" s="731">
        <f>SUM(E10:E12)</f>
        <v>47355</v>
      </c>
      <c r="F9" s="733"/>
    </row>
    <row r="10" spans="1:15" x14ac:dyDescent="0.2">
      <c r="A10" s="730" t="s">
        <v>117</v>
      </c>
      <c r="B10" s="295"/>
      <c r="C10" s="298" t="s">
        <v>211</v>
      </c>
      <c r="D10" s="734">
        <v>2000</v>
      </c>
      <c r="E10" s="732">
        <v>2000</v>
      </c>
      <c r="F10" s="733"/>
    </row>
    <row r="11" spans="1:15" ht="15" customHeight="1" x14ac:dyDescent="0.2">
      <c r="A11" s="730" t="s">
        <v>114</v>
      </c>
      <c r="B11" s="295"/>
      <c r="C11" s="298" t="s">
        <v>324</v>
      </c>
      <c r="D11" s="734">
        <v>5000</v>
      </c>
      <c r="E11" s="732">
        <v>5355</v>
      </c>
      <c r="F11" s="733"/>
    </row>
    <row r="12" spans="1:15" x14ac:dyDescent="0.2">
      <c r="A12" s="730" t="s">
        <v>141</v>
      </c>
      <c r="B12" s="295"/>
      <c r="C12" s="298" t="s">
        <v>312</v>
      </c>
      <c r="D12" s="734">
        <v>40000</v>
      </c>
      <c r="E12" s="732">
        <v>40000</v>
      </c>
      <c r="F12" s="733"/>
    </row>
    <row r="13" spans="1:15" ht="21" customHeight="1" thickBot="1" x14ac:dyDescent="0.25">
      <c r="A13" s="735"/>
      <c r="B13" s="736" t="s">
        <v>58</v>
      </c>
      <c r="C13" s="736"/>
      <c r="D13" s="738">
        <f>D9+D8</f>
        <v>47500</v>
      </c>
      <c r="E13" s="738">
        <f>E9+E8</f>
        <v>47855</v>
      </c>
      <c r="F13" s="737"/>
    </row>
    <row r="21" spans="1:4" x14ac:dyDescent="0.2">
      <c r="D21" s="299"/>
    </row>
    <row r="22" spans="1:4" x14ac:dyDescent="0.2">
      <c r="A22" s="300"/>
      <c r="B22" s="300"/>
      <c r="C22" s="300"/>
    </row>
    <row r="23" spans="1:4" x14ac:dyDescent="0.2">
      <c r="A23" s="300"/>
      <c r="B23" s="300"/>
      <c r="C23" s="300"/>
    </row>
    <row r="24" spans="1:4" x14ac:dyDescent="0.2">
      <c r="A24" s="300"/>
      <c r="B24" s="300"/>
      <c r="C24" s="300"/>
    </row>
    <row r="25" spans="1:4" ht="3" customHeight="1" x14ac:dyDescent="0.2">
      <c r="A25" s="300"/>
      <c r="B25" s="300"/>
      <c r="C25" s="300"/>
    </row>
    <row r="26" spans="1:4" hidden="1" x14ac:dyDescent="0.2">
      <c r="A26" s="300"/>
      <c r="B26" s="300"/>
      <c r="C26" s="300"/>
    </row>
    <row r="27" spans="1:4" hidden="1" x14ac:dyDescent="0.2">
      <c r="A27" s="300"/>
      <c r="B27" s="300"/>
      <c r="C27" s="300"/>
      <c r="D27" s="297"/>
    </row>
    <row r="28" spans="1:4" hidden="1" x14ac:dyDescent="0.2">
      <c r="A28" s="300"/>
      <c r="B28" s="300"/>
      <c r="C28" s="300"/>
    </row>
    <row r="29" spans="1:4" hidden="1" x14ac:dyDescent="0.2">
      <c r="A29" s="300"/>
      <c r="B29" s="300"/>
      <c r="C29" s="300"/>
      <c r="D29" s="300"/>
    </row>
    <row r="30" spans="1:4" hidden="1" x14ac:dyDescent="0.2"/>
    <row r="31" spans="1:4" hidden="1" x14ac:dyDescent="0.2">
      <c r="B31" s="301"/>
      <c r="C31" s="302"/>
      <c r="D31" s="300"/>
    </row>
    <row r="32" spans="1:4" x14ac:dyDescent="0.2">
      <c r="B32" s="303"/>
      <c r="C32" s="302"/>
      <c r="D32" s="304"/>
    </row>
    <row r="33" spans="2:4" x14ac:dyDescent="0.2">
      <c r="B33" s="303"/>
      <c r="C33" s="302"/>
      <c r="D33" s="304"/>
    </row>
    <row r="34" spans="2:4" x14ac:dyDescent="0.2">
      <c r="B34" s="305"/>
      <c r="C34" s="302"/>
      <c r="D34" s="306"/>
    </row>
    <row r="36" spans="2:4" x14ac:dyDescent="0.2">
      <c r="D36" s="299"/>
    </row>
  </sheetData>
  <mergeCells count="9">
    <mergeCell ref="E6:F7"/>
    <mergeCell ref="B1:D1"/>
    <mergeCell ref="B2:D2"/>
    <mergeCell ref="B3:D3"/>
    <mergeCell ref="A6:A7"/>
    <mergeCell ref="B6:B7"/>
    <mergeCell ref="C6:C7"/>
    <mergeCell ref="D6:D7"/>
    <mergeCell ref="B4:C4"/>
  </mergeCells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0"/>
  <sheetViews>
    <sheetView zoomScaleNormal="100" workbookViewId="0">
      <selection activeCell="B23" sqref="B23:AA23"/>
    </sheetView>
  </sheetViews>
  <sheetFormatPr defaultRowHeight="12.75" x14ac:dyDescent="0.2"/>
  <cols>
    <col min="2" max="2" width="4.7109375" customWidth="1"/>
    <col min="3" max="3" width="19.85546875" customWidth="1"/>
    <col min="4" max="4" width="10.5703125" customWidth="1"/>
    <col min="5" max="5" width="9.7109375" customWidth="1"/>
  </cols>
  <sheetData>
    <row r="2" spans="2:14" x14ac:dyDescent="0.2">
      <c r="B2" s="689" t="s">
        <v>474</v>
      </c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</row>
    <row r="3" spans="2:14" x14ac:dyDescent="0.2">
      <c r="B3" s="690" t="s">
        <v>281</v>
      </c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</row>
    <row r="4" spans="2:14" x14ac:dyDescent="0.2">
      <c r="B4" s="692" t="s">
        <v>288</v>
      </c>
      <c r="C4" s="693"/>
      <c r="D4" s="693"/>
      <c r="E4" s="693"/>
      <c r="F4" s="693"/>
      <c r="G4" s="693"/>
      <c r="H4" s="693"/>
      <c r="I4" s="693"/>
      <c r="J4" s="693"/>
      <c r="K4" s="693"/>
      <c r="L4" s="693"/>
      <c r="M4" s="693"/>
      <c r="N4" s="693"/>
    </row>
    <row r="5" spans="2:14" ht="13.5" thickBot="1" x14ac:dyDescent="0.25">
      <c r="B5" s="367"/>
      <c r="C5" s="368"/>
      <c r="D5" s="368"/>
      <c r="E5" s="368"/>
      <c r="F5" s="368"/>
      <c r="G5" s="368"/>
      <c r="H5" s="368" t="s">
        <v>155</v>
      </c>
      <c r="I5" s="389"/>
      <c r="J5" s="389"/>
      <c r="K5" s="389"/>
      <c r="L5" s="389"/>
      <c r="M5" s="389"/>
      <c r="N5" s="389"/>
    </row>
    <row r="6" spans="2:14" ht="14.25" x14ac:dyDescent="0.2">
      <c r="B6" s="687" t="s">
        <v>282</v>
      </c>
      <c r="C6" s="370" t="s">
        <v>283</v>
      </c>
      <c r="D6" s="370" t="s">
        <v>284</v>
      </c>
      <c r="E6" s="371"/>
      <c r="F6" s="371"/>
      <c r="G6" s="371"/>
      <c r="H6" s="372"/>
      <c r="I6" s="390"/>
      <c r="J6" s="390"/>
      <c r="K6" s="390"/>
      <c r="L6" s="390"/>
      <c r="M6" s="390"/>
      <c r="N6" s="390"/>
    </row>
    <row r="7" spans="2:14" ht="16.5" thickBot="1" x14ac:dyDescent="0.25">
      <c r="B7" s="688"/>
      <c r="C7" s="373" t="s">
        <v>285</v>
      </c>
      <c r="D7" s="374" t="s">
        <v>286</v>
      </c>
      <c r="E7" s="375">
        <v>2017</v>
      </c>
      <c r="F7" s="375">
        <v>2018</v>
      </c>
      <c r="G7" s="375">
        <v>2019</v>
      </c>
      <c r="H7" s="396">
        <v>2020</v>
      </c>
      <c r="I7" s="391"/>
      <c r="J7" s="391"/>
      <c r="K7" s="392"/>
      <c r="L7" s="392"/>
      <c r="M7" s="392"/>
      <c r="N7" s="392"/>
    </row>
    <row r="8" spans="2:14" ht="13.5" thickBot="1" x14ac:dyDescent="0.25">
      <c r="B8" s="376"/>
      <c r="C8" s="377"/>
      <c r="D8" s="378"/>
      <c r="E8" s="379" t="s">
        <v>289</v>
      </c>
      <c r="F8" s="379" t="s">
        <v>289</v>
      </c>
      <c r="G8" s="379" t="s">
        <v>289</v>
      </c>
      <c r="H8" s="380" t="s">
        <v>289</v>
      </c>
      <c r="I8" s="393"/>
      <c r="J8" s="393"/>
      <c r="K8" s="393"/>
      <c r="L8" s="393"/>
      <c r="M8" s="393"/>
      <c r="N8" s="393"/>
    </row>
    <row r="9" spans="2:14" ht="45" x14ac:dyDescent="0.2">
      <c r="B9" s="369" t="s">
        <v>115</v>
      </c>
      <c r="C9" s="381" t="s">
        <v>332</v>
      </c>
      <c r="D9" s="382" t="s">
        <v>333</v>
      </c>
      <c r="E9" s="383">
        <v>10715</v>
      </c>
      <c r="F9" s="383">
        <v>10715</v>
      </c>
      <c r="G9" s="383">
        <v>10715</v>
      </c>
      <c r="H9" s="426">
        <v>10716</v>
      </c>
      <c r="I9" s="394"/>
      <c r="J9" s="394"/>
      <c r="K9" s="394"/>
      <c r="L9" s="394"/>
      <c r="M9" s="394"/>
      <c r="N9" s="394"/>
    </row>
    <row r="10" spans="2:14" ht="15" thickBot="1" x14ac:dyDescent="0.25">
      <c r="B10" s="384"/>
      <c r="C10" s="385" t="s">
        <v>287</v>
      </c>
      <c r="D10" s="386"/>
      <c r="E10" s="387">
        <f>SUM(E9:E9)</f>
        <v>10715</v>
      </c>
      <c r="F10" s="387">
        <f>SUM(F9:F9)</f>
        <v>10715</v>
      </c>
      <c r="G10" s="387">
        <f>SUM(G9:G9)</f>
        <v>10715</v>
      </c>
      <c r="H10" s="388">
        <f>SUM(H9:H9)</f>
        <v>10716</v>
      </c>
      <c r="I10" s="395"/>
      <c r="J10" s="395"/>
      <c r="K10" s="395"/>
      <c r="L10" s="395"/>
      <c r="M10" s="395"/>
      <c r="N10" s="395"/>
    </row>
  </sheetData>
  <mergeCells count="4">
    <mergeCell ref="B6:B7"/>
    <mergeCell ref="B2:N2"/>
    <mergeCell ref="B3:N3"/>
    <mergeCell ref="B4:N4"/>
  </mergeCells>
  <phoneticPr fontId="0" type="noConversion"/>
  <pageMargins left="0.7" right="0.7" top="0.75" bottom="0.75" header="0.3" footer="0.3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P28"/>
  <sheetViews>
    <sheetView zoomScaleNormal="100" workbookViewId="0">
      <selection activeCell="I25" sqref="I25"/>
    </sheetView>
  </sheetViews>
  <sheetFormatPr defaultColWidth="8" defaultRowHeight="15.75" x14ac:dyDescent="0.25"/>
  <cols>
    <col min="1" max="1" width="4.42578125" style="211" customWidth="1"/>
    <col min="2" max="2" width="29.7109375" style="206" customWidth="1"/>
    <col min="3" max="3" width="8" style="206" customWidth="1"/>
    <col min="4" max="4" width="7.42578125" style="206" customWidth="1"/>
    <col min="5" max="5" width="8.5703125" style="206" customWidth="1"/>
    <col min="6" max="6" width="8" style="206" customWidth="1"/>
    <col min="7" max="7" width="8.28515625" style="206" customWidth="1"/>
    <col min="8" max="8" width="8.85546875" style="206" customWidth="1"/>
    <col min="9" max="9" width="9.140625" style="206" customWidth="1"/>
    <col min="10" max="10" width="7.42578125" style="206" customWidth="1"/>
    <col min="11" max="11" width="9.140625" style="206" customWidth="1"/>
    <col min="12" max="12" width="8.140625" style="206" customWidth="1"/>
    <col min="13" max="13" width="8.28515625" style="206" customWidth="1"/>
    <col min="14" max="14" width="8.7109375" style="206" customWidth="1"/>
    <col min="15" max="15" width="10.140625" style="211" customWidth="1"/>
    <col min="16" max="16" width="14.140625" style="206" customWidth="1"/>
    <col min="17" max="17" width="9" style="206" bestFit="1" customWidth="1"/>
    <col min="18" max="25" width="8" style="206"/>
    <col min="26" max="26" width="10.140625" style="206" bestFit="1" customWidth="1"/>
    <col min="27" max="16384" width="8" style="206"/>
  </cols>
  <sheetData>
    <row r="1" spans="1:16" ht="12.75" customHeight="1" x14ac:dyDescent="0.25">
      <c r="A1" s="694" t="s">
        <v>475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</row>
    <row r="2" spans="1:16" ht="19.5" customHeight="1" x14ac:dyDescent="0.25">
      <c r="A2" s="686" t="s">
        <v>348</v>
      </c>
      <c r="B2" s="686"/>
      <c r="C2" s="686"/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</row>
    <row r="3" spans="1:16" ht="16.5" customHeight="1" thickBot="1" x14ac:dyDescent="0.3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 t="s">
        <v>155</v>
      </c>
    </row>
    <row r="4" spans="1:16" s="211" customFormat="1" ht="19.5" customHeight="1" thickTop="1" x14ac:dyDescent="0.25">
      <c r="A4" s="208" t="s">
        <v>140</v>
      </c>
      <c r="B4" s="209" t="s">
        <v>118</v>
      </c>
      <c r="C4" s="209" t="s">
        <v>212</v>
      </c>
      <c r="D4" s="209" t="s">
        <v>213</v>
      </c>
      <c r="E4" s="209" t="s">
        <v>214</v>
      </c>
      <c r="F4" s="209" t="s">
        <v>215</v>
      </c>
      <c r="G4" s="209" t="s">
        <v>216</v>
      </c>
      <c r="H4" s="209" t="s">
        <v>217</v>
      </c>
      <c r="I4" s="209" t="s">
        <v>218</v>
      </c>
      <c r="J4" s="209" t="s">
        <v>219</v>
      </c>
      <c r="K4" s="209" t="s">
        <v>220</v>
      </c>
      <c r="L4" s="209" t="s">
        <v>221</v>
      </c>
      <c r="M4" s="209" t="s">
        <v>222</v>
      </c>
      <c r="N4" s="209" t="s">
        <v>223</v>
      </c>
      <c r="O4" s="210" t="s">
        <v>178</v>
      </c>
    </row>
    <row r="5" spans="1:16" s="216" customFormat="1" ht="18" customHeight="1" x14ac:dyDescent="0.2">
      <c r="A5" s="212" t="s">
        <v>115</v>
      </c>
      <c r="B5" s="213" t="s">
        <v>224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5">
        <f t="shared" ref="O5:O26" si="0">SUM(C5:N5)</f>
        <v>0</v>
      </c>
    </row>
    <row r="6" spans="1:16" s="220" customFormat="1" x14ac:dyDescent="0.2">
      <c r="A6" s="212" t="s">
        <v>116</v>
      </c>
      <c r="B6" s="199" t="s">
        <v>98</v>
      </c>
      <c r="C6" s="218">
        <v>60270</v>
      </c>
      <c r="D6" s="218">
        <v>60270</v>
      </c>
      <c r="E6" s="218">
        <v>60270</v>
      </c>
      <c r="F6" s="218">
        <v>60270</v>
      </c>
      <c r="G6" s="218">
        <v>59385</v>
      </c>
      <c r="H6" s="218">
        <v>56270</v>
      </c>
      <c r="I6" s="218">
        <v>156270</v>
      </c>
      <c r="J6" s="218">
        <v>56270</v>
      </c>
      <c r="K6" s="218">
        <v>56270</v>
      </c>
      <c r="L6" s="218">
        <v>56270</v>
      </c>
      <c r="M6" s="218">
        <v>56270</v>
      </c>
      <c r="N6" s="218">
        <v>156290</v>
      </c>
      <c r="O6" s="215">
        <f t="shared" si="0"/>
        <v>894375</v>
      </c>
      <c r="P6" s="219"/>
    </row>
    <row r="7" spans="1:16" s="220" customFormat="1" ht="15.75" customHeight="1" x14ac:dyDescent="0.2">
      <c r="A7" s="212" t="s">
        <v>117</v>
      </c>
      <c r="B7" s="228" t="s">
        <v>187</v>
      </c>
      <c r="C7" s="218">
        <v>8580</v>
      </c>
      <c r="D7" s="218">
        <v>8580</v>
      </c>
      <c r="E7" s="218">
        <v>8580</v>
      </c>
      <c r="F7" s="218">
        <v>10000</v>
      </c>
      <c r="G7" s="218">
        <v>8580</v>
      </c>
      <c r="H7" s="218">
        <v>10000</v>
      </c>
      <c r="I7" s="218">
        <v>8000</v>
      </c>
      <c r="J7" s="218">
        <v>5500</v>
      </c>
      <c r="K7" s="218">
        <v>10000</v>
      </c>
      <c r="L7" s="218">
        <v>8800</v>
      </c>
      <c r="M7" s="218">
        <v>8000</v>
      </c>
      <c r="N7" s="218">
        <v>8334</v>
      </c>
      <c r="O7" s="215">
        <f t="shared" si="0"/>
        <v>102954</v>
      </c>
      <c r="P7" s="219"/>
    </row>
    <row r="8" spans="1:16" s="220" customFormat="1" ht="24" x14ac:dyDescent="0.2">
      <c r="A8" s="212" t="s">
        <v>114</v>
      </c>
      <c r="B8" s="228" t="s">
        <v>188</v>
      </c>
      <c r="C8" s="218">
        <v>100000</v>
      </c>
      <c r="D8" s="218">
        <v>251390</v>
      </c>
      <c r="E8" s="218">
        <v>20000</v>
      </c>
      <c r="F8" s="218">
        <v>420000</v>
      </c>
      <c r="G8" s="218">
        <v>400000</v>
      </c>
      <c r="H8" s="218">
        <v>110000</v>
      </c>
      <c r="I8" s="218">
        <v>250000</v>
      </c>
      <c r="J8" s="218">
        <v>29832</v>
      </c>
      <c r="K8" s="218">
        <v>404500</v>
      </c>
      <c r="L8" s="218">
        <v>360000</v>
      </c>
      <c r="M8" s="218">
        <v>128463</v>
      </c>
      <c r="N8" s="218">
        <v>57437</v>
      </c>
      <c r="O8" s="215">
        <f t="shared" si="0"/>
        <v>2531622</v>
      </c>
      <c r="P8" s="219"/>
    </row>
    <row r="9" spans="1:16" s="220" customFormat="1" x14ac:dyDescent="0.2">
      <c r="A9" s="212" t="s">
        <v>141</v>
      </c>
      <c r="B9" s="228" t="s">
        <v>1</v>
      </c>
      <c r="C9" s="218">
        <v>100</v>
      </c>
      <c r="D9" s="218">
        <v>100</v>
      </c>
      <c r="E9" s="218">
        <v>200000</v>
      </c>
      <c r="F9" s="218">
        <v>150</v>
      </c>
      <c r="G9" s="218">
        <v>150</v>
      </c>
      <c r="H9" s="218">
        <v>100</v>
      </c>
      <c r="I9" s="218">
        <v>100</v>
      </c>
      <c r="J9" s="218">
        <v>100</v>
      </c>
      <c r="K9" s="218">
        <v>350000</v>
      </c>
      <c r="L9" s="218">
        <v>483</v>
      </c>
      <c r="M9" s="218">
        <v>500</v>
      </c>
      <c r="N9" s="218">
        <v>181000</v>
      </c>
      <c r="O9" s="215">
        <f>SUM(C9:N9)</f>
        <v>732783</v>
      </c>
      <c r="P9" s="219"/>
    </row>
    <row r="10" spans="1:16" s="220" customFormat="1" x14ac:dyDescent="0.2">
      <c r="A10" s="212" t="s">
        <v>142</v>
      </c>
      <c r="B10" s="228" t="s">
        <v>234</v>
      </c>
      <c r="C10" s="218">
        <v>38000</v>
      </c>
      <c r="D10" s="218">
        <v>13000</v>
      </c>
      <c r="E10" s="218">
        <v>33000</v>
      </c>
      <c r="F10" s="218">
        <v>40000</v>
      </c>
      <c r="G10" s="218">
        <v>40000</v>
      </c>
      <c r="H10" s="218">
        <v>20000</v>
      </c>
      <c r="I10" s="218">
        <v>16000</v>
      </c>
      <c r="J10" s="218">
        <v>27500</v>
      </c>
      <c r="K10" s="218">
        <v>25000</v>
      </c>
      <c r="L10" s="218">
        <v>39882</v>
      </c>
      <c r="M10" s="218">
        <v>12000</v>
      </c>
      <c r="N10" s="218">
        <v>13000</v>
      </c>
      <c r="O10" s="215">
        <f t="shared" si="0"/>
        <v>317382</v>
      </c>
      <c r="P10" s="219"/>
    </row>
    <row r="11" spans="1:16" s="220" customFormat="1" x14ac:dyDescent="0.2">
      <c r="A11" s="212" t="s">
        <v>143</v>
      </c>
      <c r="B11" s="228" t="s">
        <v>235</v>
      </c>
      <c r="C11" s="218"/>
      <c r="D11" s="218"/>
      <c r="E11" s="218"/>
      <c r="F11" s="218"/>
      <c r="G11" s="218">
        <v>40000</v>
      </c>
      <c r="H11" s="218"/>
      <c r="I11" s="218"/>
      <c r="J11" s="218"/>
      <c r="K11" s="218">
        <v>35883</v>
      </c>
      <c r="L11" s="218"/>
      <c r="M11" s="218"/>
      <c r="N11" s="218"/>
      <c r="O11" s="215">
        <f t="shared" si="0"/>
        <v>75883</v>
      </c>
      <c r="P11" s="219"/>
    </row>
    <row r="12" spans="1:16" s="220" customFormat="1" x14ac:dyDescent="0.2">
      <c r="A12" s="212" t="s">
        <v>144</v>
      </c>
      <c r="B12" s="228" t="s">
        <v>236</v>
      </c>
      <c r="C12" s="218">
        <v>40</v>
      </c>
      <c r="D12" s="218">
        <v>40</v>
      </c>
      <c r="E12" s="218">
        <v>40</v>
      </c>
      <c r="F12" s="218">
        <v>40</v>
      </c>
      <c r="G12" s="218">
        <v>540</v>
      </c>
      <c r="H12" s="218">
        <v>40</v>
      </c>
      <c r="I12" s="218">
        <v>40</v>
      </c>
      <c r="J12" s="218">
        <v>40</v>
      </c>
      <c r="K12" s="218">
        <v>40</v>
      </c>
      <c r="L12" s="218">
        <v>1000</v>
      </c>
      <c r="M12" s="218">
        <v>40</v>
      </c>
      <c r="N12" s="218">
        <v>100</v>
      </c>
      <c r="O12" s="215">
        <f t="shared" si="0"/>
        <v>2000</v>
      </c>
      <c r="P12" s="219"/>
    </row>
    <row r="13" spans="1:16" s="220" customFormat="1" x14ac:dyDescent="0.2">
      <c r="A13" s="212" t="s">
        <v>145</v>
      </c>
      <c r="B13" s="228" t="s">
        <v>237</v>
      </c>
      <c r="C13" s="218">
        <v>400</v>
      </c>
      <c r="D13" s="218">
        <v>400</v>
      </c>
      <c r="E13" s="218">
        <v>500</v>
      </c>
      <c r="F13" s="218">
        <v>400</v>
      </c>
      <c r="G13" s="218">
        <v>500</v>
      </c>
      <c r="H13" s="218">
        <v>500</v>
      </c>
      <c r="I13" s="218">
        <v>400</v>
      </c>
      <c r="J13" s="218">
        <v>2400</v>
      </c>
      <c r="K13" s="218">
        <v>500</v>
      </c>
      <c r="L13" s="218">
        <v>400</v>
      </c>
      <c r="M13" s="218">
        <v>410</v>
      </c>
      <c r="N13" s="218">
        <v>2190</v>
      </c>
      <c r="O13" s="215">
        <f>SUM(C13:N13)</f>
        <v>9000</v>
      </c>
      <c r="P13" s="219"/>
    </row>
    <row r="14" spans="1:16" s="220" customFormat="1" ht="16.5" thickBot="1" x14ac:dyDescent="0.25">
      <c r="A14" s="212" t="s">
        <v>146</v>
      </c>
      <c r="B14" s="217" t="s">
        <v>192</v>
      </c>
      <c r="C14" s="218">
        <v>6500</v>
      </c>
      <c r="D14" s="218">
        <v>6500</v>
      </c>
      <c r="E14" s="218">
        <v>6500</v>
      </c>
      <c r="F14" s="218">
        <v>106500</v>
      </c>
      <c r="G14" s="218">
        <v>6500</v>
      </c>
      <c r="H14" s="218">
        <v>14352</v>
      </c>
      <c r="I14" s="218">
        <v>6500</v>
      </c>
      <c r="J14" s="218">
        <v>6500</v>
      </c>
      <c r="K14" s="218">
        <v>6500</v>
      </c>
      <c r="L14" s="218">
        <v>6500</v>
      </c>
      <c r="M14" s="218">
        <v>7760</v>
      </c>
      <c r="N14" s="218">
        <v>6500</v>
      </c>
      <c r="O14" s="215">
        <f t="shared" si="0"/>
        <v>187112</v>
      </c>
      <c r="P14" s="219"/>
    </row>
    <row r="15" spans="1:16" s="216" customFormat="1" ht="20.25" customHeight="1" thickTop="1" thickBot="1" x14ac:dyDescent="0.25">
      <c r="A15" s="212" t="s">
        <v>147</v>
      </c>
      <c r="B15" s="221" t="s">
        <v>225</v>
      </c>
      <c r="C15" s="222">
        <f t="shared" ref="C15:N15" si="1">SUM(C6:C14)</f>
        <v>213890</v>
      </c>
      <c r="D15" s="222">
        <f t="shared" si="1"/>
        <v>340280</v>
      </c>
      <c r="E15" s="222">
        <f t="shared" si="1"/>
        <v>328890</v>
      </c>
      <c r="F15" s="222">
        <f t="shared" si="1"/>
        <v>637360</v>
      </c>
      <c r="G15" s="222">
        <f t="shared" si="1"/>
        <v>555655</v>
      </c>
      <c r="H15" s="222">
        <f t="shared" si="1"/>
        <v>211262</v>
      </c>
      <c r="I15" s="222">
        <f t="shared" si="1"/>
        <v>437310</v>
      </c>
      <c r="J15" s="222">
        <f t="shared" si="1"/>
        <v>128142</v>
      </c>
      <c r="K15" s="222">
        <f t="shared" si="1"/>
        <v>888693</v>
      </c>
      <c r="L15" s="222">
        <f t="shared" si="1"/>
        <v>473335</v>
      </c>
      <c r="M15" s="222">
        <f t="shared" si="1"/>
        <v>213443</v>
      </c>
      <c r="N15" s="222">
        <f t="shared" si="1"/>
        <v>424851</v>
      </c>
      <c r="O15" s="223">
        <f t="shared" si="0"/>
        <v>4853111</v>
      </c>
      <c r="P15" s="224"/>
    </row>
    <row r="16" spans="1:16" s="216" customFormat="1" ht="14.25" customHeight="1" thickTop="1" x14ac:dyDescent="0.2">
      <c r="A16" s="212" t="s">
        <v>148</v>
      </c>
      <c r="B16" s="213" t="s">
        <v>322</v>
      </c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5"/>
      <c r="P16" s="224"/>
    </row>
    <row r="17" spans="1:16" s="220" customFormat="1" x14ac:dyDescent="0.2">
      <c r="A17" s="212" t="s">
        <v>183</v>
      </c>
      <c r="B17" s="67" t="s">
        <v>206</v>
      </c>
      <c r="C17" s="218">
        <v>40543</v>
      </c>
      <c r="D17" s="218">
        <v>40543</v>
      </c>
      <c r="E17" s="218">
        <v>40543</v>
      </c>
      <c r="F17" s="218">
        <v>40543</v>
      </c>
      <c r="G17" s="218">
        <v>40543</v>
      </c>
      <c r="H17" s="218">
        <v>39800</v>
      </c>
      <c r="I17" s="218">
        <v>39800</v>
      </c>
      <c r="J17" s="218">
        <v>39800</v>
      </c>
      <c r="K17" s="218">
        <v>39800</v>
      </c>
      <c r="L17" s="218">
        <v>39800</v>
      </c>
      <c r="M17" s="218">
        <v>39800</v>
      </c>
      <c r="N17" s="218">
        <v>39870</v>
      </c>
      <c r="O17" s="215">
        <f t="shared" si="0"/>
        <v>481385</v>
      </c>
      <c r="P17" s="219"/>
    </row>
    <row r="18" spans="1:16" s="220" customFormat="1" x14ac:dyDescent="0.2">
      <c r="A18" s="212" t="s">
        <v>186</v>
      </c>
      <c r="B18" s="63" t="s">
        <v>42</v>
      </c>
      <c r="C18" s="218">
        <v>9344</v>
      </c>
      <c r="D18" s="218">
        <v>9344</v>
      </c>
      <c r="E18" s="218">
        <v>9343</v>
      </c>
      <c r="F18" s="218">
        <v>9344</v>
      </c>
      <c r="G18" s="218">
        <v>9343</v>
      </c>
      <c r="H18" s="218">
        <v>9180</v>
      </c>
      <c r="I18" s="218">
        <v>9180</v>
      </c>
      <c r="J18" s="218">
        <v>9180</v>
      </c>
      <c r="K18" s="218">
        <v>9180</v>
      </c>
      <c r="L18" s="218">
        <v>9180</v>
      </c>
      <c r="M18" s="218">
        <v>9180</v>
      </c>
      <c r="N18" s="218">
        <v>9191</v>
      </c>
      <c r="O18" s="215">
        <f t="shared" si="0"/>
        <v>110989</v>
      </c>
      <c r="P18" s="219"/>
    </row>
    <row r="19" spans="1:16" s="220" customFormat="1" x14ac:dyDescent="0.2">
      <c r="A19" s="212" t="s">
        <v>226</v>
      </c>
      <c r="B19" s="229" t="s">
        <v>208</v>
      </c>
      <c r="C19" s="218">
        <v>56580</v>
      </c>
      <c r="D19" s="218">
        <v>56580</v>
      </c>
      <c r="E19" s="218">
        <v>56580</v>
      </c>
      <c r="F19" s="218">
        <v>56580</v>
      </c>
      <c r="G19" s="218">
        <v>56580</v>
      </c>
      <c r="H19" s="218">
        <v>56580</v>
      </c>
      <c r="I19" s="218">
        <v>56580</v>
      </c>
      <c r="J19" s="218">
        <v>56580</v>
      </c>
      <c r="K19" s="218">
        <v>56580</v>
      </c>
      <c r="L19" s="218">
        <v>56580</v>
      </c>
      <c r="M19" s="218">
        <v>56580</v>
      </c>
      <c r="N19" s="218">
        <v>102706</v>
      </c>
      <c r="O19" s="215">
        <f t="shared" si="0"/>
        <v>725086</v>
      </c>
      <c r="P19" s="219"/>
    </row>
    <row r="20" spans="1:16" s="220" customFormat="1" x14ac:dyDescent="0.2">
      <c r="A20" s="212" t="s">
        <v>227</v>
      </c>
      <c r="B20" s="229" t="s">
        <v>104</v>
      </c>
      <c r="C20" s="218">
        <v>2910</v>
      </c>
      <c r="D20" s="218">
        <v>2910</v>
      </c>
      <c r="E20" s="218">
        <v>2500</v>
      </c>
      <c r="F20" s="218">
        <v>2910</v>
      </c>
      <c r="G20" s="218">
        <v>2000</v>
      </c>
      <c r="H20" s="218">
        <v>2000</v>
      </c>
      <c r="I20" s="218">
        <v>2910</v>
      </c>
      <c r="J20" s="218">
        <v>2910</v>
      </c>
      <c r="K20" s="218">
        <v>2000</v>
      </c>
      <c r="L20" s="218">
        <v>2910</v>
      </c>
      <c r="M20" s="218">
        <v>2910</v>
      </c>
      <c r="N20" s="218">
        <v>2630</v>
      </c>
      <c r="O20" s="215">
        <f t="shared" si="0"/>
        <v>31500</v>
      </c>
      <c r="P20" s="219"/>
    </row>
    <row r="21" spans="1:16" s="220" customFormat="1" x14ac:dyDescent="0.2">
      <c r="A21" s="212" t="s">
        <v>228</v>
      </c>
      <c r="B21" s="229" t="s">
        <v>105</v>
      </c>
      <c r="C21" s="218">
        <v>51800</v>
      </c>
      <c r="D21" s="218">
        <v>52000</v>
      </c>
      <c r="E21" s="218">
        <v>50000</v>
      </c>
      <c r="F21" s="218">
        <v>51800</v>
      </c>
      <c r="G21" s="218">
        <v>51800</v>
      </c>
      <c r="H21" s="218">
        <v>52500</v>
      </c>
      <c r="I21" s="218">
        <v>52500</v>
      </c>
      <c r="J21" s="218">
        <v>51086</v>
      </c>
      <c r="K21" s="218">
        <v>52500</v>
      </c>
      <c r="L21" s="218">
        <v>50560</v>
      </c>
      <c r="M21" s="218">
        <v>52000</v>
      </c>
      <c r="N21" s="218">
        <v>55106</v>
      </c>
      <c r="O21" s="215">
        <f t="shared" si="0"/>
        <v>623652</v>
      </c>
      <c r="P21" s="219"/>
    </row>
    <row r="22" spans="1:16" s="220" customFormat="1" x14ac:dyDescent="0.2">
      <c r="A22" s="212" t="s">
        <v>229</v>
      </c>
      <c r="B22" s="229" t="s">
        <v>101</v>
      </c>
      <c r="C22" s="218">
        <v>500</v>
      </c>
      <c r="D22" s="218"/>
      <c r="E22" s="218">
        <v>500</v>
      </c>
      <c r="F22" s="218"/>
      <c r="G22" s="218">
        <v>500</v>
      </c>
      <c r="H22" s="218"/>
      <c r="I22" s="218">
        <v>500</v>
      </c>
      <c r="J22" s="218">
        <v>29832</v>
      </c>
      <c r="K22" s="218">
        <v>500</v>
      </c>
      <c r="L22" s="218"/>
      <c r="M22" s="218">
        <v>500</v>
      </c>
      <c r="N22" s="218"/>
      <c r="O22" s="215">
        <f t="shared" si="0"/>
        <v>32832</v>
      </c>
      <c r="P22" s="219"/>
    </row>
    <row r="23" spans="1:16" s="220" customFormat="1" x14ac:dyDescent="0.2">
      <c r="A23" s="212" t="s">
        <v>230</v>
      </c>
      <c r="B23" s="229" t="s">
        <v>102</v>
      </c>
      <c r="C23" s="218"/>
      <c r="D23" s="218">
        <v>150000</v>
      </c>
      <c r="E23" s="218">
        <v>150000</v>
      </c>
      <c r="F23" s="218">
        <v>360000</v>
      </c>
      <c r="G23" s="218">
        <v>368668</v>
      </c>
      <c r="H23" s="218">
        <v>46744</v>
      </c>
      <c r="I23" s="218">
        <v>200000</v>
      </c>
      <c r="J23" s="218">
        <v>114722</v>
      </c>
      <c r="K23" s="218">
        <v>700000</v>
      </c>
      <c r="L23" s="218">
        <v>300000</v>
      </c>
      <c r="M23" s="218">
        <v>51000</v>
      </c>
      <c r="N23" s="218">
        <v>200000</v>
      </c>
      <c r="O23" s="215">
        <f t="shared" si="0"/>
        <v>2641134</v>
      </c>
      <c r="P23" s="219"/>
    </row>
    <row r="24" spans="1:16" s="220" customFormat="1" x14ac:dyDescent="0.2">
      <c r="A24" s="212" t="s">
        <v>231</v>
      </c>
      <c r="B24" s="229" t="s">
        <v>103</v>
      </c>
      <c r="C24" s="218"/>
      <c r="D24" s="218"/>
      <c r="E24" s="218"/>
      <c r="F24" s="218">
        <v>5000</v>
      </c>
      <c r="G24" s="218"/>
      <c r="H24" s="218"/>
      <c r="I24" s="218">
        <v>62159</v>
      </c>
      <c r="J24" s="218"/>
      <c r="K24" s="218"/>
      <c r="L24" s="218">
        <v>5668</v>
      </c>
      <c r="M24" s="218"/>
      <c r="N24" s="218">
        <v>7538</v>
      </c>
      <c r="O24" s="215">
        <f t="shared" si="0"/>
        <v>80365</v>
      </c>
      <c r="P24" s="219"/>
    </row>
    <row r="25" spans="1:16" s="220" customFormat="1" ht="16.5" thickBot="1" x14ac:dyDescent="0.25">
      <c r="A25" s="431" t="s">
        <v>232</v>
      </c>
      <c r="B25" s="432" t="s">
        <v>313</v>
      </c>
      <c r="C25" s="433">
        <v>23748</v>
      </c>
      <c r="D25" s="433">
        <v>220</v>
      </c>
      <c r="E25" s="433">
        <v>220</v>
      </c>
      <c r="F25" s="433">
        <v>100220</v>
      </c>
      <c r="G25" s="433">
        <v>220</v>
      </c>
      <c r="H25" s="433">
        <v>220</v>
      </c>
      <c r="I25" s="433">
        <v>220</v>
      </c>
      <c r="J25" s="433">
        <v>220</v>
      </c>
      <c r="K25" s="433">
        <v>220</v>
      </c>
      <c r="L25" s="433">
        <v>220</v>
      </c>
      <c r="M25" s="433">
        <v>220</v>
      </c>
      <c r="N25" s="433">
        <v>220</v>
      </c>
      <c r="O25" s="215">
        <f t="shared" si="0"/>
        <v>126168</v>
      </c>
      <c r="P25" s="219"/>
    </row>
    <row r="26" spans="1:16" s="216" customFormat="1" ht="20.25" customHeight="1" thickTop="1" thickBot="1" x14ac:dyDescent="0.25">
      <c r="A26" s="427" t="s">
        <v>232</v>
      </c>
      <c r="B26" s="428" t="s">
        <v>233</v>
      </c>
      <c r="C26" s="429">
        <f>SUM(C17:C25)</f>
        <v>185425</v>
      </c>
      <c r="D26" s="429">
        <f t="shared" ref="D26:N26" si="2">SUM(D17:D25)</f>
        <v>311597</v>
      </c>
      <c r="E26" s="429">
        <f t="shared" si="2"/>
        <v>309686</v>
      </c>
      <c r="F26" s="429">
        <f t="shared" si="2"/>
        <v>626397</v>
      </c>
      <c r="G26" s="429">
        <f t="shared" si="2"/>
        <v>529654</v>
      </c>
      <c r="H26" s="429">
        <f t="shared" si="2"/>
        <v>207024</v>
      </c>
      <c r="I26" s="429">
        <f t="shared" si="2"/>
        <v>423849</v>
      </c>
      <c r="J26" s="429">
        <f t="shared" si="2"/>
        <v>304330</v>
      </c>
      <c r="K26" s="429">
        <f t="shared" si="2"/>
        <v>860780</v>
      </c>
      <c r="L26" s="429">
        <f t="shared" si="2"/>
        <v>464918</v>
      </c>
      <c r="M26" s="429">
        <f t="shared" si="2"/>
        <v>212190</v>
      </c>
      <c r="N26" s="429">
        <f t="shared" si="2"/>
        <v>417261</v>
      </c>
      <c r="O26" s="430">
        <f t="shared" si="0"/>
        <v>4853111</v>
      </c>
      <c r="P26" s="225"/>
    </row>
    <row r="27" spans="1:16" ht="16.5" thickTop="1" x14ac:dyDescent="0.25">
      <c r="A27" s="226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6"/>
    </row>
    <row r="28" spans="1:16" x14ac:dyDescent="0.25">
      <c r="A28" s="226"/>
    </row>
  </sheetData>
  <mergeCells count="2">
    <mergeCell ref="A1:O1"/>
    <mergeCell ref="A2:O2"/>
  </mergeCells>
  <phoneticPr fontId="0" type="noConversion"/>
  <printOptions horizontalCentered="1"/>
  <pageMargins left="0.78740157480314965" right="0.27559055118110237" top="1.5354330708661419" bottom="0.82677165354330717" header="0.6692913385826772" footer="0.51181102362204722"/>
  <pageSetup paperSize="9" scale="87" orientation="landscape" horizontalDpi="300" verticalDpi="300" r:id="rId1"/>
  <headerFooter alignWithMargins="0">
    <oddHeader xml:space="preserve">&amp;C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J31"/>
  <sheetViews>
    <sheetView zoomScaleNormal="100" workbookViewId="0">
      <selection activeCell="B23" sqref="B23:AA23"/>
    </sheetView>
  </sheetViews>
  <sheetFormatPr defaultColWidth="8" defaultRowHeight="12.75" x14ac:dyDescent="0.2"/>
  <cols>
    <col min="1" max="1" width="5.5703125" style="127" customWidth="1"/>
    <col min="2" max="2" width="30.42578125" style="132" customWidth="1"/>
    <col min="3" max="3" width="14.85546875" style="132" hidden="1" customWidth="1"/>
    <col min="4" max="4" width="15.85546875" style="132" customWidth="1"/>
    <col min="5" max="5" width="15.28515625" style="132" customWidth="1"/>
    <col min="6" max="16384" width="8" style="132"/>
  </cols>
  <sheetData>
    <row r="1" spans="1:10" ht="12.75" customHeight="1" x14ac:dyDescent="0.2">
      <c r="A1" s="681"/>
      <c r="B1" s="681"/>
      <c r="C1" s="681"/>
      <c r="D1" s="681"/>
      <c r="E1" s="681"/>
      <c r="F1" s="131"/>
      <c r="G1" s="131"/>
      <c r="H1" s="131"/>
      <c r="I1" s="131"/>
      <c r="J1" s="131"/>
    </row>
    <row r="2" spans="1:10" x14ac:dyDescent="0.2">
      <c r="A2" s="695" t="s">
        <v>476</v>
      </c>
      <c r="B2" s="695"/>
      <c r="C2" s="695"/>
      <c r="D2" s="695"/>
      <c r="E2" s="695"/>
      <c r="F2" s="133"/>
      <c r="G2" s="133"/>
      <c r="H2" s="133"/>
      <c r="I2" s="133"/>
      <c r="J2" s="133"/>
    </row>
    <row r="3" spans="1:10" x14ac:dyDescent="0.2">
      <c r="A3" s="683" t="s">
        <v>65</v>
      </c>
      <c r="B3" s="684"/>
      <c r="C3" s="684"/>
      <c r="D3" s="684"/>
      <c r="E3" s="684"/>
    </row>
    <row r="4" spans="1:10" x14ac:dyDescent="0.2">
      <c r="A4" s="683" t="s">
        <v>66</v>
      </c>
      <c r="B4" s="683"/>
      <c r="C4" s="683"/>
      <c r="D4" s="683"/>
      <c r="E4" s="683"/>
    </row>
    <row r="5" spans="1:10" s="135" customFormat="1" ht="15.75" thickBot="1" x14ac:dyDescent="0.25">
      <c r="A5" s="134"/>
      <c r="E5" s="527" t="s">
        <v>155</v>
      </c>
    </row>
    <row r="6" spans="1:10" s="139" customFormat="1" ht="63" customHeight="1" thickBot="1" x14ac:dyDescent="0.25">
      <c r="A6" s="136" t="s">
        <v>140</v>
      </c>
      <c r="B6" s="137" t="s">
        <v>60</v>
      </c>
      <c r="C6" s="137" t="s">
        <v>61</v>
      </c>
      <c r="D6" s="137" t="s">
        <v>67</v>
      </c>
      <c r="E6" s="138" t="s">
        <v>68</v>
      </c>
    </row>
    <row r="7" spans="1:10" ht="18" customHeight="1" x14ac:dyDescent="0.2">
      <c r="A7" s="441" t="s">
        <v>115</v>
      </c>
      <c r="B7" s="442" t="s">
        <v>69</v>
      </c>
      <c r="C7" s="442">
        <v>39000</v>
      </c>
      <c r="D7" s="444">
        <v>39880</v>
      </c>
      <c r="E7" s="443">
        <v>1880</v>
      </c>
      <c r="G7" s="143"/>
    </row>
    <row r="8" spans="1:10" ht="18" customHeight="1" x14ac:dyDescent="0.2">
      <c r="A8" s="144" t="s">
        <v>116</v>
      </c>
      <c r="B8" s="145" t="s">
        <v>70</v>
      </c>
      <c r="C8" s="145">
        <v>76000</v>
      </c>
      <c r="D8" s="146">
        <v>34754</v>
      </c>
      <c r="E8" s="147">
        <v>754</v>
      </c>
      <c r="G8" s="143"/>
    </row>
    <row r="9" spans="1:10" ht="18" customHeight="1" thickBot="1" x14ac:dyDescent="0.25">
      <c r="A9" s="140"/>
      <c r="B9" s="141" t="s">
        <v>178</v>
      </c>
      <c r="C9" s="141">
        <f>SUM(C7:C8)</f>
        <v>115000</v>
      </c>
      <c r="D9" s="148">
        <f>SUM(D7:D8)</f>
        <v>74634</v>
      </c>
      <c r="E9" s="142">
        <f>SUM(E7:E8)</f>
        <v>2634</v>
      </c>
    </row>
    <row r="24" spans="1:4" x14ac:dyDescent="0.2">
      <c r="A24" s="182"/>
      <c r="B24" s="183"/>
      <c r="C24" s="183"/>
    </row>
    <row r="25" spans="1:4" x14ac:dyDescent="0.2">
      <c r="A25" s="182"/>
      <c r="B25" s="183"/>
      <c r="C25" s="183"/>
    </row>
    <row r="26" spans="1:4" x14ac:dyDescent="0.2">
      <c r="A26" s="182"/>
      <c r="B26" s="183"/>
      <c r="C26" s="183"/>
    </row>
    <row r="27" spans="1:4" x14ac:dyDescent="0.2">
      <c r="A27" s="182"/>
      <c r="B27" s="183"/>
      <c r="C27" s="183"/>
    </row>
    <row r="28" spans="1:4" x14ac:dyDescent="0.2">
      <c r="A28" s="182"/>
      <c r="B28" s="183"/>
      <c r="C28" s="183"/>
    </row>
    <row r="29" spans="1:4" x14ac:dyDescent="0.2">
      <c r="A29" s="182"/>
      <c r="B29" s="183"/>
      <c r="C29" s="183"/>
    </row>
    <row r="30" spans="1:4" x14ac:dyDescent="0.2">
      <c r="A30" s="182"/>
      <c r="B30" s="183"/>
      <c r="C30" s="183"/>
    </row>
    <row r="31" spans="1:4" x14ac:dyDescent="0.2">
      <c r="A31" s="182"/>
      <c r="B31" s="183"/>
      <c r="C31" s="183"/>
      <c r="D31" s="183"/>
    </row>
  </sheetData>
  <mergeCells count="4">
    <mergeCell ref="A3:E3"/>
    <mergeCell ref="A4:E4"/>
    <mergeCell ref="A1:E1"/>
    <mergeCell ref="A2:E2"/>
  </mergeCells>
  <phoneticPr fontId="28" type="noConversion"/>
  <printOptions horizontalCentered="1"/>
  <pageMargins left="1.1811023622047245" right="0.70866141732283472" top="0.78740157480314965" bottom="0.78740157480314965" header="0.78740157480314965" footer="0.9055118110236221"/>
  <pageSetup paperSize="9" scale="105" orientation="portrait" horizontalDpi="300" verticalDpi="300" r:id="rId1"/>
  <headerFooter alignWithMargins="0">
    <oddHeader xml:space="preserve">&amp;R&amp;"Times New Roman CE,Dőlt"&amp;12 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I31"/>
  <sheetViews>
    <sheetView zoomScaleNormal="100" workbookViewId="0">
      <selection activeCell="B23" sqref="B23:AA23"/>
    </sheetView>
  </sheetViews>
  <sheetFormatPr defaultColWidth="8" defaultRowHeight="12.75" x14ac:dyDescent="0.2"/>
  <cols>
    <col min="1" max="1" width="5.5703125" style="127" customWidth="1"/>
    <col min="2" max="2" width="33.42578125" style="132" customWidth="1"/>
    <col min="3" max="3" width="14.85546875" style="132" hidden="1" customWidth="1"/>
    <col min="4" max="4" width="31.7109375" style="132" customWidth="1"/>
    <col min="5" max="16384" width="8" style="132"/>
  </cols>
  <sheetData>
    <row r="1" spans="1:9" ht="12.75" customHeight="1" x14ac:dyDescent="0.2">
      <c r="A1" s="681"/>
      <c r="B1" s="681"/>
      <c r="C1" s="681"/>
      <c r="D1" s="681"/>
      <c r="E1" s="131"/>
      <c r="F1" s="131"/>
      <c r="G1" s="131"/>
      <c r="H1" s="131"/>
      <c r="I1" s="131"/>
    </row>
    <row r="2" spans="1:9" x14ac:dyDescent="0.2">
      <c r="A2" s="695" t="s">
        <v>477</v>
      </c>
      <c r="B2" s="695"/>
      <c r="C2" s="695"/>
      <c r="D2" s="695"/>
      <c r="E2" s="133"/>
      <c r="F2" s="133"/>
      <c r="G2" s="133"/>
      <c r="H2" s="133"/>
      <c r="I2" s="133"/>
    </row>
    <row r="3" spans="1:9" x14ac:dyDescent="0.2">
      <c r="A3" s="683" t="s">
        <v>59</v>
      </c>
      <c r="B3" s="684"/>
      <c r="C3" s="684"/>
      <c r="D3" s="684"/>
    </row>
    <row r="4" spans="1:9" x14ac:dyDescent="0.2">
      <c r="A4" s="683"/>
      <c r="B4" s="683"/>
      <c r="C4" s="683"/>
      <c r="D4" s="683"/>
    </row>
    <row r="5" spans="1:9" s="135" customFormat="1" ht="15.75" thickBot="1" x14ac:dyDescent="0.25">
      <c r="A5" s="134"/>
      <c r="D5" s="528" t="s">
        <v>155</v>
      </c>
    </row>
    <row r="6" spans="1:9" s="139" customFormat="1" ht="63" customHeight="1" thickBot="1" x14ac:dyDescent="0.25">
      <c r="A6" s="136" t="s">
        <v>140</v>
      </c>
      <c r="B6" s="137" t="s">
        <v>60</v>
      </c>
      <c r="C6" s="137" t="s">
        <v>61</v>
      </c>
      <c r="D6" s="138" t="s">
        <v>62</v>
      </c>
    </row>
    <row r="7" spans="1:9" ht="26.25" customHeight="1" x14ac:dyDescent="0.2">
      <c r="A7" s="144" t="s">
        <v>433</v>
      </c>
      <c r="B7" s="145" t="s">
        <v>63</v>
      </c>
      <c r="C7" s="145"/>
      <c r="D7" s="147">
        <v>100</v>
      </c>
    </row>
    <row r="8" spans="1:9" ht="18" customHeight="1" thickBot="1" x14ac:dyDescent="0.25">
      <c r="A8" s="140"/>
      <c r="B8" s="141" t="s">
        <v>178</v>
      </c>
      <c r="C8" s="141" t="e">
        <f>SUM(#REF!)</f>
        <v>#REF!</v>
      </c>
      <c r="D8" s="142">
        <f>SUM(D7:D7)</f>
        <v>100</v>
      </c>
    </row>
    <row r="24" spans="1:4" x14ac:dyDescent="0.2">
      <c r="A24" s="182"/>
      <c r="B24" s="183"/>
      <c r="C24" s="183"/>
    </row>
    <row r="25" spans="1:4" x14ac:dyDescent="0.2">
      <c r="A25" s="182"/>
      <c r="B25" s="183"/>
      <c r="C25" s="183"/>
    </row>
    <row r="26" spans="1:4" x14ac:dyDescent="0.2">
      <c r="A26" s="182"/>
      <c r="B26" s="183"/>
      <c r="C26" s="183"/>
    </row>
    <row r="27" spans="1:4" x14ac:dyDescent="0.2">
      <c r="A27" s="182"/>
      <c r="B27" s="183"/>
      <c r="C27" s="183"/>
    </row>
    <row r="28" spans="1:4" x14ac:dyDescent="0.2">
      <c r="A28" s="182"/>
      <c r="B28" s="183"/>
      <c r="C28" s="183"/>
    </row>
    <row r="29" spans="1:4" x14ac:dyDescent="0.2">
      <c r="A29" s="182"/>
      <c r="B29" s="183"/>
      <c r="C29" s="183"/>
    </row>
    <row r="30" spans="1:4" x14ac:dyDescent="0.2">
      <c r="A30" s="182"/>
      <c r="B30" s="183"/>
      <c r="C30" s="183"/>
    </row>
    <row r="31" spans="1:4" x14ac:dyDescent="0.2">
      <c r="A31" s="182"/>
      <c r="B31" s="183"/>
      <c r="C31" s="183"/>
      <c r="D31" s="183"/>
    </row>
  </sheetData>
  <mergeCells count="4">
    <mergeCell ref="A3:D3"/>
    <mergeCell ref="A4:D4"/>
    <mergeCell ref="A1:D1"/>
    <mergeCell ref="A2:D2"/>
  </mergeCells>
  <phoneticPr fontId="28" type="noConversion"/>
  <printOptions horizontalCentered="1"/>
  <pageMargins left="1.1811023622047245" right="0.70866141732283472" top="0.78740157480314965" bottom="0.78740157480314965" header="0.78740157480314965" footer="0.9055118110236221"/>
  <pageSetup paperSize="9" scale="105" orientation="portrait" horizontalDpi="300" verticalDpi="300" r:id="rId1"/>
  <headerFooter alignWithMargins="0">
    <oddHeader xml:space="preserve">&amp;R&amp;"Times New Roman CE,Dőlt"&amp;12 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E10" sqref="E10"/>
    </sheetView>
  </sheetViews>
  <sheetFormatPr defaultRowHeight="12.75" x14ac:dyDescent="0.2"/>
  <cols>
    <col min="1" max="1" width="32" style="57" customWidth="1"/>
    <col min="2" max="2" width="0.42578125" style="57" hidden="1" customWidth="1"/>
    <col min="3" max="3" width="9.140625" style="57" hidden="1" customWidth="1"/>
    <col min="4" max="4" width="15.85546875" style="57" customWidth="1"/>
    <col min="5" max="5" width="17.28515625" style="57" customWidth="1"/>
    <col min="6" max="16384" width="9.140625" style="57"/>
  </cols>
  <sheetData>
    <row r="1" spans="1:10" ht="12.75" customHeight="1" x14ac:dyDescent="0.2">
      <c r="A1" s="658" t="s">
        <v>478</v>
      </c>
      <c r="B1" s="696"/>
      <c r="C1" s="696"/>
      <c r="D1" s="696"/>
      <c r="E1" s="696"/>
    </row>
    <row r="2" spans="1:10" ht="39.75" customHeight="1" x14ac:dyDescent="0.2">
      <c r="A2" s="658" t="s">
        <v>71</v>
      </c>
      <c r="B2" s="658"/>
      <c r="C2" s="658"/>
      <c r="D2" s="658"/>
      <c r="E2" s="658"/>
      <c r="F2" s="130"/>
      <c r="G2" s="130"/>
      <c r="H2" s="130"/>
      <c r="I2" s="130"/>
      <c r="J2" s="130"/>
    </row>
    <row r="3" spans="1:10" ht="13.5" thickBot="1" x14ac:dyDescent="0.25">
      <c r="E3" s="149" t="s">
        <v>155</v>
      </c>
    </row>
    <row r="4" spans="1:10" ht="53.25" customHeight="1" x14ac:dyDescent="0.2">
      <c r="A4" s="703" t="s">
        <v>118</v>
      </c>
      <c r="B4" s="704"/>
      <c r="C4" s="704"/>
      <c r="D4" s="150" t="s">
        <v>0</v>
      </c>
      <c r="E4" s="201"/>
    </row>
    <row r="5" spans="1:10" x14ac:dyDescent="0.2">
      <c r="A5" s="701" t="s">
        <v>41</v>
      </c>
      <c r="B5" s="702"/>
      <c r="C5" s="702"/>
      <c r="D5" s="151"/>
      <c r="E5" s="202"/>
    </row>
    <row r="6" spans="1:10" ht="18" customHeight="1" x14ac:dyDescent="0.2">
      <c r="A6" s="699" t="s">
        <v>72</v>
      </c>
      <c r="B6" s="700"/>
      <c r="C6" s="700"/>
      <c r="D6" s="152">
        <v>1</v>
      </c>
      <c r="E6" s="203">
        <f>'5.1 Önkormányzat bevétele (2)'!D21</f>
        <v>544700</v>
      </c>
    </row>
    <row r="7" spans="1:10" ht="19.5" customHeight="1" x14ac:dyDescent="0.2">
      <c r="A7" s="707" t="s">
        <v>436</v>
      </c>
      <c r="B7" s="700"/>
      <c r="C7" s="700"/>
      <c r="D7" s="151">
        <v>2</v>
      </c>
      <c r="E7" s="203">
        <f>'5.1 Önkormányzat bevétele (2)'!D28+'5.1 Önkormányzat bevétele (2)'!D26</f>
        <v>78000</v>
      </c>
    </row>
    <row r="8" spans="1:10" ht="22.5" customHeight="1" x14ac:dyDescent="0.2">
      <c r="A8" s="699" t="s">
        <v>73</v>
      </c>
      <c r="B8" s="700"/>
      <c r="C8" s="700"/>
      <c r="D8" s="151">
        <v>3</v>
      </c>
      <c r="E8" s="203">
        <v>700</v>
      </c>
    </row>
    <row r="9" spans="1:10" ht="63.75" customHeight="1" x14ac:dyDescent="0.2">
      <c r="A9" s="705" t="s">
        <v>74</v>
      </c>
      <c r="B9" s="706"/>
      <c r="C9" s="706"/>
      <c r="D9" s="154">
        <v>4</v>
      </c>
      <c r="E9" s="203">
        <f>'5.1 Önkormányzat bevétele (2)'!D35</f>
        <v>75883</v>
      </c>
    </row>
    <row r="10" spans="1:10" ht="12.75" customHeight="1" x14ac:dyDescent="0.2">
      <c r="A10" s="697" t="s">
        <v>75</v>
      </c>
      <c r="B10" s="698"/>
      <c r="C10" s="698"/>
      <c r="D10" s="154">
        <v>5</v>
      </c>
      <c r="E10" s="204">
        <f>E6+E7+E8+E9</f>
        <v>699283</v>
      </c>
    </row>
    <row r="11" spans="1:10" ht="38.25" x14ac:dyDescent="0.2">
      <c r="A11" s="155" t="s">
        <v>76</v>
      </c>
      <c r="B11" s="153"/>
      <c r="C11" s="153"/>
      <c r="D11" s="154">
        <v>7</v>
      </c>
      <c r="E11" s="204">
        <f>E12+E13</f>
        <v>0</v>
      </c>
    </row>
    <row r="12" spans="1:10" x14ac:dyDescent="0.2">
      <c r="A12" s="156" t="s">
        <v>77</v>
      </c>
      <c r="B12" s="153"/>
      <c r="C12" s="153"/>
      <c r="D12" s="154">
        <v>8</v>
      </c>
      <c r="E12" s="203"/>
    </row>
    <row r="13" spans="1:10" ht="25.5" x14ac:dyDescent="0.2">
      <c r="A13" s="157" t="s">
        <v>78</v>
      </c>
      <c r="B13" s="153"/>
      <c r="C13" s="153"/>
      <c r="D13" s="154">
        <v>9</v>
      </c>
      <c r="E13" s="203"/>
    </row>
    <row r="14" spans="1:10" ht="26.25" thickBot="1" x14ac:dyDescent="0.25">
      <c r="A14" s="158" t="s">
        <v>79</v>
      </c>
      <c r="B14" s="159"/>
      <c r="C14" s="159"/>
      <c r="D14" s="160">
        <v>10</v>
      </c>
      <c r="E14" s="205">
        <f>E11/E10</f>
        <v>0</v>
      </c>
    </row>
    <row r="15" spans="1:10" x14ac:dyDescent="0.2">
      <c r="D15" s="161"/>
    </row>
    <row r="16" spans="1:10" x14ac:dyDescent="0.2">
      <c r="D16" s="161"/>
      <c r="E16" s="162"/>
    </row>
    <row r="17" spans="1:4" x14ac:dyDescent="0.2">
      <c r="D17" s="161"/>
    </row>
    <row r="18" spans="1:4" x14ac:dyDescent="0.2">
      <c r="D18" s="161"/>
    </row>
    <row r="19" spans="1:4" x14ac:dyDescent="0.2">
      <c r="D19" s="161"/>
    </row>
    <row r="20" spans="1:4" x14ac:dyDescent="0.2">
      <c r="D20" s="161"/>
    </row>
    <row r="21" spans="1:4" x14ac:dyDescent="0.2">
      <c r="D21" s="161"/>
    </row>
    <row r="22" spans="1:4" x14ac:dyDescent="0.2">
      <c r="D22" s="161"/>
    </row>
    <row r="23" spans="1:4" x14ac:dyDescent="0.2">
      <c r="D23" s="161"/>
    </row>
    <row r="24" spans="1:4" x14ac:dyDescent="0.2">
      <c r="D24" s="161"/>
    </row>
    <row r="26" spans="1:4" x14ac:dyDescent="0.2">
      <c r="A26" s="129"/>
      <c r="B26" s="129"/>
      <c r="C26" s="129"/>
    </row>
    <row r="27" spans="1:4" x14ac:dyDescent="0.2">
      <c r="A27" s="129"/>
      <c r="B27" s="129"/>
      <c r="C27" s="129"/>
    </row>
    <row r="28" spans="1:4" x14ac:dyDescent="0.2">
      <c r="A28" s="129"/>
      <c r="B28" s="129"/>
      <c r="C28" s="129"/>
    </row>
    <row r="29" spans="1:4" x14ac:dyDescent="0.2">
      <c r="A29" s="129"/>
      <c r="B29" s="129"/>
      <c r="C29" s="129"/>
    </row>
    <row r="30" spans="1:4" x14ac:dyDescent="0.2">
      <c r="A30" s="129"/>
      <c r="B30" s="129"/>
      <c r="C30" s="129"/>
    </row>
    <row r="31" spans="1:4" x14ac:dyDescent="0.2">
      <c r="A31" s="129"/>
      <c r="B31" s="129"/>
      <c r="C31" s="129"/>
    </row>
    <row r="32" spans="1:4" x14ac:dyDescent="0.2">
      <c r="A32" s="129"/>
      <c r="B32" s="129"/>
      <c r="C32" s="129"/>
    </row>
    <row r="33" spans="1:4" x14ac:dyDescent="0.2">
      <c r="A33" s="129"/>
      <c r="B33" s="129"/>
      <c r="C33" s="129"/>
      <c r="D33" s="129"/>
    </row>
  </sheetData>
  <mergeCells count="9">
    <mergeCell ref="A1:E1"/>
    <mergeCell ref="A2:E2"/>
    <mergeCell ref="A10:C10"/>
    <mergeCell ref="A6:C6"/>
    <mergeCell ref="A5:C5"/>
    <mergeCell ref="A4:C4"/>
    <mergeCell ref="A9:C9"/>
    <mergeCell ref="A8:C8"/>
    <mergeCell ref="A7:C7"/>
  </mergeCells>
  <phoneticPr fontId="3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E42"/>
  <sheetViews>
    <sheetView topLeftCell="B1" zoomScaleNormal="100" workbookViewId="0">
      <selection activeCell="F31" sqref="F31"/>
    </sheetView>
  </sheetViews>
  <sheetFormatPr defaultRowHeight="12.75" x14ac:dyDescent="0.2"/>
  <cols>
    <col min="1" max="1" width="4.140625" style="57" customWidth="1"/>
    <col min="2" max="2" width="53.42578125" style="57" customWidth="1"/>
    <col min="3" max="3" width="14.5703125" style="57" customWidth="1"/>
    <col min="4" max="4" width="15" style="57" customWidth="1"/>
    <col min="5" max="16384" width="9.140625" style="57"/>
  </cols>
  <sheetData>
    <row r="1" spans="1:5" x14ac:dyDescent="0.2">
      <c r="A1" s="56"/>
      <c r="B1" s="611" t="s">
        <v>460</v>
      </c>
      <c r="C1" s="611"/>
    </row>
    <row r="2" spans="1:5" ht="25.5" customHeight="1" thickBot="1" x14ac:dyDescent="0.25">
      <c r="A2" s="56"/>
      <c r="B2" s="612" t="s">
        <v>457</v>
      </c>
      <c r="C2" s="612"/>
      <c r="D2" s="513" t="s">
        <v>155</v>
      </c>
    </row>
    <row r="3" spans="1:5" ht="41.25" customHeight="1" x14ac:dyDescent="0.2">
      <c r="A3" s="571" t="s">
        <v>7</v>
      </c>
      <c r="B3" s="64" t="s">
        <v>156</v>
      </c>
      <c r="C3" s="576" t="s">
        <v>340</v>
      </c>
      <c r="D3" s="577" t="s">
        <v>454</v>
      </c>
    </row>
    <row r="4" spans="1:5" ht="12" customHeight="1" x14ac:dyDescent="0.2">
      <c r="A4" s="572"/>
      <c r="B4" s="578" t="s">
        <v>8</v>
      </c>
      <c r="C4" s="554"/>
      <c r="D4" s="203"/>
    </row>
    <row r="5" spans="1:5" ht="12" customHeight="1" x14ac:dyDescent="0.2">
      <c r="A5" s="573" t="s">
        <v>115</v>
      </c>
      <c r="B5" s="579" t="s">
        <v>9</v>
      </c>
      <c r="C5" s="555">
        <f>SUM(C6:C14)</f>
        <v>3773137</v>
      </c>
      <c r="D5" s="556">
        <f>SUM(D6:D14)</f>
        <v>3925263</v>
      </c>
    </row>
    <row r="6" spans="1:5" ht="12" customHeight="1" x14ac:dyDescent="0.2">
      <c r="A6" s="573"/>
      <c r="B6" s="192" t="s">
        <v>10</v>
      </c>
      <c r="C6" s="557">
        <f>'5.2 Önkormányzat kiadása (3)'!C5</f>
        <v>62510</v>
      </c>
      <c r="D6" s="558">
        <f>'5.2 Önkormányzat kiadása (3)'!D5</f>
        <v>62825</v>
      </c>
    </row>
    <row r="7" spans="1:5" ht="12" customHeight="1" x14ac:dyDescent="0.2">
      <c r="A7" s="616"/>
      <c r="B7" s="192" t="s">
        <v>11</v>
      </c>
      <c r="C7" s="557">
        <f>'5.2 Önkormányzat kiadása (3)'!C6</f>
        <v>15253</v>
      </c>
      <c r="D7" s="558">
        <f>'5.2 Önkormányzat kiadása (3)'!D6</f>
        <v>15323</v>
      </c>
    </row>
    <row r="8" spans="1:5" ht="12" customHeight="1" x14ac:dyDescent="0.2">
      <c r="A8" s="616"/>
      <c r="B8" s="192" t="s">
        <v>12</v>
      </c>
      <c r="C8" s="193">
        <f>'5.2 Önkormányzat kiadása (3)'!C28</f>
        <v>307800</v>
      </c>
      <c r="D8" s="559">
        <f>'5.2 Önkormányzat kiadása (3)'!D28</f>
        <v>354468</v>
      </c>
    </row>
    <row r="9" spans="1:5" ht="12" customHeight="1" x14ac:dyDescent="0.2">
      <c r="A9" s="616"/>
      <c r="B9" s="192" t="s">
        <v>18</v>
      </c>
      <c r="C9" s="193">
        <f>'5.2 Önkormányzat kiadása (3)'!C41</f>
        <v>31500</v>
      </c>
      <c r="D9" s="559">
        <f>'5.2 Önkormányzat kiadása (3)'!D41</f>
        <v>31500</v>
      </c>
    </row>
    <row r="10" spans="1:5" ht="12" customHeight="1" x14ac:dyDescent="0.2">
      <c r="A10" s="616"/>
      <c r="B10" s="192" t="s">
        <v>20</v>
      </c>
      <c r="C10" s="193">
        <f>'5.2 Önkormányzat kiadása (3)'!C74</f>
        <v>621366</v>
      </c>
      <c r="D10" s="559">
        <f>'5.2 Önkormányzat kiadása (3)'!D74</f>
        <v>623652</v>
      </c>
    </row>
    <row r="11" spans="1:5" ht="12" customHeight="1" x14ac:dyDescent="0.2">
      <c r="A11" s="616"/>
      <c r="B11" s="192" t="s">
        <v>21</v>
      </c>
      <c r="C11" s="193">
        <f>'5.2 Önkormányzat kiadása (3)'!C80</f>
        <v>3000</v>
      </c>
      <c r="D11" s="559">
        <f>'5.2 Önkormányzat kiadása (3)'!D80</f>
        <v>3000</v>
      </c>
    </row>
    <row r="12" spans="1:5" ht="12" customHeight="1" x14ac:dyDescent="0.2">
      <c r="A12" s="616"/>
      <c r="B12" s="192" t="s">
        <v>22</v>
      </c>
      <c r="C12" s="193">
        <f>'5.2 Önkormányzat kiadása (3)'!C76</f>
        <v>2627334</v>
      </c>
      <c r="D12" s="559">
        <f>'5.2 Önkormányzat kiadása (3)'!D76</f>
        <v>2630121</v>
      </c>
    </row>
    <row r="13" spans="1:5" ht="12" customHeight="1" x14ac:dyDescent="0.2">
      <c r="A13" s="616"/>
      <c r="B13" s="192" t="s">
        <v>23</v>
      </c>
      <c r="C13" s="193">
        <f>'5.2 Önkormányzat kiadása (3)'!C77</f>
        <v>78206</v>
      </c>
      <c r="D13" s="559">
        <f>'5.2 Önkormányzat kiadása (3)'!D77</f>
        <v>78206</v>
      </c>
    </row>
    <row r="14" spans="1:5" ht="12" customHeight="1" x14ac:dyDescent="0.2">
      <c r="A14" s="574"/>
      <c r="B14" s="580" t="s">
        <v>308</v>
      </c>
      <c r="C14" s="193">
        <f>'5.2 Önkormányzat kiadása (3)'!C83+'5.2 Önkormányzat kiadása (3)'!C85</f>
        <v>26168</v>
      </c>
      <c r="D14" s="559">
        <f>'5.2 Önkormányzat kiadása (3)'!D83+'5.2 Önkormányzat kiadása (3)'!D85+'5.2 Önkormányzat kiadása (3)'!D82</f>
        <v>126168</v>
      </c>
      <c r="E14" s="66"/>
    </row>
    <row r="15" spans="1:5" ht="12" customHeight="1" x14ac:dyDescent="0.2">
      <c r="A15" s="573" t="s">
        <v>116</v>
      </c>
      <c r="B15" s="579" t="s">
        <v>200</v>
      </c>
      <c r="C15" s="560">
        <f>C16+C17+C18+C19</f>
        <v>398404</v>
      </c>
      <c r="D15" s="561">
        <f>D16+D17+D18+D19</f>
        <v>400581</v>
      </c>
    </row>
    <row r="16" spans="1:5" ht="12" customHeight="1" x14ac:dyDescent="0.2">
      <c r="A16" s="616"/>
      <c r="B16" s="192" t="s">
        <v>13</v>
      </c>
      <c r="C16" s="562">
        <f>'2.Tájékoztató kimutatás (2)'!AB5</f>
        <v>242785</v>
      </c>
      <c r="D16" s="563">
        <f>'2.Tájékoztató kimutatás (2)'!AC5</f>
        <v>243658</v>
      </c>
    </row>
    <row r="17" spans="1:5" ht="12" customHeight="1" x14ac:dyDescent="0.2">
      <c r="A17" s="616"/>
      <c r="B17" s="192" t="s">
        <v>14</v>
      </c>
      <c r="C17" s="562">
        <f>'2.Tájékoztató kimutatás (2)'!AB6</f>
        <v>56887</v>
      </c>
      <c r="D17" s="563">
        <f>'2.Tájékoztató kimutatás (2)'!AC6</f>
        <v>57079</v>
      </c>
    </row>
    <row r="18" spans="1:5" ht="12" customHeight="1" x14ac:dyDescent="0.2">
      <c r="A18" s="616"/>
      <c r="B18" s="192" t="s">
        <v>15</v>
      </c>
      <c r="C18" s="562">
        <f>'2.Tájékoztató kimutatás (2)'!AB27</f>
        <v>68900</v>
      </c>
      <c r="D18" s="563">
        <f>'2.Tájékoztató kimutatás (2)'!AC27</f>
        <v>70012</v>
      </c>
    </row>
    <row r="19" spans="1:5" ht="12" customHeight="1" x14ac:dyDescent="0.2">
      <c r="A19" s="574"/>
      <c r="B19" s="192" t="s">
        <v>435</v>
      </c>
      <c r="C19" s="562">
        <v>29832</v>
      </c>
      <c r="D19" s="563">
        <v>29832</v>
      </c>
    </row>
    <row r="20" spans="1:5" ht="12" customHeight="1" x14ac:dyDescent="0.2">
      <c r="A20" s="573" t="s">
        <v>117</v>
      </c>
      <c r="B20" s="579" t="s">
        <v>16</v>
      </c>
      <c r="C20" s="565">
        <f>C21+C22+C23+C24+C25</f>
        <v>516884</v>
      </c>
      <c r="D20" s="566">
        <f>D21+D22+D23+D24+D25</f>
        <v>527267</v>
      </c>
    </row>
    <row r="21" spans="1:5" ht="12" customHeight="1" x14ac:dyDescent="0.2">
      <c r="A21" s="616" t="s">
        <v>17</v>
      </c>
      <c r="B21" s="192" t="s">
        <v>13</v>
      </c>
      <c r="C21" s="562">
        <f>'4.Intézményi kiadások (2)'!B11</f>
        <v>172375</v>
      </c>
      <c r="D21" s="563">
        <f>'4.Intézményi kiadások (2)'!C11</f>
        <v>174902</v>
      </c>
    </row>
    <row r="22" spans="1:5" ht="12" customHeight="1" x14ac:dyDescent="0.2">
      <c r="A22" s="616"/>
      <c r="B22" s="192" t="s">
        <v>14</v>
      </c>
      <c r="C22" s="562">
        <f>'4.Intézményi kiadások (2)'!D11</f>
        <v>38031</v>
      </c>
      <c r="D22" s="563">
        <f>'4.Intézményi kiadások (2)'!F11</f>
        <v>38587</v>
      </c>
    </row>
    <row r="23" spans="1:5" ht="12" customHeight="1" x14ac:dyDescent="0.2">
      <c r="A23" s="616"/>
      <c r="B23" s="192" t="s">
        <v>15</v>
      </c>
      <c r="C23" s="562">
        <f>'4.Intézményi kiadások (2)'!G11</f>
        <v>302519</v>
      </c>
      <c r="D23" s="563">
        <f>'4.Intézményi kiadások (2)'!H11</f>
        <v>300606</v>
      </c>
    </row>
    <row r="24" spans="1:5" ht="12" customHeight="1" x14ac:dyDescent="0.2">
      <c r="A24" s="616"/>
      <c r="B24" s="192" t="s">
        <v>24</v>
      </c>
      <c r="C24" s="562">
        <f>'4.Intézményi kiadások (2)'!B22</f>
        <v>3959</v>
      </c>
      <c r="D24" s="563">
        <f>'4.Intézményi kiadások (2)'!C22</f>
        <v>11013</v>
      </c>
    </row>
    <row r="25" spans="1:5" ht="12" customHeight="1" x14ac:dyDescent="0.2">
      <c r="A25" s="574"/>
      <c r="B25" s="192" t="s">
        <v>23</v>
      </c>
      <c r="C25" s="562">
        <f>'4.Intézményi kiadások (2)'!D22</f>
        <v>0</v>
      </c>
      <c r="D25" s="563">
        <f>'4.Intézményi kiadások (2)'!F22</f>
        <v>2159</v>
      </c>
    </row>
    <row r="26" spans="1:5" ht="12" customHeight="1" x14ac:dyDescent="0.2">
      <c r="A26" s="575"/>
      <c r="B26" s="581" t="s">
        <v>19</v>
      </c>
      <c r="C26" s="567">
        <f>C20+C15+C5</f>
        <v>4688425</v>
      </c>
      <c r="D26" s="568">
        <f>D20+D15+D5</f>
        <v>4853111</v>
      </c>
    </row>
    <row r="27" spans="1:5" ht="12" customHeight="1" x14ac:dyDescent="0.2">
      <c r="A27" s="613"/>
      <c r="B27" s="192" t="s">
        <v>13</v>
      </c>
      <c r="C27" s="193">
        <f t="shared" ref="C27:D29" si="0">C16+C21+C6</f>
        <v>477670</v>
      </c>
      <c r="D27" s="559">
        <f t="shared" si="0"/>
        <v>481385</v>
      </c>
    </row>
    <row r="28" spans="1:5" ht="12" customHeight="1" x14ac:dyDescent="0.2">
      <c r="A28" s="614"/>
      <c r="B28" s="192" t="s">
        <v>14</v>
      </c>
      <c r="C28" s="193">
        <f t="shared" si="0"/>
        <v>110171</v>
      </c>
      <c r="D28" s="559">
        <f t="shared" si="0"/>
        <v>110989</v>
      </c>
      <c r="E28" s="66"/>
    </row>
    <row r="29" spans="1:5" ht="12" customHeight="1" x14ac:dyDescent="0.2">
      <c r="A29" s="614"/>
      <c r="B29" s="192" t="s">
        <v>15</v>
      </c>
      <c r="C29" s="193">
        <f t="shared" si="0"/>
        <v>679219</v>
      </c>
      <c r="D29" s="559">
        <f t="shared" si="0"/>
        <v>725086</v>
      </c>
      <c r="E29" s="66"/>
    </row>
    <row r="30" spans="1:5" ht="12" customHeight="1" x14ac:dyDescent="0.2">
      <c r="A30" s="614"/>
      <c r="B30" s="192" t="s">
        <v>18</v>
      </c>
      <c r="C30" s="193">
        <f>C9</f>
        <v>31500</v>
      </c>
      <c r="D30" s="559">
        <f>D9</f>
        <v>31500</v>
      </c>
      <c r="E30" s="66"/>
    </row>
    <row r="31" spans="1:5" ht="12" customHeight="1" x14ac:dyDescent="0.2">
      <c r="A31" s="614"/>
      <c r="B31" s="192" t="s">
        <v>20</v>
      </c>
      <c r="C31" s="193">
        <f>C10</f>
        <v>621366</v>
      </c>
      <c r="D31" s="559">
        <f>D10</f>
        <v>623652</v>
      </c>
      <c r="E31" s="66"/>
    </row>
    <row r="32" spans="1:5" ht="12" customHeight="1" x14ac:dyDescent="0.2">
      <c r="A32" s="614"/>
      <c r="B32" s="192" t="s">
        <v>435</v>
      </c>
      <c r="C32" s="193">
        <f>C19</f>
        <v>29832</v>
      </c>
      <c r="D32" s="559">
        <f>D19</f>
        <v>29832</v>
      </c>
      <c r="E32" s="66"/>
    </row>
    <row r="33" spans="1:5" ht="12" customHeight="1" x14ac:dyDescent="0.2">
      <c r="A33" s="614"/>
      <c r="B33" s="192" t="s">
        <v>445</v>
      </c>
      <c r="C33" s="193">
        <f>C11</f>
        <v>3000</v>
      </c>
      <c r="D33" s="559">
        <f>D11</f>
        <v>3000</v>
      </c>
      <c r="E33" s="66"/>
    </row>
    <row r="34" spans="1:5" ht="12" customHeight="1" x14ac:dyDescent="0.2">
      <c r="A34" s="614"/>
      <c r="B34" s="192" t="s">
        <v>22</v>
      </c>
      <c r="C34" s="193">
        <f>C12+C24</f>
        <v>2631293</v>
      </c>
      <c r="D34" s="559">
        <f>D12+D24</f>
        <v>2641134</v>
      </c>
      <c r="E34" s="66"/>
    </row>
    <row r="35" spans="1:5" ht="12" customHeight="1" x14ac:dyDescent="0.2">
      <c r="A35" s="614"/>
      <c r="B35" s="192" t="s">
        <v>23</v>
      </c>
      <c r="C35" s="193">
        <f>C13+C25</f>
        <v>78206</v>
      </c>
      <c r="D35" s="559">
        <f>D13+D25</f>
        <v>80365</v>
      </c>
      <c r="E35" s="66"/>
    </row>
    <row r="36" spans="1:5" ht="13.5" thickBot="1" x14ac:dyDescent="0.25">
      <c r="A36" s="615"/>
      <c r="B36" s="582" t="s">
        <v>308</v>
      </c>
      <c r="C36" s="583">
        <f>C14</f>
        <v>26168</v>
      </c>
      <c r="D36" s="584">
        <f>D14</f>
        <v>126168</v>
      </c>
    </row>
    <row r="37" spans="1:5" x14ac:dyDescent="0.2">
      <c r="C37" s="70"/>
    </row>
    <row r="38" spans="1:5" x14ac:dyDescent="0.2">
      <c r="C38" s="70"/>
    </row>
    <row r="39" spans="1:5" x14ac:dyDescent="0.2">
      <c r="C39" s="70"/>
    </row>
    <row r="40" spans="1:5" x14ac:dyDescent="0.2">
      <c r="C40" s="66"/>
    </row>
    <row r="42" spans="1:5" x14ac:dyDescent="0.2">
      <c r="C42" s="66"/>
    </row>
  </sheetData>
  <mergeCells count="6">
    <mergeCell ref="A27:A36"/>
    <mergeCell ref="B1:C1"/>
    <mergeCell ref="B2:C2"/>
    <mergeCell ref="A21:A24"/>
    <mergeCell ref="A7:A13"/>
    <mergeCell ref="A16:A18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selection activeCell="B23" sqref="B23:AA23"/>
    </sheetView>
  </sheetViews>
  <sheetFormatPr defaultRowHeight="12.75" x14ac:dyDescent="0.2"/>
  <cols>
    <col min="1" max="1" width="18.7109375" style="57" customWidth="1"/>
    <col min="2" max="2" width="20.42578125" style="57" customWidth="1"/>
    <col min="3" max="3" width="19.85546875" style="57" customWidth="1"/>
    <col min="4" max="4" width="16.85546875" style="57" customWidth="1"/>
    <col min="5" max="5" width="20.28515625" style="57" customWidth="1"/>
    <col min="6" max="6" width="19.85546875" style="57" customWidth="1"/>
    <col min="7" max="16384" width="9.140625" style="57"/>
  </cols>
  <sheetData>
    <row r="1" spans="1:15" ht="17.25" customHeight="1" x14ac:dyDescent="0.2">
      <c r="A1" s="658" t="s">
        <v>479</v>
      </c>
      <c r="B1" s="696"/>
      <c r="C1" s="696"/>
      <c r="D1" s="696"/>
      <c r="E1" s="696"/>
      <c r="F1" s="696"/>
      <c r="G1" s="696"/>
    </row>
    <row r="2" spans="1:15" ht="16.5" customHeight="1" thickBot="1" x14ac:dyDescent="0.25">
      <c r="A2" s="658" t="s">
        <v>349</v>
      </c>
      <c r="B2" s="696"/>
      <c r="C2" s="696"/>
      <c r="D2" s="696"/>
      <c r="E2" s="696"/>
      <c r="F2" s="696"/>
      <c r="G2" s="696"/>
      <c r="H2" s="73"/>
      <c r="I2" s="73"/>
      <c r="J2" s="73"/>
      <c r="K2" s="73"/>
      <c r="L2" s="73"/>
      <c r="M2" s="73"/>
      <c r="N2" s="73"/>
      <c r="O2" s="73"/>
    </row>
    <row r="3" spans="1:15" ht="44.25" customHeight="1" thickBot="1" x14ac:dyDescent="0.25">
      <c r="A3" s="163" t="s">
        <v>80</v>
      </c>
      <c r="B3" s="164" t="s">
        <v>81</v>
      </c>
      <c r="C3" s="165" t="s">
        <v>82</v>
      </c>
      <c r="D3" s="165" t="s">
        <v>83</v>
      </c>
      <c r="E3" s="164" t="s">
        <v>84</v>
      </c>
      <c r="F3" s="166" t="s">
        <v>85</v>
      </c>
    </row>
    <row r="4" spans="1:15" ht="44.25" customHeight="1" thickBot="1" x14ac:dyDescent="0.25">
      <c r="A4" s="230" t="s">
        <v>238</v>
      </c>
      <c r="B4" s="230" t="s">
        <v>239</v>
      </c>
      <c r="C4" s="231"/>
      <c r="D4" s="231"/>
      <c r="E4" s="167" t="s">
        <v>88</v>
      </c>
      <c r="F4" s="231">
        <v>8915</v>
      </c>
    </row>
    <row r="5" spans="1:15" ht="45.75" customHeight="1" thickBot="1" x14ac:dyDescent="0.25">
      <c r="A5" s="167" t="s">
        <v>86</v>
      </c>
      <c r="B5" s="167" t="s">
        <v>87</v>
      </c>
      <c r="C5" s="167"/>
      <c r="D5" s="167"/>
      <c r="E5" s="167" t="s">
        <v>88</v>
      </c>
      <c r="F5" s="168">
        <v>33003</v>
      </c>
    </row>
    <row r="6" spans="1:15" ht="42.75" customHeight="1" thickBot="1" x14ac:dyDescent="0.25">
      <c r="A6" s="167" t="s">
        <v>199</v>
      </c>
      <c r="B6" s="167" t="s">
        <v>89</v>
      </c>
      <c r="C6" s="167"/>
      <c r="D6" s="167"/>
      <c r="E6" s="167" t="s">
        <v>88</v>
      </c>
      <c r="F6" s="168">
        <v>80218</v>
      </c>
    </row>
    <row r="7" spans="1:15" ht="37.5" customHeight="1" thickBot="1" x14ac:dyDescent="0.25">
      <c r="A7" s="167" t="s">
        <v>9</v>
      </c>
      <c r="B7" s="167" t="s">
        <v>64</v>
      </c>
      <c r="C7" s="167"/>
      <c r="D7" s="167"/>
      <c r="E7" s="167" t="s">
        <v>88</v>
      </c>
      <c r="F7" s="168">
        <v>4500</v>
      </c>
    </row>
    <row r="8" spans="1:15" ht="39.75" customHeight="1" thickBot="1" x14ac:dyDescent="0.25">
      <c r="A8" s="167" t="s">
        <v>9</v>
      </c>
      <c r="B8" s="167" t="s">
        <v>90</v>
      </c>
      <c r="C8" s="167"/>
      <c r="D8" s="167"/>
      <c r="E8" s="231" t="s">
        <v>316</v>
      </c>
      <c r="F8" s="168">
        <v>7000</v>
      </c>
    </row>
    <row r="9" spans="1:15" ht="40.5" customHeight="1" thickBot="1" x14ac:dyDescent="0.25">
      <c r="A9" s="167" t="s">
        <v>9</v>
      </c>
      <c r="B9" s="167" t="s">
        <v>57</v>
      </c>
      <c r="C9" s="167"/>
      <c r="D9" s="167"/>
      <c r="E9" s="167" t="s">
        <v>88</v>
      </c>
      <c r="F9" s="168">
        <v>600</v>
      </c>
    </row>
    <row r="10" spans="1:15" ht="40.5" customHeight="1" thickBot="1" x14ac:dyDescent="0.25">
      <c r="A10" s="167" t="s">
        <v>91</v>
      </c>
      <c r="B10" s="231" t="s">
        <v>162</v>
      </c>
      <c r="C10" s="167"/>
      <c r="D10" s="167"/>
      <c r="E10" s="231" t="s">
        <v>316</v>
      </c>
      <c r="F10" s="168">
        <v>27000</v>
      </c>
    </row>
    <row r="11" spans="1:15" ht="33" customHeight="1" thickBot="1" x14ac:dyDescent="0.25">
      <c r="A11" s="167" t="s">
        <v>9</v>
      </c>
      <c r="B11" s="167"/>
      <c r="C11" s="167" t="s">
        <v>92</v>
      </c>
      <c r="D11" s="167">
        <v>6000</v>
      </c>
      <c r="E11" s="167"/>
      <c r="F11" s="168"/>
    </row>
    <row r="12" spans="1:15" ht="33" customHeight="1" thickBot="1" x14ac:dyDescent="0.25">
      <c r="A12" s="167" t="s">
        <v>9</v>
      </c>
      <c r="B12" s="167"/>
      <c r="C12" s="167" t="s">
        <v>93</v>
      </c>
      <c r="D12" s="167">
        <v>18400</v>
      </c>
      <c r="E12" s="167"/>
      <c r="F12" s="168"/>
    </row>
    <row r="13" spans="1:15" ht="29.25" customHeight="1" thickBot="1" x14ac:dyDescent="0.25">
      <c r="A13" s="169" t="s">
        <v>149</v>
      </c>
      <c r="B13" s="167"/>
      <c r="C13" s="167"/>
      <c r="D13" s="170">
        <f>SUM(D11:D12)</f>
        <v>24400</v>
      </c>
      <c r="E13" s="167"/>
      <c r="F13" s="171">
        <f>SUM(F4:F12)</f>
        <v>161236</v>
      </c>
    </row>
    <row r="14" spans="1:15" x14ac:dyDescent="0.2">
      <c r="F14" s="66"/>
    </row>
    <row r="15" spans="1:15" x14ac:dyDescent="0.2">
      <c r="F15" s="66"/>
    </row>
    <row r="16" spans="1:15" x14ac:dyDescent="0.2">
      <c r="F16" s="66"/>
    </row>
    <row r="26" spans="1:3" x14ac:dyDescent="0.2">
      <c r="A26" s="129"/>
      <c r="B26" s="129"/>
      <c r="C26" s="129"/>
    </row>
    <row r="27" spans="1:3" x14ac:dyDescent="0.2">
      <c r="A27" s="129"/>
      <c r="B27" s="129"/>
      <c r="C27" s="129"/>
    </row>
    <row r="28" spans="1:3" x14ac:dyDescent="0.2">
      <c r="A28" s="129"/>
      <c r="B28" s="129"/>
      <c r="C28" s="129"/>
    </row>
    <row r="29" spans="1:3" x14ac:dyDescent="0.2">
      <c r="A29" s="129"/>
      <c r="B29" s="129"/>
      <c r="C29" s="129"/>
    </row>
    <row r="30" spans="1:3" x14ac:dyDescent="0.2">
      <c r="A30" s="129"/>
      <c r="B30" s="129"/>
      <c r="C30" s="129"/>
    </row>
    <row r="31" spans="1:3" x14ac:dyDescent="0.2">
      <c r="A31" s="129"/>
      <c r="B31" s="129"/>
      <c r="C31" s="129"/>
    </row>
    <row r="32" spans="1:3" x14ac:dyDescent="0.2">
      <c r="A32" s="129"/>
      <c r="B32" s="129"/>
      <c r="C32" s="129"/>
    </row>
    <row r="33" spans="1:4" x14ac:dyDescent="0.2">
      <c r="A33" s="129"/>
      <c r="B33" s="129"/>
      <c r="C33" s="129"/>
      <c r="D33" s="129"/>
    </row>
  </sheetData>
  <mergeCells count="2">
    <mergeCell ref="A2:G2"/>
    <mergeCell ref="A1:G1"/>
  </mergeCells>
  <phoneticPr fontId="35" type="noConversion"/>
  <pageMargins left="0.75" right="0.75" top="1" bottom="1" header="0.5" footer="0.5"/>
  <pageSetup paperSize="9" scale="84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zoomScaleNormal="100" workbookViewId="0">
      <selection activeCell="D27" sqref="D27"/>
    </sheetView>
  </sheetViews>
  <sheetFormatPr defaultColWidth="8" defaultRowHeight="12.75" x14ac:dyDescent="0.2"/>
  <cols>
    <col min="1" max="1" width="10" style="23" customWidth="1"/>
    <col min="2" max="2" width="78.85546875" style="23" customWidth="1"/>
    <col min="3" max="3" width="15.5703125" style="23" customWidth="1"/>
    <col min="4" max="4" width="13.85546875" style="23" customWidth="1"/>
    <col min="5" max="5" width="11.42578125" style="23" customWidth="1"/>
    <col min="6" max="21" width="8" style="23"/>
    <col min="22" max="22" width="29.5703125" style="23" customWidth="1"/>
    <col min="23" max="25" width="8" style="23"/>
    <col min="26" max="26" width="21" style="23" customWidth="1"/>
    <col min="27" max="16384" width="8" style="23"/>
  </cols>
  <sheetData>
    <row r="1" spans="1:5" ht="15" x14ac:dyDescent="0.25">
      <c r="A1" s="52"/>
      <c r="B1" s="53" t="s">
        <v>276</v>
      </c>
    </row>
    <row r="2" spans="1:5" ht="15" x14ac:dyDescent="0.25">
      <c r="A2" s="52"/>
      <c r="B2" s="44" t="s">
        <v>350</v>
      </c>
    </row>
    <row r="3" spans="1:5" ht="15" x14ac:dyDescent="0.25">
      <c r="A3" s="52"/>
      <c r="B3" s="44"/>
      <c r="D3" s="526" t="s">
        <v>155</v>
      </c>
    </row>
    <row r="4" spans="1:5" s="24" customFormat="1" ht="25.5" x14ac:dyDescent="0.2">
      <c r="A4" s="285" t="s">
        <v>0</v>
      </c>
      <c r="B4" s="286" t="s">
        <v>118</v>
      </c>
      <c r="C4" s="524" t="s">
        <v>340</v>
      </c>
      <c r="D4" s="524" t="s">
        <v>340</v>
      </c>
      <c r="E4" s="23"/>
    </row>
    <row r="5" spans="1:5" ht="15" x14ac:dyDescent="0.25">
      <c r="A5" s="54"/>
      <c r="B5" s="200" t="s">
        <v>191</v>
      </c>
      <c r="C5" s="287">
        <v>3400</v>
      </c>
      <c r="D5" s="287">
        <v>3400</v>
      </c>
    </row>
    <row r="6" spans="1:5" ht="15" x14ac:dyDescent="0.25">
      <c r="A6" s="54"/>
      <c r="B6" s="55" t="s">
        <v>1</v>
      </c>
      <c r="C6" s="287">
        <v>400</v>
      </c>
      <c r="D6" s="287">
        <v>400</v>
      </c>
    </row>
    <row r="7" spans="1:5" ht="15" x14ac:dyDescent="0.25">
      <c r="A7" s="54"/>
      <c r="B7" s="55" t="s">
        <v>386</v>
      </c>
      <c r="C7" s="287">
        <v>29832</v>
      </c>
      <c r="D7" s="287">
        <v>29832</v>
      </c>
    </row>
    <row r="8" spans="1:5" s="25" customFormat="1" ht="28.5" customHeight="1" x14ac:dyDescent="0.2">
      <c r="A8" s="708" t="s">
        <v>255</v>
      </c>
      <c r="B8" s="709"/>
      <c r="C8" s="288">
        <f>C5+C6+C7</f>
        <v>33632</v>
      </c>
      <c r="D8" s="288">
        <f>D5+D6+D7</f>
        <v>33632</v>
      </c>
    </row>
    <row r="9" spans="1:5" s="26" customFormat="1" ht="28.5" customHeight="1" x14ac:dyDescent="0.2">
      <c r="A9" s="402"/>
      <c r="B9" s="307" t="s">
        <v>3</v>
      </c>
      <c r="C9" s="289">
        <v>363512</v>
      </c>
      <c r="D9" s="289">
        <v>364577</v>
      </c>
    </row>
    <row r="10" spans="1:5" s="26" customFormat="1" ht="28.5" customHeight="1" x14ac:dyDescent="0.2">
      <c r="A10" s="402"/>
      <c r="B10" s="307" t="s">
        <v>315</v>
      </c>
      <c r="C10" s="289">
        <v>1260</v>
      </c>
      <c r="D10" s="289">
        <v>2372</v>
      </c>
    </row>
    <row r="11" spans="1:5" s="26" customFormat="1" ht="28.5" customHeight="1" x14ac:dyDescent="0.2">
      <c r="A11" s="710" t="s">
        <v>192</v>
      </c>
      <c r="B11" s="711"/>
      <c r="C11" s="289">
        <f>SUM(C9:C10)</f>
        <v>364772</v>
      </c>
      <c r="D11" s="289">
        <f>SUM(D9:D10)</f>
        <v>366949</v>
      </c>
    </row>
    <row r="12" spans="1:5" s="26" customFormat="1" ht="17.25" customHeight="1" x14ac:dyDescent="0.2">
      <c r="A12" s="710" t="s">
        <v>189</v>
      </c>
      <c r="B12" s="711"/>
      <c r="C12" s="290">
        <f>C8+C11</f>
        <v>398404</v>
      </c>
      <c r="D12" s="290">
        <f>D8+D11</f>
        <v>400581</v>
      </c>
    </row>
    <row r="13" spans="1:5" x14ac:dyDescent="0.2">
      <c r="A13" s="181"/>
      <c r="B13" s="181"/>
    </row>
    <row r="14" spans="1:5" x14ac:dyDescent="0.2">
      <c r="A14" s="181"/>
      <c r="B14" s="181"/>
    </row>
    <row r="15" spans="1:5" x14ac:dyDescent="0.2">
      <c r="A15" s="181"/>
      <c r="B15" s="181"/>
    </row>
    <row r="16" spans="1:5" x14ac:dyDescent="0.2">
      <c r="A16" s="181"/>
      <c r="B16" s="181"/>
    </row>
    <row r="17" spans="1:2" x14ac:dyDescent="0.2">
      <c r="A17" s="181"/>
      <c r="B17" s="181"/>
    </row>
    <row r="18" spans="1:2" x14ac:dyDescent="0.2">
      <c r="A18" s="181"/>
      <c r="B18" s="181"/>
    </row>
    <row r="19" spans="1:2" x14ac:dyDescent="0.2">
      <c r="A19" s="181"/>
      <c r="B19" s="181"/>
    </row>
  </sheetData>
  <mergeCells count="3">
    <mergeCell ref="A8:B8"/>
    <mergeCell ref="A12:B12"/>
    <mergeCell ref="A11:B11"/>
  </mergeCells>
  <phoneticPr fontId="0" type="noConversion"/>
  <pageMargins left="0.74803149606299213" right="0.74803149606299213" top="1.1023622047244095" bottom="0.98425196850393704" header="0.51181102362204722" footer="0.51181102362204722"/>
  <pageSetup paperSize="9" scale="74" orientation="portrait" verticalDpi="300" r:id="rId1"/>
  <headerFooter alignWithMargins="0">
    <oddHeader xml:space="preserve">&amp;R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topLeftCell="A5" zoomScaleNormal="100" zoomScaleSheetLayoutView="100" workbookViewId="0">
      <selection activeCell="X34" sqref="X34"/>
    </sheetView>
  </sheetViews>
  <sheetFormatPr defaultRowHeight="12.75" x14ac:dyDescent="0.2"/>
  <cols>
    <col min="1" max="1" width="9.140625" style="232" customWidth="1"/>
    <col min="2" max="23" width="2.7109375" style="232" customWidth="1"/>
    <col min="24" max="24" width="29.5703125" style="232" customWidth="1"/>
    <col min="25" max="27" width="2.7109375" style="232" hidden="1" customWidth="1"/>
    <col min="28" max="28" width="21" style="232" customWidth="1"/>
    <col min="29" max="29" width="19.140625" style="232" customWidth="1"/>
    <col min="30" max="36" width="2.7109375" style="232" customWidth="1"/>
    <col min="37" max="16384" width="9.140625" style="232"/>
  </cols>
  <sheetData>
    <row r="1" spans="1:41" x14ac:dyDescent="0.2">
      <c r="B1" s="630" t="s">
        <v>275</v>
      </c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  <c r="O1" s="630"/>
      <c r="P1" s="630"/>
      <c r="Q1" s="630"/>
      <c r="R1" s="630"/>
      <c r="S1" s="630"/>
      <c r="T1" s="630"/>
      <c r="U1" s="630"/>
      <c r="V1" s="630"/>
      <c r="W1" s="630"/>
      <c r="X1" s="630"/>
      <c r="Y1" s="630"/>
      <c r="Z1" s="630"/>
      <c r="AA1" s="630"/>
    </row>
    <row r="2" spans="1:41" ht="25.5" customHeight="1" x14ac:dyDescent="0.2">
      <c r="A2" s="243"/>
      <c r="B2" s="631" t="s">
        <v>351</v>
      </c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</row>
    <row r="3" spans="1:41" ht="15.95" customHeight="1" thickBot="1" x14ac:dyDescent="0.25">
      <c r="A3" s="243"/>
      <c r="B3" s="718"/>
      <c r="C3" s="718"/>
      <c r="D3" s="718"/>
      <c r="E3" s="718"/>
      <c r="F3" s="718"/>
      <c r="G3" s="718"/>
      <c r="H3" s="718"/>
      <c r="I3" s="718"/>
      <c r="J3" s="718"/>
      <c r="K3" s="718"/>
      <c r="L3" s="718"/>
      <c r="M3" s="718"/>
      <c r="N3" s="718"/>
      <c r="O3" s="718"/>
      <c r="P3" s="718"/>
      <c r="Q3" s="718"/>
      <c r="R3" s="718"/>
      <c r="S3" s="718"/>
      <c r="T3" s="718"/>
      <c r="U3" s="718"/>
      <c r="V3" s="718"/>
      <c r="W3" s="718"/>
      <c r="X3" s="718"/>
      <c r="Y3" s="718"/>
      <c r="Z3" s="718"/>
      <c r="AA3" s="718"/>
      <c r="AC3" s="525" t="s">
        <v>155</v>
      </c>
    </row>
    <row r="4" spans="1:41" ht="41.25" customHeight="1" thickBot="1" x14ac:dyDescent="0.25">
      <c r="A4" s="284" t="s">
        <v>171</v>
      </c>
      <c r="B4" s="719" t="s">
        <v>118</v>
      </c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524" t="s">
        <v>340</v>
      </c>
      <c r="AC4" s="524" t="s">
        <v>454</v>
      </c>
    </row>
    <row r="5" spans="1:41" ht="19.5" customHeight="1" x14ac:dyDescent="0.2">
      <c r="A5" s="234">
        <v>1</v>
      </c>
      <c r="B5" s="721" t="s">
        <v>152</v>
      </c>
      <c r="C5" s="721"/>
      <c r="D5" s="721"/>
      <c r="E5" s="721"/>
      <c r="F5" s="721"/>
      <c r="G5" s="721"/>
      <c r="H5" s="721"/>
      <c r="I5" s="721"/>
      <c r="J5" s="721"/>
      <c r="K5" s="721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  <c r="Z5" s="721"/>
      <c r="AA5" s="721"/>
      <c r="AB5" s="291">
        <v>242785</v>
      </c>
      <c r="AC5" s="237">
        <v>243658</v>
      </c>
    </row>
    <row r="6" spans="1:41" s="241" customFormat="1" ht="19.5" customHeight="1" x14ac:dyDescent="0.2">
      <c r="A6" s="234">
        <v>2</v>
      </c>
      <c r="B6" s="714" t="s">
        <v>106</v>
      </c>
      <c r="C6" s="714"/>
      <c r="D6" s="714"/>
      <c r="E6" s="714"/>
      <c r="F6" s="714"/>
      <c r="G6" s="714"/>
      <c r="H6" s="714"/>
      <c r="I6" s="714"/>
      <c r="J6" s="714"/>
      <c r="K6" s="714"/>
      <c r="L6" s="714"/>
      <c r="M6" s="714"/>
      <c r="N6" s="714"/>
      <c r="O6" s="714"/>
      <c r="P6" s="714"/>
      <c r="Q6" s="714"/>
      <c r="R6" s="714"/>
      <c r="S6" s="714"/>
      <c r="T6" s="714"/>
      <c r="U6" s="714"/>
      <c r="V6" s="714"/>
      <c r="W6" s="714"/>
      <c r="X6" s="714"/>
      <c r="Y6" s="714"/>
      <c r="Z6" s="714"/>
      <c r="AA6" s="714"/>
      <c r="AB6" s="291">
        <v>56887</v>
      </c>
      <c r="AC6" s="291">
        <v>57079</v>
      </c>
      <c r="AK6" s="256"/>
      <c r="AL6" s="256"/>
      <c r="AM6" s="256"/>
      <c r="AN6" s="256"/>
      <c r="AO6" s="256"/>
    </row>
    <row r="7" spans="1:41" ht="19.5" customHeight="1" x14ac:dyDescent="0.2">
      <c r="A7" s="234">
        <v>3</v>
      </c>
      <c r="B7" s="713" t="s">
        <v>258</v>
      </c>
      <c r="C7" s="713"/>
      <c r="D7" s="713"/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3"/>
      <c r="P7" s="713"/>
      <c r="Q7" s="713"/>
      <c r="R7" s="713"/>
      <c r="S7" s="713"/>
      <c r="T7" s="713"/>
      <c r="U7" s="713"/>
      <c r="V7" s="713"/>
      <c r="W7" s="713"/>
      <c r="X7" s="713"/>
      <c r="Y7" s="713"/>
      <c r="Z7" s="713"/>
      <c r="AA7" s="713"/>
      <c r="AB7" s="237">
        <v>700</v>
      </c>
      <c r="AC7" s="237">
        <v>700</v>
      </c>
      <c r="AK7" s="632"/>
      <c r="AL7" s="632"/>
      <c r="AM7" s="632"/>
      <c r="AN7" s="632"/>
      <c r="AO7" s="243"/>
    </row>
    <row r="8" spans="1:41" ht="19.5" customHeight="1" x14ac:dyDescent="0.2">
      <c r="A8" s="234">
        <v>4</v>
      </c>
      <c r="B8" s="713" t="s">
        <v>259</v>
      </c>
      <c r="C8" s="713"/>
      <c r="D8" s="713"/>
      <c r="E8" s="713"/>
      <c r="F8" s="713"/>
      <c r="G8" s="713"/>
      <c r="H8" s="713"/>
      <c r="I8" s="713"/>
      <c r="J8" s="713"/>
      <c r="K8" s="713"/>
      <c r="L8" s="713"/>
      <c r="M8" s="713"/>
      <c r="N8" s="713"/>
      <c r="O8" s="713"/>
      <c r="P8" s="713"/>
      <c r="Q8" s="713"/>
      <c r="R8" s="713"/>
      <c r="S8" s="713"/>
      <c r="T8" s="713"/>
      <c r="U8" s="713"/>
      <c r="V8" s="713"/>
      <c r="W8" s="713"/>
      <c r="X8" s="713"/>
      <c r="Y8" s="713"/>
      <c r="Z8" s="713"/>
      <c r="AA8" s="713"/>
      <c r="AB8" s="237">
        <v>6000</v>
      </c>
      <c r="AC8" s="237">
        <v>6000</v>
      </c>
      <c r="AK8" s="243"/>
      <c r="AL8" s="243"/>
      <c r="AM8" s="243"/>
      <c r="AN8" s="243"/>
      <c r="AO8" s="243"/>
    </row>
    <row r="9" spans="1:41" ht="19.5" customHeight="1" x14ac:dyDescent="0.2">
      <c r="A9" s="234">
        <v>5</v>
      </c>
      <c r="B9" s="714" t="s">
        <v>5</v>
      </c>
      <c r="C9" s="714"/>
      <c r="D9" s="714"/>
      <c r="E9" s="714"/>
      <c r="F9" s="714"/>
      <c r="G9" s="714"/>
      <c r="H9" s="714"/>
      <c r="I9" s="714"/>
      <c r="J9" s="714"/>
      <c r="K9" s="714"/>
      <c r="L9" s="714"/>
      <c r="M9" s="714"/>
      <c r="N9" s="714"/>
      <c r="O9" s="714"/>
      <c r="P9" s="714"/>
      <c r="Q9" s="714"/>
      <c r="R9" s="714"/>
      <c r="S9" s="714"/>
      <c r="T9" s="714"/>
      <c r="U9" s="714"/>
      <c r="V9" s="714"/>
      <c r="W9" s="714"/>
      <c r="X9" s="714"/>
      <c r="Y9" s="714"/>
      <c r="Z9" s="714"/>
      <c r="AA9" s="714"/>
      <c r="AB9" s="292">
        <f>AB7+AB8</f>
        <v>6700</v>
      </c>
      <c r="AC9" s="292">
        <f>AC7+AC8</f>
        <v>6700</v>
      </c>
    </row>
    <row r="10" spans="1:41" ht="19.5" customHeight="1" x14ac:dyDescent="0.2">
      <c r="A10" s="234">
        <v>6</v>
      </c>
      <c r="B10" s="713" t="s">
        <v>260</v>
      </c>
      <c r="C10" s="713"/>
      <c r="D10" s="713"/>
      <c r="E10" s="713"/>
      <c r="F10" s="713"/>
      <c r="G10" s="713"/>
      <c r="H10" s="713"/>
      <c r="I10" s="713"/>
      <c r="J10" s="713"/>
      <c r="K10" s="713"/>
      <c r="L10" s="713"/>
      <c r="M10" s="713"/>
      <c r="N10" s="713"/>
      <c r="O10" s="713"/>
      <c r="P10" s="713"/>
      <c r="Q10" s="713"/>
      <c r="R10" s="713"/>
      <c r="S10" s="713"/>
      <c r="T10" s="713"/>
      <c r="U10" s="713"/>
      <c r="V10" s="713"/>
      <c r="W10" s="713"/>
      <c r="X10" s="713"/>
      <c r="Y10" s="713"/>
      <c r="Z10" s="713"/>
      <c r="AA10" s="713"/>
      <c r="AB10" s="237">
        <v>6500</v>
      </c>
      <c r="AC10" s="237">
        <v>6500</v>
      </c>
    </row>
    <row r="11" spans="1:41" ht="19.5" customHeight="1" x14ac:dyDescent="0.2">
      <c r="A11" s="234">
        <v>7</v>
      </c>
      <c r="B11" s="713" t="s">
        <v>277</v>
      </c>
      <c r="C11" s="713"/>
      <c r="D11" s="713"/>
      <c r="E11" s="713"/>
      <c r="F11" s="713"/>
      <c r="G11" s="713"/>
      <c r="H11" s="713"/>
      <c r="I11" s="713"/>
      <c r="J11" s="713"/>
      <c r="K11" s="713"/>
      <c r="L11" s="713"/>
      <c r="M11" s="713"/>
      <c r="N11" s="713"/>
      <c r="O11" s="713"/>
      <c r="P11" s="713"/>
      <c r="Q11" s="713"/>
      <c r="R11" s="713"/>
      <c r="S11" s="713"/>
      <c r="T11" s="713"/>
      <c r="U11" s="713"/>
      <c r="V11" s="713"/>
      <c r="W11" s="713"/>
      <c r="X11" s="713"/>
      <c r="Y11" s="713"/>
      <c r="Z11" s="713"/>
      <c r="AA11" s="713"/>
      <c r="AB11" s="237">
        <v>3200</v>
      </c>
      <c r="AC11" s="237">
        <v>3200</v>
      </c>
    </row>
    <row r="12" spans="1:41" ht="19.5" customHeight="1" x14ac:dyDescent="0.2">
      <c r="A12" s="234">
        <v>8</v>
      </c>
      <c r="B12" s="714" t="s">
        <v>250</v>
      </c>
      <c r="C12" s="714"/>
      <c r="D12" s="714"/>
      <c r="E12" s="714"/>
      <c r="F12" s="714"/>
      <c r="G12" s="714"/>
      <c r="H12" s="714"/>
      <c r="I12" s="714"/>
      <c r="J12" s="714"/>
      <c r="K12" s="714"/>
      <c r="L12" s="714"/>
      <c r="M12" s="714"/>
      <c r="N12" s="714"/>
      <c r="O12" s="714"/>
      <c r="P12" s="714"/>
      <c r="Q12" s="714"/>
      <c r="R12" s="714"/>
      <c r="S12" s="714"/>
      <c r="T12" s="714"/>
      <c r="U12" s="714"/>
      <c r="V12" s="714"/>
      <c r="W12" s="714"/>
      <c r="X12" s="714"/>
      <c r="Y12" s="714"/>
      <c r="Z12" s="714"/>
      <c r="AA12" s="714"/>
      <c r="AB12" s="291">
        <f>AB10+AB11</f>
        <v>9700</v>
      </c>
      <c r="AC12" s="291">
        <f>AC10+AC11</f>
        <v>9700</v>
      </c>
    </row>
    <row r="13" spans="1:41" ht="19.5" customHeight="1" x14ac:dyDescent="0.2">
      <c r="A13" s="234">
        <v>9</v>
      </c>
      <c r="B13" s="713" t="s">
        <v>261</v>
      </c>
      <c r="C13" s="713"/>
      <c r="D13" s="713"/>
      <c r="E13" s="713"/>
      <c r="F13" s="713"/>
      <c r="G13" s="713"/>
      <c r="H13" s="713"/>
      <c r="I13" s="713"/>
      <c r="J13" s="713"/>
      <c r="K13" s="713"/>
      <c r="L13" s="713"/>
      <c r="M13" s="713"/>
      <c r="N13" s="713"/>
      <c r="O13" s="713"/>
      <c r="P13" s="713"/>
      <c r="Q13" s="713"/>
      <c r="R13" s="713"/>
      <c r="S13" s="713"/>
      <c r="T13" s="713"/>
      <c r="U13" s="713"/>
      <c r="V13" s="713"/>
      <c r="W13" s="713"/>
      <c r="X13" s="713"/>
      <c r="Y13" s="713"/>
      <c r="Z13" s="713"/>
      <c r="AA13" s="713"/>
      <c r="AB13" s="237">
        <v>8000</v>
      </c>
      <c r="AC13" s="237">
        <v>8000</v>
      </c>
    </row>
    <row r="14" spans="1:41" ht="19.5" customHeight="1" x14ac:dyDescent="0.2">
      <c r="A14" s="234">
        <v>11</v>
      </c>
      <c r="B14" s="713" t="s">
        <v>262</v>
      </c>
      <c r="C14" s="713"/>
      <c r="D14" s="713"/>
      <c r="E14" s="713"/>
      <c r="F14" s="713"/>
      <c r="G14" s="713"/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  <c r="S14" s="713"/>
      <c r="T14" s="713"/>
      <c r="U14" s="713"/>
      <c r="V14" s="713"/>
      <c r="W14" s="713"/>
      <c r="X14" s="713"/>
      <c r="Y14" s="713"/>
      <c r="Z14" s="713"/>
      <c r="AA14" s="713"/>
      <c r="AB14" s="237">
        <v>1000</v>
      </c>
      <c r="AC14" s="237">
        <v>1000</v>
      </c>
    </row>
    <row r="15" spans="1:41" ht="19.5" customHeight="1" x14ac:dyDescent="0.2">
      <c r="A15" s="234">
        <v>12</v>
      </c>
      <c r="B15" s="713" t="s">
        <v>263</v>
      </c>
      <c r="C15" s="713"/>
      <c r="D15" s="713"/>
      <c r="E15" s="713"/>
      <c r="F15" s="713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713"/>
      <c r="S15" s="713"/>
      <c r="T15" s="713"/>
      <c r="U15" s="713"/>
      <c r="V15" s="713"/>
      <c r="W15" s="713"/>
      <c r="X15" s="713"/>
      <c r="Y15" s="713"/>
      <c r="Z15" s="713"/>
      <c r="AA15" s="713"/>
      <c r="AB15" s="237">
        <v>2000</v>
      </c>
      <c r="AC15" s="237">
        <v>2000</v>
      </c>
    </row>
    <row r="16" spans="1:41" ht="19.5" customHeight="1" x14ac:dyDescent="0.2">
      <c r="A16" s="234">
        <v>13</v>
      </c>
      <c r="B16" s="722" t="s">
        <v>264</v>
      </c>
      <c r="C16" s="722"/>
      <c r="D16" s="722"/>
      <c r="E16" s="722"/>
      <c r="F16" s="722"/>
      <c r="G16" s="722"/>
      <c r="H16" s="722"/>
      <c r="I16" s="722"/>
      <c r="J16" s="722"/>
      <c r="K16" s="722"/>
      <c r="L16" s="722"/>
      <c r="M16" s="722"/>
      <c r="N16" s="722"/>
      <c r="O16" s="722"/>
      <c r="P16" s="722"/>
      <c r="Q16" s="722"/>
      <c r="R16" s="722"/>
      <c r="S16" s="722"/>
      <c r="T16" s="722"/>
      <c r="U16" s="722"/>
      <c r="V16" s="722"/>
      <c r="W16" s="722"/>
      <c r="X16" s="722"/>
      <c r="Y16" s="722"/>
      <c r="Z16" s="722"/>
      <c r="AA16" s="722"/>
      <c r="AB16" s="237">
        <v>1800</v>
      </c>
      <c r="AC16" s="237">
        <v>1800</v>
      </c>
    </row>
    <row r="17" spans="1:29" ht="19.5" customHeight="1" x14ac:dyDescent="0.2">
      <c r="A17" s="234">
        <v>14</v>
      </c>
      <c r="B17" s="722" t="s">
        <v>278</v>
      </c>
      <c r="C17" s="722"/>
      <c r="D17" s="722"/>
      <c r="E17" s="722"/>
      <c r="F17" s="722"/>
      <c r="G17" s="722"/>
      <c r="H17" s="722"/>
      <c r="I17" s="722"/>
      <c r="J17" s="722"/>
      <c r="K17" s="722"/>
      <c r="L17" s="722"/>
      <c r="M17" s="722"/>
      <c r="N17" s="722"/>
      <c r="O17" s="722"/>
      <c r="P17" s="722"/>
      <c r="Q17" s="722"/>
      <c r="R17" s="722"/>
      <c r="S17" s="722"/>
      <c r="T17" s="722"/>
      <c r="U17" s="722"/>
      <c r="V17" s="722"/>
      <c r="W17" s="722"/>
      <c r="X17" s="722"/>
      <c r="Y17" s="722"/>
      <c r="Z17" s="722"/>
      <c r="AA17" s="722"/>
      <c r="AB17" s="237">
        <v>7500</v>
      </c>
      <c r="AC17" s="237">
        <v>7500</v>
      </c>
    </row>
    <row r="18" spans="1:29" ht="19.5" customHeight="1" x14ac:dyDescent="0.2">
      <c r="A18" s="234">
        <v>15</v>
      </c>
      <c r="B18" s="713" t="s">
        <v>279</v>
      </c>
      <c r="C18" s="713"/>
      <c r="D18" s="713"/>
      <c r="E18" s="713"/>
      <c r="F18" s="713"/>
      <c r="G18" s="713"/>
      <c r="H18" s="713"/>
      <c r="I18" s="713"/>
      <c r="J18" s="713"/>
      <c r="K18" s="713"/>
      <c r="L18" s="713"/>
      <c r="M18" s="713"/>
      <c r="N18" s="713"/>
      <c r="O18" s="713"/>
      <c r="P18" s="713"/>
      <c r="Q18" s="713"/>
      <c r="R18" s="713"/>
      <c r="S18" s="713"/>
      <c r="T18" s="713"/>
      <c r="U18" s="713"/>
      <c r="V18" s="713"/>
      <c r="W18" s="713"/>
      <c r="X18" s="713"/>
      <c r="Y18" s="713"/>
      <c r="Z18" s="713"/>
      <c r="AA18" s="713"/>
      <c r="AB18" s="237">
        <v>14000</v>
      </c>
      <c r="AC18" s="237">
        <v>14000</v>
      </c>
    </row>
    <row r="19" spans="1:29" ht="19.5" customHeight="1" x14ac:dyDescent="0.2">
      <c r="A19" s="234">
        <v>16</v>
      </c>
      <c r="B19" s="714" t="s">
        <v>251</v>
      </c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291">
        <f>AB13+AB14+AB15+AB16+AB17+AB18</f>
        <v>34300</v>
      </c>
      <c r="AC19" s="291">
        <f>AC13+AC14+AC15+AC16+AC17+AC18</f>
        <v>34300</v>
      </c>
    </row>
    <row r="20" spans="1:29" ht="19.5" customHeight="1" x14ac:dyDescent="0.2">
      <c r="A20" s="234">
        <v>17</v>
      </c>
      <c r="B20" s="713" t="s">
        <v>108</v>
      </c>
      <c r="C20" s="713"/>
      <c r="D20" s="713"/>
      <c r="E20" s="713"/>
      <c r="F20" s="713"/>
      <c r="G20" s="713"/>
      <c r="H20" s="713"/>
      <c r="I20" s="713"/>
      <c r="J20" s="713"/>
      <c r="K20" s="713"/>
      <c r="L20" s="713"/>
      <c r="M20" s="713"/>
      <c r="N20" s="713"/>
      <c r="O20" s="713"/>
      <c r="P20" s="713"/>
      <c r="Q20" s="713"/>
      <c r="R20" s="713"/>
      <c r="S20" s="713"/>
      <c r="T20" s="713"/>
      <c r="U20" s="713"/>
      <c r="V20" s="713"/>
      <c r="W20" s="713"/>
      <c r="X20" s="713"/>
      <c r="Y20" s="713"/>
      <c r="Z20" s="713"/>
      <c r="AA20" s="713"/>
      <c r="AB20" s="237">
        <v>1300</v>
      </c>
      <c r="AC20" s="237">
        <v>1300</v>
      </c>
    </row>
    <row r="21" spans="1:29" ht="19.5" customHeight="1" x14ac:dyDescent="0.2">
      <c r="A21" s="234">
        <v>18</v>
      </c>
      <c r="B21" s="713" t="s">
        <v>109</v>
      </c>
      <c r="C21" s="713"/>
      <c r="D21" s="713"/>
      <c r="E21" s="713"/>
      <c r="F21" s="713"/>
      <c r="G21" s="713"/>
      <c r="H21" s="713"/>
      <c r="I21" s="713"/>
      <c r="J21" s="713"/>
      <c r="K21" s="713"/>
      <c r="L21" s="713"/>
      <c r="M21" s="713"/>
      <c r="N21" s="713"/>
      <c r="O21" s="713"/>
      <c r="P21" s="713"/>
      <c r="Q21" s="713"/>
      <c r="R21" s="713"/>
      <c r="S21" s="713"/>
      <c r="T21" s="713"/>
      <c r="U21" s="713"/>
      <c r="V21" s="713"/>
      <c r="W21" s="713"/>
      <c r="X21" s="713"/>
      <c r="Y21" s="713"/>
      <c r="Z21" s="713"/>
      <c r="AA21" s="713"/>
      <c r="AB21" s="237">
        <v>600</v>
      </c>
      <c r="AC21" s="237">
        <v>600</v>
      </c>
    </row>
    <row r="22" spans="1:29" ht="19.5" customHeight="1" x14ac:dyDescent="0.2">
      <c r="A22" s="234">
        <v>19</v>
      </c>
      <c r="B22" s="714" t="s">
        <v>240</v>
      </c>
      <c r="C22" s="714"/>
      <c r="D22" s="714"/>
      <c r="E22" s="714"/>
      <c r="F22" s="714"/>
      <c r="G22" s="714"/>
      <c r="H22" s="714"/>
      <c r="I22" s="714"/>
      <c r="J22" s="714"/>
      <c r="K22" s="714"/>
      <c r="L22" s="714"/>
      <c r="M22" s="714"/>
      <c r="N22" s="714"/>
      <c r="O22" s="714"/>
      <c r="P22" s="714"/>
      <c r="Q22" s="714"/>
      <c r="R22" s="714"/>
      <c r="S22" s="714"/>
      <c r="T22" s="714"/>
      <c r="U22" s="714"/>
      <c r="V22" s="714"/>
      <c r="W22" s="714"/>
      <c r="X22" s="714"/>
      <c r="Y22" s="714"/>
      <c r="Z22" s="714"/>
      <c r="AA22" s="714"/>
      <c r="AB22" s="291">
        <f>AB20+AB21</f>
        <v>1900</v>
      </c>
      <c r="AC22" s="291">
        <f>AC20+AC21</f>
        <v>1900</v>
      </c>
    </row>
    <row r="23" spans="1:29" ht="19.5" customHeight="1" x14ac:dyDescent="0.2">
      <c r="A23" s="234">
        <v>20</v>
      </c>
      <c r="B23" s="713" t="s">
        <v>110</v>
      </c>
      <c r="C23" s="713"/>
      <c r="D23" s="713"/>
      <c r="E23" s="713"/>
      <c r="F23" s="713"/>
      <c r="G23" s="713"/>
      <c r="H23" s="713"/>
      <c r="I23" s="713"/>
      <c r="J23" s="713"/>
      <c r="K23" s="713"/>
      <c r="L23" s="713"/>
      <c r="M23" s="713"/>
      <c r="N23" s="713"/>
      <c r="O23" s="713"/>
      <c r="P23" s="713"/>
      <c r="Q23" s="713"/>
      <c r="R23" s="713"/>
      <c r="S23" s="713"/>
      <c r="T23" s="713"/>
      <c r="U23" s="713"/>
      <c r="V23" s="713"/>
      <c r="W23" s="713"/>
      <c r="X23" s="713"/>
      <c r="Y23" s="713"/>
      <c r="Z23" s="713"/>
      <c r="AA23" s="713"/>
      <c r="AB23" s="293">
        <v>13500</v>
      </c>
      <c r="AC23" s="237">
        <v>13736</v>
      </c>
    </row>
    <row r="24" spans="1:29" ht="19.5" customHeight="1" x14ac:dyDescent="0.2">
      <c r="A24" s="234">
        <v>21</v>
      </c>
      <c r="B24" s="713" t="s">
        <v>111</v>
      </c>
      <c r="C24" s="713"/>
      <c r="D24" s="713"/>
      <c r="E24" s="713"/>
      <c r="F24" s="713"/>
      <c r="G24" s="713"/>
      <c r="H24" s="713"/>
      <c r="I24" s="713"/>
      <c r="J24" s="713"/>
      <c r="K24" s="713"/>
      <c r="L24" s="713"/>
      <c r="M24" s="713"/>
      <c r="N24" s="713"/>
      <c r="O24" s="713"/>
      <c r="P24" s="713"/>
      <c r="Q24" s="713"/>
      <c r="R24" s="713"/>
      <c r="S24" s="713"/>
      <c r="T24" s="713"/>
      <c r="U24" s="713"/>
      <c r="V24" s="713"/>
      <c r="W24" s="713"/>
      <c r="X24" s="713"/>
      <c r="Y24" s="713"/>
      <c r="Z24" s="713"/>
      <c r="AA24" s="713"/>
      <c r="AB24" s="237">
        <v>800</v>
      </c>
      <c r="AC24" s="237">
        <v>800</v>
      </c>
    </row>
    <row r="25" spans="1:29" ht="19.5" customHeight="1" x14ac:dyDescent="0.2">
      <c r="A25" s="234">
        <v>22</v>
      </c>
      <c r="B25" s="713" t="s">
        <v>267</v>
      </c>
      <c r="C25" s="713"/>
      <c r="D25" s="713"/>
      <c r="E25" s="713"/>
      <c r="F25" s="713"/>
      <c r="G25" s="713"/>
      <c r="H25" s="713"/>
      <c r="I25" s="713"/>
      <c r="J25" s="713"/>
      <c r="K25" s="713"/>
      <c r="L25" s="713"/>
      <c r="M25" s="713"/>
      <c r="N25" s="713"/>
      <c r="O25" s="713"/>
      <c r="P25" s="713"/>
      <c r="Q25" s="713"/>
      <c r="R25" s="713"/>
      <c r="S25" s="713"/>
      <c r="T25" s="713"/>
      <c r="U25" s="713"/>
      <c r="V25" s="713"/>
      <c r="W25" s="713"/>
      <c r="X25" s="713"/>
      <c r="Y25" s="713"/>
      <c r="Z25" s="713"/>
      <c r="AA25" s="713"/>
      <c r="AB25" s="237">
        <v>2000</v>
      </c>
      <c r="AC25" s="237">
        <v>2876</v>
      </c>
    </row>
    <row r="26" spans="1:29" ht="19.5" customHeight="1" x14ac:dyDescent="0.2">
      <c r="A26" s="234">
        <v>23</v>
      </c>
      <c r="B26" s="714" t="s">
        <v>252</v>
      </c>
      <c r="C26" s="714"/>
      <c r="D26" s="714"/>
      <c r="E26" s="714"/>
      <c r="F26" s="714"/>
      <c r="G26" s="714"/>
      <c r="H26" s="714"/>
      <c r="I26" s="714"/>
      <c r="J26" s="714"/>
      <c r="K26" s="714"/>
      <c r="L26" s="714"/>
      <c r="M26" s="714"/>
      <c r="N26" s="714"/>
      <c r="O26" s="714"/>
      <c r="P26" s="714"/>
      <c r="Q26" s="714"/>
      <c r="R26" s="714"/>
      <c r="S26" s="714"/>
      <c r="T26" s="714"/>
      <c r="U26" s="714"/>
      <c r="V26" s="714"/>
      <c r="W26" s="714"/>
      <c r="X26" s="714"/>
      <c r="Y26" s="714"/>
      <c r="Z26" s="714"/>
      <c r="AA26" s="714"/>
      <c r="AB26" s="291">
        <f>AB23+AB24+AB25</f>
        <v>16300</v>
      </c>
      <c r="AC26" s="291">
        <f>AC23+AC24+AC25</f>
        <v>17412</v>
      </c>
    </row>
    <row r="27" spans="1:29" ht="19.5" customHeight="1" x14ac:dyDescent="0.2">
      <c r="A27" s="234">
        <v>24</v>
      </c>
      <c r="B27" s="714" t="s">
        <v>253</v>
      </c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292">
        <f>AB9+AB12+AB19+AB22+AB26</f>
        <v>68900</v>
      </c>
      <c r="AC27" s="292">
        <f>AC9+AC12+AC19+AC22+AC26</f>
        <v>70012</v>
      </c>
    </row>
    <row r="28" spans="1:29" ht="19.5" customHeight="1" x14ac:dyDescent="0.2">
      <c r="A28" s="234">
        <v>25</v>
      </c>
      <c r="B28" s="715" t="s">
        <v>387</v>
      </c>
      <c r="C28" s="716"/>
      <c r="D28" s="716"/>
      <c r="E28" s="716"/>
      <c r="F28" s="716"/>
      <c r="G28" s="716"/>
      <c r="H28" s="716"/>
      <c r="I28" s="716"/>
      <c r="J28" s="716"/>
      <c r="K28" s="716"/>
      <c r="L28" s="716"/>
      <c r="M28" s="716"/>
      <c r="N28" s="716"/>
      <c r="O28" s="716"/>
      <c r="P28" s="716"/>
      <c r="Q28" s="716"/>
      <c r="R28" s="716"/>
      <c r="S28" s="716"/>
      <c r="T28" s="716"/>
      <c r="U28" s="716"/>
      <c r="V28" s="716"/>
      <c r="W28" s="716"/>
      <c r="X28" s="717"/>
      <c r="Y28" s="244"/>
      <c r="Z28" s="244"/>
      <c r="AA28" s="244"/>
      <c r="AB28" s="292">
        <v>29832</v>
      </c>
      <c r="AC28" s="292">
        <v>29832</v>
      </c>
    </row>
    <row r="29" spans="1:29" ht="24.75" customHeight="1" x14ac:dyDescent="0.2">
      <c r="A29" s="234">
        <v>26</v>
      </c>
      <c r="B29" s="712" t="s">
        <v>280</v>
      </c>
      <c r="C29" s="712"/>
      <c r="D29" s="712"/>
      <c r="E29" s="712"/>
      <c r="F29" s="712"/>
      <c r="G29" s="712"/>
      <c r="H29" s="712"/>
      <c r="I29" s="712"/>
      <c r="J29" s="712"/>
      <c r="K29" s="712"/>
      <c r="L29" s="712"/>
      <c r="M29" s="712"/>
      <c r="N29" s="712"/>
      <c r="O29" s="712"/>
      <c r="P29" s="712"/>
      <c r="Q29" s="712"/>
      <c r="R29" s="712"/>
      <c r="S29" s="712"/>
      <c r="T29" s="712"/>
      <c r="U29" s="712"/>
      <c r="V29" s="712"/>
      <c r="W29" s="712"/>
      <c r="X29" s="712"/>
      <c r="Y29" s="712"/>
      <c r="Z29" s="712"/>
      <c r="AA29" s="712"/>
      <c r="AB29" s="292">
        <f>AB5+AB6+AB27+AB28</f>
        <v>398404</v>
      </c>
      <c r="AC29" s="292">
        <f>AC5+AC6+AC27+AC28</f>
        <v>400581</v>
      </c>
    </row>
    <row r="30" spans="1:29" x14ac:dyDescent="0.2">
      <c r="A30" s="243"/>
      <c r="B30" s="259"/>
      <c r="C30" s="259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</row>
    <row r="31" spans="1:29" x14ac:dyDescent="0.2">
      <c r="A31" s="243"/>
      <c r="B31" s="259"/>
      <c r="C31" s="259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</row>
    <row r="32" spans="1:29" x14ac:dyDescent="0.2">
      <c r="A32" s="243"/>
      <c r="B32" s="259"/>
      <c r="C32" s="259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</row>
    <row r="33" spans="1:4" x14ac:dyDescent="0.2">
      <c r="A33" s="243"/>
      <c r="B33" s="243"/>
      <c r="C33" s="243"/>
    </row>
    <row r="34" spans="1:4" x14ac:dyDescent="0.2">
      <c r="A34" s="243"/>
      <c r="B34" s="243"/>
      <c r="C34" s="243"/>
      <c r="D34" s="243"/>
    </row>
  </sheetData>
  <mergeCells count="30">
    <mergeCell ref="B6:AA6"/>
    <mergeCell ref="B7:AA7"/>
    <mergeCell ref="B16:AA16"/>
    <mergeCell ref="B17:AA17"/>
    <mergeCell ref="B23:AA23"/>
    <mergeCell ref="B12:AA12"/>
    <mergeCell ref="B13:AA13"/>
    <mergeCell ref="B14:AA14"/>
    <mergeCell ref="B15:AA15"/>
    <mergeCell ref="B1:AA1"/>
    <mergeCell ref="B2:AA2"/>
    <mergeCell ref="B3:AA3"/>
    <mergeCell ref="B4:AA4"/>
    <mergeCell ref="B5:AA5"/>
    <mergeCell ref="AK7:AN7"/>
    <mergeCell ref="B8:AA8"/>
    <mergeCell ref="B9:AA9"/>
    <mergeCell ref="B10:AA10"/>
    <mergeCell ref="B11:AA11"/>
    <mergeCell ref="B29:AA29"/>
    <mergeCell ref="B18:AA18"/>
    <mergeCell ref="B19:AA19"/>
    <mergeCell ref="B20:AA20"/>
    <mergeCell ref="B21:AA21"/>
    <mergeCell ref="B22:AA22"/>
    <mergeCell ref="B24:AA24"/>
    <mergeCell ref="B25:AA25"/>
    <mergeCell ref="B26:AA26"/>
    <mergeCell ref="B27:AA27"/>
    <mergeCell ref="B28:X28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3" fitToHeight="0" orientation="portrait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B18" sqref="B18"/>
    </sheetView>
  </sheetViews>
  <sheetFormatPr defaultRowHeight="12.75" x14ac:dyDescent="0.2"/>
  <cols>
    <col min="1" max="1" width="26" style="172" customWidth="1"/>
    <col min="2" max="2" width="16.7109375" style="172" customWidth="1"/>
    <col min="3" max="3" width="9.140625" style="172"/>
    <col min="4" max="4" width="20.7109375" style="172" customWidth="1"/>
    <col min="5" max="5" width="31.28515625" style="172" customWidth="1"/>
    <col min="6" max="6" width="14.42578125" style="172" customWidth="1"/>
    <col min="7" max="16384" width="9.140625" style="172"/>
  </cols>
  <sheetData>
    <row r="2" spans="1:6" ht="15.75" x14ac:dyDescent="0.2">
      <c r="A2" s="723"/>
      <c r="B2" s="723"/>
      <c r="C2" s="724" t="s">
        <v>481</v>
      </c>
      <c r="D2" s="724"/>
      <c r="E2" s="723"/>
      <c r="F2" s="723"/>
    </row>
    <row r="5" spans="1:6" ht="15.75" x14ac:dyDescent="0.25">
      <c r="A5" s="725" t="s">
        <v>499</v>
      </c>
      <c r="B5" s="725"/>
      <c r="C5" s="530"/>
      <c r="D5" s="530"/>
      <c r="E5" s="726" t="s">
        <v>500</v>
      </c>
      <c r="F5" s="726"/>
    </row>
    <row r="6" spans="1:6" ht="13.5" thickBot="1" x14ac:dyDescent="0.25">
      <c r="A6" s="531"/>
      <c r="B6" s="532" t="s">
        <v>482</v>
      </c>
    </row>
    <row r="7" spans="1:6" ht="12.75" customHeight="1" thickBot="1" x14ac:dyDescent="0.25">
      <c r="A7" s="533" t="s">
        <v>483</v>
      </c>
      <c r="B7" s="534" t="s">
        <v>484</v>
      </c>
      <c r="F7" s="535" t="s">
        <v>482</v>
      </c>
    </row>
    <row r="8" spans="1:6" ht="15.75" x14ac:dyDescent="0.25">
      <c r="A8" s="536" t="s">
        <v>485</v>
      </c>
      <c r="B8" s="537">
        <v>290</v>
      </c>
      <c r="E8" s="538" t="s">
        <v>486</v>
      </c>
      <c r="F8" s="539" t="s">
        <v>484</v>
      </c>
    </row>
    <row r="9" spans="1:6" x14ac:dyDescent="0.2">
      <c r="A9" s="536" t="s">
        <v>487</v>
      </c>
      <c r="B9" s="537">
        <v>257</v>
      </c>
      <c r="E9" s="540"/>
      <c r="F9" s="537"/>
    </row>
    <row r="10" spans="1:6" ht="15.75" x14ac:dyDescent="0.25">
      <c r="A10" s="536" t="s">
        <v>488</v>
      </c>
      <c r="B10" s="537">
        <v>333</v>
      </c>
      <c r="E10" s="541" t="s">
        <v>489</v>
      </c>
      <c r="F10" s="542">
        <v>657</v>
      </c>
    </row>
    <row r="11" spans="1:6" ht="15.75" x14ac:dyDescent="0.25">
      <c r="A11" s="536" t="s">
        <v>490</v>
      </c>
      <c r="B11" s="537">
        <v>307</v>
      </c>
      <c r="E11" s="541" t="s">
        <v>491</v>
      </c>
      <c r="F11" s="542">
        <v>1397</v>
      </c>
    </row>
    <row r="12" spans="1:6" ht="15.75" x14ac:dyDescent="0.25">
      <c r="A12" s="536" t="s">
        <v>492</v>
      </c>
      <c r="B12" s="537">
        <v>311</v>
      </c>
      <c r="E12" s="541" t="s">
        <v>493</v>
      </c>
      <c r="F12" s="542">
        <v>1727</v>
      </c>
    </row>
    <row r="13" spans="1:6" ht="15.75" x14ac:dyDescent="0.25">
      <c r="A13" s="536" t="s">
        <v>494</v>
      </c>
      <c r="B13" s="537">
        <v>208</v>
      </c>
      <c r="E13" s="541" t="s">
        <v>495</v>
      </c>
      <c r="F13" s="542">
        <v>347</v>
      </c>
    </row>
    <row r="14" spans="1:6" ht="15.75" x14ac:dyDescent="0.25">
      <c r="A14" s="536" t="s">
        <v>496</v>
      </c>
      <c r="B14" s="537">
        <v>294</v>
      </c>
      <c r="E14" s="541" t="s">
        <v>497</v>
      </c>
      <c r="F14" s="542">
        <v>1227</v>
      </c>
    </row>
    <row r="15" spans="1:6" ht="16.5" thickBot="1" x14ac:dyDescent="0.3">
      <c r="A15" s="543" t="s">
        <v>498</v>
      </c>
      <c r="B15" s="544">
        <f>SUM(B8:B14)</f>
        <v>2000</v>
      </c>
      <c r="E15" s="543" t="s">
        <v>498</v>
      </c>
      <c r="F15" s="545">
        <f>SUM(F10:F14)</f>
        <v>5355</v>
      </c>
    </row>
  </sheetData>
  <mergeCells count="5">
    <mergeCell ref="A2:B2"/>
    <mergeCell ref="C2:D2"/>
    <mergeCell ref="E2:F2"/>
    <mergeCell ref="A5:B5"/>
    <mergeCell ref="E5:F5"/>
  </mergeCell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L37"/>
  <sheetViews>
    <sheetView topLeftCell="A12" zoomScaleNormal="100" workbookViewId="0">
      <selection activeCell="K18" sqref="K18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4" style="1" customWidth="1"/>
    <col min="4" max="4" width="11.42578125" style="1" customWidth="1"/>
    <col min="5" max="5" width="11.140625" style="1" hidden="1" customWidth="1"/>
    <col min="6" max="6" width="14.5703125" style="1" customWidth="1"/>
    <col min="7" max="7" width="11.85546875" style="1" customWidth="1"/>
    <col min="8" max="8" width="14" style="1" customWidth="1"/>
    <col min="9" max="9" width="15.7109375" style="1" customWidth="1"/>
    <col min="10" max="10" width="14.5703125" style="1" customWidth="1"/>
    <col min="11" max="16384" width="9.140625" style="1"/>
  </cols>
  <sheetData>
    <row r="1" spans="1:12" ht="12.75" customHeight="1" x14ac:dyDescent="0.2">
      <c r="A1" s="625"/>
      <c r="B1" s="626"/>
      <c r="C1" s="626"/>
      <c r="D1" s="626"/>
      <c r="E1" s="626"/>
      <c r="F1" s="626"/>
      <c r="G1" s="626"/>
      <c r="H1" s="626"/>
      <c r="I1" s="626"/>
      <c r="J1" s="626"/>
      <c r="K1" s="626"/>
    </row>
    <row r="2" spans="1:12" ht="13.5" customHeight="1" x14ac:dyDescent="0.2">
      <c r="A2" s="627" t="s">
        <v>459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3" spans="1:12" s="22" customFormat="1" ht="14.25" customHeight="1" thickBot="1" x14ac:dyDescent="0.3">
      <c r="A3" s="617" t="s">
        <v>334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27"/>
    </row>
    <row r="4" spans="1:12" ht="53.25" customHeight="1" thickTop="1" x14ac:dyDescent="0.2">
      <c r="A4" s="28" t="s">
        <v>190</v>
      </c>
      <c r="B4" s="618" t="s">
        <v>191</v>
      </c>
      <c r="C4" s="618"/>
      <c r="D4" s="618" t="s">
        <v>192</v>
      </c>
      <c r="E4" s="619"/>
      <c r="F4" s="619"/>
      <c r="G4" s="618" t="s">
        <v>193</v>
      </c>
      <c r="H4" s="618"/>
      <c r="I4" s="618" t="s">
        <v>187</v>
      </c>
      <c r="J4" s="629"/>
      <c r="K4" s="14"/>
      <c r="L4" s="14"/>
    </row>
    <row r="5" spans="1:12" ht="43.5" customHeight="1" x14ac:dyDescent="0.2">
      <c r="A5" s="29"/>
      <c r="B5" s="589" t="s">
        <v>335</v>
      </c>
      <c r="C5" s="590" t="s">
        <v>454</v>
      </c>
      <c r="D5" s="589" t="s">
        <v>335</v>
      </c>
      <c r="E5" s="589" t="s">
        <v>194</v>
      </c>
      <c r="F5" s="590" t="s">
        <v>454</v>
      </c>
      <c r="G5" s="589" t="s">
        <v>335</v>
      </c>
      <c r="H5" s="590" t="s">
        <v>454</v>
      </c>
      <c r="I5" s="589" t="s">
        <v>335</v>
      </c>
      <c r="J5" s="586" t="s">
        <v>454</v>
      </c>
      <c r="K5" s="14"/>
      <c r="L5" s="14"/>
    </row>
    <row r="6" spans="1:12" ht="12.75" customHeight="1" x14ac:dyDescent="0.2">
      <c r="A6" s="30" t="s">
        <v>195</v>
      </c>
      <c r="B6" s="40">
        <v>41992</v>
      </c>
      <c r="C6" s="40">
        <v>41992</v>
      </c>
      <c r="D6" s="40">
        <v>104549</v>
      </c>
      <c r="E6" s="31"/>
      <c r="F6" s="31">
        <v>105069</v>
      </c>
      <c r="G6" s="40"/>
      <c r="H6" s="40"/>
      <c r="I6" s="40"/>
      <c r="J6" s="32"/>
      <c r="K6" s="14"/>
      <c r="L6" s="14"/>
    </row>
    <row r="7" spans="1:12" ht="13.5" customHeight="1" x14ac:dyDescent="0.25">
      <c r="A7" s="30" t="s">
        <v>448</v>
      </c>
      <c r="B7" s="40">
        <v>13250</v>
      </c>
      <c r="C7" s="40">
        <v>13250</v>
      </c>
      <c r="D7" s="40">
        <v>50598</v>
      </c>
      <c r="E7" s="33"/>
      <c r="F7" s="33">
        <v>51385</v>
      </c>
      <c r="G7" s="40"/>
      <c r="H7" s="40"/>
      <c r="I7" s="40"/>
      <c r="J7" s="32"/>
      <c r="K7" s="14"/>
      <c r="L7" s="14"/>
    </row>
    <row r="8" spans="1:12" ht="15" customHeight="1" x14ac:dyDescent="0.25">
      <c r="A8" s="30" t="s">
        <v>197</v>
      </c>
      <c r="B8" s="40">
        <v>12995</v>
      </c>
      <c r="C8" s="40">
        <v>12995</v>
      </c>
      <c r="D8" s="40">
        <v>27432</v>
      </c>
      <c r="E8" s="33"/>
      <c r="F8" s="33">
        <v>28583</v>
      </c>
      <c r="G8" s="40"/>
      <c r="H8" s="40"/>
      <c r="I8" s="40"/>
      <c r="J8" s="32"/>
      <c r="K8" s="14"/>
      <c r="L8" s="14"/>
    </row>
    <row r="9" spans="1:12" ht="15" customHeight="1" x14ac:dyDescent="0.2">
      <c r="A9" s="30" t="s">
        <v>198</v>
      </c>
      <c r="B9" s="40">
        <v>1100</v>
      </c>
      <c r="C9" s="40">
        <v>1100</v>
      </c>
      <c r="D9" s="40">
        <v>33003</v>
      </c>
      <c r="E9" s="31"/>
      <c r="F9" s="31">
        <v>33628</v>
      </c>
      <c r="G9" s="40"/>
      <c r="H9" s="40"/>
      <c r="I9" s="40"/>
      <c r="J9" s="32"/>
      <c r="K9" s="14"/>
      <c r="L9" s="14"/>
    </row>
    <row r="10" spans="1:12" ht="14.25" customHeight="1" x14ac:dyDescent="0.25">
      <c r="A10" s="30" t="s">
        <v>199</v>
      </c>
      <c r="B10" s="40">
        <v>97145</v>
      </c>
      <c r="C10" s="40">
        <v>97145</v>
      </c>
      <c r="D10" s="40">
        <v>134820</v>
      </c>
      <c r="E10" s="33"/>
      <c r="F10" s="33">
        <v>134820</v>
      </c>
      <c r="G10" s="40"/>
      <c r="H10" s="40"/>
      <c r="I10" s="40"/>
      <c r="J10" s="32"/>
      <c r="K10" s="14"/>
      <c r="L10" s="14"/>
    </row>
    <row r="11" spans="1:12" ht="15" customHeight="1" x14ac:dyDescent="0.2">
      <c r="A11" s="34" t="s">
        <v>178</v>
      </c>
      <c r="B11" s="35">
        <f t="shared" ref="B11:J11" si="0">SUM(B6:B10)</f>
        <v>166482</v>
      </c>
      <c r="C11" s="35">
        <f t="shared" si="0"/>
        <v>166482</v>
      </c>
      <c r="D11" s="35">
        <f t="shared" si="0"/>
        <v>350402</v>
      </c>
      <c r="E11" s="35">
        <f t="shared" si="0"/>
        <v>0</v>
      </c>
      <c r="F11" s="35">
        <f t="shared" si="0"/>
        <v>353485</v>
      </c>
      <c r="G11" s="35">
        <f t="shared" si="0"/>
        <v>0</v>
      </c>
      <c r="H11" s="35">
        <f t="shared" si="0"/>
        <v>0</v>
      </c>
      <c r="I11" s="35">
        <f t="shared" si="0"/>
        <v>0</v>
      </c>
      <c r="J11" s="36">
        <f t="shared" si="0"/>
        <v>0</v>
      </c>
      <c r="K11" s="14"/>
      <c r="L11" s="14"/>
    </row>
    <row r="12" spans="1:12" ht="33" customHeight="1" x14ac:dyDescent="0.2">
      <c r="A12" s="34" t="s">
        <v>200</v>
      </c>
      <c r="B12" s="591">
        <v>3800</v>
      </c>
      <c r="C12" s="591">
        <v>3800</v>
      </c>
      <c r="D12" s="591">
        <v>363512</v>
      </c>
      <c r="E12" s="591"/>
      <c r="F12" s="591">
        <v>364577</v>
      </c>
      <c r="G12" s="591"/>
      <c r="H12" s="591"/>
      <c r="I12" s="591"/>
      <c r="J12" s="592"/>
      <c r="K12" s="14"/>
      <c r="L12" s="14"/>
    </row>
    <row r="13" spans="1:12" ht="15" thickBot="1" x14ac:dyDescent="0.25">
      <c r="A13" s="587" t="s">
        <v>201</v>
      </c>
      <c r="B13" s="593">
        <f>B12+B11</f>
        <v>170282</v>
      </c>
      <c r="C13" s="593">
        <f t="shared" ref="C13:J13" si="1">C12+C11</f>
        <v>170282</v>
      </c>
      <c r="D13" s="593">
        <f t="shared" si="1"/>
        <v>713914</v>
      </c>
      <c r="E13" s="593">
        <f t="shared" si="1"/>
        <v>0</v>
      </c>
      <c r="F13" s="593">
        <f t="shared" si="1"/>
        <v>718062</v>
      </c>
      <c r="G13" s="593">
        <f t="shared" si="1"/>
        <v>0</v>
      </c>
      <c r="H13" s="593">
        <f t="shared" si="1"/>
        <v>0</v>
      </c>
      <c r="I13" s="593">
        <f t="shared" si="1"/>
        <v>0</v>
      </c>
      <c r="J13" s="594">
        <f t="shared" si="1"/>
        <v>0</v>
      </c>
      <c r="K13" s="14"/>
      <c r="L13" s="14"/>
    </row>
    <row r="14" spans="1:12" s="2" customFormat="1" ht="15.75" thickTop="1" thickBot="1" x14ac:dyDescent="0.2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  <c r="L14" s="39"/>
    </row>
    <row r="15" spans="1:12" ht="46.5" customHeight="1" thickTop="1" x14ac:dyDescent="0.2">
      <c r="A15" s="28" t="s">
        <v>190</v>
      </c>
      <c r="B15" s="618" t="s">
        <v>188</v>
      </c>
      <c r="C15" s="619"/>
      <c r="D15" s="618" t="s">
        <v>202</v>
      </c>
      <c r="E15" s="618"/>
      <c r="F15" s="618"/>
      <c r="G15" s="618" t="s">
        <v>203</v>
      </c>
      <c r="H15" s="620"/>
      <c r="I15" s="618" t="s">
        <v>204</v>
      </c>
      <c r="J15" s="621"/>
      <c r="K15" s="14"/>
      <c r="L15" s="14"/>
    </row>
    <row r="16" spans="1:12" ht="39.75" customHeight="1" x14ac:dyDescent="0.2">
      <c r="A16" s="29"/>
      <c r="B16" s="589" t="s">
        <v>335</v>
      </c>
      <c r="C16" s="590" t="s">
        <v>454</v>
      </c>
      <c r="D16" s="589" t="s">
        <v>335</v>
      </c>
      <c r="E16" s="589" t="s">
        <v>194</v>
      </c>
      <c r="F16" s="590" t="s">
        <v>454</v>
      </c>
      <c r="G16" s="589" t="s">
        <v>335</v>
      </c>
      <c r="H16" s="590" t="s">
        <v>454</v>
      </c>
      <c r="I16" s="589" t="s">
        <v>335</v>
      </c>
      <c r="J16" s="586" t="s">
        <v>454</v>
      </c>
      <c r="K16" s="14"/>
      <c r="L16" s="14"/>
    </row>
    <row r="17" spans="1:12" ht="13.5" customHeight="1" x14ac:dyDescent="0.2">
      <c r="A17" s="30" t="s">
        <v>195</v>
      </c>
      <c r="B17" s="40"/>
      <c r="C17" s="40"/>
      <c r="D17" s="40"/>
      <c r="E17" s="40"/>
      <c r="F17" s="40"/>
      <c r="G17" s="40"/>
      <c r="H17" s="40"/>
      <c r="I17" s="40"/>
      <c r="J17" s="32">
        <v>427</v>
      </c>
      <c r="K17" s="14"/>
      <c r="L17" s="14"/>
    </row>
    <row r="18" spans="1:12" ht="12" customHeight="1" x14ac:dyDescent="0.2">
      <c r="A18" s="30" t="s">
        <v>448</v>
      </c>
      <c r="B18" s="40"/>
      <c r="C18" s="40"/>
      <c r="D18" s="41"/>
      <c r="E18" s="41"/>
      <c r="F18" s="41"/>
      <c r="G18" s="40"/>
      <c r="H18" s="40"/>
      <c r="I18" s="40"/>
      <c r="J18" s="32">
        <v>384</v>
      </c>
      <c r="K18" s="14"/>
      <c r="L18" s="14"/>
    </row>
    <row r="19" spans="1:12" ht="15" x14ac:dyDescent="0.2">
      <c r="A19" s="30" t="s">
        <v>197</v>
      </c>
      <c r="B19" s="40"/>
      <c r="C19" s="40"/>
      <c r="D19" s="41"/>
      <c r="E19" s="41"/>
      <c r="F19" s="41"/>
      <c r="G19" s="40"/>
      <c r="H19" s="40"/>
      <c r="I19" s="40"/>
      <c r="J19" s="32">
        <v>972</v>
      </c>
      <c r="K19" s="14"/>
      <c r="L19" s="14"/>
    </row>
    <row r="20" spans="1:12" ht="15" x14ac:dyDescent="0.2">
      <c r="A20" s="30" t="s">
        <v>198</v>
      </c>
      <c r="B20" s="40"/>
      <c r="C20" s="40"/>
      <c r="D20" s="41"/>
      <c r="E20" s="41"/>
      <c r="F20" s="41"/>
      <c r="G20" s="40"/>
      <c r="H20" s="40"/>
      <c r="I20" s="40"/>
      <c r="J20" s="32">
        <v>325</v>
      </c>
      <c r="K20" s="14"/>
      <c r="L20" s="14"/>
    </row>
    <row r="21" spans="1:12" ht="15" x14ac:dyDescent="0.2">
      <c r="A21" s="30" t="s">
        <v>199</v>
      </c>
      <c r="B21" s="40"/>
      <c r="C21" s="40"/>
      <c r="D21" s="41"/>
      <c r="E21" s="41"/>
      <c r="F21" s="41"/>
      <c r="G21" s="40"/>
      <c r="H21" s="40"/>
      <c r="I21" s="40"/>
      <c r="J21" s="32">
        <v>5192</v>
      </c>
      <c r="K21" s="14"/>
      <c r="L21" s="14"/>
    </row>
    <row r="22" spans="1:12" ht="12" customHeight="1" x14ac:dyDescent="0.2">
      <c r="A22" s="34" t="s">
        <v>178</v>
      </c>
      <c r="B22" s="40">
        <f t="shared" ref="B22:J22" si="2">B17+B18+B19+B20+B21</f>
        <v>0</v>
      </c>
      <c r="C22" s="40">
        <f t="shared" si="2"/>
        <v>0</v>
      </c>
      <c r="D22" s="40">
        <f t="shared" si="2"/>
        <v>0</v>
      </c>
      <c r="E22" s="40">
        <f t="shared" si="2"/>
        <v>0</v>
      </c>
      <c r="F22" s="40">
        <f t="shared" si="2"/>
        <v>0</v>
      </c>
      <c r="G22" s="40">
        <f t="shared" si="2"/>
        <v>0</v>
      </c>
      <c r="H22" s="40">
        <f t="shared" si="2"/>
        <v>0</v>
      </c>
      <c r="I22" s="40">
        <f t="shared" si="2"/>
        <v>0</v>
      </c>
      <c r="J22" s="32">
        <f t="shared" si="2"/>
        <v>7300</v>
      </c>
      <c r="K22" s="14"/>
      <c r="L22" s="14"/>
    </row>
    <row r="23" spans="1:12" ht="28.5" x14ac:dyDescent="0.2">
      <c r="A23" s="34" t="s">
        <v>4</v>
      </c>
      <c r="B23" s="591">
        <v>29832</v>
      </c>
      <c r="C23" s="591">
        <v>29832</v>
      </c>
      <c r="D23" s="591"/>
      <c r="E23" s="591"/>
      <c r="F23" s="591"/>
      <c r="G23" s="591"/>
      <c r="H23" s="591"/>
      <c r="I23" s="591">
        <v>1260</v>
      </c>
      <c r="J23" s="592">
        <v>2372</v>
      </c>
      <c r="K23" s="14"/>
      <c r="L23" s="14"/>
    </row>
    <row r="24" spans="1:12" ht="15" thickBot="1" x14ac:dyDescent="0.25">
      <c r="A24" s="587" t="s">
        <v>201</v>
      </c>
      <c r="B24" s="593">
        <f>B22+B23</f>
        <v>29832</v>
      </c>
      <c r="C24" s="593">
        <f t="shared" ref="C24:J24" si="3">C22+C23</f>
        <v>29832</v>
      </c>
      <c r="D24" s="593">
        <f t="shared" si="3"/>
        <v>0</v>
      </c>
      <c r="E24" s="593">
        <f t="shared" si="3"/>
        <v>0</v>
      </c>
      <c r="F24" s="593">
        <f t="shared" si="3"/>
        <v>0</v>
      </c>
      <c r="G24" s="593">
        <f t="shared" si="3"/>
        <v>0</v>
      </c>
      <c r="H24" s="593">
        <f t="shared" si="3"/>
        <v>0</v>
      </c>
      <c r="I24" s="593">
        <f t="shared" si="3"/>
        <v>1260</v>
      </c>
      <c r="J24" s="594">
        <f t="shared" si="3"/>
        <v>9672</v>
      </c>
      <c r="K24" s="14"/>
      <c r="L24" s="14"/>
    </row>
    <row r="25" spans="1:12" ht="15" thickTop="1" x14ac:dyDescent="0.2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14"/>
      <c r="L25" s="14"/>
    </row>
    <row r="26" spans="1:12" ht="15" thickBot="1" x14ac:dyDescent="0.25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14"/>
      <c r="L26" s="14"/>
    </row>
    <row r="27" spans="1:12" ht="33" customHeight="1" thickTop="1" x14ac:dyDescent="0.2">
      <c r="A27" s="28" t="s">
        <v>190</v>
      </c>
      <c r="B27" s="618" t="s">
        <v>205</v>
      </c>
      <c r="C27" s="622"/>
      <c r="D27" s="623"/>
      <c r="E27" s="624"/>
      <c r="F27" s="624"/>
      <c r="G27" s="623"/>
      <c r="H27" s="624"/>
      <c r="I27" s="44"/>
      <c r="J27" s="14"/>
      <c r="K27" s="14"/>
      <c r="L27" s="14"/>
    </row>
    <row r="28" spans="1:12" ht="38.25" customHeight="1" x14ac:dyDescent="0.2">
      <c r="A28" s="29"/>
      <c r="B28" s="585" t="s">
        <v>335</v>
      </c>
      <c r="C28" s="586" t="s">
        <v>454</v>
      </c>
      <c r="D28" s="45"/>
      <c r="E28" s="45"/>
      <c r="F28" s="45"/>
      <c r="G28" s="45"/>
      <c r="H28" s="45"/>
      <c r="I28" s="46"/>
      <c r="J28" s="46"/>
      <c r="K28" s="14"/>
      <c r="L28" s="14"/>
    </row>
    <row r="29" spans="1:12" ht="15" x14ac:dyDescent="0.2">
      <c r="A29" s="30" t="s">
        <v>195</v>
      </c>
      <c r="B29" s="40">
        <f t="shared" ref="B29:B36" si="4">B6+D6+G6+I6+B17+D17+G17+I17</f>
        <v>146541</v>
      </c>
      <c r="C29" s="32">
        <f t="shared" ref="C29:C36" si="5">C6+F6+H6+J6+C17+F17+H17+J17</f>
        <v>147488</v>
      </c>
      <c r="D29" s="47"/>
      <c r="E29" s="47"/>
      <c r="F29" s="47"/>
      <c r="G29" s="47"/>
      <c r="H29" s="47"/>
      <c r="I29" s="47"/>
      <c r="J29" s="14"/>
      <c r="K29" s="14"/>
      <c r="L29" s="14"/>
    </row>
    <row r="30" spans="1:12" ht="15.75" customHeight="1" x14ac:dyDescent="0.2">
      <c r="A30" s="30" t="s">
        <v>196</v>
      </c>
      <c r="B30" s="40">
        <f t="shared" si="4"/>
        <v>63848</v>
      </c>
      <c r="C30" s="32">
        <f t="shared" si="5"/>
        <v>65019</v>
      </c>
      <c r="D30" s="47"/>
      <c r="E30" s="48"/>
      <c r="F30" s="47"/>
      <c r="G30" s="47"/>
      <c r="H30" s="47" t="s">
        <v>257</v>
      </c>
      <c r="I30" s="47"/>
      <c r="J30" s="14"/>
      <c r="K30" s="14"/>
      <c r="L30" s="14"/>
    </row>
    <row r="31" spans="1:12" ht="15" x14ac:dyDescent="0.2">
      <c r="A31" s="30" t="s">
        <v>197</v>
      </c>
      <c r="B31" s="40">
        <f t="shared" si="4"/>
        <v>40427</v>
      </c>
      <c r="C31" s="32">
        <f t="shared" si="5"/>
        <v>42550</v>
      </c>
      <c r="D31" s="47"/>
      <c r="E31" s="48"/>
      <c r="F31" s="48"/>
      <c r="G31" s="47"/>
      <c r="H31" s="47"/>
      <c r="I31" s="47"/>
      <c r="J31" s="14"/>
      <c r="K31" s="14"/>
      <c r="L31" s="14"/>
    </row>
    <row r="32" spans="1:12" ht="15" x14ac:dyDescent="0.25">
      <c r="A32" s="30" t="s">
        <v>198</v>
      </c>
      <c r="B32" s="40">
        <f t="shared" si="4"/>
        <v>34103</v>
      </c>
      <c r="C32" s="32">
        <f t="shared" si="5"/>
        <v>35053</v>
      </c>
      <c r="D32" s="47"/>
      <c r="E32" s="49"/>
      <c r="F32" s="49"/>
      <c r="G32" s="47"/>
      <c r="H32" s="47"/>
      <c r="I32" s="47"/>
      <c r="J32" s="14"/>
      <c r="K32" s="14"/>
      <c r="L32" s="14"/>
    </row>
    <row r="33" spans="1:12" ht="15" x14ac:dyDescent="0.25">
      <c r="A33" s="30" t="s">
        <v>199</v>
      </c>
      <c r="B33" s="40">
        <f t="shared" si="4"/>
        <v>231965</v>
      </c>
      <c r="C33" s="32">
        <f t="shared" si="5"/>
        <v>237157</v>
      </c>
      <c r="D33" s="47"/>
      <c r="E33" s="49"/>
      <c r="F33" s="49"/>
      <c r="G33" s="47"/>
      <c r="H33" s="47"/>
      <c r="I33" s="47"/>
      <c r="J33" s="14"/>
      <c r="K33" s="14"/>
      <c r="L33" s="14"/>
    </row>
    <row r="34" spans="1:12" ht="15" x14ac:dyDescent="0.2">
      <c r="A34" s="34" t="s">
        <v>178</v>
      </c>
      <c r="B34" s="40">
        <f t="shared" si="4"/>
        <v>516884</v>
      </c>
      <c r="C34" s="32">
        <f t="shared" si="5"/>
        <v>527267</v>
      </c>
      <c r="D34" s="47"/>
      <c r="E34" s="48"/>
      <c r="F34" s="48"/>
      <c r="G34" s="47"/>
      <c r="H34" s="47"/>
      <c r="I34" s="47"/>
      <c r="J34" s="14"/>
      <c r="K34" s="14"/>
      <c r="L34" s="14"/>
    </row>
    <row r="35" spans="1:12" ht="28.5" x14ac:dyDescent="0.2">
      <c r="A35" s="34" t="s">
        <v>4</v>
      </c>
      <c r="B35" s="40">
        <f t="shared" si="4"/>
        <v>398404</v>
      </c>
      <c r="C35" s="32">
        <f t="shared" si="5"/>
        <v>400581</v>
      </c>
      <c r="D35" s="43"/>
      <c r="E35" s="43"/>
      <c r="F35" s="43"/>
      <c r="G35" s="43"/>
      <c r="H35" s="43"/>
      <c r="I35" s="43"/>
      <c r="J35" s="43"/>
      <c r="K35" s="14"/>
      <c r="L35" s="14"/>
    </row>
    <row r="36" spans="1:12" ht="15.75" thickBot="1" x14ac:dyDescent="0.25">
      <c r="A36" s="587" t="s">
        <v>201</v>
      </c>
      <c r="B36" s="588">
        <f t="shared" si="4"/>
        <v>915288</v>
      </c>
      <c r="C36" s="50">
        <f t="shared" si="5"/>
        <v>927848</v>
      </c>
      <c r="D36" s="43"/>
      <c r="E36" s="43"/>
      <c r="F36" s="43"/>
      <c r="G36" s="43"/>
      <c r="H36" s="43"/>
      <c r="I36" s="43"/>
      <c r="J36" s="43"/>
      <c r="K36" s="14"/>
      <c r="L36" s="14"/>
    </row>
    <row r="37" spans="1:12" ht="15.75" thickTop="1" x14ac:dyDescent="0.25">
      <c r="A37" s="51"/>
      <c r="B37" s="617"/>
      <c r="C37" s="617"/>
      <c r="D37" s="617"/>
      <c r="E37" s="617"/>
      <c r="F37" s="617"/>
      <c r="G37" s="617"/>
      <c r="H37" s="617"/>
      <c r="I37" s="617"/>
      <c r="J37" s="617"/>
      <c r="K37" s="14"/>
      <c r="L37" s="14"/>
    </row>
  </sheetData>
  <dataConsolidate/>
  <mergeCells count="15">
    <mergeCell ref="A1:K1"/>
    <mergeCell ref="A2:L2"/>
    <mergeCell ref="A3:K3"/>
    <mergeCell ref="B4:C4"/>
    <mergeCell ref="D4:F4"/>
    <mergeCell ref="G4:H4"/>
    <mergeCell ref="I4:J4"/>
    <mergeCell ref="B37:J37"/>
    <mergeCell ref="B15:C15"/>
    <mergeCell ref="D15:F15"/>
    <mergeCell ref="G15:H15"/>
    <mergeCell ref="I15:J15"/>
    <mergeCell ref="B27:C27"/>
    <mergeCell ref="D27:F27"/>
    <mergeCell ref="G27:H2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L33"/>
  <sheetViews>
    <sheetView topLeftCell="A5" zoomScaleNormal="100" workbookViewId="0">
      <selection activeCell="H29" sqref="H29"/>
    </sheetView>
  </sheetViews>
  <sheetFormatPr defaultRowHeight="12.75" x14ac:dyDescent="0.2"/>
  <cols>
    <col min="1" max="1" width="26.28515625" style="1" customWidth="1"/>
    <col min="2" max="2" width="11.85546875" style="1" customWidth="1"/>
    <col min="3" max="3" width="14" style="1" customWidth="1"/>
    <col min="4" max="4" width="11.42578125" style="1" customWidth="1"/>
    <col min="5" max="5" width="11.140625" style="1" hidden="1" customWidth="1"/>
    <col min="6" max="6" width="14" style="1" customWidth="1"/>
    <col min="7" max="7" width="11.85546875" style="1" customWidth="1"/>
    <col min="8" max="8" width="14.42578125" style="1" customWidth="1"/>
    <col min="9" max="9" width="11.5703125" style="1" customWidth="1"/>
    <col min="10" max="10" width="14.85546875" style="1" customWidth="1"/>
    <col min="11" max="16384" width="9.140625" style="1"/>
  </cols>
  <sheetData>
    <row r="1" spans="1:12" ht="12.75" customHeight="1" x14ac:dyDescent="0.25">
      <c r="A1" s="617"/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14"/>
    </row>
    <row r="2" spans="1:12" ht="13.5" customHeight="1" x14ac:dyDescent="0.2">
      <c r="A2" s="627" t="s">
        <v>458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</row>
    <row r="3" spans="1:12" s="22" customFormat="1" ht="14.25" customHeight="1" thickBot="1" x14ac:dyDescent="0.3">
      <c r="A3" s="617" t="s">
        <v>336</v>
      </c>
      <c r="B3" s="628"/>
      <c r="C3" s="628"/>
      <c r="D3" s="628"/>
      <c r="E3" s="628"/>
      <c r="F3" s="628"/>
      <c r="G3" s="628"/>
      <c r="H3" s="628"/>
      <c r="I3" s="628"/>
      <c r="J3" s="628"/>
      <c r="K3" s="628"/>
      <c r="L3" s="27"/>
    </row>
    <row r="4" spans="1:12" ht="53.25" customHeight="1" thickTop="1" x14ac:dyDescent="0.2">
      <c r="A4" s="28" t="s">
        <v>190</v>
      </c>
      <c r="B4" s="618" t="s">
        <v>206</v>
      </c>
      <c r="C4" s="618"/>
      <c r="D4" s="618" t="s">
        <v>207</v>
      </c>
      <c r="E4" s="619"/>
      <c r="F4" s="619"/>
      <c r="G4" s="618" t="s">
        <v>208</v>
      </c>
      <c r="H4" s="618"/>
      <c r="I4" s="618" t="s">
        <v>153</v>
      </c>
      <c r="J4" s="629"/>
      <c r="K4" s="14"/>
      <c r="L4" s="14"/>
    </row>
    <row r="5" spans="1:12" ht="43.5" customHeight="1" x14ac:dyDescent="0.2">
      <c r="A5" s="29"/>
      <c r="B5" s="589" t="s">
        <v>335</v>
      </c>
      <c r="C5" s="590" t="s">
        <v>454</v>
      </c>
      <c r="D5" s="589" t="s">
        <v>335</v>
      </c>
      <c r="E5" s="589" t="s">
        <v>194</v>
      </c>
      <c r="F5" s="590" t="s">
        <v>454</v>
      </c>
      <c r="G5" s="589" t="s">
        <v>335</v>
      </c>
      <c r="H5" s="590" t="s">
        <v>454</v>
      </c>
      <c r="I5" s="589" t="s">
        <v>335</v>
      </c>
      <c r="J5" s="586" t="s">
        <v>454</v>
      </c>
      <c r="K5" s="14"/>
      <c r="L5" s="14"/>
    </row>
    <row r="6" spans="1:12" ht="12.75" customHeight="1" x14ac:dyDescent="0.2">
      <c r="A6" s="30" t="s">
        <v>195</v>
      </c>
      <c r="B6" s="40">
        <v>49827</v>
      </c>
      <c r="C6" s="40">
        <v>50253</v>
      </c>
      <c r="D6" s="40">
        <v>10965</v>
      </c>
      <c r="E6" s="31"/>
      <c r="F6" s="31">
        <v>11059</v>
      </c>
      <c r="G6" s="40">
        <v>83590</v>
      </c>
      <c r="H6" s="40">
        <v>78637</v>
      </c>
      <c r="I6" s="40"/>
      <c r="J6" s="32"/>
      <c r="K6" s="14"/>
      <c r="L6" s="14"/>
    </row>
    <row r="7" spans="1:12" ht="13.5" customHeight="1" x14ac:dyDescent="0.25">
      <c r="A7" s="30" t="s">
        <v>448</v>
      </c>
      <c r="B7" s="40">
        <v>23709</v>
      </c>
      <c r="C7" s="40">
        <v>24354</v>
      </c>
      <c r="D7" s="40">
        <v>5324</v>
      </c>
      <c r="E7" s="33"/>
      <c r="F7" s="33">
        <v>5466</v>
      </c>
      <c r="G7" s="40">
        <v>33015</v>
      </c>
      <c r="H7" s="40">
        <v>33399</v>
      </c>
      <c r="I7" s="40"/>
      <c r="J7" s="32"/>
      <c r="K7" s="14"/>
      <c r="L7" s="14"/>
    </row>
    <row r="8" spans="1:12" ht="15" customHeight="1" x14ac:dyDescent="0.25">
      <c r="A8" s="30" t="s">
        <v>197</v>
      </c>
      <c r="B8" s="40">
        <v>24104</v>
      </c>
      <c r="C8" s="40">
        <v>25048</v>
      </c>
      <c r="D8" s="40">
        <v>5408</v>
      </c>
      <c r="E8" s="33"/>
      <c r="F8" s="33">
        <v>5615</v>
      </c>
      <c r="G8" s="40">
        <v>10915</v>
      </c>
      <c r="H8" s="40">
        <v>11864</v>
      </c>
      <c r="I8" s="40"/>
      <c r="J8" s="32"/>
      <c r="K8" s="14"/>
      <c r="L8" s="14"/>
    </row>
    <row r="9" spans="1:12" ht="15" customHeight="1" x14ac:dyDescent="0.2">
      <c r="A9" s="30" t="s">
        <v>198</v>
      </c>
      <c r="B9" s="40">
        <v>22233</v>
      </c>
      <c r="C9" s="40">
        <v>22745</v>
      </c>
      <c r="D9" s="40">
        <v>4956</v>
      </c>
      <c r="E9" s="31"/>
      <c r="F9" s="31">
        <v>5069</v>
      </c>
      <c r="G9" s="40">
        <v>6914</v>
      </c>
      <c r="H9" s="40">
        <v>7239</v>
      </c>
      <c r="I9" s="40"/>
      <c r="J9" s="32"/>
      <c r="K9" s="14"/>
      <c r="L9" s="14"/>
    </row>
    <row r="10" spans="1:12" ht="14.25" customHeight="1" x14ac:dyDescent="0.25">
      <c r="A10" s="30" t="s">
        <v>199</v>
      </c>
      <c r="B10" s="40">
        <v>52502</v>
      </c>
      <c r="C10" s="40">
        <v>52502</v>
      </c>
      <c r="D10" s="40">
        <v>11378</v>
      </c>
      <c r="E10" s="33"/>
      <c r="F10" s="33">
        <v>11378</v>
      </c>
      <c r="G10" s="40">
        <v>168085</v>
      </c>
      <c r="H10" s="40">
        <v>169467</v>
      </c>
      <c r="I10" s="40"/>
      <c r="J10" s="32"/>
      <c r="K10" s="14"/>
      <c r="L10" s="14"/>
    </row>
    <row r="11" spans="1:12" ht="15" customHeight="1" x14ac:dyDescent="0.2">
      <c r="A11" s="34" t="s">
        <v>178</v>
      </c>
      <c r="B11" s="35">
        <f t="shared" ref="B11:J11" si="0">SUM(B6:B10)</f>
        <v>172375</v>
      </c>
      <c r="C11" s="35">
        <f t="shared" si="0"/>
        <v>174902</v>
      </c>
      <c r="D11" s="35">
        <f t="shared" si="0"/>
        <v>38031</v>
      </c>
      <c r="E11" s="35">
        <f t="shared" si="0"/>
        <v>0</v>
      </c>
      <c r="F11" s="35">
        <f t="shared" si="0"/>
        <v>38587</v>
      </c>
      <c r="G11" s="35">
        <f t="shared" si="0"/>
        <v>302519</v>
      </c>
      <c r="H11" s="35">
        <f t="shared" si="0"/>
        <v>300606</v>
      </c>
      <c r="I11" s="35">
        <f t="shared" si="0"/>
        <v>0</v>
      </c>
      <c r="J11" s="36">
        <f t="shared" si="0"/>
        <v>0</v>
      </c>
      <c r="K11" s="14"/>
      <c r="L11" s="14"/>
    </row>
    <row r="12" spans="1:12" ht="34.5" customHeight="1" x14ac:dyDescent="0.2">
      <c r="A12" s="34" t="s">
        <v>200</v>
      </c>
      <c r="B12" s="591">
        <v>242785</v>
      </c>
      <c r="C12" s="591">
        <v>243658</v>
      </c>
      <c r="D12" s="591">
        <v>56887</v>
      </c>
      <c r="E12" s="591"/>
      <c r="F12" s="591">
        <v>57079</v>
      </c>
      <c r="G12" s="591">
        <v>68900</v>
      </c>
      <c r="H12" s="591">
        <v>70012</v>
      </c>
      <c r="I12" s="591"/>
      <c r="J12" s="592"/>
      <c r="K12" s="14"/>
      <c r="L12" s="14"/>
    </row>
    <row r="13" spans="1:12" ht="15" thickBot="1" x14ac:dyDescent="0.25">
      <c r="A13" s="587" t="s">
        <v>201</v>
      </c>
      <c r="B13" s="593">
        <f>B12+B11</f>
        <v>415160</v>
      </c>
      <c r="C13" s="593">
        <f t="shared" ref="C13:J13" si="1">C12+C11</f>
        <v>418560</v>
      </c>
      <c r="D13" s="593">
        <f t="shared" si="1"/>
        <v>94918</v>
      </c>
      <c r="E13" s="593">
        <f t="shared" si="1"/>
        <v>0</v>
      </c>
      <c r="F13" s="593">
        <f t="shared" si="1"/>
        <v>95666</v>
      </c>
      <c r="G13" s="593">
        <f t="shared" si="1"/>
        <v>371419</v>
      </c>
      <c r="H13" s="593">
        <f t="shared" si="1"/>
        <v>370618</v>
      </c>
      <c r="I13" s="593">
        <f t="shared" si="1"/>
        <v>0</v>
      </c>
      <c r="J13" s="594">
        <f t="shared" si="1"/>
        <v>0</v>
      </c>
      <c r="K13" s="14"/>
      <c r="L13" s="14"/>
    </row>
    <row r="14" spans="1:12" s="2" customFormat="1" ht="15.75" thickTop="1" thickBot="1" x14ac:dyDescent="0.2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9"/>
      <c r="L14" s="39"/>
    </row>
    <row r="15" spans="1:12" ht="46.5" customHeight="1" thickTop="1" x14ac:dyDescent="0.2">
      <c r="A15" s="28" t="s">
        <v>190</v>
      </c>
      <c r="B15" s="618" t="s">
        <v>151</v>
      </c>
      <c r="C15" s="619"/>
      <c r="D15" s="618" t="s">
        <v>209</v>
      </c>
      <c r="E15" s="618"/>
      <c r="F15" s="618"/>
      <c r="G15" s="618" t="s">
        <v>446</v>
      </c>
      <c r="H15" s="620"/>
      <c r="I15" s="618" t="s">
        <v>210</v>
      </c>
      <c r="J15" s="621"/>
      <c r="K15" s="14"/>
      <c r="L15" s="14"/>
    </row>
    <row r="16" spans="1:12" ht="39.75" customHeight="1" x14ac:dyDescent="0.2">
      <c r="A16" s="29"/>
      <c r="B16" s="589" t="s">
        <v>335</v>
      </c>
      <c r="C16" s="590" t="s">
        <v>454</v>
      </c>
      <c r="D16" s="589" t="s">
        <v>335</v>
      </c>
      <c r="E16" s="589" t="s">
        <v>194</v>
      </c>
      <c r="F16" s="590" t="s">
        <v>454</v>
      </c>
      <c r="G16" s="589" t="s">
        <v>335</v>
      </c>
      <c r="H16" s="590" t="s">
        <v>454</v>
      </c>
      <c r="I16" s="589" t="s">
        <v>335</v>
      </c>
      <c r="J16" s="586" t="s">
        <v>454</v>
      </c>
      <c r="K16" s="14"/>
      <c r="L16" s="14"/>
    </row>
    <row r="17" spans="1:12" ht="13.5" customHeight="1" x14ac:dyDescent="0.2">
      <c r="A17" s="30" t="s">
        <v>195</v>
      </c>
      <c r="B17" s="40">
        <v>2159</v>
      </c>
      <c r="C17" s="40">
        <v>5380</v>
      </c>
      <c r="D17" s="40"/>
      <c r="E17" s="40"/>
      <c r="F17" s="40">
        <v>2159</v>
      </c>
      <c r="G17" s="40"/>
      <c r="H17" s="40"/>
      <c r="I17" s="40">
        <f t="shared" ref="I17:I24" si="2">B6+D6+G6+I6+B17+D17+G17</f>
        <v>146541</v>
      </c>
      <c r="J17" s="32">
        <f t="shared" ref="J17:J24" si="3">C6+F6+H6+J6+C17+F17+H17</f>
        <v>147488</v>
      </c>
      <c r="K17" s="14"/>
      <c r="L17" s="14"/>
    </row>
    <row r="18" spans="1:12" ht="12" customHeight="1" x14ac:dyDescent="0.2">
      <c r="A18" s="30" t="s">
        <v>448</v>
      </c>
      <c r="B18" s="40">
        <v>1800</v>
      </c>
      <c r="C18" s="40">
        <v>1800</v>
      </c>
      <c r="D18" s="41"/>
      <c r="E18" s="41"/>
      <c r="F18" s="41"/>
      <c r="G18" s="40"/>
      <c r="H18" s="40"/>
      <c r="I18" s="40">
        <f t="shared" si="2"/>
        <v>63848</v>
      </c>
      <c r="J18" s="32">
        <f t="shared" si="3"/>
        <v>65019</v>
      </c>
      <c r="K18" s="14"/>
      <c r="L18" s="14"/>
    </row>
    <row r="19" spans="1:12" ht="15" x14ac:dyDescent="0.2">
      <c r="A19" s="30" t="s">
        <v>197</v>
      </c>
      <c r="B19" s="40"/>
      <c r="C19" s="40">
        <v>23</v>
      </c>
      <c r="D19" s="41"/>
      <c r="E19" s="41"/>
      <c r="F19" s="41"/>
      <c r="G19" s="40"/>
      <c r="H19" s="40"/>
      <c r="I19" s="40">
        <f t="shared" si="2"/>
        <v>40427</v>
      </c>
      <c r="J19" s="32">
        <f t="shared" si="3"/>
        <v>42550</v>
      </c>
      <c r="K19" s="14"/>
      <c r="L19" s="14"/>
    </row>
    <row r="20" spans="1:12" ht="15" x14ac:dyDescent="0.2">
      <c r="A20" s="30" t="s">
        <v>198</v>
      </c>
      <c r="B20" s="40"/>
      <c r="C20" s="40"/>
      <c r="D20" s="41"/>
      <c r="E20" s="41"/>
      <c r="F20" s="41"/>
      <c r="G20" s="40"/>
      <c r="H20" s="40"/>
      <c r="I20" s="40">
        <f t="shared" si="2"/>
        <v>34103</v>
      </c>
      <c r="J20" s="32">
        <f t="shared" si="3"/>
        <v>35053</v>
      </c>
      <c r="K20" s="14"/>
      <c r="L20" s="14"/>
    </row>
    <row r="21" spans="1:12" ht="15" x14ac:dyDescent="0.2">
      <c r="A21" s="30" t="s">
        <v>199</v>
      </c>
      <c r="B21" s="40"/>
      <c r="C21" s="40">
        <v>3810</v>
      </c>
      <c r="D21" s="41"/>
      <c r="E21" s="41"/>
      <c r="F21" s="41"/>
      <c r="G21" s="40"/>
      <c r="H21" s="40"/>
      <c r="I21" s="40">
        <f t="shared" si="2"/>
        <v>231965</v>
      </c>
      <c r="J21" s="32">
        <f t="shared" si="3"/>
        <v>237157</v>
      </c>
      <c r="K21" s="14"/>
      <c r="L21" s="14"/>
    </row>
    <row r="22" spans="1:12" ht="15.75" customHeight="1" x14ac:dyDescent="0.2">
      <c r="A22" s="34" t="s">
        <v>178</v>
      </c>
      <c r="B22" s="40">
        <f t="shared" ref="B22:H22" si="4">SUM(B17:B21)</f>
        <v>3959</v>
      </c>
      <c r="C22" s="40">
        <f t="shared" si="4"/>
        <v>11013</v>
      </c>
      <c r="D22" s="40">
        <f t="shared" si="4"/>
        <v>0</v>
      </c>
      <c r="E22" s="40">
        <f t="shared" si="4"/>
        <v>0</v>
      </c>
      <c r="F22" s="40">
        <f t="shared" si="4"/>
        <v>2159</v>
      </c>
      <c r="G22" s="40">
        <f t="shared" si="4"/>
        <v>0</v>
      </c>
      <c r="H22" s="40">
        <f t="shared" si="4"/>
        <v>0</v>
      </c>
      <c r="I22" s="40">
        <f t="shared" si="2"/>
        <v>516884</v>
      </c>
      <c r="J22" s="32">
        <f t="shared" si="3"/>
        <v>527267</v>
      </c>
      <c r="K22" s="14"/>
      <c r="L22" s="14"/>
    </row>
    <row r="23" spans="1:12" ht="28.5" x14ac:dyDescent="0.2">
      <c r="A23" s="34" t="s">
        <v>200</v>
      </c>
      <c r="B23" s="591"/>
      <c r="C23" s="591"/>
      <c r="D23" s="591"/>
      <c r="E23" s="591"/>
      <c r="F23" s="591"/>
      <c r="G23" s="591">
        <v>29832</v>
      </c>
      <c r="H23" s="591">
        <v>29832</v>
      </c>
      <c r="I23" s="40">
        <f t="shared" si="2"/>
        <v>398404</v>
      </c>
      <c r="J23" s="32">
        <f t="shared" si="3"/>
        <v>400581</v>
      </c>
      <c r="K23" s="14"/>
      <c r="L23" s="14"/>
    </row>
    <row r="24" spans="1:12" ht="15.75" thickBot="1" x14ac:dyDescent="0.25">
      <c r="A24" s="587" t="s">
        <v>201</v>
      </c>
      <c r="B24" s="593">
        <f>B22+B23</f>
        <v>3959</v>
      </c>
      <c r="C24" s="593">
        <f t="shared" ref="C24:H24" si="5">C22+C23</f>
        <v>11013</v>
      </c>
      <c r="D24" s="593">
        <f t="shared" si="5"/>
        <v>0</v>
      </c>
      <c r="E24" s="593">
        <f t="shared" si="5"/>
        <v>0</v>
      </c>
      <c r="F24" s="593">
        <f t="shared" si="5"/>
        <v>2159</v>
      </c>
      <c r="G24" s="593">
        <f t="shared" si="5"/>
        <v>29832</v>
      </c>
      <c r="H24" s="593">
        <f t="shared" si="5"/>
        <v>29832</v>
      </c>
      <c r="I24" s="588">
        <f t="shared" si="2"/>
        <v>915288</v>
      </c>
      <c r="J24" s="50">
        <f t="shared" si="3"/>
        <v>927848</v>
      </c>
      <c r="K24" s="14"/>
      <c r="L24" s="14"/>
    </row>
    <row r="25" spans="1:12" ht="15" thickTop="1" x14ac:dyDescent="0.2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14"/>
      <c r="L25" s="14"/>
    </row>
    <row r="26" spans="1:12" ht="14.25" x14ac:dyDescent="0.2">
      <c r="A26" s="42"/>
      <c r="B26" s="43"/>
      <c r="C26" s="43"/>
      <c r="D26" s="43"/>
      <c r="E26" s="43"/>
      <c r="F26" s="43"/>
      <c r="G26" s="43"/>
      <c r="H26" s="43"/>
      <c r="I26" s="43"/>
      <c r="J26" s="43"/>
      <c r="K26" s="14"/>
      <c r="L26" s="14"/>
    </row>
    <row r="27" spans="1:12" ht="14.25" x14ac:dyDescent="0.2">
      <c r="A27" s="39"/>
      <c r="B27" s="39"/>
      <c r="C27" s="39"/>
      <c r="D27" s="14"/>
      <c r="E27" s="14"/>
      <c r="F27" s="14"/>
      <c r="G27" s="14"/>
      <c r="H27" s="14"/>
      <c r="I27" s="14"/>
      <c r="J27" s="14"/>
      <c r="K27" s="14"/>
      <c r="L27" s="14"/>
    </row>
    <row r="28" spans="1:12" x14ac:dyDescent="0.2">
      <c r="A28" s="2"/>
      <c r="B28" s="2"/>
      <c r="C28" s="2"/>
    </row>
    <row r="29" spans="1:12" x14ac:dyDescent="0.2">
      <c r="A29" s="2"/>
      <c r="B29" s="2"/>
      <c r="C29" s="2"/>
    </row>
    <row r="30" spans="1:12" x14ac:dyDescent="0.2">
      <c r="A30" s="2"/>
      <c r="B30" s="2"/>
      <c r="C30" s="2"/>
    </row>
    <row r="31" spans="1:12" x14ac:dyDescent="0.2">
      <c r="A31" s="2"/>
      <c r="B31" s="2"/>
      <c r="C31" s="2"/>
    </row>
    <row r="32" spans="1:12" x14ac:dyDescent="0.2">
      <c r="A32" s="2"/>
      <c r="B32" s="2"/>
      <c r="C32" s="2"/>
    </row>
    <row r="33" spans="1:4" x14ac:dyDescent="0.2">
      <c r="A33" s="2"/>
      <c r="B33" s="2"/>
      <c r="C33" s="2"/>
      <c r="D33" s="2"/>
    </row>
  </sheetData>
  <dataConsolidate/>
  <mergeCells count="11">
    <mergeCell ref="B15:C15"/>
    <mergeCell ref="D15:F15"/>
    <mergeCell ref="G15:H15"/>
    <mergeCell ref="I15:J15"/>
    <mergeCell ref="A1:K1"/>
    <mergeCell ref="A2:L2"/>
    <mergeCell ref="A3:K3"/>
    <mergeCell ref="B4:C4"/>
    <mergeCell ref="D4:F4"/>
    <mergeCell ref="G4:H4"/>
    <mergeCell ref="I4:J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view="pageBreakPreview" zoomScaleNormal="100" zoomScaleSheetLayoutView="100" workbookViewId="0">
      <selection activeCell="D49" sqref="D49"/>
    </sheetView>
  </sheetViews>
  <sheetFormatPr defaultRowHeight="12.75" x14ac:dyDescent="0.2"/>
  <cols>
    <col min="1" max="1" width="8.28515625" style="232" customWidth="1"/>
    <col min="2" max="2" width="77.5703125" style="232" customWidth="1"/>
    <col min="3" max="3" width="18.42578125" style="232" customWidth="1"/>
    <col min="4" max="4" width="17.7109375" style="232" customWidth="1"/>
    <col min="5" max="16384" width="9.140625" style="232"/>
  </cols>
  <sheetData>
    <row r="1" spans="1:4" x14ac:dyDescent="0.2">
      <c r="A1" s="243"/>
      <c r="B1" s="235" t="s">
        <v>461</v>
      </c>
      <c r="C1" s="243"/>
    </row>
    <row r="2" spans="1:4" x14ac:dyDescent="0.2">
      <c r="A2" s="630"/>
      <c r="B2" s="630"/>
      <c r="C2" s="235"/>
      <c r="D2" s="235"/>
    </row>
    <row r="3" spans="1:4" ht="19.5" customHeight="1" x14ac:dyDescent="0.2">
      <c r="A3" s="631" t="s">
        <v>337</v>
      </c>
      <c r="B3" s="631"/>
      <c r="C3" s="236"/>
      <c r="D3" s="236"/>
    </row>
    <row r="4" spans="1:4" ht="15.95" customHeight="1" x14ac:dyDescent="0.2">
      <c r="A4" s="243"/>
      <c r="B4" s="238"/>
      <c r="D4" s="238" t="s">
        <v>155</v>
      </c>
    </row>
    <row r="5" spans="1:4" ht="36.75" customHeight="1" x14ac:dyDescent="0.2">
      <c r="A5" s="237" t="s">
        <v>0</v>
      </c>
      <c r="B5" s="233" t="s">
        <v>118</v>
      </c>
      <c r="C5" s="510" t="s">
        <v>335</v>
      </c>
      <c r="D5" s="511" t="s">
        <v>454</v>
      </c>
    </row>
    <row r="6" spans="1:4" s="241" customFormat="1" ht="19.5" customHeight="1" x14ac:dyDescent="0.2">
      <c r="A6" s="233">
        <v>1</v>
      </c>
      <c r="B6" s="239" t="s">
        <v>119</v>
      </c>
      <c r="C6" s="503">
        <v>157194</v>
      </c>
      <c r="D6" s="239">
        <v>158498</v>
      </c>
    </row>
    <row r="7" spans="1:4" s="241" customFormat="1" ht="26.25" customHeight="1" x14ac:dyDescent="0.2">
      <c r="A7" s="233">
        <v>2</v>
      </c>
      <c r="B7" s="242" t="s">
        <v>120</v>
      </c>
      <c r="C7" s="504">
        <v>233844</v>
      </c>
      <c r="D7" s="547">
        <v>235939</v>
      </c>
    </row>
    <row r="8" spans="1:4" s="241" customFormat="1" ht="30.75" customHeight="1" x14ac:dyDescent="0.2">
      <c r="A8" s="233">
        <v>3</v>
      </c>
      <c r="B8" s="242" t="s">
        <v>121</v>
      </c>
      <c r="C8" s="503">
        <v>264025</v>
      </c>
      <c r="D8" s="239">
        <v>274126</v>
      </c>
    </row>
    <row r="9" spans="1:4" ht="19.5" customHeight="1" x14ac:dyDescent="0.2">
      <c r="A9" s="233">
        <v>4</v>
      </c>
      <c r="B9" s="242" t="s">
        <v>447</v>
      </c>
      <c r="C9" s="503">
        <v>13278</v>
      </c>
      <c r="D9" s="239">
        <v>15425</v>
      </c>
    </row>
    <row r="10" spans="1:4" s="243" customFormat="1" ht="19.5" customHeight="1" x14ac:dyDescent="0.2">
      <c r="A10" s="233">
        <v>6</v>
      </c>
      <c r="B10" s="242" t="s">
        <v>122</v>
      </c>
      <c r="C10" s="503">
        <v>206919</v>
      </c>
      <c r="D10" s="239">
        <v>210387</v>
      </c>
    </row>
    <row r="11" spans="1:4" s="243" customFormat="1" ht="19.5" customHeight="1" x14ac:dyDescent="0.2">
      <c r="A11" s="233"/>
      <c r="B11" s="242" t="s">
        <v>256</v>
      </c>
      <c r="C11" s="503">
        <v>200000</v>
      </c>
      <c r="D11" s="239">
        <v>200000</v>
      </c>
    </row>
    <row r="12" spans="1:4" ht="19.5" customHeight="1" x14ac:dyDescent="0.2">
      <c r="A12" s="233">
        <v>7</v>
      </c>
      <c r="B12" s="244" t="s">
        <v>301</v>
      </c>
      <c r="C12" s="505">
        <f>SUM(C6:C11)-C11</f>
        <v>875260</v>
      </c>
      <c r="D12" s="505">
        <f>SUM(D6:D11)-D11</f>
        <v>894375</v>
      </c>
    </row>
    <row r="13" spans="1:4" ht="25.5" customHeight="1" x14ac:dyDescent="0.2">
      <c r="A13" s="233">
        <v>8</v>
      </c>
      <c r="B13" s="242" t="s">
        <v>123</v>
      </c>
      <c r="C13" s="503">
        <v>68118</v>
      </c>
      <c r="D13" s="239">
        <v>102954</v>
      </c>
    </row>
    <row r="14" spans="1:4" ht="19.5" customHeight="1" x14ac:dyDescent="0.2">
      <c r="A14" s="233">
        <v>9</v>
      </c>
      <c r="B14" s="244" t="s">
        <v>302</v>
      </c>
      <c r="C14" s="506">
        <f>SUM(C13)</f>
        <v>68118</v>
      </c>
      <c r="D14" s="506">
        <f>SUM(D13)</f>
        <v>102954</v>
      </c>
    </row>
    <row r="15" spans="1:4" ht="30.75" customHeight="1" x14ac:dyDescent="0.2">
      <c r="A15" s="233">
        <v>10</v>
      </c>
      <c r="B15" s="242" t="s">
        <v>272</v>
      </c>
      <c r="C15" s="503">
        <v>2501790</v>
      </c>
      <c r="D15" s="239">
        <v>2501790</v>
      </c>
    </row>
    <row r="16" spans="1:4" ht="19.5" customHeight="1" x14ac:dyDescent="0.2">
      <c r="A16" s="233">
        <v>11</v>
      </c>
      <c r="B16" s="244" t="s">
        <v>300</v>
      </c>
      <c r="C16" s="505">
        <f>C15</f>
        <v>2501790</v>
      </c>
      <c r="D16" s="505">
        <f>D15</f>
        <v>2501790</v>
      </c>
    </row>
    <row r="17" spans="1:4" ht="19.5" customHeight="1" x14ac:dyDescent="0.2">
      <c r="A17" s="233">
        <v>12</v>
      </c>
      <c r="B17" s="242" t="s">
        <v>290</v>
      </c>
      <c r="C17" s="503">
        <v>186000</v>
      </c>
      <c r="D17" s="239">
        <v>186000</v>
      </c>
    </row>
    <row r="18" spans="1:4" ht="19.5" customHeight="1" x14ac:dyDescent="0.2">
      <c r="A18" s="233">
        <v>13</v>
      </c>
      <c r="B18" s="242" t="s">
        <v>124</v>
      </c>
      <c r="C18" s="503">
        <v>510000</v>
      </c>
      <c r="D18" s="239">
        <v>510000</v>
      </c>
    </row>
    <row r="19" spans="1:4" ht="19.5" customHeight="1" x14ac:dyDescent="0.2">
      <c r="A19" s="233">
        <v>14</v>
      </c>
      <c r="B19" s="242" t="s">
        <v>125</v>
      </c>
      <c r="C19" s="503">
        <v>34000</v>
      </c>
      <c r="D19" s="239">
        <v>34000</v>
      </c>
    </row>
    <row r="20" spans="1:4" ht="19.5" customHeight="1" x14ac:dyDescent="0.2">
      <c r="A20" s="233">
        <v>15</v>
      </c>
      <c r="B20" s="242" t="s">
        <v>126</v>
      </c>
      <c r="C20" s="503">
        <v>1000</v>
      </c>
      <c r="D20" s="239">
        <v>700</v>
      </c>
    </row>
    <row r="21" spans="1:4" ht="19.5" customHeight="1" x14ac:dyDescent="0.2">
      <c r="A21" s="233">
        <v>16</v>
      </c>
      <c r="B21" s="244" t="s">
        <v>439</v>
      </c>
      <c r="C21" s="505">
        <f>SUM(C18:C20)</f>
        <v>545000</v>
      </c>
      <c r="D21" s="505">
        <f>SUM(D18:D20)</f>
        <v>544700</v>
      </c>
    </row>
    <row r="22" spans="1:4" ht="19.5" customHeight="1" x14ac:dyDescent="0.2">
      <c r="A22" s="233">
        <v>17</v>
      </c>
      <c r="B22" s="242" t="s">
        <v>127</v>
      </c>
      <c r="C22" s="503">
        <v>1000</v>
      </c>
      <c r="D22" s="239">
        <v>1683</v>
      </c>
    </row>
    <row r="23" spans="1:4" ht="19.5" customHeight="1" x14ac:dyDescent="0.2">
      <c r="A23" s="233">
        <v>18</v>
      </c>
      <c r="B23" s="244" t="s">
        <v>440</v>
      </c>
      <c r="C23" s="505">
        <f>C21+C22+C17</f>
        <v>732000</v>
      </c>
      <c r="D23" s="505">
        <f>D21+D22+D17</f>
        <v>732383</v>
      </c>
    </row>
    <row r="24" spans="1:4" ht="19.5" customHeight="1" x14ac:dyDescent="0.2">
      <c r="A24" s="233">
        <v>19</v>
      </c>
      <c r="B24" s="246" t="s">
        <v>128</v>
      </c>
      <c r="C24" s="503">
        <v>800</v>
      </c>
      <c r="D24" s="503">
        <v>800</v>
      </c>
    </row>
    <row r="25" spans="1:4" ht="19.5" customHeight="1" x14ac:dyDescent="0.2">
      <c r="A25" s="233">
        <v>20</v>
      </c>
      <c r="B25" s="246" t="s">
        <v>129</v>
      </c>
      <c r="C25" s="503">
        <v>22000</v>
      </c>
      <c r="D25" s="503">
        <v>22000</v>
      </c>
    </row>
    <row r="26" spans="1:4" ht="19.5" customHeight="1" x14ac:dyDescent="0.2">
      <c r="A26" s="233">
        <v>21</v>
      </c>
      <c r="B26" s="246" t="s">
        <v>352</v>
      </c>
      <c r="C26" s="503">
        <v>58000</v>
      </c>
      <c r="D26" s="503">
        <v>58000</v>
      </c>
    </row>
    <row r="27" spans="1:4" ht="19.5" customHeight="1" x14ac:dyDescent="0.2">
      <c r="A27" s="233">
        <v>22</v>
      </c>
      <c r="B27" s="246" t="s">
        <v>130</v>
      </c>
      <c r="C27" s="503">
        <v>1000</v>
      </c>
      <c r="D27" s="239">
        <v>1000</v>
      </c>
    </row>
    <row r="28" spans="1:4" ht="19.5" customHeight="1" x14ac:dyDescent="0.2">
      <c r="A28" s="233">
        <v>23</v>
      </c>
      <c r="B28" s="246" t="s">
        <v>269</v>
      </c>
      <c r="C28" s="503">
        <v>20000</v>
      </c>
      <c r="D28" s="239">
        <v>20000</v>
      </c>
    </row>
    <row r="29" spans="1:4" ht="19.5" customHeight="1" x14ac:dyDescent="0.2">
      <c r="A29" s="233">
        <v>24</v>
      </c>
      <c r="B29" s="246" t="s">
        <v>131</v>
      </c>
      <c r="C29" s="503">
        <v>15000</v>
      </c>
      <c r="D29" s="239">
        <v>15000</v>
      </c>
    </row>
    <row r="30" spans="1:4" ht="19.5" customHeight="1" x14ac:dyDescent="0.2">
      <c r="A30" s="233">
        <v>25</v>
      </c>
      <c r="B30" s="246" t="s">
        <v>132</v>
      </c>
      <c r="C30" s="503">
        <v>25000</v>
      </c>
      <c r="D30" s="239">
        <v>25000</v>
      </c>
    </row>
    <row r="31" spans="1:4" ht="19.5" customHeight="1" x14ac:dyDescent="0.2">
      <c r="A31" s="233">
        <v>26</v>
      </c>
      <c r="B31" s="246" t="s">
        <v>270</v>
      </c>
      <c r="C31" s="503">
        <v>5000</v>
      </c>
      <c r="D31" s="239">
        <v>5000</v>
      </c>
    </row>
    <row r="32" spans="1:4" ht="19.5" customHeight="1" x14ac:dyDescent="0.2">
      <c r="A32" s="233">
        <v>27</v>
      </c>
      <c r="B32" s="246" t="s">
        <v>133</v>
      </c>
      <c r="C32" s="503">
        <v>500</v>
      </c>
      <c r="D32" s="239">
        <v>500</v>
      </c>
    </row>
    <row r="33" spans="1:4" ht="19.5" customHeight="1" x14ac:dyDescent="0.2">
      <c r="A33" s="233">
        <v>28</v>
      </c>
      <c r="B33" s="246" t="s">
        <v>134</v>
      </c>
      <c r="C33" s="503">
        <v>200</v>
      </c>
      <c r="D33" s="239">
        <v>200</v>
      </c>
    </row>
    <row r="34" spans="1:4" ht="19.5" customHeight="1" x14ac:dyDescent="0.2">
      <c r="A34" s="233">
        <v>29</v>
      </c>
      <c r="B34" s="247" t="s">
        <v>441</v>
      </c>
      <c r="C34" s="507">
        <f>SUM(C24:C33)</f>
        <v>147500</v>
      </c>
      <c r="D34" s="507">
        <f>SUM(D24:D33)</f>
        <v>147500</v>
      </c>
    </row>
    <row r="35" spans="1:4" ht="19.5" customHeight="1" x14ac:dyDescent="0.2">
      <c r="A35" s="233">
        <v>30</v>
      </c>
      <c r="B35" s="246" t="s">
        <v>135</v>
      </c>
      <c r="C35" s="503">
        <v>75883</v>
      </c>
      <c r="D35" s="239">
        <v>75883</v>
      </c>
    </row>
    <row r="36" spans="1:4" ht="19.5" customHeight="1" x14ac:dyDescent="0.2">
      <c r="A36" s="233">
        <v>31</v>
      </c>
      <c r="B36" s="244" t="s">
        <v>442</v>
      </c>
      <c r="C36" s="505">
        <f>C35</f>
        <v>75883</v>
      </c>
      <c r="D36" s="505">
        <f>D35</f>
        <v>75883</v>
      </c>
    </row>
    <row r="37" spans="1:4" ht="29.25" customHeight="1" x14ac:dyDescent="0.2">
      <c r="A37" s="233">
        <v>32</v>
      </c>
      <c r="B37" s="242" t="s">
        <v>136</v>
      </c>
      <c r="C37" s="503">
        <v>500</v>
      </c>
      <c r="D37" s="239">
        <v>500</v>
      </c>
    </row>
    <row r="38" spans="1:4" ht="19.5" customHeight="1" x14ac:dyDescent="0.2">
      <c r="A38" s="233">
        <v>33</v>
      </c>
      <c r="B38" s="246" t="s">
        <v>137</v>
      </c>
      <c r="C38" s="503">
        <v>1000</v>
      </c>
      <c r="D38" s="239">
        <v>1500</v>
      </c>
    </row>
    <row r="39" spans="1:4" ht="19.5" customHeight="1" x14ac:dyDescent="0.2">
      <c r="A39" s="233">
        <v>34</v>
      </c>
      <c r="B39" s="244" t="s">
        <v>438</v>
      </c>
      <c r="C39" s="505">
        <f>SUM(C37:C38)</f>
        <v>1500</v>
      </c>
      <c r="D39" s="505">
        <f>SUM(D37:D38)</f>
        <v>2000</v>
      </c>
    </row>
    <row r="40" spans="1:4" ht="29.25" customHeight="1" x14ac:dyDescent="0.2">
      <c r="A40" s="233">
        <v>35</v>
      </c>
      <c r="B40" s="242" t="s">
        <v>138</v>
      </c>
      <c r="C40" s="503">
        <v>3000</v>
      </c>
      <c r="D40" s="239">
        <v>3000</v>
      </c>
    </row>
    <row r="41" spans="1:4" ht="19.5" customHeight="1" x14ac:dyDescent="0.2">
      <c r="A41" s="233">
        <v>36</v>
      </c>
      <c r="B41" s="246" t="s">
        <v>271</v>
      </c>
      <c r="C41" s="503">
        <v>4000</v>
      </c>
      <c r="D41" s="239">
        <v>6000</v>
      </c>
    </row>
    <row r="42" spans="1:4" ht="19.5" customHeight="1" x14ac:dyDescent="0.2">
      <c r="A42" s="233">
        <v>37</v>
      </c>
      <c r="B42" s="244" t="s">
        <v>437</v>
      </c>
      <c r="C42" s="505">
        <f>SUM(C40:C41)</f>
        <v>7000</v>
      </c>
      <c r="D42" s="505">
        <f>SUM(D40:D41)</f>
        <v>9000</v>
      </c>
    </row>
    <row r="43" spans="1:4" ht="19.5" customHeight="1" x14ac:dyDescent="0.2">
      <c r="A43" s="233">
        <v>38</v>
      </c>
      <c r="B43" s="247" t="s">
        <v>443</v>
      </c>
      <c r="C43" s="507">
        <f>C12+C16+C23+C34+C36+C39+C42+C14</f>
        <v>4409051</v>
      </c>
      <c r="D43" s="507">
        <f>D12+D16+D23+D34+D36+D39+D42+D14</f>
        <v>4465885</v>
      </c>
    </row>
    <row r="44" spans="1:4" ht="19.5" customHeight="1" x14ac:dyDescent="0.2">
      <c r="A44" s="233">
        <v>39</v>
      </c>
      <c r="B44" s="258" t="s">
        <v>512</v>
      </c>
      <c r="C44" s="507"/>
      <c r="D44" s="507">
        <v>100000</v>
      </c>
    </row>
    <row r="45" spans="1:4" ht="21.75" customHeight="1" x14ac:dyDescent="0.2">
      <c r="A45" s="233">
        <v>40</v>
      </c>
      <c r="B45" s="422" t="s">
        <v>139</v>
      </c>
      <c r="C45" s="503">
        <v>78000</v>
      </c>
      <c r="D45" s="239">
        <v>77440</v>
      </c>
    </row>
    <row r="46" spans="1:4" ht="21.75" customHeight="1" x14ac:dyDescent="0.2">
      <c r="A46" s="233">
        <v>41</v>
      </c>
      <c r="B46" s="423" t="s">
        <v>513</v>
      </c>
      <c r="C46" s="508">
        <f>C45</f>
        <v>78000</v>
      </c>
      <c r="D46" s="508">
        <f>D45+D44</f>
        <v>177440</v>
      </c>
    </row>
    <row r="47" spans="1:4" ht="12.75" customHeight="1" x14ac:dyDescent="0.2">
      <c r="A47" s="233">
        <v>42</v>
      </c>
      <c r="B47" s="249" t="s">
        <v>514</v>
      </c>
      <c r="C47" s="509">
        <f>C43+C46</f>
        <v>4487051</v>
      </c>
      <c r="D47" s="509">
        <f>D43+D46</f>
        <v>4643325</v>
      </c>
    </row>
    <row r="49" spans="4:4" x14ac:dyDescent="0.2">
      <c r="D49" s="552"/>
    </row>
  </sheetData>
  <mergeCells count="2">
    <mergeCell ref="A2:B2"/>
    <mergeCell ref="A3:B3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8" fitToHeight="0" orientation="portrait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"/>
  <sheetViews>
    <sheetView view="pageBreakPreview" topLeftCell="A67" zoomScaleNormal="100" zoomScaleSheetLayoutView="100" workbookViewId="0">
      <selection activeCell="L87" sqref="L87"/>
    </sheetView>
  </sheetViews>
  <sheetFormatPr defaultRowHeight="12.75" x14ac:dyDescent="0.2"/>
  <cols>
    <col min="1" max="1" width="9.140625" style="232" customWidth="1"/>
    <col min="2" max="2" width="87.5703125" style="232" customWidth="1"/>
    <col min="3" max="3" width="16.42578125" style="232" customWidth="1"/>
    <col min="4" max="4" width="15.7109375" style="232" customWidth="1"/>
    <col min="5" max="20" width="2.7109375" style="232" customWidth="1"/>
    <col min="21" max="21" width="29.5703125" style="232" customWidth="1"/>
    <col min="22" max="24" width="2.7109375" style="232" customWidth="1"/>
    <col min="25" max="25" width="21" style="232" customWidth="1"/>
    <col min="26" max="27" width="2.7109375" style="232" customWidth="1"/>
    <col min="28" max="16384" width="9.140625" style="232"/>
  </cols>
  <sheetData>
    <row r="1" spans="1:32" ht="21" customHeight="1" x14ac:dyDescent="0.2">
      <c r="A1" s="630" t="s">
        <v>462</v>
      </c>
      <c r="B1" s="630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</row>
    <row r="2" spans="1:32" ht="25.5" customHeight="1" x14ac:dyDescent="0.2">
      <c r="A2" s="631" t="s">
        <v>338</v>
      </c>
      <c r="B2" s="631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</row>
    <row r="3" spans="1:32" ht="19.5" customHeight="1" x14ac:dyDescent="0.2">
      <c r="A3" s="349"/>
      <c r="B3" s="350"/>
      <c r="D3" s="514" t="s">
        <v>155</v>
      </c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</row>
    <row r="4" spans="1:32" ht="44.25" customHeight="1" x14ac:dyDescent="0.2">
      <c r="A4" s="237"/>
      <c r="B4" s="250" t="s">
        <v>118</v>
      </c>
      <c r="C4" s="511" t="s">
        <v>340</v>
      </c>
      <c r="D4" s="511" t="s">
        <v>454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</row>
    <row r="5" spans="1:32" ht="19.5" customHeight="1" x14ac:dyDescent="0.2">
      <c r="A5" s="234">
        <v>1</v>
      </c>
      <c r="B5" s="245" t="s">
        <v>152</v>
      </c>
      <c r="C5" s="245">
        <v>62510</v>
      </c>
      <c r="D5" s="500">
        <v>62825</v>
      </c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</row>
    <row r="6" spans="1:32" s="241" customFormat="1" ht="19.5" customHeight="1" x14ac:dyDescent="0.2">
      <c r="A6" s="234">
        <v>2</v>
      </c>
      <c r="B6" s="245" t="s">
        <v>106</v>
      </c>
      <c r="C6" s="245">
        <v>15253</v>
      </c>
      <c r="D6" s="500">
        <v>15323</v>
      </c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AB6" s="256"/>
      <c r="AC6" s="256"/>
      <c r="AD6" s="256"/>
      <c r="AE6" s="256"/>
      <c r="AF6" s="256"/>
    </row>
    <row r="7" spans="1:32" ht="19.5" customHeight="1" x14ac:dyDescent="0.2">
      <c r="A7" s="234">
        <v>3</v>
      </c>
      <c r="B7" s="239" t="s">
        <v>258</v>
      </c>
      <c r="C7" s="239">
        <v>200</v>
      </c>
      <c r="D7" s="239">
        <v>200</v>
      </c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AB7" s="632"/>
      <c r="AC7" s="632"/>
      <c r="AD7" s="632"/>
      <c r="AE7" s="632"/>
      <c r="AF7" s="243"/>
    </row>
    <row r="8" spans="1:32" ht="19.5" customHeight="1" x14ac:dyDescent="0.2">
      <c r="A8" s="234">
        <v>4</v>
      </c>
      <c r="B8" s="239" t="s">
        <v>259</v>
      </c>
      <c r="C8" s="239">
        <v>5600</v>
      </c>
      <c r="D8" s="239">
        <v>5600</v>
      </c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AB8" s="243"/>
      <c r="AC8" s="243"/>
      <c r="AD8" s="243"/>
      <c r="AE8" s="243"/>
      <c r="AF8" s="243"/>
    </row>
    <row r="9" spans="1:32" ht="19.5" customHeight="1" x14ac:dyDescent="0.2">
      <c r="A9" s="234">
        <v>5</v>
      </c>
      <c r="B9" s="245" t="s">
        <v>5</v>
      </c>
      <c r="C9" s="245">
        <f>C7+C8</f>
        <v>5800</v>
      </c>
      <c r="D9" s="529">
        <f>D7+D8</f>
        <v>5800</v>
      </c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</row>
    <row r="10" spans="1:32" ht="19.5" customHeight="1" x14ac:dyDescent="0.2">
      <c r="A10" s="234">
        <v>6</v>
      </c>
      <c r="B10" s="239" t="s">
        <v>260</v>
      </c>
      <c r="C10" s="239">
        <v>500</v>
      </c>
      <c r="D10" s="239">
        <v>500</v>
      </c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</row>
    <row r="11" spans="1:32" ht="19.5" customHeight="1" x14ac:dyDescent="0.2">
      <c r="A11" s="234">
        <v>7</v>
      </c>
      <c r="B11" s="245" t="s">
        <v>6</v>
      </c>
      <c r="C11" s="245">
        <f>C10</f>
        <v>500</v>
      </c>
      <c r="D11" s="529">
        <f>D10</f>
        <v>500</v>
      </c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</row>
    <row r="12" spans="1:32" ht="19.5" customHeight="1" x14ac:dyDescent="0.2">
      <c r="A12" s="234">
        <v>8</v>
      </c>
      <c r="B12" s="239" t="s">
        <v>261</v>
      </c>
      <c r="C12" s="239">
        <v>41300</v>
      </c>
      <c r="D12" s="239">
        <v>41300</v>
      </c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</row>
    <row r="13" spans="1:32" ht="19.5" customHeight="1" x14ac:dyDescent="0.2">
      <c r="A13" s="234">
        <v>9</v>
      </c>
      <c r="B13" s="239" t="s">
        <v>107</v>
      </c>
      <c r="C13" s="239">
        <v>75000</v>
      </c>
      <c r="D13" s="239">
        <v>75000</v>
      </c>
      <c r="E13" s="240"/>
      <c r="F13" s="240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</row>
    <row r="14" spans="1:32" ht="19.5" customHeight="1" x14ac:dyDescent="0.2">
      <c r="A14" s="234">
        <v>10</v>
      </c>
      <c r="B14" s="239" t="s">
        <v>262</v>
      </c>
      <c r="C14" s="239">
        <v>52000</v>
      </c>
      <c r="D14" s="239">
        <v>52000</v>
      </c>
      <c r="E14" s="240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</row>
    <row r="15" spans="1:32" ht="19.5" customHeight="1" x14ac:dyDescent="0.2">
      <c r="A15" s="234">
        <v>11</v>
      </c>
      <c r="B15" s="239" t="s">
        <v>263</v>
      </c>
      <c r="C15" s="239">
        <v>800</v>
      </c>
      <c r="D15" s="239">
        <v>2031</v>
      </c>
      <c r="E15" s="240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</row>
    <row r="16" spans="1:32" ht="19.5" customHeight="1" x14ac:dyDescent="0.2">
      <c r="A16" s="234">
        <v>12</v>
      </c>
      <c r="B16" s="257" t="s">
        <v>264</v>
      </c>
      <c r="C16" s="239">
        <v>1000</v>
      </c>
      <c r="D16" s="239">
        <v>1000</v>
      </c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</row>
    <row r="17" spans="1:25" ht="19.5" customHeight="1" x14ac:dyDescent="0.2">
      <c r="A17" s="234">
        <v>13</v>
      </c>
      <c r="B17" s="258" t="s">
        <v>265</v>
      </c>
      <c r="C17" s="258">
        <v>4000</v>
      </c>
      <c r="D17" s="258">
        <v>48937</v>
      </c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</row>
    <row r="18" spans="1:25" ht="19.5" customHeight="1" x14ac:dyDescent="0.2">
      <c r="A18" s="234">
        <v>14</v>
      </c>
      <c r="B18" s="239" t="s">
        <v>266</v>
      </c>
      <c r="C18" s="239">
        <v>33300</v>
      </c>
      <c r="D18" s="239">
        <v>33300</v>
      </c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</row>
    <row r="19" spans="1:25" ht="19.5" customHeight="1" x14ac:dyDescent="0.2">
      <c r="A19" s="234">
        <v>15</v>
      </c>
      <c r="B19" s="245" t="s">
        <v>303</v>
      </c>
      <c r="C19" s="245">
        <f>SUM(C12:C18)</f>
        <v>207400</v>
      </c>
      <c r="D19" s="529">
        <f>SUM(D12:D18)</f>
        <v>253568</v>
      </c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32">
        <f>Y12+Y14+Y15+Y16+Y17+Y18</f>
        <v>0</v>
      </c>
    </row>
    <row r="20" spans="1:25" ht="19.5" customHeight="1" x14ac:dyDescent="0.2">
      <c r="A20" s="234">
        <v>16</v>
      </c>
      <c r="B20" s="239" t="s">
        <v>108</v>
      </c>
      <c r="C20" s="239">
        <v>5000</v>
      </c>
      <c r="D20" s="239">
        <v>5000</v>
      </c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</row>
    <row r="21" spans="1:25" ht="19.5" customHeight="1" x14ac:dyDescent="0.2">
      <c r="A21" s="234">
        <v>17</v>
      </c>
      <c r="B21" s="239" t="s">
        <v>109</v>
      </c>
      <c r="C21" s="239">
        <v>1300</v>
      </c>
      <c r="D21" s="239">
        <v>1300</v>
      </c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</row>
    <row r="22" spans="1:25" ht="19.5" customHeight="1" x14ac:dyDescent="0.2">
      <c r="A22" s="234">
        <v>18</v>
      </c>
      <c r="B22" s="245" t="s">
        <v>304</v>
      </c>
      <c r="C22" s="245">
        <f>C20+C21</f>
        <v>6300</v>
      </c>
      <c r="D22" s="529">
        <f>D20+D21</f>
        <v>6300</v>
      </c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</row>
    <row r="23" spans="1:25" ht="19.5" customHeight="1" x14ac:dyDescent="0.2">
      <c r="A23" s="234">
        <v>19</v>
      </c>
      <c r="B23" s="239" t="s">
        <v>110</v>
      </c>
      <c r="C23" s="239">
        <v>46800</v>
      </c>
      <c r="D23" s="239">
        <v>46800</v>
      </c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</row>
    <row r="24" spans="1:25" ht="19.5" customHeight="1" x14ac:dyDescent="0.2">
      <c r="A24" s="234">
        <v>20</v>
      </c>
      <c r="B24" s="239" t="s">
        <v>111</v>
      </c>
      <c r="C24" s="239">
        <v>30000</v>
      </c>
      <c r="D24" s="239">
        <v>30000</v>
      </c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</row>
    <row r="25" spans="1:25" ht="19.5" customHeight="1" x14ac:dyDescent="0.2">
      <c r="A25" s="234">
        <v>21</v>
      </c>
      <c r="B25" s="237" t="s">
        <v>241</v>
      </c>
      <c r="C25" s="239">
        <v>7000</v>
      </c>
      <c r="D25" s="239">
        <v>7000</v>
      </c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</row>
    <row r="26" spans="1:25" ht="37.5" customHeight="1" x14ac:dyDescent="0.2">
      <c r="A26" s="234">
        <v>22</v>
      </c>
      <c r="B26" s="239" t="s">
        <v>267</v>
      </c>
      <c r="C26" s="239">
        <v>4000</v>
      </c>
      <c r="D26" s="239">
        <v>4500</v>
      </c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</row>
    <row r="27" spans="1:25" ht="19.5" customHeight="1" x14ac:dyDescent="0.2">
      <c r="A27" s="234">
        <v>23</v>
      </c>
      <c r="B27" s="245" t="s">
        <v>305</v>
      </c>
      <c r="C27" s="245">
        <f>SUM(C23:C26)</f>
        <v>87800</v>
      </c>
      <c r="D27" s="529">
        <f>SUM(D23:D26)</f>
        <v>88300</v>
      </c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255"/>
      <c r="V27" s="255"/>
      <c r="W27" s="255"/>
      <c r="X27" s="255"/>
    </row>
    <row r="28" spans="1:25" ht="19.5" customHeight="1" x14ac:dyDescent="0.2">
      <c r="A28" s="234">
        <v>24</v>
      </c>
      <c r="B28" s="245" t="s">
        <v>306</v>
      </c>
      <c r="C28" s="245">
        <f>C9+C11+C19+C22+C27</f>
        <v>307800</v>
      </c>
      <c r="D28" s="529">
        <f>D9+D11+D19+D22+D27</f>
        <v>354468</v>
      </c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255"/>
      <c r="V28" s="255"/>
      <c r="W28" s="255"/>
      <c r="X28" s="255"/>
    </row>
    <row r="29" spans="1:25" ht="19.5" customHeight="1" x14ac:dyDescent="0.2">
      <c r="A29" s="234">
        <v>25</v>
      </c>
      <c r="B29" s="239" t="s">
        <v>353</v>
      </c>
      <c r="C29" s="239">
        <v>3000</v>
      </c>
      <c r="D29" s="500">
        <v>3000</v>
      </c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</row>
    <row r="30" spans="1:25" ht="19.5" customHeight="1" x14ac:dyDescent="0.2">
      <c r="A30" s="234">
        <v>26</v>
      </c>
      <c r="B30" s="239" t="s">
        <v>170</v>
      </c>
      <c r="C30" s="239">
        <v>200</v>
      </c>
      <c r="D30" s="500">
        <v>200</v>
      </c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</row>
    <row r="31" spans="1:25" ht="19.5" customHeight="1" x14ac:dyDescent="0.2">
      <c r="A31" s="234">
        <v>27</v>
      </c>
      <c r="B31" s="239" t="s">
        <v>169</v>
      </c>
      <c r="C31" s="239">
        <v>2000</v>
      </c>
      <c r="D31" s="500">
        <v>2000</v>
      </c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</row>
    <row r="32" spans="1:25" ht="19.5" customHeight="1" x14ac:dyDescent="0.2">
      <c r="A32" s="234">
        <v>28</v>
      </c>
      <c r="B32" s="239" t="s">
        <v>242</v>
      </c>
      <c r="C32" s="239">
        <v>1500</v>
      </c>
      <c r="D32" s="512">
        <v>1500</v>
      </c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</row>
    <row r="33" spans="1:24" ht="30" customHeight="1" x14ac:dyDescent="0.2">
      <c r="A33" s="234"/>
      <c r="B33" s="445" t="s">
        <v>354</v>
      </c>
      <c r="C33" s="239"/>
      <c r="D33" s="512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</row>
    <row r="34" spans="1:24" ht="19.5" customHeight="1" x14ac:dyDescent="0.2">
      <c r="A34" s="234">
        <v>29</v>
      </c>
      <c r="B34" s="434" t="s">
        <v>355</v>
      </c>
      <c r="C34" s="239">
        <v>8000</v>
      </c>
      <c r="D34" s="260">
        <v>8000</v>
      </c>
      <c r="E34" s="261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</row>
    <row r="35" spans="1:24" ht="19.5" customHeight="1" x14ac:dyDescent="0.2">
      <c r="A35" s="234">
        <v>30</v>
      </c>
      <c r="B35" s="434" t="s">
        <v>356</v>
      </c>
      <c r="C35" s="239">
        <v>3000</v>
      </c>
      <c r="D35" s="262">
        <v>3000</v>
      </c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</row>
    <row r="36" spans="1:24" ht="19.5" customHeight="1" x14ac:dyDescent="0.2">
      <c r="A36" s="234">
        <v>31</v>
      </c>
      <c r="B36" s="435" t="s">
        <v>357</v>
      </c>
      <c r="C36" s="264">
        <v>3000</v>
      </c>
      <c r="D36" s="262">
        <v>3000</v>
      </c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</row>
    <row r="37" spans="1:24" ht="19.5" customHeight="1" x14ac:dyDescent="0.2">
      <c r="A37" s="234"/>
      <c r="B37" s="445" t="s">
        <v>358</v>
      </c>
      <c r="C37" s="264"/>
      <c r="D37" s="262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</row>
    <row r="38" spans="1:24" ht="19.5" customHeight="1" x14ac:dyDescent="0.2">
      <c r="A38" s="234">
        <v>32</v>
      </c>
      <c r="B38" s="436" t="s">
        <v>359</v>
      </c>
      <c r="C38" s="260">
        <v>2400</v>
      </c>
      <c r="D38" s="262">
        <v>2400</v>
      </c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3"/>
      <c r="R38" s="263"/>
      <c r="S38" s="263"/>
      <c r="T38" s="263"/>
      <c r="U38" s="263"/>
      <c r="V38" s="263"/>
      <c r="W38" s="263"/>
      <c r="X38" s="263"/>
    </row>
    <row r="39" spans="1:24" ht="19.5" customHeight="1" x14ac:dyDescent="0.2">
      <c r="A39" s="234">
        <v>33</v>
      </c>
      <c r="B39" s="434" t="s">
        <v>360</v>
      </c>
      <c r="C39" s="260">
        <v>8000</v>
      </c>
      <c r="D39" s="262">
        <v>8000</v>
      </c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</row>
    <row r="40" spans="1:24" ht="19.5" customHeight="1" x14ac:dyDescent="0.2">
      <c r="A40" s="234">
        <v>34</v>
      </c>
      <c r="B40" s="436" t="s">
        <v>361</v>
      </c>
      <c r="C40" s="260">
        <v>400</v>
      </c>
      <c r="D40" s="262">
        <v>400</v>
      </c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</row>
    <row r="41" spans="1:24" ht="19.5" customHeight="1" x14ac:dyDescent="0.2">
      <c r="A41" s="234">
        <v>35</v>
      </c>
      <c r="B41" s="266" t="s">
        <v>444</v>
      </c>
      <c r="C41" s="266">
        <f>SUM(C29:C40)</f>
        <v>31500</v>
      </c>
      <c r="D41" s="266">
        <f>SUM(D29:D40)</f>
        <v>31500</v>
      </c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</row>
    <row r="42" spans="1:24" ht="19.5" customHeight="1" x14ac:dyDescent="0.2">
      <c r="A42" s="234">
        <v>36</v>
      </c>
      <c r="B42" s="266" t="s">
        <v>501</v>
      </c>
      <c r="C42" s="266"/>
      <c r="D42" s="266">
        <v>108</v>
      </c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</row>
    <row r="43" spans="1:24" ht="33.75" customHeight="1" x14ac:dyDescent="0.2">
      <c r="A43" s="234">
        <v>37</v>
      </c>
      <c r="B43" s="266" t="s">
        <v>268</v>
      </c>
      <c r="C43" s="266">
        <v>527766</v>
      </c>
      <c r="D43" s="266">
        <v>527766</v>
      </c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</row>
    <row r="44" spans="1:24" ht="19.5" customHeight="1" x14ac:dyDescent="0.2">
      <c r="A44" s="234">
        <v>38</v>
      </c>
      <c r="B44" s="266" t="s">
        <v>112</v>
      </c>
      <c r="C44" s="266">
        <f>SUM(C45:C55)</f>
        <v>44600</v>
      </c>
      <c r="D44" s="266">
        <f>SUM(D45:D55)</f>
        <v>46423</v>
      </c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</row>
    <row r="45" spans="1:24" ht="19.5" customHeight="1" x14ac:dyDescent="0.2">
      <c r="A45" s="234"/>
      <c r="B45" s="260" t="s">
        <v>157</v>
      </c>
      <c r="C45" s="260">
        <v>1000</v>
      </c>
      <c r="D45" s="260">
        <v>1000</v>
      </c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</row>
    <row r="46" spans="1:24" ht="19.5" customHeight="1" x14ac:dyDescent="0.2">
      <c r="A46" s="234"/>
      <c r="B46" s="260" t="s">
        <v>158</v>
      </c>
      <c r="C46" s="260">
        <v>1500</v>
      </c>
      <c r="D46" s="260">
        <v>1500</v>
      </c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</row>
    <row r="47" spans="1:24" ht="19.5" customHeight="1" x14ac:dyDescent="0.2">
      <c r="A47" s="234"/>
      <c r="B47" s="260" t="s">
        <v>159</v>
      </c>
      <c r="C47" s="260">
        <v>1500</v>
      </c>
      <c r="D47" s="260">
        <v>1500</v>
      </c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</row>
    <row r="48" spans="1:24" ht="19.5" customHeight="1" x14ac:dyDescent="0.2">
      <c r="A48" s="234"/>
      <c r="B48" s="260" t="s">
        <v>160</v>
      </c>
      <c r="C48" s="260">
        <v>2500</v>
      </c>
      <c r="D48" s="260">
        <v>2500</v>
      </c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</row>
    <row r="49" spans="1:24" ht="19.5" customHeight="1" x14ac:dyDescent="0.2">
      <c r="A49" s="234"/>
      <c r="B49" s="260" t="s">
        <v>161</v>
      </c>
      <c r="C49" s="260">
        <v>2000</v>
      </c>
      <c r="D49" s="260">
        <v>1645</v>
      </c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</row>
    <row r="50" spans="1:24" ht="19.5" hidden="1" customHeight="1" x14ac:dyDescent="0.2">
      <c r="A50" s="234"/>
      <c r="B50" s="260"/>
      <c r="C50" s="260"/>
      <c r="D50" s="260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</row>
    <row r="51" spans="1:24" ht="19.5" customHeight="1" x14ac:dyDescent="0.2">
      <c r="A51" s="234"/>
      <c r="B51" s="298" t="s">
        <v>57</v>
      </c>
      <c r="C51" s="260">
        <v>600</v>
      </c>
      <c r="D51" s="260">
        <v>413</v>
      </c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</row>
    <row r="52" spans="1:24" ht="19.5" customHeight="1" x14ac:dyDescent="0.2">
      <c r="A52" s="234"/>
      <c r="B52" s="298" t="s">
        <v>362</v>
      </c>
      <c r="C52" s="260">
        <v>1000</v>
      </c>
      <c r="D52" s="260">
        <v>1000</v>
      </c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</row>
    <row r="53" spans="1:24" ht="19.5" customHeight="1" x14ac:dyDescent="0.2">
      <c r="A53" s="234"/>
      <c r="B53" s="260" t="s">
        <v>243</v>
      </c>
      <c r="C53" s="260">
        <v>1000</v>
      </c>
      <c r="D53" s="260">
        <v>1000</v>
      </c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</row>
    <row r="54" spans="1:24" ht="19.5" customHeight="1" x14ac:dyDescent="0.2">
      <c r="A54" s="234"/>
      <c r="B54" s="260" t="s">
        <v>244</v>
      </c>
      <c r="C54" s="260">
        <v>6500</v>
      </c>
      <c r="D54" s="260">
        <v>5900</v>
      </c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</row>
    <row r="55" spans="1:24" ht="19.5" customHeight="1" x14ac:dyDescent="0.2">
      <c r="A55" s="234"/>
      <c r="B55" s="262" t="s">
        <v>162</v>
      </c>
      <c r="C55" s="262">
        <v>27000</v>
      </c>
      <c r="D55" s="260">
        <v>29965</v>
      </c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</row>
    <row r="56" spans="1:24" ht="19.5" customHeight="1" x14ac:dyDescent="0.2">
      <c r="A56" s="234"/>
      <c r="B56" s="260" t="s">
        <v>163</v>
      </c>
      <c r="C56" s="260"/>
      <c r="D56" s="260">
        <v>8000</v>
      </c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</row>
    <row r="57" spans="1:24" ht="19.5" customHeight="1" x14ac:dyDescent="0.2">
      <c r="A57" s="234"/>
      <c r="B57" s="260" t="s">
        <v>95</v>
      </c>
      <c r="C57" s="260"/>
      <c r="D57" s="260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</row>
    <row r="58" spans="1:24" ht="19.5" customHeight="1" x14ac:dyDescent="0.2">
      <c r="A58" s="234"/>
      <c r="B58" s="260" t="s">
        <v>164</v>
      </c>
      <c r="C58" s="260"/>
      <c r="D58" s="260">
        <v>5000</v>
      </c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</row>
    <row r="59" spans="1:24" ht="19.5" customHeight="1" x14ac:dyDescent="0.2">
      <c r="A59" s="234"/>
      <c r="B59" s="260" t="s">
        <v>165</v>
      </c>
      <c r="C59" s="260"/>
      <c r="D59" s="260">
        <v>10015</v>
      </c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</row>
    <row r="60" spans="1:24" ht="19.5" customHeight="1" x14ac:dyDescent="0.2">
      <c r="A60" s="234"/>
      <c r="B60" s="260" t="s">
        <v>166</v>
      </c>
      <c r="C60" s="260"/>
      <c r="D60" s="260">
        <v>1600</v>
      </c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</row>
    <row r="61" spans="1:24" ht="19.5" customHeight="1" x14ac:dyDescent="0.2">
      <c r="A61" s="234"/>
      <c r="B61" s="260" t="s">
        <v>167</v>
      </c>
      <c r="C61" s="260"/>
      <c r="D61" s="260">
        <v>400</v>
      </c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</row>
    <row r="62" spans="1:24" ht="19.5" customHeight="1" x14ac:dyDescent="0.2">
      <c r="A62" s="234"/>
      <c r="B62" s="260" t="s">
        <v>168</v>
      </c>
      <c r="C62" s="260"/>
      <c r="D62" s="260">
        <v>250</v>
      </c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</row>
    <row r="63" spans="1:24" ht="19.5" customHeight="1" x14ac:dyDescent="0.2">
      <c r="A63" s="234"/>
      <c r="B63" s="260" t="s">
        <v>331</v>
      </c>
      <c r="C63" s="260"/>
      <c r="D63" s="260">
        <v>250</v>
      </c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</row>
    <row r="64" spans="1:24" ht="19.5" customHeight="1" x14ac:dyDescent="0.2">
      <c r="A64" s="234"/>
      <c r="B64" s="260" t="s">
        <v>325</v>
      </c>
      <c r="C64" s="260"/>
      <c r="D64" s="260">
        <v>1500</v>
      </c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</row>
    <row r="65" spans="1:24" ht="19.5" customHeight="1" x14ac:dyDescent="0.2">
      <c r="A65" s="234"/>
      <c r="B65" s="260" t="s">
        <v>326</v>
      </c>
      <c r="C65" s="268"/>
      <c r="D65" s="268">
        <v>250</v>
      </c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</row>
    <row r="66" spans="1:24" ht="19.5" customHeight="1" x14ac:dyDescent="0.2">
      <c r="A66" s="234"/>
      <c r="B66" s="260" t="s">
        <v>327</v>
      </c>
      <c r="C66" s="260"/>
      <c r="D66" s="260">
        <v>200</v>
      </c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</row>
    <row r="67" spans="1:24" ht="19.5" customHeight="1" x14ac:dyDescent="0.2">
      <c r="A67" s="234"/>
      <c r="B67" s="260" t="s">
        <v>329</v>
      </c>
      <c r="C67" s="260"/>
      <c r="D67" s="260">
        <v>200</v>
      </c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</row>
    <row r="68" spans="1:24" ht="19.5" customHeight="1" x14ac:dyDescent="0.2">
      <c r="A68" s="234"/>
      <c r="B68" s="260" t="s">
        <v>330</v>
      </c>
      <c r="C68" s="260"/>
      <c r="D68" s="260">
        <v>500</v>
      </c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</row>
    <row r="69" spans="1:24" ht="19.5" customHeight="1" x14ac:dyDescent="0.2">
      <c r="A69" s="234"/>
      <c r="B69" s="260" t="s">
        <v>504</v>
      </c>
      <c r="C69" s="260"/>
      <c r="D69" s="260">
        <v>200</v>
      </c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</row>
    <row r="70" spans="1:24" ht="19.5" customHeight="1" x14ac:dyDescent="0.2">
      <c r="A70" s="234"/>
      <c r="B70" s="260" t="s">
        <v>450</v>
      </c>
      <c r="C70" s="260"/>
      <c r="D70" s="260">
        <v>300</v>
      </c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</row>
    <row r="71" spans="1:24" ht="19.5" customHeight="1" x14ac:dyDescent="0.2">
      <c r="A71" s="234"/>
      <c r="B71" s="260" t="s">
        <v>328</v>
      </c>
      <c r="C71" s="260"/>
      <c r="D71" s="260">
        <v>1300</v>
      </c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</row>
    <row r="72" spans="1:24" ht="33" customHeight="1" x14ac:dyDescent="0.2">
      <c r="A72" s="234">
        <v>39</v>
      </c>
      <c r="B72" s="260" t="s">
        <v>113</v>
      </c>
      <c r="C72" s="260">
        <v>47500</v>
      </c>
      <c r="D72" s="260">
        <v>47855</v>
      </c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</row>
    <row r="73" spans="1:24" ht="19.5" customHeight="1" x14ac:dyDescent="0.2">
      <c r="A73" s="234">
        <v>40</v>
      </c>
      <c r="B73" s="260" t="s">
        <v>245</v>
      </c>
      <c r="C73" s="260">
        <v>1500</v>
      </c>
      <c r="D73" s="260">
        <v>1500</v>
      </c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</row>
    <row r="74" spans="1:24" ht="19.5" customHeight="1" x14ac:dyDescent="0.2">
      <c r="A74" s="234">
        <v>41</v>
      </c>
      <c r="B74" s="266" t="s">
        <v>506</v>
      </c>
      <c r="C74" s="270">
        <f>C43+C44+C72+C73</f>
        <v>621366</v>
      </c>
      <c r="D74" s="270">
        <f>D43+D44+D72+D73+D42</f>
        <v>623652</v>
      </c>
      <c r="E74" s="267"/>
      <c r="F74" s="267"/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  <c r="X74" s="267"/>
    </row>
    <row r="75" spans="1:24" ht="19.5" customHeight="1" x14ac:dyDescent="0.2">
      <c r="A75" s="234">
        <v>42</v>
      </c>
      <c r="B75" s="271" t="s">
        <v>151</v>
      </c>
      <c r="C75" s="271">
        <v>2627334</v>
      </c>
      <c r="D75" s="271">
        <v>2630121</v>
      </c>
      <c r="E75" s="272"/>
      <c r="F75" s="272"/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</row>
    <row r="76" spans="1:24" s="241" customFormat="1" ht="19.5" customHeight="1" x14ac:dyDescent="0.2">
      <c r="A76" s="234">
        <v>43</v>
      </c>
      <c r="B76" s="250" t="s">
        <v>507</v>
      </c>
      <c r="C76" s="273">
        <f>C75</f>
        <v>2627334</v>
      </c>
      <c r="D76" s="250">
        <v>2630121</v>
      </c>
      <c r="E76" s="251"/>
      <c r="F76" s="251"/>
      <c r="G76" s="251"/>
      <c r="H76" s="251"/>
      <c r="I76" s="251"/>
      <c r="J76" s="251"/>
      <c r="K76" s="251"/>
      <c r="L76" s="251"/>
      <c r="M76" s="251"/>
      <c r="N76" s="251"/>
      <c r="O76" s="251"/>
      <c r="P76" s="251"/>
      <c r="Q76" s="251"/>
      <c r="R76" s="251"/>
      <c r="S76" s="251"/>
      <c r="T76" s="251"/>
      <c r="U76" s="251"/>
      <c r="V76" s="251"/>
      <c r="W76" s="251"/>
      <c r="X76" s="251"/>
    </row>
    <row r="77" spans="1:24" ht="29.25" customHeight="1" x14ac:dyDescent="0.2">
      <c r="A77" s="234">
        <v>44</v>
      </c>
      <c r="B77" s="266" t="s">
        <v>154</v>
      </c>
      <c r="C77" s="266">
        <v>78206</v>
      </c>
      <c r="D77" s="266">
        <v>78206</v>
      </c>
      <c r="E77" s="267"/>
      <c r="F77" s="267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  <c r="X77" s="267"/>
    </row>
    <row r="78" spans="1:24" ht="27" customHeight="1" x14ac:dyDescent="0.2">
      <c r="A78" s="234">
        <v>45</v>
      </c>
      <c r="B78" s="260" t="s">
        <v>246</v>
      </c>
      <c r="C78" s="260">
        <v>1500</v>
      </c>
      <c r="D78" s="260">
        <v>1500</v>
      </c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</row>
    <row r="79" spans="1:24" ht="27" customHeight="1" x14ac:dyDescent="0.2">
      <c r="A79" s="234">
        <v>46</v>
      </c>
      <c r="B79" s="260" t="s">
        <v>247</v>
      </c>
      <c r="C79" s="260">
        <v>1500</v>
      </c>
      <c r="D79" s="260">
        <v>1500</v>
      </c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</row>
    <row r="80" spans="1:24" s="241" customFormat="1" ht="19.5" customHeight="1" x14ac:dyDescent="0.2">
      <c r="A80" s="234">
        <v>47</v>
      </c>
      <c r="B80" s="266" t="s">
        <v>508</v>
      </c>
      <c r="C80" s="248">
        <f>C78+C79</f>
        <v>3000</v>
      </c>
      <c r="D80" s="248">
        <f>D78+D79</f>
        <v>3000</v>
      </c>
      <c r="E80" s="267"/>
      <c r="F80" s="267"/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  <c r="X80" s="267"/>
    </row>
    <row r="81" spans="1:24" ht="24.75" customHeight="1" x14ac:dyDescent="0.2">
      <c r="A81" s="234">
        <v>48</v>
      </c>
      <c r="B81" s="250" t="s">
        <v>509</v>
      </c>
      <c r="C81" s="274">
        <f>C5+C6+C28+C41+C74+C76+C77+C80</f>
        <v>3746969</v>
      </c>
      <c r="D81" s="274">
        <f>D5+D6+D28+D41+D74+D76+D77+D80</f>
        <v>3799095</v>
      </c>
      <c r="E81" s="251"/>
      <c r="F81" s="251"/>
      <c r="G81" s="251"/>
      <c r="H81" s="251"/>
      <c r="I81" s="251"/>
      <c r="J81" s="251"/>
      <c r="K81" s="251"/>
      <c r="L81" s="251"/>
      <c r="M81" s="251"/>
      <c r="N81" s="251"/>
      <c r="O81" s="251"/>
      <c r="P81" s="251"/>
      <c r="Q81" s="251"/>
      <c r="R81" s="251"/>
      <c r="S81" s="251"/>
      <c r="T81" s="251"/>
      <c r="U81" s="251"/>
      <c r="V81" s="251"/>
      <c r="W81" s="251"/>
      <c r="X81" s="251"/>
    </row>
    <row r="82" spans="1:24" ht="24.75" customHeight="1" x14ac:dyDescent="0.2">
      <c r="A82" s="234">
        <v>49</v>
      </c>
      <c r="B82" s="258" t="s">
        <v>505</v>
      </c>
      <c r="C82" s="274"/>
      <c r="D82" s="274">
        <v>100000</v>
      </c>
      <c r="E82" s="251"/>
      <c r="F82" s="251"/>
      <c r="G82" s="251"/>
      <c r="H82" s="251"/>
      <c r="I82" s="251"/>
      <c r="J82" s="251"/>
      <c r="K82" s="251"/>
      <c r="L82" s="251"/>
      <c r="M82" s="251"/>
      <c r="N82" s="251"/>
      <c r="O82" s="251"/>
      <c r="P82" s="251"/>
      <c r="Q82" s="251"/>
      <c r="R82" s="251"/>
      <c r="S82" s="251"/>
      <c r="T82" s="251"/>
      <c r="U82" s="251"/>
      <c r="V82" s="251"/>
      <c r="W82" s="251"/>
      <c r="X82" s="251"/>
    </row>
    <row r="83" spans="1:24" ht="24.75" customHeight="1" x14ac:dyDescent="0.2">
      <c r="A83" s="234">
        <v>50</v>
      </c>
      <c r="B83" s="418" t="s">
        <v>298</v>
      </c>
      <c r="C83" s="425">
        <v>23568</v>
      </c>
      <c r="D83" s="425">
        <v>23568</v>
      </c>
      <c r="E83" s="251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</row>
    <row r="84" spans="1:24" ht="24.75" customHeight="1" x14ac:dyDescent="0.2">
      <c r="A84" s="234">
        <v>51</v>
      </c>
      <c r="B84" s="419" t="s">
        <v>299</v>
      </c>
      <c r="C84" s="425">
        <v>713914</v>
      </c>
      <c r="D84" s="250">
        <v>718062</v>
      </c>
      <c r="E84" s="251"/>
      <c r="F84" s="251"/>
      <c r="G84" s="251"/>
      <c r="H84" s="251"/>
      <c r="I84" s="251"/>
      <c r="J84" s="251"/>
      <c r="K84" s="251"/>
      <c r="L84" s="251"/>
      <c r="M84" s="251"/>
      <c r="N84" s="251"/>
      <c r="O84" s="251"/>
      <c r="P84" s="251"/>
      <c r="Q84" s="251"/>
      <c r="R84" s="251"/>
      <c r="S84" s="251"/>
      <c r="T84" s="251"/>
      <c r="U84" s="251"/>
      <c r="V84" s="251"/>
      <c r="W84" s="251"/>
      <c r="X84" s="251"/>
    </row>
    <row r="85" spans="1:24" ht="24.75" customHeight="1" x14ac:dyDescent="0.2">
      <c r="A85" s="234">
        <v>52</v>
      </c>
      <c r="B85" s="419" t="s">
        <v>391</v>
      </c>
      <c r="C85" s="425">
        <v>2600</v>
      </c>
      <c r="D85" s="425">
        <v>2600</v>
      </c>
      <c r="E85" s="251"/>
      <c r="F85" s="251"/>
      <c r="G85" s="251"/>
      <c r="H85" s="251"/>
      <c r="I85" s="251"/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</row>
    <row r="86" spans="1:24" ht="24.75" customHeight="1" x14ac:dyDescent="0.2">
      <c r="A86" s="234">
        <v>53</v>
      </c>
      <c r="B86" s="420" t="s">
        <v>510</v>
      </c>
      <c r="C86" s="421">
        <f>C83+C84+C85</f>
        <v>740082</v>
      </c>
      <c r="D86" s="421">
        <f>D83+D84+D85+D82</f>
        <v>844230</v>
      </c>
      <c r="E86" s="251"/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51"/>
      <c r="V86" s="251"/>
      <c r="W86" s="251"/>
      <c r="X86" s="251"/>
    </row>
    <row r="87" spans="1:24" ht="12.75" customHeight="1" x14ac:dyDescent="0.2">
      <c r="A87" s="234">
        <v>54</v>
      </c>
      <c r="B87" s="275" t="s">
        <v>511</v>
      </c>
      <c r="C87" s="276">
        <f>C81+C86</f>
        <v>4487051</v>
      </c>
      <c r="D87" s="276">
        <f>D81+D86</f>
        <v>4643325</v>
      </c>
      <c r="E87" s="277"/>
      <c r="F87" s="277"/>
      <c r="G87" s="277"/>
      <c r="H87" s="277"/>
      <c r="I87" s="277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277"/>
      <c r="X87" s="277"/>
    </row>
    <row r="88" spans="1:24" x14ac:dyDescent="0.2">
      <c r="B88" s="278"/>
      <c r="C88" s="278"/>
      <c r="D88" s="278"/>
      <c r="E88" s="278"/>
      <c r="F88" s="278"/>
      <c r="G88" s="278"/>
      <c r="H88" s="278"/>
      <c r="I88" s="278"/>
      <c r="J88" s="278"/>
      <c r="K88" s="278"/>
      <c r="L88" s="278"/>
      <c r="M88" s="278"/>
      <c r="N88" s="278"/>
      <c r="O88" s="278"/>
      <c r="P88" s="278"/>
      <c r="Q88" s="278"/>
      <c r="R88" s="278"/>
      <c r="S88" s="278"/>
      <c r="T88" s="278"/>
      <c r="U88" s="278"/>
      <c r="V88" s="278"/>
      <c r="W88" s="278"/>
      <c r="X88" s="278"/>
    </row>
    <row r="89" spans="1:24" x14ac:dyDescent="0.2">
      <c r="B89" s="278"/>
      <c r="C89" s="279"/>
      <c r="D89" s="280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</row>
    <row r="90" spans="1:24" x14ac:dyDescent="0.2">
      <c r="B90" s="278"/>
      <c r="C90" s="280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</row>
  </sheetData>
  <mergeCells count="3">
    <mergeCell ref="A1:B1"/>
    <mergeCell ref="A2:B2"/>
    <mergeCell ref="AB7:AE7"/>
  </mergeCells>
  <phoneticPr fontId="0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70" fitToHeight="0" orientation="portrait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15" zoomScaleNormal="100" workbookViewId="0">
      <selection activeCell="K27" sqref="K27"/>
    </sheetView>
  </sheetViews>
  <sheetFormatPr defaultRowHeight="15" x14ac:dyDescent="0.25"/>
  <cols>
    <col min="1" max="1" width="9.140625" style="281" customWidth="1"/>
    <col min="2" max="2" width="33.5703125" style="281" customWidth="1"/>
    <col min="3" max="3" width="19" style="281" customWidth="1"/>
    <col min="4" max="4" width="19" style="459" customWidth="1"/>
    <col min="5" max="5" width="24.42578125" style="281" customWidth="1"/>
    <col min="6" max="6" width="17" style="281" customWidth="1"/>
    <col min="7" max="7" width="14.42578125" style="281" customWidth="1"/>
    <col min="8" max="16384" width="9.140625" style="281"/>
  </cols>
  <sheetData>
    <row r="1" spans="1:10" x14ac:dyDescent="0.25">
      <c r="C1" s="515" t="s">
        <v>463</v>
      </c>
    </row>
    <row r="2" spans="1:10" ht="16.5" thickBot="1" x14ac:dyDescent="0.3">
      <c r="A2" s="636" t="s">
        <v>339</v>
      </c>
      <c r="B2" s="636"/>
      <c r="C2" s="636"/>
      <c r="D2" s="636"/>
      <c r="E2" s="636"/>
      <c r="F2" s="636"/>
      <c r="G2" s="636"/>
      <c r="H2" s="282"/>
      <c r="I2" s="282"/>
      <c r="J2" s="282"/>
    </row>
    <row r="3" spans="1:10" ht="26.25" thickBot="1" x14ac:dyDescent="0.3">
      <c r="A3" s="351" t="s">
        <v>171</v>
      </c>
      <c r="B3" s="4" t="s">
        <v>172</v>
      </c>
      <c r="C3" s="352" t="s">
        <v>340</v>
      </c>
      <c r="D3" s="352" t="s">
        <v>454</v>
      </c>
      <c r="E3" s="352" t="s">
        <v>274</v>
      </c>
      <c r="F3" s="352" t="s">
        <v>173</v>
      </c>
      <c r="G3" s="353" t="s">
        <v>174</v>
      </c>
      <c r="H3" s="282"/>
      <c r="I3" s="282"/>
      <c r="J3" s="282"/>
    </row>
    <row r="4" spans="1:10" ht="15.75" thickBot="1" x14ac:dyDescent="0.3">
      <c r="A4" s="5"/>
      <c r="B4" s="6"/>
      <c r="C4" s="6"/>
      <c r="D4" s="6"/>
      <c r="E4" s="6"/>
      <c r="F4" s="6"/>
      <c r="G4" s="7" t="s">
        <v>175</v>
      </c>
      <c r="H4" s="282"/>
      <c r="I4" s="282"/>
      <c r="J4" s="282"/>
    </row>
    <row r="5" spans="1:10" ht="19.5" thickBot="1" x14ac:dyDescent="0.3">
      <c r="A5" s="354" t="s">
        <v>176</v>
      </c>
      <c r="B5" s="637" t="s">
        <v>177</v>
      </c>
      <c r="C5" s="637"/>
      <c r="D5" s="637"/>
      <c r="E5" s="637"/>
      <c r="F5" s="637"/>
      <c r="G5" s="638"/>
      <c r="H5" s="282"/>
      <c r="I5" s="282"/>
      <c r="J5" s="282"/>
    </row>
    <row r="6" spans="1:10" ht="90" customHeight="1" x14ac:dyDescent="0.25">
      <c r="A6" s="455">
        <v>1</v>
      </c>
      <c r="B6" s="456" t="s">
        <v>363</v>
      </c>
      <c r="C6" s="494">
        <v>42000</v>
      </c>
      <c r="D6" s="494">
        <v>44000</v>
      </c>
      <c r="E6" s="494">
        <v>42000</v>
      </c>
      <c r="F6" s="495" t="s">
        <v>502</v>
      </c>
      <c r="G6" s="336"/>
      <c r="H6" s="9"/>
      <c r="I6" s="10"/>
      <c r="J6" s="10"/>
    </row>
    <row r="7" spans="1:10" ht="90" customHeight="1" x14ac:dyDescent="0.25">
      <c r="A7" s="448">
        <v>2</v>
      </c>
      <c r="B7" s="447" t="s">
        <v>364</v>
      </c>
      <c r="C7" s="450">
        <v>45000</v>
      </c>
      <c r="D7" s="450">
        <v>45000</v>
      </c>
      <c r="E7" s="450">
        <v>45000</v>
      </c>
      <c r="F7" s="495" t="s">
        <v>389</v>
      </c>
      <c r="G7" s="344"/>
      <c r="H7" s="9"/>
      <c r="I7" s="10"/>
      <c r="J7" s="10"/>
    </row>
    <row r="8" spans="1:10" ht="90" customHeight="1" x14ac:dyDescent="0.25">
      <c r="A8" s="448">
        <v>3</v>
      </c>
      <c r="B8" s="447" t="s">
        <v>365</v>
      </c>
      <c r="C8" s="450">
        <v>1300</v>
      </c>
      <c r="D8" s="450">
        <v>1300</v>
      </c>
      <c r="E8" s="450">
        <v>1300</v>
      </c>
      <c r="F8" s="495" t="s">
        <v>388</v>
      </c>
      <c r="G8" s="344"/>
      <c r="H8" s="9"/>
      <c r="I8" s="10"/>
      <c r="J8" s="10"/>
    </row>
    <row r="9" spans="1:10" ht="90" customHeight="1" x14ac:dyDescent="0.25">
      <c r="A9" s="448">
        <v>4</v>
      </c>
      <c r="B9" s="447" t="s">
        <v>366</v>
      </c>
      <c r="C9" s="450">
        <v>10000</v>
      </c>
      <c r="D9" s="450">
        <v>10000</v>
      </c>
      <c r="E9" s="450">
        <v>10000</v>
      </c>
      <c r="F9" s="450"/>
      <c r="G9" s="344"/>
      <c r="H9" s="9"/>
      <c r="I9" s="10"/>
      <c r="J9" s="10"/>
    </row>
    <row r="10" spans="1:10" ht="90" customHeight="1" x14ac:dyDescent="0.25">
      <c r="A10" s="448">
        <v>5</v>
      </c>
      <c r="B10" s="449" t="s">
        <v>367</v>
      </c>
      <c r="C10" s="450">
        <v>770</v>
      </c>
      <c r="D10" s="450">
        <v>770</v>
      </c>
      <c r="E10" s="450">
        <v>770</v>
      </c>
      <c r="F10" s="495" t="s">
        <v>388</v>
      </c>
      <c r="G10" s="344"/>
      <c r="H10" s="9"/>
      <c r="I10" s="10"/>
      <c r="J10" s="10"/>
    </row>
    <row r="11" spans="1:10" ht="45.75" customHeight="1" thickBot="1" x14ac:dyDescent="0.3">
      <c r="A11" s="457">
        <v>6</v>
      </c>
      <c r="B11" s="458" t="s">
        <v>368</v>
      </c>
      <c r="C11" s="496">
        <v>4080</v>
      </c>
      <c r="D11" s="496">
        <v>4080</v>
      </c>
      <c r="E11" s="497">
        <v>4080</v>
      </c>
      <c r="F11" s="495" t="s">
        <v>388</v>
      </c>
      <c r="G11" s="337"/>
      <c r="I11" s="8"/>
      <c r="J11" s="8"/>
    </row>
    <row r="12" spans="1:10" ht="16.5" thickBot="1" x14ac:dyDescent="0.3">
      <c r="A12" s="355"/>
      <c r="B12" s="356" t="s">
        <v>178</v>
      </c>
      <c r="C12" s="357">
        <f>SUM(C6:C11)</f>
        <v>103150</v>
      </c>
      <c r="D12" s="357">
        <f>SUM(D6:D11)</f>
        <v>105150</v>
      </c>
      <c r="E12" s="357">
        <f>SUM(E6:E11)</f>
        <v>103150</v>
      </c>
      <c r="F12" s="357">
        <v>2000</v>
      </c>
      <c r="G12" s="358"/>
      <c r="H12" s="282"/>
      <c r="I12" s="282"/>
      <c r="J12" s="282"/>
    </row>
    <row r="13" spans="1:10" s="405" customFormat="1" ht="15.75" x14ac:dyDescent="0.25">
      <c r="A13" s="406"/>
      <c r="B13" s="407"/>
      <c r="C13" s="408"/>
      <c r="D13" s="408"/>
      <c r="E13" s="408"/>
      <c r="F13" s="408"/>
      <c r="G13" s="409"/>
      <c r="H13" s="404"/>
      <c r="I13" s="404"/>
      <c r="J13" s="404"/>
    </row>
    <row r="14" spans="1:10" s="405" customFormat="1" ht="15.75" x14ac:dyDescent="0.25">
      <c r="A14" s="410"/>
      <c r="B14" s="411"/>
      <c r="C14" s="412"/>
      <c r="D14" s="412"/>
      <c r="E14" s="412"/>
      <c r="F14" s="412"/>
      <c r="G14" s="413"/>
      <c r="H14" s="404"/>
      <c r="I14" s="404"/>
      <c r="J14" s="404"/>
    </row>
    <row r="15" spans="1:10" s="405" customFormat="1" ht="15.75" x14ac:dyDescent="0.25">
      <c r="A15" s="410"/>
      <c r="B15" s="411"/>
      <c r="C15" s="412"/>
      <c r="D15" s="412"/>
      <c r="E15" s="412"/>
      <c r="F15" s="412"/>
      <c r="G15" s="413"/>
      <c r="H15" s="404"/>
      <c r="I15" s="404"/>
      <c r="J15" s="404"/>
    </row>
    <row r="16" spans="1:10" ht="16.5" thickBot="1" x14ac:dyDescent="0.3">
      <c r="A16" s="414"/>
      <c r="B16" s="415"/>
      <c r="C16" s="416"/>
      <c r="D16" s="416"/>
      <c r="E16" s="416"/>
      <c r="F16" s="416"/>
      <c r="G16" s="417"/>
      <c r="H16" s="282"/>
      <c r="I16" s="282"/>
      <c r="J16" s="282"/>
    </row>
    <row r="17" spans="1:10" ht="26.25" thickBot="1" x14ac:dyDescent="0.35">
      <c r="A17" s="363" t="s">
        <v>171</v>
      </c>
      <c r="B17" s="364" t="s">
        <v>172</v>
      </c>
      <c r="C17" s="365" t="s">
        <v>340</v>
      </c>
      <c r="D17" s="352" t="s">
        <v>454</v>
      </c>
      <c r="E17" s="365" t="s">
        <v>274</v>
      </c>
      <c r="F17" s="365" t="s">
        <v>173</v>
      </c>
      <c r="G17" s="366" t="s">
        <v>174</v>
      </c>
      <c r="H17" s="3"/>
      <c r="I17" s="14"/>
      <c r="J17" s="14"/>
    </row>
    <row r="18" spans="1:10" ht="15.75" thickBot="1" x14ac:dyDescent="0.3">
      <c r="A18" s="338"/>
      <c r="B18" s="339"/>
      <c r="C18" s="339"/>
      <c r="D18" s="339"/>
      <c r="E18" s="339"/>
      <c r="F18" s="339"/>
      <c r="G18" s="340" t="s">
        <v>175</v>
      </c>
      <c r="H18" s="282"/>
      <c r="I18" s="282"/>
      <c r="J18" s="282"/>
    </row>
    <row r="19" spans="1:10" ht="18.75" thickBot="1" x14ac:dyDescent="0.3">
      <c r="A19" s="341" t="s">
        <v>179</v>
      </c>
      <c r="B19" s="633" t="s">
        <v>180</v>
      </c>
      <c r="C19" s="633"/>
      <c r="D19" s="633"/>
      <c r="E19" s="633"/>
      <c r="F19" s="633"/>
      <c r="G19" s="639"/>
      <c r="H19" s="282"/>
    </row>
    <row r="20" spans="1:10" ht="26.25" thickBot="1" x14ac:dyDescent="0.35">
      <c r="A20" s="330">
        <v>1</v>
      </c>
      <c r="B20" s="343" t="s">
        <v>248</v>
      </c>
      <c r="C20" s="440">
        <v>3200</v>
      </c>
      <c r="D20" s="440">
        <v>3200</v>
      </c>
      <c r="E20" s="333">
        <v>3200</v>
      </c>
      <c r="F20" s="333"/>
      <c r="G20" s="335"/>
      <c r="H20" s="15"/>
    </row>
    <row r="21" spans="1:10" ht="32.25" customHeight="1" thickBot="1" x14ac:dyDescent="0.3">
      <c r="A21" s="362"/>
      <c r="B21" s="356" t="s">
        <v>178</v>
      </c>
      <c r="C21" s="357">
        <f>C20</f>
        <v>3200</v>
      </c>
      <c r="D21" s="357">
        <f>D20</f>
        <v>3200</v>
      </c>
      <c r="E21" s="357">
        <f>E20</f>
        <v>3200</v>
      </c>
      <c r="F21" s="357">
        <f>F20</f>
        <v>0</v>
      </c>
      <c r="G21" s="358"/>
      <c r="H21" s="282"/>
    </row>
    <row r="22" spans="1:10" ht="32.25" customHeight="1" thickBot="1" x14ac:dyDescent="0.35">
      <c r="A22" s="363" t="s">
        <v>171</v>
      </c>
      <c r="B22" s="364" t="s">
        <v>172</v>
      </c>
      <c r="C22" s="365" t="s">
        <v>340</v>
      </c>
      <c r="D22" s="365"/>
      <c r="E22" s="365" t="s">
        <v>274</v>
      </c>
      <c r="F22" s="365" t="s">
        <v>173</v>
      </c>
      <c r="G22" s="366" t="s">
        <v>174</v>
      </c>
      <c r="H22" s="3"/>
    </row>
    <row r="23" spans="1:10" ht="15.75" thickBot="1" x14ac:dyDescent="0.3">
      <c r="A23" s="345"/>
      <c r="B23" s="346"/>
      <c r="C23" s="346"/>
      <c r="D23" s="346"/>
      <c r="E23" s="346"/>
      <c r="F23" s="346"/>
      <c r="G23" s="340" t="s">
        <v>175</v>
      </c>
      <c r="H23" s="282"/>
    </row>
    <row r="24" spans="1:10" ht="18.75" thickBot="1" x14ac:dyDescent="0.3">
      <c r="A24" s="341" t="s">
        <v>181</v>
      </c>
      <c r="B24" s="633" t="s">
        <v>182</v>
      </c>
      <c r="C24" s="634"/>
      <c r="D24" s="634"/>
      <c r="E24" s="634"/>
      <c r="F24" s="634"/>
      <c r="G24" s="635"/>
      <c r="H24" s="282"/>
    </row>
    <row r="25" spans="1:10" ht="25.5" x14ac:dyDescent="0.3">
      <c r="A25" s="347">
        <v>1</v>
      </c>
      <c r="B25" s="493" t="s">
        <v>249</v>
      </c>
      <c r="C25" s="348">
        <v>3000</v>
      </c>
      <c r="D25" s="348">
        <v>3787</v>
      </c>
      <c r="E25" s="348">
        <v>3787</v>
      </c>
      <c r="F25" s="348">
        <v>0</v>
      </c>
      <c r="G25" s="335"/>
      <c r="H25" s="16"/>
    </row>
    <row r="26" spans="1:10" ht="16.5" x14ac:dyDescent="0.3">
      <c r="A26" s="347">
        <v>2</v>
      </c>
      <c r="B26" s="331" t="s">
        <v>184</v>
      </c>
      <c r="C26" s="440">
        <v>120</v>
      </c>
      <c r="D26" s="440">
        <v>120</v>
      </c>
      <c r="E26" s="440">
        <v>120</v>
      </c>
      <c r="F26" s="333"/>
      <c r="G26" s="335"/>
      <c r="H26" s="16"/>
      <c r="I26" s="282"/>
      <c r="J26" s="282"/>
    </row>
    <row r="27" spans="1:10" ht="51" x14ac:dyDescent="0.3">
      <c r="A27" s="347">
        <v>3</v>
      </c>
      <c r="B27" s="451" t="s">
        <v>369</v>
      </c>
      <c r="C27" s="440">
        <v>596977</v>
      </c>
      <c r="D27" s="440">
        <v>596977</v>
      </c>
      <c r="E27" s="440"/>
      <c r="F27" s="333">
        <v>596977</v>
      </c>
      <c r="G27" s="342" t="s">
        <v>370</v>
      </c>
      <c r="H27" s="16"/>
      <c r="I27" s="282"/>
      <c r="J27" s="282"/>
    </row>
    <row r="28" spans="1:10" ht="16.5" x14ac:dyDescent="0.3">
      <c r="A28" s="347">
        <v>4</v>
      </c>
      <c r="B28" s="451" t="s">
        <v>371</v>
      </c>
      <c r="C28" s="453">
        <v>198411</v>
      </c>
      <c r="D28" s="453">
        <v>198411</v>
      </c>
      <c r="E28" s="440"/>
      <c r="F28" s="333">
        <v>198411</v>
      </c>
      <c r="G28" s="342" t="s">
        <v>317</v>
      </c>
      <c r="H28" s="16"/>
      <c r="I28" s="282"/>
      <c r="J28" s="282"/>
    </row>
    <row r="29" spans="1:10" ht="30" x14ac:dyDescent="0.3">
      <c r="A29" s="347">
        <v>5</v>
      </c>
      <c r="B29" s="451" t="s">
        <v>373</v>
      </c>
      <c r="C29" s="453">
        <v>76639</v>
      </c>
      <c r="D29" s="453">
        <v>76639</v>
      </c>
      <c r="E29" s="440"/>
      <c r="F29" s="333">
        <v>76639</v>
      </c>
      <c r="G29" s="342" t="s">
        <v>384</v>
      </c>
      <c r="H29" s="16"/>
      <c r="I29" s="282"/>
      <c r="J29" s="282"/>
    </row>
    <row r="30" spans="1:10" ht="16.5" x14ac:dyDescent="0.3">
      <c r="A30" s="347">
        <v>6</v>
      </c>
      <c r="B30" s="451" t="s">
        <v>374</v>
      </c>
      <c r="C30" s="453">
        <v>79637</v>
      </c>
      <c r="D30" s="453">
        <v>79637</v>
      </c>
      <c r="E30" s="440"/>
      <c r="F30" s="333">
        <v>79637</v>
      </c>
      <c r="G30" s="342" t="s">
        <v>385</v>
      </c>
      <c r="H30" s="16"/>
      <c r="I30" s="282"/>
      <c r="J30" s="282"/>
    </row>
    <row r="31" spans="1:10" ht="30" x14ac:dyDescent="0.3">
      <c r="A31" s="347">
        <v>7</v>
      </c>
      <c r="B31" s="451" t="s">
        <v>372</v>
      </c>
      <c r="C31" s="440">
        <v>721475</v>
      </c>
      <c r="D31" s="440">
        <v>721475</v>
      </c>
      <c r="E31" s="440">
        <v>5000</v>
      </c>
      <c r="F31" s="333">
        <v>716475</v>
      </c>
      <c r="G31" s="342" t="s">
        <v>318</v>
      </c>
      <c r="H31" s="16"/>
      <c r="I31" s="282"/>
      <c r="J31" s="282"/>
    </row>
    <row r="32" spans="1:10" ht="30" x14ac:dyDescent="0.3">
      <c r="A32" s="347">
        <v>8</v>
      </c>
      <c r="B32" s="451" t="s">
        <v>375</v>
      </c>
      <c r="C32" s="440">
        <v>272738</v>
      </c>
      <c r="D32" s="440">
        <v>272738</v>
      </c>
      <c r="E32" s="440"/>
      <c r="F32" s="333">
        <v>272738</v>
      </c>
      <c r="G32" s="342" t="s">
        <v>383</v>
      </c>
      <c r="H32" s="16"/>
      <c r="I32" s="282"/>
      <c r="J32" s="282"/>
    </row>
    <row r="33" spans="1:10" ht="30" x14ac:dyDescent="0.3">
      <c r="A33" s="347">
        <v>9</v>
      </c>
      <c r="B33" s="451" t="s">
        <v>376</v>
      </c>
      <c r="C33" s="440">
        <v>39652</v>
      </c>
      <c r="D33" s="440">
        <v>39652</v>
      </c>
      <c r="E33" s="440"/>
      <c r="F33" s="333">
        <v>39652</v>
      </c>
      <c r="G33" s="342" t="s">
        <v>291</v>
      </c>
      <c r="H33" s="16"/>
      <c r="I33" s="282"/>
      <c r="J33" s="282"/>
    </row>
    <row r="34" spans="1:10" ht="30" x14ac:dyDescent="0.3">
      <c r="A34" s="347">
        <v>10</v>
      </c>
      <c r="B34" s="451" t="s">
        <v>377</v>
      </c>
      <c r="C34" s="440">
        <v>399750</v>
      </c>
      <c r="D34" s="440">
        <v>399750</v>
      </c>
      <c r="E34" s="440"/>
      <c r="F34" s="333">
        <v>399750</v>
      </c>
      <c r="G34" s="342" t="s">
        <v>320</v>
      </c>
      <c r="H34" s="16"/>
      <c r="I34" s="282"/>
      <c r="J34" s="282"/>
    </row>
    <row r="35" spans="1:10" ht="30" x14ac:dyDescent="0.3">
      <c r="A35" s="347">
        <v>11</v>
      </c>
      <c r="B35" s="451" t="s">
        <v>378</v>
      </c>
      <c r="C35" s="440">
        <v>52484</v>
      </c>
      <c r="D35" s="440">
        <v>52484</v>
      </c>
      <c r="E35" s="440"/>
      <c r="F35" s="333">
        <v>52484</v>
      </c>
      <c r="G35" s="342" t="s">
        <v>382</v>
      </c>
      <c r="H35" s="16"/>
      <c r="I35" s="282"/>
      <c r="J35" s="282"/>
    </row>
    <row r="36" spans="1:10" ht="30" x14ac:dyDescent="0.3">
      <c r="A36" s="347">
        <v>12</v>
      </c>
      <c r="B36" s="451" t="s">
        <v>379</v>
      </c>
      <c r="C36" s="440">
        <v>36101</v>
      </c>
      <c r="D36" s="440">
        <v>36101</v>
      </c>
      <c r="E36" s="440">
        <v>36074</v>
      </c>
      <c r="F36" s="333">
        <v>27</v>
      </c>
      <c r="G36" s="342" t="s">
        <v>321</v>
      </c>
      <c r="H36" s="16"/>
      <c r="I36" s="282"/>
      <c r="J36" s="282"/>
    </row>
    <row r="37" spans="1:10" ht="16.5" x14ac:dyDescent="0.3">
      <c r="A37" s="347">
        <v>13</v>
      </c>
      <c r="B37" s="452" t="s">
        <v>380</v>
      </c>
      <c r="C37" s="440">
        <v>9000</v>
      </c>
      <c r="D37" s="440">
        <v>9000</v>
      </c>
      <c r="E37" s="440"/>
      <c r="F37" s="333">
        <v>9000</v>
      </c>
      <c r="G37" s="342" t="s">
        <v>381</v>
      </c>
      <c r="H37" s="16"/>
      <c r="I37" s="282"/>
      <c r="J37" s="282"/>
    </row>
    <row r="38" spans="1:10" ht="16.5" x14ac:dyDescent="0.3">
      <c r="A38" s="347">
        <v>14</v>
      </c>
      <c r="B38" s="452" t="s">
        <v>297</v>
      </c>
      <c r="C38" s="440">
        <v>5000</v>
      </c>
      <c r="D38" s="440">
        <v>5000</v>
      </c>
      <c r="E38" s="440">
        <v>5000</v>
      </c>
      <c r="F38" s="333"/>
      <c r="G38" s="342"/>
      <c r="H38" s="16"/>
      <c r="I38" s="282"/>
      <c r="J38" s="282"/>
    </row>
    <row r="39" spans="1:10" ht="16.5" x14ac:dyDescent="0.3">
      <c r="A39" s="347">
        <v>15</v>
      </c>
      <c r="B39" s="492" t="s">
        <v>293</v>
      </c>
      <c r="C39" s="440">
        <v>30000</v>
      </c>
      <c r="D39" s="440">
        <v>30000</v>
      </c>
      <c r="E39" s="440">
        <v>30000</v>
      </c>
      <c r="F39" s="333"/>
      <c r="G39" s="342"/>
      <c r="H39" s="16"/>
      <c r="I39" s="282"/>
      <c r="J39" s="282"/>
    </row>
    <row r="40" spans="1:10" ht="16.5" x14ac:dyDescent="0.3">
      <c r="A40" s="332"/>
      <c r="B40" s="403" t="s">
        <v>296</v>
      </c>
      <c r="C40" s="446"/>
      <c r="D40" s="446"/>
      <c r="E40" s="446"/>
      <c r="F40" s="454"/>
      <c r="G40" s="340"/>
      <c r="H40" s="16"/>
      <c r="I40" s="282"/>
      <c r="J40" s="282"/>
    </row>
    <row r="41" spans="1:10" ht="16.5" x14ac:dyDescent="0.3">
      <c r="A41" s="332"/>
      <c r="B41" s="403" t="s">
        <v>295</v>
      </c>
      <c r="C41" s="399"/>
      <c r="D41" s="399"/>
      <c r="E41" s="399"/>
      <c r="F41" s="400"/>
      <c r="G41" s="340"/>
      <c r="H41" s="16"/>
      <c r="I41" s="282"/>
      <c r="J41" s="282"/>
    </row>
    <row r="42" spans="1:10" ht="51" x14ac:dyDescent="0.3">
      <c r="A42" s="332"/>
      <c r="B42" s="403" t="s">
        <v>294</v>
      </c>
      <c r="C42" s="446">
        <v>5771</v>
      </c>
      <c r="D42" s="446">
        <v>5771</v>
      </c>
      <c r="E42" s="399"/>
      <c r="F42" s="400"/>
      <c r="G42" s="340"/>
      <c r="H42" s="16"/>
      <c r="I42" s="282"/>
      <c r="J42" s="282"/>
    </row>
    <row r="43" spans="1:10" ht="16.5" x14ac:dyDescent="0.3">
      <c r="A43" s="332"/>
      <c r="B43" s="331" t="s">
        <v>449</v>
      </c>
      <c r="C43" s="446"/>
      <c r="D43" s="446"/>
      <c r="E43" s="399"/>
      <c r="F43" s="400"/>
      <c r="G43" s="340"/>
      <c r="H43" s="16"/>
      <c r="I43" s="282"/>
      <c r="J43" s="282"/>
    </row>
    <row r="44" spans="1:10" ht="16.5" x14ac:dyDescent="0.3">
      <c r="A44" s="332"/>
      <c r="B44" s="403" t="s">
        <v>323</v>
      </c>
      <c r="C44" s="446"/>
      <c r="D44" s="446"/>
      <c r="E44" s="399"/>
      <c r="F44" s="400"/>
      <c r="G44" s="340"/>
      <c r="H44" s="16"/>
      <c r="I44" s="282"/>
      <c r="J44" s="282"/>
    </row>
    <row r="45" spans="1:10" ht="25.5" x14ac:dyDescent="0.3">
      <c r="A45" s="332"/>
      <c r="B45" s="403" t="s">
        <v>451</v>
      </c>
      <c r="C45" s="446"/>
      <c r="D45" s="446"/>
      <c r="E45" s="399"/>
      <c r="F45" s="400"/>
      <c r="G45" s="340"/>
      <c r="H45" s="16"/>
      <c r="I45" s="282"/>
      <c r="J45" s="282"/>
    </row>
    <row r="46" spans="1:10" s="459" customFormat="1" ht="16.5" x14ac:dyDescent="0.3">
      <c r="A46" s="332"/>
      <c r="B46" s="403" t="s">
        <v>390</v>
      </c>
      <c r="C46" s="446">
        <v>1207</v>
      </c>
      <c r="D46" s="446">
        <v>1207</v>
      </c>
      <c r="E46" s="399"/>
      <c r="F46" s="400"/>
      <c r="G46" s="340"/>
      <c r="H46" s="16"/>
      <c r="I46" s="282"/>
      <c r="J46" s="282"/>
    </row>
    <row r="47" spans="1:10" s="459" customFormat="1" ht="16.5" x14ac:dyDescent="0.3">
      <c r="A47" s="332"/>
      <c r="B47" s="403" t="s">
        <v>392</v>
      </c>
      <c r="C47" s="446"/>
      <c r="D47" s="446"/>
      <c r="E47" s="399"/>
      <c r="F47" s="400"/>
      <c r="G47" s="340"/>
      <c r="H47" s="16"/>
      <c r="I47" s="282"/>
      <c r="J47" s="282"/>
    </row>
    <row r="48" spans="1:10" s="459" customFormat="1" ht="16.5" x14ac:dyDescent="0.3">
      <c r="A48" s="332"/>
      <c r="B48" s="403" t="s">
        <v>434</v>
      </c>
      <c r="C48" s="446">
        <v>1040</v>
      </c>
      <c r="D48" s="446">
        <v>1040</v>
      </c>
      <c r="E48" s="399"/>
      <c r="F48" s="400"/>
      <c r="G48" s="340"/>
      <c r="H48" s="16"/>
      <c r="I48" s="282"/>
      <c r="J48" s="282"/>
    </row>
    <row r="49" spans="1:10" s="459" customFormat="1" ht="17.25" thickBot="1" x14ac:dyDescent="0.35">
      <c r="A49" s="332"/>
      <c r="B49" s="548" t="s">
        <v>503</v>
      </c>
      <c r="C49" s="446"/>
      <c r="D49" s="446">
        <v>2500</v>
      </c>
      <c r="E49" s="399"/>
      <c r="F49" s="400"/>
      <c r="G49" s="340"/>
      <c r="H49" s="16"/>
      <c r="I49" s="282"/>
      <c r="J49" s="282"/>
    </row>
    <row r="50" spans="1:10" ht="17.25" thickBot="1" x14ac:dyDescent="0.3">
      <c r="A50" s="359"/>
      <c r="B50" s="437" t="s">
        <v>178</v>
      </c>
      <c r="C50" s="360">
        <f>SUM(C25:C39)</f>
        <v>2520984</v>
      </c>
      <c r="D50" s="360">
        <f>SUM(D25:D39)</f>
        <v>2521771</v>
      </c>
      <c r="E50" s="360">
        <f>SUM(E25:E39)</f>
        <v>79981</v>
      </c>
      <c r="F50" s="360">
        <f>SUM(F25:F39)</f>
        <v>2441790</v>
      </c>
      <c r="G50" s="361"/>
      <c r="H50" s="20"/>
      <c r="I50" s="21"/>
      <c r="J50" s="21"/>
    </row>
    <row r="51" spans="1:10" x14ac:dyDescent="0.25">
      <c r="A51" s="282"/>
      <c r="B51" s="282"/>
      <c r="C51" s="283"/>
      <c r="D51" s="283"/>
      <c r="E51" s="282"/>
      <c r="F51" s="282"/>
      <c r="G51" s="282"/>
      <c r="H51" s="282"/>
      <c r="I51" s="282"/>
      <c r="J51" s="282"/>
    </row>
    <row r="52" spans="1:10" x14ac:dyDescent="0.25">
      <c r="A52" s="282"/>
      <c r="B52" s="282"/>
      <c r="C52" s="282"/>
      <c r="D52" s="282"/>
      <c r="E52" s="282"/>
      <c r="F52" s="282"/>
      <c r="G52" s="282"/>
      <c r="H52" s="282"/>
      <c r="I52" s="282"/>
      <c r="J52" s="282"/>
    </row>
    <row r="53" spans="1:10" x14ac:dyDescent="0.25">
      <c r="A53" s="282"/>
      <c r="B53" s="282"/>
      <c r="C53" s="283"/>
      <c r="D53" s="283"/>
      <c r="E53" s="283"/>
      <c r="F53" s="283"/>
      <c r="G53" s="282"/>
      <c r="H53" s="282"/>
      <c r="I53" s="282"/>
      <c r="J53" s="282"/>
    </row>
    <row r="54" spans="1:10" x14ac:dyDescent="0.25">
      <c r="C54" s="397"/>
      <c r="D54" s="397"/>
      <c r="E54" s="397"/>
      <c r="F54" s="397"/>
    </row>
    <row r="55" spans="1:10" x14ac:dyDescent="0.25">
      <c r="C55" s="401"/>
      <c r="D55" s="401"/>
      <c r="E55" s="401"/>
      <c r="F55" s="401"/>
    </row>
    <row r="57" spans="1:10" x14ac:dyDescent="0.25">
      <c r="C57" s="397"/>
      <c r="D57" s="397"/>
    </row>
  </sheetData>
  <mergeCells count="4">
    <mergeCell ref="B24:G24"/>
    <mergeCell ref="A2:G2"/>
    <mergeCell ref="B5:G5"/>
    <mergeCell ref="B19:G19"/>
  </mergeCells>
  <phoneticPr fontId="0" type="noConversion"/>
  <pageMargins left="0.7" right="0.7" top="0.75" bottom="0.75" header="0.3" footer="0.3"/>
  <pageSetup paperSize="9" scale="65" orientation="portrait" r:id="rId1"/>
  <rowBreaks count="1" manualBreakCount="1">
    <brk id="2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8"/>
  <sheetViews>
    <sheetView zoomScaleNormal="100" workbookViewId="0">
      <selection activeCell="F15" sqref="F15"/>
    </sheetView>
  </sheetViews>
  <sheetFormatPr defaultRowHeight="16.5" x14ac:dyDescent="0.3"/>
  <cols>
    <col min="1" max="1" width="4.7109375" style="1" customWidth="1"/>
    <col min="2" max="2" width="35.7109375" style="1" customWidth="1"/>
    <col min="3" max="3" width="12.7109375" style="1" customWidth="1"/>
    <col min="4" max="4" width="15.42578125" style="1" customWidth="1"/>
    <col min="5" max="5" width="16.7109375" style="1" customWidth="1"/>
    <col min="6" max="6" width="12.7109375" style="1" customWidth="1"/>
    <col min="7" max="7" width="17.7109375" style="1" customWidth="1"/>
    <col min="8" max="8" width="9.140625" style="3" customWidth="1"/>
    <col min="9" max="16384" width="9.140625" style="1"/>
  </cols>
  <sheetData>
    <row r="1" spans="1:10" ht="19.5" customHeight="1" x14ac:dyDescent="0.3">
      <c r="A1" s="640" t="s">
        <v>464</v>
      </c>
      <c r="B1" s="640"/>
      <c r="C1" s="640"/>
      <c r="D1" s="640"/>
      <c r="E1" s="640"/>
      <c r="F1" s="640"/>
      <c r="G1" s="640"/>
    </row>
    <row r="2" spans="1:10" ht="21.75" customHeight="1" x14ac:dyDescent="0.3">
      <c r="A2" s="636" t="s">
        <v>341</v>
      </c>
      <c r="B2" s="636"/>
      <c r="C2" s="636"/>
      <c r="D2" s="636"/>
      <c r="E2" s="636"/>
      <c r="F2" s="636"/>
      <c r="G2" s="636"/>
    </row>
    <row r="3" spans="1:10" ht="12" customHeight="1" thickBot="1" x14ac:dyDescent="0.35">
      <c r="A3" s="641"/>
      <c r="B3" s="641"/>
      <c r="C3" s="641"/>
      <c r="D3" s="641"/>
      <c r="E3" s="641"/>
      <c r="F3" s="641"/>
      <c r="G3" s="641"/>
    </row>
    <row r="4" spans="1:10" s="14" customFormat="1" ht="45" customHeight="1" thickBot="1" x14ac:dyDescent="0.35">
      <c r="A4" s="12" t="s">
        <v>171</v>
      </c>
      <c r="B4" s="13" t="s">
        <v>172</v>
      </c>
      <c r="C4" s="352" t="s">
        <v>340</v>
      </c>
      <c r="D4" s="352" t="s">
        <v>454</v>
      </c>
      <c r="E4" s="352" t="s">
        <v>274</v>
      </c>
      <c r="F4" s="352" t="s">
        <v>173</v>
      </c>
      <c r="G4" s="353" t="s">
        <v>174</v>
      </c>
      <c r="H4" s="3"/>
    </row>
    <row r="5" spans="1:10" ht="15" customHeight="1" thickBot="1" x14ac:dyDescent="0.35">
      <c r="A5" s="309"/>
      <c r="B5" s="310"/>
      <c r="C5" s="310"/>
      <c r="D5" s="310"/>
      <c r="E5" s="310"/>
      <c r="F5" s="310"/>
      <c r="G5" s="7" t="s">
        <v>175</v>
      </c>
    </row>
    <row r="6" spans="1:10" ht="30" customHeight="1" thickBot="1" x14ac:dyDescent="0.35">
      <c r="A6" s="354" t="s">
        <v>273</v>
      </c>
      <c r="B6" s="642" t="s">
        <v>185</v>
      </c>
      <c r="C6" s="642"/>
      <c r="D6" s="642"/>
      <c r="E6" s="642"/>
      <c r="F6" s="642"/>
      <c r="G6" s="643"/>
    </row>
    <row r="7" spans="1:10" ht="54" customHeight="1" x14ac:dyDescent="0.3">
      <c r="A7" s="334">
        <v>2</v>
      </c>
      <c r="B7" s="398" t="s">
        <v>314</v>
      </c>
      <c r="C7" s="498">
        <v>60000</v>
      </c>
      <c r="D7" s="498">
        <v>60000</v>
      </c>
      <c r="E7" s="498"/>
      <c r="F7" s="498">
        <v>60000</v>
      </c>
      <c r="G7" s="342" t="s">
        <v>319</v>
      </c>
    </row>
    <row r="8" spans="1:10" ht="40.5" customHeight="1" thickBot="1" x14ac:dyDescent="0.35">
      <c r="A8" s="334">
        <v>3</v>
      </c>
      <c r="B8" s="398" t="s">
        <v>292</v>
      </c>
      <c r="C8" s="498">
        <v>18206</v>
      </c>
      <c r="D8" s="498">
        <v>18206</v>
      </c>
      <c r="E8" s="498">
        <v>18206</v>
      </c>
      <c r="F8" s="495" t="s">
        <v>388</v>
      </c>
      <c r="G8" s="17"/>
    </row>
    <row r="9" spans="1:10" s="8" customFormat="1" ht="20.100000000000001" customHeight="1" thickBot="1" x14ac:dyDescent="0.25">
      <c r="A9" s="311"/>
      <c r="B9" s="18" t="s">
        <v>178</v>
      </c>
      <c r="C9" s="19">
        <f>SUM(C7:C8)</f>
        <v>78206</v>
      </c>
      <c r="D9" s="19">
        <f>SUM(D7:D8)</f>
        <v>78206</v>
      </c>
      <c r="E9" s="19">
        <f>SUM(E7:E8)</f>
        <v>18206</v>
      </c>
      <c r="F9" s="19">
        <f>SUM(F7:F8)</f>
        <v>60000</v>
      </c>
      <c r="G9" s="312"/>
      <c r="H9" s="11"/>
      <c r="J9" s="313"/>
    </row>
    <row r="10" spans="1:10" x14ac:dyDescent="0.3">
      <c r="A10" s="314"/>
      <c r="J10" s="313"/>
    </row>
    <row r="11" spans="1:10" x14ac:dyDescent="0.3">
      <c r="A11" s="314"/>
      <c r="C11" s="315"/>
      <c r="D11" s="315"/>
      <c r="J11" s="313"/>
    </row>
    <row r="12" spans="1:10" x14ac:dyDescent="0.3">
      <c r="B12" s="316"/>
      <c r="F12" s="317"/>
    </row>
    <row r="13" spans="1:10" x14ac:dyDescent="0.3">
      <c r="A13" s="314"/>
      <c r="B13" s="318"/>
      <c r="C13" s="319"/>
      <c r="D13" s="319"/>
      <c r="E13" s="319"/>
      <c r="F13" s="319"/>
      <c r="G13" s="320"/>
      <c r="J13" s="313"/>
    </row>
    <row r="14" spans="1:10" ht="15" customHeight="1" x14ac:dyDescent="0.3">
      <c r="A14" s="314"/>
      <c r="B14" s="321"/>
      <c r="C14" s="322"/>
      <c r="D14" s="322"/>
      <c r="E14" s="322"/>
      <c r="F14" s="322"/>
      <c r="G14" s="320"/>
    </row>
    <row r="15" spans="1:10" ht="15" customHeight="1" x14ac:dyDescent="0.3">
      <c r="A15" s="314"/>
      <c r="B15" s="2"/>
      <c r="C15" s="322"/>
      <c r="D15" s="322"/>
      <c r="E15" s="322"/>
      <c r="F15" s="323"/>
      <c r="G15" s="320"/>
    </row>
    <row r="16" spans="1:10" x14ac:dyDescent="0.3">
      <c r="A16" s="314"/>
      <c r="B16" s="321"/>
      <c r="C16" s="322"/>
      <c r="D16" s="322"/>
      <c r="E16" s="322"/>
      <c r="F16" s="322"/>
      <c r="G16" s="320"/>
    </row>
    <row r="17" spans="1:11" x14ac:dyDescent="0.3">
      <c r="A17" s="314"/>
      <c r="B17" s="2"/>
      <c r="C17" s="2"/>
      <c r="D17" s="2"/>
      <c r="E17" s="2"/>
      <c r="F17" s="2"/>
      <c r="G17" s="324"/>
    </row>
    <row r="18" spans="1:11" x14ac:dyDescent="0.3">
      <c r="A18" s="314"/>
      <c r="B18" s="325"/>
      <c r="C18" s="2"/>
      <c r="D18" s="2"/>
      <c r="E18" s="2"/>
      <c r="F18" s="326"/>
      <c r="G18" s="2"/>
    </row>
    <row r="19" spans="1:11" x14ac:dyDescent="0.3">
      <c r="A19" s="314"/>
      <c r="B19" s="2"/>
      <c r="C19" s="325"/>
      <c r="D19" s="325"/>
      <c r="E19" s="2"/>
      <c r="F19" s="327"/>
      <c r="G19" s="2"/>
    </row>
    <row r="20" spans="1:11" s="3" customFormat="1" x14ac:dyDescent="0.3">
      <c r="A20" s="314"/>
      <c r="B20" s="321"/>
      <c r="C20" s="328"/>
      <c r="D20" s="328"/>
      <c r="E20" s="322"/>
      <c r="F20" s="322"/>
      <c r="G20" s="322"/>
      <c r="I20" s="1"/>
      <c r="J20" s="1"/>
      <c r="K20" s="1"/>
    </row>
    <row r="21" spans="1:11" s="3" customFormat="1" x14ac:dyDescent="0.3">
      <c r="A21" s="314"/>
      <c r="B21" s="2"/>
      <c r="C21" s="2"/>
      <c r="D21" s="2"/>
      <c r="E21" s="2"/>
      <c r="F21" s="2"/>
      <c r="G21" s="2"/>
      <c r="I21" s="1"/>
      <c r="J21" s="1"/>
      <c r="K21" s="1"/>
    </row>
    <row r="22" spans="1:11" s="3" customFormat="1" x14ac:dyDescent="0.3">
      <c r="A22" s="314"/>
      <c r="B22" s="321"/>
      <c r="C22" s="322"/>
      <c r="D22" s="322"/>
      <c r="E22" s="322"/>
      <c r="F22" s="322"/>
      <c r="G22" s="320"/>
      <c r="I22" s="1"/>
      <c r="J22" s="1"/>
      <c r="K22" s="1"/>
    </row>
    <row r="23" spans="1:11" s="3" customFormat="1" x14ac:dyDescent="0.3">
      <c r="A23" s="314"/>
      <c r="B23" s="321"/>
      <c r="C23" s="322"/>
      <c r="D23" s="322"/>
      <c r="E23" s="322"/>
      <c r="F23" s="322"/>
      <c r="G23" s="320"/>
      <c r="I23" s="1"/>
      <c r="J23" s="1"/>
      <c r="K23" s="1"/>
    </row>
    <row r="24" spans="1:11" s="3" customFormat="1" x14ac:dyDescent="0.3">
      <c r="A24" s="314"/>
      <c r="B24" s="325"/>
      <c r="C24" s="324"/>
      <c r="D24" s="324"/>
      <c r="E24" s="324"/>
      <c r="F24" s="324"/>
      <c r="G24" s="2"/>
      <c r="I24" s="1"/>
      <c r="J24" s="1"/>
      <c r="K24" s="1"/>
    </row>
    <row r="25" spans="1:11" s="3" customFormat="1" x14ac:dyDescent="0.3">
      <c r="A25" s="329"/>
      <c r="B25" s="2"/>
      <c r="C25" s="324"/>
      <c r="D25" s="324"/>
      <c r="E25" s="324"/>
      <c r="F25" s="324"/>
      <c r="G25" s="2"/>
      <c r="I25" s="1"/>
      <c r="J25" s="1"/>
      <c r="K25" s="1"/>
    </row>
    <row r="26" spans="1:11" s="3" customFormat="1" ht="15" customHeight="1" x14ac:dyDescent="0.3">
      <c r="A26" s="1"/>
      <c r="B26" s="316"/>
      <c r="C26" s="1"/>
      <c r="D26" s="1"/>
      <c r="E26" s="315"/>
      <c r="F26" s="1"/>
      <c r="G26" s="1"/>
      <c r="I26" s="1"/>
      <c r="J26" s="1"/>
      <c r="K26" s="1"/>
    </row>
    <row r="27" spans="1:11" s="3" customFormat="1" ht="12" customHeight="1" x14ac:dyDescent="0.3">
      <c r="A27" s="1"/>
      <c r="B27" s="1"/>
      <c r="C27" s="1"/>
      <c r="D27" s="1"/>
      <c r="E27" s="1"/>
      <c r="F27" s="1"/>
      <c r="G27" s="1"/>
      <c r="I27" s="1"/>
      <c r="J27" s="1"/>
      <c r="K27" s="1"/>
    </row>
    <row r="28" spans="1:11" s="3" customFormat="1" x14ac:dyDescent="0.3">
      <c r="A28" s="1"/>
      <c r="B28" s="1"/>
      <c r="C28" s="1"/>
      <c r="D28" s="1"/>
      <c r="E28" s="315"/>
      <c r="F28" s="1"/>
      <c r="G28" s="315"/>
      <c r="I28" s="1"/>
      <c r="J28" s="1"/>
      <c r="K28" s="1"/>
    </row>
  </sheetData>
  <mergeCells count="4">
    <mergeCell ref="A1:G1"/>
    <mergeCell ref="A2:G2"/>
    <mergeCell ref="A3:G3"/>
    <mergeCell ref="B6:G6"/>
  </mergeCells>
  <phoneticPr fontId="0" type="noConversion"/>
  <pageMargins left="0.54" right="0.46" top="1" bottom="1" header="0.5" footer="0.5"/>
  <pageSetup paperSize="9" scale="71" orientation="portrait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H31"/>
  <sheetViews>
    <sheetView zoomScaleNormal="100" workbookViewId="0">
      <selection activeCell="G28" sqref="G28"/>
    </sheetView>
  </sheetViews>
  <sheetFormatPr defaultRowHeight="12.75" x14ac:dyDescent="0.2"/>
  <cols>
    <col min="1" max="1" width="4.42578125" style="172" customWidth="1"/>
    <col min="2" max="2" width="23.42578125" style="172" customWidth="1"/>
    <col min="3" max="3" width="13.85546875" style="172" customWidth="1"/>
    <col min="4" max="4" width="14.42578125" style="172" customWidth="1"/>
    <col min="5" max="5" width="15" style="172" customWidth="1"/>
    <col min="6" max="6" width="11.7109375" style="172" customWidth="1"/>
    <col min="7" max="7" width="12.42578125" style="172" customWidth="1"/>
    <col min="8" max="8" width="15.5703125" style="172" customWidth="1"/>
    <col min="9" max="16384" width="9.140625" style="172"/>
  </cols>
  <sheetData>
    <row r="1" spans="1:8" ht="12.75" customHeight="1" x14ac:dyDescent="0.2">
      <c r="A1" s="644" t="s">
        <v>465</v>
      </c>
      <c r="B1" s="644"/>
      <c r="C1" s="644"/>
      <c r="D1" s="644"/>
      <c r="E1" s="644"/>
    </row>
    <row r="2" spans="1:8" ht="27.75" customHeight="1" x14ac:dyDescent="0.2">
      <c r="A2" s="645" t="s">
        <v>342</v>
      </c>
      <c r="B2" s="645"/>
      <c r="C2" s="645"/>
      <c r="D2" s="645"/>
      <c r="E2" s="645"/>
    </row>
    <row r="3" spans="1:8" ht="13.5" thickBot="1" x14ac:dyDescent="0.25">
      <c r="A3" s="646"/>
      <c r="B3" s="646"/>
      <c r="C3" s="647"/>
      <c r="D3" s="647"/>
      <c r="E3" s="647"/>
    </row>
    <row r="4" spans="1:8" ht="30" customHeight="1" x14ac:dyDescent="0.2">
      <c r="A4" s="648" t="s">
        <v>7</v>
      </c>
      <c r="B4" s="650" t="s">
        <v>36</v>
      </c>
      <c r="C4" s="652" t="s">
        <v>343</v>
      </c>
      <c r="D4" s="652" t="s">
        <v>467</v>
      </c>
      <c r="E4" s="652" t="s">
        <v>468</v>
      </c>
      <c r="F4" s="652" t="s">
        <v>466</v>
      </c>
      <c r="G4" s="652" t="s">
        <v>467</v>
      </c>
      <c r="H4" s="655" t="s">
        <v>468</v>
      </c>
    </row>
    <row r="5" spans="1:8" ht="41.25" customHeight="1" x14ac:dyDescent="0.2">
      <c r="A5" s="649"/>
      <c r="B5" s="651"/>
      <c r="C5" s="653"/>
      <c r="D5" s="654"/>
      <c r="E5" s="653"/>
      <c r="F5" s="653"/>
      <c r="G5" s="654"/>
      <c r="H5" s="656"/>
    </row>
    <row r="6" spans="1:8" x14ac:dyDescent="0.2">
      <c r="A6" s="175">
        <v>1</v>
      </c>
      <c r="B6" s="173" t="s">
        <v>37</v>
      </c>
      <c r="C6" s="174">
        <v>24</v>
      </c>
      <c r="D6" s="174">
        <v>24</v>
      </c>
      <c r="E6" s="174"/>
      <c r="F6" s="174">
        <v>24</v>
      </c>
      <c r="G6" s="174">
        <v>24</v>
      </c>
      <c r="H6" s="595"/>
    </row>
    <row r="7" spans="1:8" x14ac:dyDescent="0.2">
      <c r="A7" s="175">
        <v>2</v>
      </c>
      <c r="B7" s="173" t="s">
        <v>238</v>
      </c>
      <c r="C7" s="174">
        <v>11</v>
      </c>
      <c r="D7" s="174">
        <v>9</v>
      </c>
      <c r="E7" s="174">
        <v>2</v>
      </c>
      <c r="F7" s="174">
        <v>11</v>
      </c>
      <c r="G7" s="174">
        <v>9</v>
      </c>
      <c r="H7" s="595">
        <v>2</v>
      </c>
    </row>
    <row r="8" spans="1:8" x14ac:dyDescent="0.2">
      <c r="A8" s="175">
        <v>3</v>
      </c>
      <c r="B8" s="176" t="s">
        <v>94</v>
      </c>
      <c r="C8" s="174">
        <v>9</v>
      </c>
      <c r="D8" s="174">
        <v>9</v>
      </c>
      <c r="E8" s="174"/>
      <c r="F8" s="174">
        <v>9</v>
      </c>
      <c r="G8" s="174">
        <v>9</v>
      </c>
      <c r="H8" s="595"/>
    </row>
    <row r="9" spans="1:8" x14ac:dyDescent="0.2">
      <c r="A9" s="175">
        <v>4</v>
      </c>
      <c r="B9" s="173" t="s">
        <v>86</v>
      </c>
      <c r="C9" s="174">
        <v>7</v>
      </c>
      <c r="D9" s="174">
        <v>7</v>
      </c>
      <c r="E9" s="174"/>
      <c r="F9" s="174">
        <v>7</v>
      </c>
      <c r="G9" s="174">
        <v>7</v>
      </c>
      <c r="H9" s="595"/>
    </row>
    <row r="10" spans="1:8" ht="25.5" x14ac:dyDescent="0.2">
      <c r="A10" s="175">
        <v>5</v>
      </c>
      <c r="B10" s="173" t="s">
        <v>38</v>
      </c>
      <c r="C10" s="174">
        <v>29</v>
      </c>
      <c r="D10" s="174">
        <v>29</v>
      </c>
      <c r="E10" s="174"/>
      <c r="F10" s="174">
        <v>29</v>
      </c>
      <c r="G10" s="174">
        <v>29</v>
      </c>
      <c r="H10" s="595"/>
    </row>
    <row r="11" spans="1:8" ht="25.5" x14ac:dyDescent="0.2">
      <c r="A11" s="175">
        <v>6</v>
      </c>
      <c r="B11" s="173" t="s">
        <v>200</v>
      </c>
      <c r="C11" s="174">
        <v>80</v>
      </c>
      <c r="D11" s="174">
        <v>79</v>
      </c>
      <c r="E11" s="174">
        <v>1</v>
      </c>
      <c r="F11" s="174">
        <v>80</v>
      </c>
      <c r="G11" s="174">
        <v>79</v>
      </c>
      <c r="H11" s="595">
        <v>1</v>
      </c>
    </row>
    <row r="12" spans="1:8" ht="24.75" customHeight="1" x14ac:dyDescent="0.2">
      <c r="A12" s="175">
        <v>7</v>
      </c>
      <c r="B12" s="173" t="s">
        <v>9</v>
      </c>
      <c r="C12" s="177">
        <v>7</v>
      </c>
      <c r="D12" s="177">
        <v>6</v>
      </c>
      <c r="E12" s="177">
        <v>1</v>
      </c>
      <c r="F12" s="177">
        <v>7</v>
      </c>
      <c r="G12" s="177">
        <v>6</v>
      </c>
      <c r="H12" s="596">
        <v>1</v>
      </c>
    </row>
    <row r="13" spans="1:8" ht="17.25" customHeight="1" x14ac:dyDescent="0.2">
      <c r="A13" s="189"/>
      <c r="B13" s="190" t="s">
        <v>39</v>
      </c>
      <c r="C13" s="191">
        <f t="shared" ref="C13:H13" si="0">SUM(C6:C12)</f>
        <v>167</v>
      </c>
      <c r="D13" s="191">
        <f t="shared" si="0"/>
        <v>163</v>
      </c>
      <c r="E13" s="191">
        <f t="shared" si="0"/>
        <v>4</v>
      </c>
      <c r="F13" s="191">
        <f t="shared" si="0"/>
        <v>167</v>
      </c>
      <c r="G13" s="191">
        <f t="shared" si="0"/>
        <v>163</v>
      </c>
      <c r="H13" s="597">
        <f t="shared" si="0"/>
        <v>4</v>
      </c>
    </row>
    <row r="14" spans="1:8" ht="26.25" customHeight="1" thickBot="1" x14ac:dyDescent="0.25">
      <c r="A14" s="178"/>
      <c r="B14" s="179" t="s">
        <v>40</v>
      </c>
      <c r="C14" s="179">
        <v>2</v>
      </c>
      <c r="D14" s="179">
        <v>2</v>
      </c>
      <c r="E14" s="179"/>
      <c r="F14" s="179">
        <v>2</v>
      </c>
      <c r="G14" s="179">
        <v>2</v>
      </c>
      <c r="H14" s="598"/>
    </row>
    <row r="15" spans="1:8" x14ac:dyDescent="0.2">
      <c r="C15" s="180"/>
    </row>
    <row r="24" spans="1:4" x14ac:dyDescent="0.2">
      <c r="A24" s="188"/>
      <c r="B24" s="188"/>
      <c r="C24" s="188"/>
    </row>
    <row r="25" spans="1:4" x14ac:dyDescent="0.2">
      <c r="A25" s="188"/>
      <c r="B25" s="188"/>
      <c r="C25" s="188"/>
    </row>
    <row r="26" spans="1:4" x14ac:dyDescent="0.2">
      <c r="A26" s="188"/>
      <c r="B26" s="188"/>
      <c r="C26" s="188"/>
    </row>
    <row r="27" spans="1:4" x14ac:dyDescent="0.2">
      <c r="A27" s="188"/>
      <c r="B27" s="188"/>
      <c r="C27" s="188"/>
    </row>
    <row r="28" spans="1:4" x14ac:dyDescent="0.2">
      <c r="A28" s="188"/>
      <c r="B28" s="188"/>
      <c r="C28" s="188"/>
    </row>
    <row r="29" spans="1:4" x14ac:dyDescent="0.2">
      <c r="A29" s="188"/>
      <c r="B29" s="188"/>
      <c r="C29" s="188"/>
    </row>
    <row r="30" spans="1:4" x14ac:dyDescent="0.2">
      <c r="A30" s="188"/>
      <c r="B30" s="188"/>
      <c r="C30" s="188"/>
    </row>
    <row r="31" spans="1:4" x14ac:dyDescent="0.2">
      <c r="A31" s="188"/>
      <c r="B31" s="188"/>
      <c r="C31" s="188"/>
      <c r="D31" s="188"/>
    </row>
  </sheetData>
  <mergeCells count="12">
    <mergeCell ref="F4:F5"/>
    <mergeCell ref="G4:G5"/>
    <mergeCell ref="H4:H5"/>
    <mergeCell ref="D4:D5"/>
    <mergeCell ref="E4:E5"/>
    <mergeCell ref="A1:E1"/>
    <mergeCell ref="A2:E2"/>
    <mergeCell ref="A3:B3"/>
    <mergeCell ref="C3:E3"/>
    <mergeCell ref="A4:A5"/>
    <mergeCell ref="B4:B5"/>
    <mergeCell ref="C4:C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13</vt:i4>
      </vt:variant>
    </vt:vector>
  </HeadingPairs>
  <TitlesOfParts>
    <vt:vector size="36" baseType="lpstr">
      <vt:lpstr>1. ÖSSZES bevétel (2)</vt:lpstr>
      <vt:lpstr>2. ÖSSZES kiadások</vt:lpstr>
      <vt:lpstr>3.Intézményi bevételek (2)</vt:lpstr>
      <vt:lpstr>4.Intézményi kiadások (2)</vt:lpstr>
      <vt:lpstr>5.1 Önkormányzat bevétele (2)</vt:lpstr>
      <vt:lpstr>5.2 Önkormányzat kiadása (3)</vt:lpstr>
      <vt:lpstr>6. beruházás</vt:lpstr>
      <vt:lpstr>7.  felújítás (2)</vt:lpstr>
      <vt:lpstr>8.  melléklet létszám (2 (4)</vt:lpstr>
      <vt:lpstr>9.1.mell működés mérleg</vt:lpstr>
      <vt:lpstr>9.2.mell felhalm mérleg</vt:lpstr>
      <vt:lpstr>9.3. összevont kv-i mérleg</vt:lpstr>
      <vt:lpstr>10. melléklet EU tám. projektek</vt:lpstr>
      <vt:lpstr>11. melléklet ált. és cé (2)</vt:lpstr>
      <vt:lpstr>12. melléklet többéves</vt:lpstr>
      <vt:lpstr>13. sz.melléklet ütemterv</vt:lpstr>
      <vt:lpstr>14. közvetett támogatások</vt:lpstr>
      <vt:lpstr>15. támogatások </vt:lpstr>
      <vt:lpstr>16. melléklet</vt:lpstr>
      <vt:lpstr>17. melléklet</vt:lpstr>
      <vt:lpstr>1.tájékoztató kimutatás (2)</vt:lpstr>
      <vt:lpstr>2.Tájékoztató kimutatás (2)</vt:lpstr>
      <vt:lpstr>3.Tájékoztató kimutatás</vt:lpstr>
      <vt:lpstr>'2.Tájékoztató kimutatás (2)'!Nyomtatási_cím</vt:lpstr>
      <vt:lpstr>'5.1 Önkormányzat bevétele (2)'!Nyomtatási_cím</vt:lpstr>
      <vt:lpstr>'5.2 Önkormányzat kiadása (3)'!Nyomtatási_cím</vt:lpstr>
      <vt:lpstr>'12. melléklet többéves'!Nyomtatási_terület</vt:lpstr>
      <vt:lpstr>'13. sz.melléklet ütemterv'!Nyomtatási_terület</vt:lpstr>
      <vt:lpstr>'2.Tájékoztató kimutatás (2)'!Nyomtatási_terület</vt:lpstr>
      <vt:lpstr>'3.Intézményi bevételek (2)'!Nyomtatási_terület</vt:lpstr>
      <vt:lpstr>'4.Intézményi kiadások (2)'!Nyomtatási_terület</vt:lpstr>
      <vt:lpstr>'5.1 Önkormányzat bevétele (2)'!Nyomtatási_terület</vt:lpstr>
      <vt:lpstr>'5.2 Önkormányzat kiadása (3)'!Nyomtatási_terület</vt:lpstr>
      <vt:lpstr>'6. beruházás'!Nyomtatási_terület</vt:lpstr>
      <vt:lpstr>'9.1.mell működés mérleg'!Nyomtatási_terület</vt:lpstr>
      <vt:lpstr>'9.2.mell felhalm mérleg'!Nyomtatási_terület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Pappné Boros Magdolna</dc:creator>
  <cp:lastModifiedBy>borosm</cp:lastModifiedBy>
  <cp:lastPrinted>2017-06-01T14:58:03Z</cp:lastPrinted>
  <dcterms:created xsi:type="dcterms:W3CDTF">1998-12-06T10:54:59Z</dcterms:created>
  <dcterms:modified xsi:type="dcterms:W3CDTF">2017-06-08T07:41:39Z</dcterms:modified>
</cp:coreProperties>
</file>