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785" windowWidth="15480" windowHeight="9435" firstSheet="3" activeTab="5"/>
  </bookViews>
  <sheets>
    <sheet name="1. ÖSSZES bevétel (2)" sheetId="1" r:id="rId1"/>
    <sheet name="2. ÖSSZES kiadások" sheetId="2" r:id="rId2"/>
    <sheet name="3.Intézményi bevételek" sheetId="3" r:id="rId3"/>
    <sheet name="4.Intézményi kiadások (2)" sheetId="4" r:id="rId4"/>
    <sheet name="5.1 Önkormányzat bevétele (2)" sheetId="5" r:id="rId5"/>
    <sheet name="5.2 Önkormányzat kiadása (4)" sheetId="6" r:id="rId6"/>
    <sheet name="6. beruházás" sheetId="7" r:id="rId7"/>
    <sheet name="7.  felújítás (2)" sheetId="8" r:id="rId8"/>
    <sheet name="8. sz. melléklet létszám (2 (4)" sheetId="9" r:id="rId9"/>
    <sheet name="9.1.sz.mell működés mérleg" sheetId="10" r:id="rId10"/>
    <sheet name="9.2.sz.mell felhalm mérleg" sheetId="11" r:id="rId11"/>
    <sheet name="9.3. összevont kv-i mérleg" sheetId="12" r:id="rId12"/>
    <sheet name="10.melléklet EU tám. projektek" sheetId="13" r:id="rId13"/>
    <sheet name="11. melléklet ált. és cé (2)" sheetId="14" r:id="rId14"/>
    <sheet name="12. melléklet többéves" sheetId="15" r:id="rId15"/>
    <sheet name="13. sz.melléklet ütemterv" sheetId="16" r:id="rId16"/>
    <sheet name="14. közvetett támogatások" sheetId="17" r:id="rId17"/>
    <sheet name="15. támogatások " sheetId="18" r:id="rId18"/>
    <sheet name="16. melléklet" sheetId="19" r:id="rId19"/>
    <sheet name="17. melléklet" sheetId="20" r:id="rId20"/>
    <sheet name="1.tájékoztató kimutatás" sheetId="21" r:id="rId21"/>
    <sheet name="2.Tájékoztató kimurtatás" sheetId="22" r:id="rId22"/>
    <sheet name="Munka3" sheetId="23" r:id="rId23"/>
    <sheet name="Munka4" sheetId="24" r:id="rId24"/>
    <sheet name="Munka2" sheetId="25" r:id="rId25"/>
  </sheets>
  <externalReferences>
    <externalReference r:id="rId28"/>
  </externalReferences>
  <definedNames>
    <definedName name="_xlnm.Print_Titles" localSheetId="21">'2.Tájékoztató kimurtatás'!$2:$4</definedName>
    <definedName name="_xlnm.Print_Titles" localSheetId="4">'5.1 Önkormányzat bevétele (2)'!$2:$4</definedName>
    <definedName name="_xlnm.Print_Titles" localSheetId="5">'5.2 Önkormányzat kiadása (4)'!$2:$4</definedName>
    <definedName name="_xlnm.Print_Area" localSheetId="12">'10.melléklet EU tám. projektek'!#REF!</definedName>
    <definedName name="_xlnm.Print_Area" localSheetId="14">'12. melléklet többéves'!$A$1:$O$17</definedName>
    <definedName name="_xlnm.Print_Area" localSheetId="21">'2.Tájékoztató kimurtatás'!$A$1:$AE$28</definedName>
    <definedName name="_xlnm.Print_Area" localSheetId="2">'3.Intézményi bevételek'!$A$1:$J$40</definedName>
    <definedName name="_xlnm.Print_Area" localSheetId="3">'4.Intézményi kiadások (2)'!$A$1:$J$28</definedName>
    <definedName name="_xlnm.Print_Area" localSheetId="4">'5.1 Önkormányzat bevétele (2)'!$A$1:$D$45</definedName>
    <definedName name="_xlnm.Print_Area" localSheetId="5">'5.2 Önkormányzat kiadása (4)'!$A$1:$D$81</definedName>
    <definedName name="_xlnm.Print_Area" localSheetId="6">'6. beruházás'!$A$1:$G$64</definedName>
    <definedName name="_xlnm.Print_Area" localSheetId="9">'9.1.sz.mell működés mérleg'!$A$1:$G$21</definedName>
    <definedName name="_xlnm.Print_Area" localSheetId="10">'9.2.sz.mell felhalm mérleg'!$A$1:$F$20</definedName>
  </definedNames>
  <calcPr fullCalcOnLoad="1"/>
</workbook>
</file>

<file path=xl/comments13.xml><?xml version="1.0" encoding="utf-8"?>
<comments xmlns="http://schemas.openxmlformats.org/spreadsheetml/2006/main">
  <authors>
    <author>szekelye</author>
  </authors>
  <commentList>
    <comment ref="C7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Záró elszámolás, áthúzódó</t>
        </r>
      </text>
    </comment>
    <comment ref="C8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Záró elszámolás, áthúzódó
</t>
        </r>
      </text>
    </comment>
    <comment ref="D8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Állami területek kisajátítási és járulékos költségei</t>
        </r>
      </text>
    </comment>
    <comment ref="D9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BM önerő visszatérítés 1.000eFt
KaposHidro 3.000eFt
</t>
        </r>
      </text>
    </comment>
    <comment ref="D10" authorId="0">
      <text>
        <r>
          <rPr>
            <b/>
            <sz val="9"/>
            <rFont val="Tahoma"/>
            <family val="2"/>
          </rPr>
          <t>szekelye:</t>
        </r>
        <r>
          <rPr>
            <sz val="9"/>
            <rFont val="Tahoma"/>
            <family val="2"/>
          </rPr>
          <t xml:space="preserve">
Agenda Pályázatház pályázatírási díj</t>
        </r>
      </text>
    </comment>
  </commentList>
</comments>
</file>

<file path=xl/sharedStrings.xml><?xml version="1.0" encoding="utf-8"?>
<sst xmlns="http://schemas.openxmlformats.org/spreadsheetml/2006/main" count="795" uniqueCount="480">
  <si>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</si>
  <si>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</si>
  <si>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</si>
  <si>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</si>
  <si>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</si>
  <si>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</si>
  <si>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</si>
  <si>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</si>
  <si>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</si>
  <si>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</si>
  <si>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</si>
  <si>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</si>
  <si>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</si>
  <si>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</si>
  <si>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</si>
  <si>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</si>
  <si>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</si>
  <si>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</si>
  <si>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</si>
  <si>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</si>
  <si>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</si>
  <si>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</si>
  <si>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</si>
  <si>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</si>
  <si>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</si>
  <si>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</si>
  <si>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</si>
  <si>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</si>
  <si>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</si>
  <si>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</si>
  <si>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</si>
  <si>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</si>
  <si>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</si>
  <si>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</si>
  <si>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</si>
  <si>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</si>
  <si>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</si>
  <si>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</si>
  <si>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</si>
  <si>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</si>
  <si>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</si>
  <si>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</si>
  <si>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</si>
  <si>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</si>
  <si>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</si>
  <si>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</si>
  <si>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</si>
  <si>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</si>
  <si>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</si>
  <si>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</si>
  <si>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</si>
  <si>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</si>
  <si>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</si>
  <si>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</si>
  <si>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</si>
  <si>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</si>
  <si>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</si>
  <si>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</si>
  <si>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</si>
  <si>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</si>
  <si>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</si>
  <si>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</si>
  <si>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</si>
  <si>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</si>
  <si>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</si>
  <si>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</si>
  <si>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</si>
  <si>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</si>
  <si>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</si>
  <si>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</si>
  <si>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</si>
  <si>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</si>
  <si>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</si>
  <si>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</si>
  <si>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</si>
  <si>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</si>
  <si>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</si>
  <si>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</si>
  <si>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</si>
  <si>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</si>
  <si>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</si>
  <si>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</si>
  <si>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</si>
  <si>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</si>
  <si>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</si>
  <si>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</si>
  <si>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</si>
  <si>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</si>
  <si>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</si>
  <si>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</si>
  <si>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</si>
  <si>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</si>
  <si>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Fürdő és srandszolgáltatás</t>
  </si>
  <si>
    <t>Választókerületi Alap, Városrészi Önk.keret</t>
  </si>
  <si>
    <t>Oktatási pályázat</t>
  </si>
  <si>
    <t>Sport egyesületek</t>
  </si>
  <si>
    <t>Felnőtt sport</t>
  </si>
  <si>
    <t>Népességnyilvántartás</t>
  </si>
  <si>
    <t>Építéshatósági feladat</t>
  </si>
  <si>
    <t>10. sz. melléklet</t>
  </si>
  <si>
    <t>EU támogatás összege</t>
  </si>
  <si>
    <t>Összes kiadás</t>
  </si>
  <si>
    <t>Visszaigényel-hető ÁFA</t>
  </si>
  <si>
    <t>Egyéb külső forrás</t>
  </si>
  <si>
    <t>Bize - Marcali - Kéthely kerékpárút építése</t>
  </si>
  <si>
    <t>Városi Könyvtár</t>
  </si>
  <si>
    <t xml:space="preserve">                MVSZSE:</t>
  </si>
  <si>
    <t xml:space="preserve"> Felhalmozási bevételek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</si>
  <si>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</si>
  <si>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</si>
  <si>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</si>
  <si>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</si>
  <si>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</si>
  <si>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</si>
  <si>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</si>
  <si>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</si>
  <si>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</si>
  <si>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</si>
  <si>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</si>
  <si>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</si>
  <si>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</si>
  <si>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</si>
  <si>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</si>
  <si>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</si>
  <si>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</si>
  <si>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</si>
  <si>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</si>
  <si>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</si>
  <si>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</si>
  <si>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</si>
  <si>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</si>
  <si>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</si>
  <si>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</si>
  <si>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</si>
  <si>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Egyéb működési célú támogatások államháztartáson belülre</t>
  </si>
  <si>
    <t>Egyéb működési célú támogatások államháztartáson kívülre</t>
  </si>
  <si>
    <t>Tartalékok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</si>
  <si>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</si>
  <si>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</si>
  <si>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</si>
  <si>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</si>
  <si>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</si>
  <si>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</si>
  <si>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</si>
  <si>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</si>
  <si>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</si>
  <si>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</si>
  <si>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Helyi önkormányzatok kiegészítő támogatásai</t>
  </si>
  <si>
    <t>Egyéb működési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</si>
  <si>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</si>
  <si>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</si>
  <si>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</si>
  <si>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</si>
  <si>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</si>
  <si>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</si>
  <si>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</si>
  <si>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</si>
  <si>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</si>
  <si>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</si>
  <si>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</si>
  <si>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</si>
  <si>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</si>
  <si>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</si>
  <si>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</si>
  <si>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</si>
  <si>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</si>
  <si>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</si>
  <si>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</si>
  <si>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</si>
  <si>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</si>
  <si>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</si>
  <si>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</si>
  <si>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</si>
  <si>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</si>
  <si>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</si>
  <si>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</si>
  <si>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</si>
  <si>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</si>
  <si>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</si>
  <si>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</si>
  <si>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</si>
  <si>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</si>
  <si>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</si>
  <si>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</si>
  <si>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</si>
  <si>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M e g n e v e z é s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</si>
  <si>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</si>
  <si>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</si>
  <si>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</si>
  <si>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</si>
  <si>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</si>
  <si>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</si>
  <si>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</si>
  <si>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</si>
  <si>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</si>
  <si>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</si>
  <si>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</si>
  <si>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</si>
  <si>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</si>
  <si>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</si>
  <si>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</si>
  <si>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</si>
  <si>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</si>
  <si>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</si>
  <si>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</si>
  <si>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I.</t>
  </si>
  <si>
    <t>VÍZÜGYI ÁGAZAT</t>
  </si>
  <si>
    <t>Marcali szennyvíztisztító telep felújítása, Horvátkút városrész csatornázása (Dél-Balaton Szennyvíz projekt része)</t>
  </si>
  <si>
    <t>Összesen:</t>
  </si>
  <si>
    <t>II.</t>
  </si>
  <si>
    <t>KÖZLEKEDÉSI ÁGAZAT</t>
  </si>
  <si>
    <t>Bize - Marcali - Kéthely - Baltonújlaki leágazó közötti kerékpárút építése</t>
  </si>
  <si>
    <t>III.</t>
  </si>
  <si>
    <t>SZOCIÁLIS-, ÉS HUMÁN SZOLGÁLTATÁS, IGAZGATÁS</t>
  </si>
  <si>
    <t>13.</t>
  </si>
  <si>
    <t>Költségvetés készítő program upgrade</t>
  </si>
  <si>
    <t>FELÚJÍTÁS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</si>
  <si>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</si>
  <si>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</si>
  <si>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</si>
  <si>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</si>
  <si>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</si>
  <si>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</si>
  <si>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</si>
  <si>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2012. évi módosított előirányzat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</si>
  <si>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</si>
  <si>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</si>
  <si>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</si>
  <si>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</si>
  <si>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</si>
  <si>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</si>
  <si>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</si>
  <si>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</si>
  <si>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</si>
  <si>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</si>
  <si>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</si>
  <si>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</si>
  <si>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</si>
  <si>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</si>
  <si>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</si>
  <si>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</si>
  <si>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</si>
  <si>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>Választókerületi alap támogatása</t>
  </si>
  <si>
    <t>Egyéb kommunikációs szolgáltatás</t>
  </si>
  <si>
    <t>Szakmai tev. segítő szolg.</t>
  </si>
  <si>
    <t>ebből : Működőképesség megőrzését szolgáló kiegészítő támogatás</t>
  </si>
  <si>
    <t xml:space="preserve">            Előző évi költségvetési maradvány igénybevétele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</si>
  <si>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</si>
  <si>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</si>
  <si>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</si>
  <si>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</si>
  <si>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</si>
  <si>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</si>
  <si>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</si>
  <si>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</si>
  <si>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</si>
  <si>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</si>
  <si>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</si>
  <si>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</si>
  <si>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</si>
  <si>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</si>
  <si>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</si>
  <si>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</si>
  <si>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</si>
  <si>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</si>
  <si>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</si>
  <si>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</si>
  <si>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</si>
  <si>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 xml:space="preserve">I. </t>
  </si>
  <si>
    <t xml:space="preserve">             Egyéb müködési kadás</t>
  </si>
  <si>
    <t xml:space="preserve"> Felhalmozási célú átvett pénzeszközök</t>
  </si>
  <si>
    <t>Finanszírozási kiadás</t>
  </si>
  <si>
    <t>Kommunikációs szolgáltatások ( 6 +7)</t>
  </si>
  <si>
    <t>Bursa</t>
  </si>
  <si>
    <t>Müködési célú kölcsön nyújtása államháztartáson kivülre</t>
  </si>
  <si>
    <t xml:space="preserve"> </t>
  </si>
  <si>
    <t>Finanszírozási bevételek</t>
  </si>
  <si>
    <t>3016 hrsz-ú árok összekötése a 0423/1 hrsz.-ú magáningatlanon lévő árokkal - vízjogi létesítési engedély elkészítése (Bize)</t>
  </si>
  <si>
    <t xml:space="preserve">Boronkai városrész csapadékvíz és belvíz rendezése Kisfaludy utcán át
</t>
  </si>
  <si>
    <t>Ivóvíz és szennyvíz közművek rekonstrukciója</t>
  </si>
  <si>
    <t xml:space="preserve">KÖZOP-3.2.0/c-08-11-2011-0005: </t>
  </si>
  <si>
    <t>Marcali Média Központ</t>
  </si>
  <si>
    <t>Egészségügyi és Szociális Bizottság rendelkezésére álló támogatás</t>
  </si>
  <si>
    <t>marcali kártya kedvezmény fürdőbelépőhöz</t>
  </si>
  <si>
    <t>14.</t>
  </si>
  <si>
    <t>15.</t>
  </si>
  <si>
    <t>16.</t>
  </si>
  <si>
    <t>17.</t>
  </si>
  <si>
    <t>18.</t>
  </si>
  <si>
    <t>19.</t>
  </si>
  <si>
    <t>20.</t>
  </si>
  <si>
    <t>21.</t>
  </si>
  <si>
    <t>Civil Egyesületek működési támogatása</t>
  </si>
  <si>
    <t>Általános polgármesteri alap</t>
  </si>
  <si>
    <t>Felhalmozási célú visszatérítendő támogatások, kölcsönök nyújtása államháztartáson kívülre/munkáltatói kölcsön/</t>
  </si>
  <si>
    <t>Marcali Város Önkormányzata többéves kihatással járó döntésekből származó kötelezettségei</t>
  </si>
  <si>
    <t xml:space="preserve">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</si>
  <si>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</si>
  <si>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</si>
  <si>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</si>
  <si>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</si>
  <si>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</si>
  <si>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díj</t>
  </si>
  <si>
    <t xml:space="preserve">Összesen </t>
  </si>
  <si>
    <t>Települési támogatás a 18. életévet betöltött tartósan beteg hozzátartozójának az ápolását, gondozását végző személy részére</t>
  </si>
  <si>
    <t>Rendkívüli települési támogatás temetési költségek finanszírozásához</t>
  </si>
  <si>
    <t>Rendkívüli települési támogatás természetbeni ellátás</t>
  </si>
  <si>
    <t>Rendkívüli települési támogatás pénzbeli ellátás</t>
  </si>
  <si>
    <t>Likvidhitelfelvétel</t>
  </si>
  <si>
    <t>Likvidhiteltörlesztés</t>
  </si>
  <si>
    <t>Államháztartáson belüli megelőlegezés visszafizetése</t>
  </si>
  <si>
    <t xml:space="preserve">            Finanszírozási bevétel</t>
  </si>
  <si>
    <t>1. Tájékoztató kimutatás</t>
  </si>
  <si>
    <t>2. Tájékoztató kimutatás</t>
  </si>
  <si>
    <t xml:space="preserve">            Finanszírozási kiadás</t>
  </si>
  <si>
    <t>Felhalmozási célú önkormányzati támogatás</t>
  </si>
  <si>
    <t>Önkormányzati forrás</t>
  </si>
  <si>
    <t>5/1 melléklet a /2016.() önkormányzati rendelethez</t>
  </si>
  <si>
    <t>5/2 melléklet  a /2016.(.) önkormányzati rendelethez</t>
  </si>
  <si>
    <t xml:space="preserve">                                                                                3. melléklet a /2016.( .) önkormányzati rendelethez</t>
  </si>
  <si>
    <t xml:space="preserve">                                                                                 4. melléklet a /2016.(.) önkormányzati rendelethez</t>
  </si>
  <si>
    <t xml:space="preserve">1. melléklet a  /2016.(...) önkormányzati rendelethez </t>
  </si>
  <si>
    <t xml:space="preserve">2. melléklet a  /2016.(.) önkormányzati rendelethez </t>
  </si>
  <si>
    <t>9/3. melléklet a /2016.(.) önkormányzati rendelethez</t>
  </si>
  <si>
    <t>9/2. melléklet a  /2016.(.) önkormányzati rendelethez</t>
  </si>
  <si>
    <t>9/1. melléklet a /2016.() önkormányzati rendelethez</t>
  </si>
  <si>
    <t xml:space="preserve">Marcali Város Önkormányzata, és irányítása alá tartozó költségvetési szervek 2016.évi  bevételi előirányzatai                                                    </t>
  </si>
  <si>
    <t>2016. évi előirányzat</t>
  </si>
  <si>
    <t>2016 évi mód előirányzat</t>
  </si>
  <si>
    <t xml:space="preserve">Marcali Város Önkormányzata, és irányítása alá tartozó költségvetési szervek 2016.évi  kiadási előirányzatai                                           </t>
  </si>
  <si>
    <t>2016 .évi mód előirányzat</t>
  </si>
  <si>
    <t>2016. évi  előirányzat</t>
  </si>
  <si>
    <t>2016. évi módosított előrányzat</t>
  </si>
  <si>
    <t>2016.évi módosított előirányzat</t>
  </si>
  <si>
    <t>Marcali Város Önkormányzatának 2016. évi bevételi előirányzatai</t>
  </si>
  <si>
    <t>2016. évi módosított előirányzat</t>
  </si>
  <si>
    <t>Marcali Város Önkormányzatának 2016. évi kiadási előirányzatai</t>
  </si>
  <si>
    <t>Marcali Város Önkormányzata   irányítása alá tartozó költségvetési szervek 2016. évi kiadási előirányzatai                                          ezer Ft</t>
  </si>
  <si>
    <t>Marcali Város Önkormányzata   irányítása alá tartozó költségvetési szervek 2016. évi bevételi előirányzatai                                          ezer Ft</t>
  </si>
  <si>
    <t>Települési támogatás a gyógyszerkiadások viseléséhez</t>
  </si>
  <si>
    <t>Egyéb kiifizetés és visszafizetés</t>
  </si>
  <si>
    <t xml:space="preserve">                -Lovas Szakosztály</t>
  </si>
  <si>
    <t xml:space="preserve">               - Marcali és Balatoni ÚSZSE </t>
  </si>
  <si>
    <t xml:space="preserve">                -Marcali Karate Klub</t>
  </si>
  <si>
    <t xml:space="preserve">                -Marcali Kerékpáros Sport Egyesület</t>
  </si>
  <si>
    <t xml:space="preserve">                -Marcali Turul Íjász Egyesület</t>
  </si>
  <si>
    <t xml:space="preserve">                -Boronka Hagyományőrző és Íjász Egyesült</t>
  </si>
  <si>
    <t xml:space="preserve">                -Tömegsport</t>
  </si>
  <si>
    <t xml:space="preserve">                -Kölyökparádé</t>
  </si>
  <si>
    <t>Önkormányzatok működési támogatásai (1+…5)</t>
  </si>
  <si>
    <t>Termékek és szolgáltatások adói (11+..14)</t>
  </si>
  <si>
    <t>Közhatalmi bevételek (15+16)</t>
  </si>
  <si>
    <t>Működési bevételek (18+..26)</t>
  </si>
  <si>
    <t>Felhalmozási bevételek ( 28 )</t>
  </si>
  <si>
    <t>Működési célú átvett pénzeszközök ( 30+31)</t>
  </si>
  <si>
    <t>Felhalmozási célú átvett pénzeszközök ( 33+34 )</t>
  </si>
  <si>
    <t>Költségvetési bevételek (6+8+10+17+27+29+32+35)</t>
  </si>
  <si>
    <t>Finanszírozási bevétel ( 37+38) )</t>
  </si>
  <si>
    <t>Bevételek mindösszesen(36+39)</t>
  </si>
  <si>
    <t>Szolgáltatási kiadások ( 9+…+ 14 )</t>
  </si>
  <si>
    <t>Kommunikációs szolgáltatások ( 6 )</t>
  </si>
  <si>
    <t>Szolgáltatási kiadások ( 8+…+ 14 )</t>
  </si>
  <si>
    <t>Kiküldetések, reklám- és propagandakiadások ( 16+17 )</t>
  </si>
  <si>
    <t>Különféle befizetések és egyéb dologi kiadások (19+.. +22)</t>
  </si>
  <si>
    <t>Dologi kiadások összesen ( 5+7+15+18+23 )</t>
  </si>
  <si>
    <t>Ellátottak pénzbeli juttatásai  ( 25+..33 )</t>
  </si>
  <si>
    <t>Marcali Város Önkormányzata 2016. évi beruházási kiadások előirányzatai</t>
  </si>
  <si>
    <t>E ft</t>
  </si>
  <si>
    <t>Móra utca parkoló II. ütem építése Széchenyi u. 25.</t>
  </si>
  <si>
    <t>Ipari parkok, iparterületek fejlesztése         ( Keleti iparterület fejlesztése )</t>
  </si>
  <si>
    <t>TOP-1.1.1-15</t>
  </si>
  <si>
    <t xml:space="preserve">Helyi gazdaságfejlesztés                              </t>
  </si>
  <si>
    <t xml:space="preserve">a ) Központi konyha kialakítása  </t>
  </si>
  <si>
    <t>TOP-1.1.3-15</t>
  </si>
  <si>
    <t>b ) Piaccsarnok felújítása- termelői piac kialakítása</t>
  </si>
  <si>
    <t>Zöld városközpont kialakítása</t>
  </si>
  <si>
    <t>TOP-2.1.2-15</t>
  </si>
  <si>
    <t>Szociális alapszolgáltatások infrastruktúrájának bővítése, fejlesztése    ( fűtés,  eszközbeszerzés )</t>
  </si>
  <si>
    <t>TOP-4.2.1-15</t>
  </si>
  <si>
    <t>Úniós feladatok előkészítése</t>
  </si>
  <si>
    <t>Leromlott városi területek rehabilitációja ( Dózsa Gy. u. lakásainak felújítása )</t>
  </si>
  <si>
    <t>TOP-4.3.1-15</t>
  </si>
  <si>
    <t>Leromlott városi területek rehabilitációja ( Táncsics. u. gombai kiskastély és környezetének rehabilitációja )</t>
  </si>
  <si>
    <t>A társadalmi együttműködés erősítését szolgáló helyi szimntű komplex programok ( Dózsa telep rehabilitációjához kapcsoplódó integrációs képzés, életmód tanácsadás )</t>
  </si>
  <si>
    <t>A társadalmi együttműködés erősítését szolgáló helyi szimntű komplex programok ( Táncsics u.  rehabilitációjához kapcsoplódó integrációs képzés, életmód tanácsadás )</t>
  </si>
  <si>
    <t>TOP-5.2.1-15</t>
  </si>
  <si>
    <t>Helyi foglakoztatási együttműködések                         ( szakképzés feltételeinek megtermetése )</t>
  </si>
  <si>
    <t>TOP-5.2.1-16</t>
  </si>
  <si>
    <t>Választókörzetek fejlesztési feladatai</t>
  </si>
  <si>
    <t>Bizei temető parkoló</t>
  </si>
  <si>
    <t>Gyóta buszmegálló</t>
  </si>
  <si>
    <t>Liszt F. u. járda</t>
  </si>
  <si>
    <t>Múzeum köz 4 -10. házszámú társasház mellett parkoló építése, csapadékvíz elvezetéssel, villany és MATÁV kábel kiváltás,</t>
  </si>
  <si>
    <t>Kazinczy u járda / Katona J.u.- Piac u./</t>
  </si>
  <si>
    <t>Közvilágítás pótlás, felújítás / Berzsenyi lakótelep/</t>
  </si>
  <si>
    <t>Kis J. altábornagy u.- Templom u. közötti vízelvezetés</t>
  </si>
  <si>
    <t>Hétszínvirág Ált. Iskola nyugati oldali tűzfal</t>
  </si>
  <si>
    <t>Noszlopy u.  járda/ MHSZ előtt/</t>
  </si>
  <si>
    <t>Gólya u. útjavítása</t>
  </si>
  <si>
    <t>Horvátkuti orvosi rendelő váró bővítése</t>
  </si>
  <si>
    <t>Rózsa u. déli oldalán kerékpárút tervezés</t>
  </si>
  <si>
    <t>Mikszáth u. bekötőút aszfaltozás</t>
  </si>
  <si>
    <t>Marcali Város Önkormányzata 2016. évi felújítási kiadások előirányzatai</t>
  </si>
  <si>
    <t>A foglakoztatás és az életminőség javítása              ( Bölcsöde csoportszoba felújítása, Postaközi Óvoda energetikai felújítása )</t>
  </si>
  <si>
    <t>TOP-1.4.3-15</t>
  </si>
  <si>
    <t>Egészségügyi alapellátás és infrastrukturális fejlesztése ( Széchenyi 17-21. Gyermek és felnőtt körzeti rendelők, valamint védőnői szolgálat épület felújítása )</t>
  </si>
  <si>
    <t>TOP-4.1.1-15</t>
  </si>
  <si>
    <t>Ivóvíz és szenyvíz közművek felújítása</t>
  </si>
  <si>
    <t>Bizei u. 33. ingatlan felújítás</t>
  </si>
  <si>
    <t>Marcali Város Önkormányzata, és irányítása alá tartozó költségvetési szervek 2016. évi engedélyezett létszám előirányzatai</t>
  </si>
  <si>
    <t>a   …../2016. ( ………..) számú rendelethez</t>
  </si>
  <si>
    <t>Marcali Város Önkormányzata EU támogatással megvalósuló programairól, projektjeiről</t>
  </si>
  <si>
    <t>Háziorvosi rendelők felújítása DDOP-3.1.3/G</t>
  </si>
  <si>
    <t>Marcali Város Önkormányzata szervezetfejlesztése</t>
  </si>
  <si>
    <t>Szociális alapszolgáltatások infrastruktúrájának bővítése, fejlesztése     ( fűtés,  eszközbeszerzés )</t>
  </si>
  <si>
    <t>A foglakoztatás és az életminőség javítása       ( Bölcsöde csoportszoba felújítása, Postaközi Óvoda energetikai felújítása )</t>
  </si>
  <si>
    <t>Egészségügyi alapellátás és infrastrukturális fejlesztése                                                              ( Széchenyi 17-21. Gyermek és felnőtt körzeti rendelők, valamint védőnői szolgálat épület felújítása )</t>
  </si>
  <si>
    <t>Leromlott városi területek rehabilitációja      ( Dózsa Gy. u. lakásainak felújítása )</t>
  </si>
  <si>
    <t>Leromlott városi területek rehabilitációja   ( Táncsics. u. gombai kiskastély és környezetének rehabilitációja )</t>
  </si>
  <si>
    <t>Helyi foglakoztatási együttműködések                 ( szakképzés feltételeinek megtermetése )</t>
  </si>
  <si>
    <t xml:space="preserve">Marcali Város Önkormányzata 2016. évi általános és céltartalék előirányzata                      </t>
  </si>
  <si>
    <t>Összege</t>
  </si>
  <si>
    <t>Céltartalék</t>
  </si>
  <si>
    <t>Településrészeknek nyújtott  támogatása</t>
  </si>
  <si>
    <t>Szállítói és egyéb kötelezettség</t>
  </si>
  <si>
    <t xml:space="preserve">Köznevelési pályázat </t>
  </si>
  <si>
    <t xml:space="preserve">Kamera rendszer, zárt végű pénzügyi lizing  </t>
  </si>
  <si>
    <t>2014, 2016</t>
  </si>
  <si>
    <t xml:space="preserve">Marcali Város Önkormányzata, és irányítása alá tartozó költségvetési szervek  előirányzati ütemterve 2016.évre                         </t>
  </si>
  <si>
    <t>Kiadási előirányzatok</t>
  </si>
  <si>
    <t>e Ft</t>
  </si>
  <si>
    <t>Marcali Város Önkormányzata által 2016. évben ellátandó, önként vállalt feladatai, és államigazgatási feladatai       e Ft</t>
  </si>
  <si>
    <t>önkormányzati finanszírozás /építményadó /</t>
  </si>
  <si>
    <t>ingatlanértékesítés</t>
  </si>
  <si>
    <t>Marcali Közös Önkormányzati Hivatal 2016.évi bevételei</t>
  </si>
  <si>
    <t>Költségvetési bevételek</t>
  </si>
  <si>
    <t>Pénzmaradvány</t>
  </si>
  <si>
    <t>Marcali Közös Önkormányzati Hivatal 2016. évi kiadási előirányzatai</t>
  </si>
  <si>
    <t>2016 évi előirányzat</t>
  </si>
  <si>
    <t>Különféle befizetések és egyéb dologi kiadások (19+.. +21 )</t>
  </si>
  <si>
    <t>Dologi kiadások összesen ( 5+8+15+18+22 )</t>
  </si>
  <si>
    <t>Költségvetési kiadások összesen (1+2+23 )</t>
  </si>
  <si>
    <t>6. melléklet a /2016.(..) önkormányzati rendelethez</t>
  </si>
  <si>
    <t>7. melléklet  a /2016.(..) önkormányzati rendelethez</t>
  </si>
  <si>
    <t>Marcali Közös Önkormányzati Hivatal informatikai és egyéb eszköz beszerzés      (pénzügyi lizing: 1.526/e Ft)</t>
  </si>
  <si>
    <t>Műfüves sportpálya építése</t>
  </si>
  <si>
    <t>MLSZ sportfejlesztési program</t>
  </si>
  <si>
    <t>Részesedések beszerzése</t>
  </si>
  <si>
    <t>11. melléklet  a /2016.(.) önkormányzati rendelethez</t>
  </si>
  <si>
    <t xml:space="preserve">                                                    12. melléklet a /2016.(.)  rendelethez</t>
  </si>
  <si>
    <t>13. melléklet a /2016(.) önkormányzati rendelethez</t>
  </si>
  <si>
    <t>14. melléklet a /2016.(.) önkormányzati rendelethez</t>
  </si>
  <si>
    <t>15. melléklet a /2016. (. .) önkormányzati rendelethez</t>
  </si>
  <si>
    <t>8.melléklet a  /2016.(..) önkormányzati rendelethez</t>
  </si>
  <si>
    <t>Teljes munkaidőben foglakozta      tott</t>
  </si>
  <si>
    <t>Részmunkaidőben foglakozta tott</t>
  </si>
  <si>
    <t>Teljes munkaidő      ben foglakozta      tott</t>
  </si>
  <si>
    <t>Részmunkai dőben foglakoztatott</t>
  </si>
  <si>
    <t xml:space="preserve">2016. évi kv. Engedélye zett létszámke ret </t>
  </si>
  <si>
    <t>2016. évi módosított létszámke     ret</t>
  </si>
  <si>
    <t>Sport u. felújítás / csapadékvízelvezetés/</t>
  </si>
  <si>
    <t>EU pályázati forrásból megvalósuló beruházások önereje</t>
  </si>
  <si>
    <t>Marcali Város Önkormányzata, és irányítása alá tartozó költségvetési szervek 2016. évi működési célú bevételei és  kiadásai</t>
  </si>
  <si>
    <t>2016.évi  előirányzat</t>
  </si>
  <si>
    <t>Marcali Város Önkormányzata, és irányítása alá tartozó költségvetési szervek 2016. évi felhalmozási célú bevételei és  kiadásai</t>
  </si>
  <si>
    <t>Marcali Város Önkormányzata, és irányítása alá tartozó költségvetési szervek 2016. évi összevont költségvetési mérlege</t>
  </si>
  <si>
    <t>16. melléklet a /2016(.) önkormányzati rendelethez</t>
  </si>
  <si>
    <t>17.melléklet a /2016.(.) önkormányzati rendelethez</t>
  </si>
  <si>
    <t>Központi tornaterme nyílászáró csere és vizesblokk felújítás</t>
  </si>
  <si>
    <t>Arany János utca útfelújítás</t>
  </si>
  <si>
    <t>Közös Önkormányzati Hivatal földszint akadálymentesítése</t>
  </si>
  <si>
    <t>Gimnáziumi konyha felújítása</t>
  </si>
  <si>
    <t xml:space="preserve">             Egyéb felhalmozási célú kiadás</t>
  </si>
  <si>
    <t>Települési támogatás lakhatshoz kapcsolódó rendszeres kiadások viseléséhez</t>
  </si>
  <si>
    <t>Egyéb működési célú kiadások ( 35+..   +39)</t>
  </si>
  <si>
    <t>Beruházások ( 41+42 )</t>
  </si>
  <si>
    <t>Egyéb felhalmozási célú kiadások (45+46 )</t>
  </si>
  <si>
    <t>Költségvetési kiadások összesen (1+2+24+34+40+43+44+47)</t>
  </si>
  <si>
    <t>Finanszírozási kiadások  ( 49+.. + 51 )</t>
  </si>
  <si>
    <t>Kiadások mindösszesen( 48+52)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</si>
</sst>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8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 CE"/>
      <family val="0"/>
    </font>
    <font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u val="single"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u val="single"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sz val="10"/>
      <name val="Cambria"/>
      <family val="1"/>
    </font>
    <font>
      <sz val="11"/>
      <name val="Times New Roman CE"/>
      <family val="1"/>
    </font>
    <font>
      <b/>
      <sz val="11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39993023872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ck"/>
      <right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60">
      <alignment/>
      <protection/>
    </xf>
    <xf numFmtId="0" fontId="5" fillId="0" borderId="0" xfId="60" applyFont="1">
      <alignment/>
      <protection/>
    </xf>
    <xf numFmtId="0" fontId="5" fillId="0" borderId="0" xfId="60" applyBorder="1">
      <alignment/>
      <protection/>
    </xf>
    <xf numFmtId="0" fontId="16" fillId="0" borderId="0" xfId="60" applyFont="1">
      <alignment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3" xfId="60" applyFont="1" applyFill="1" applyBorder="1" applyAlignment="1">
      <alignment horizontal="center" vertical="center" wrapText="1"/>
      <protection/>
    </xf>
    <xf numFmtId="0" fontId="13" fillId="0" borderId="14" xfId="60" applyFont="1" applyBorder="1" applyAlignment="1">
      <alignment vertical="top" wrapText="1"/>
      <protection/>
    </xf>
    <xf numFmtId="0" fontId="13" fillId="0" borderId="15" xfId="60" applyFont="1" applyBorder="1" applyAlignment="1">
      <alignment vertical="top" wrapText="1"/>
      <protection/>
    </xf>
    <xf numFmtId="0" fontId="13" fillId="0" borderId="16" xfId="60" applyFont="1" applyBorder="1" applyAlignment="1">
      <alignment horizontal="center" vertical="center" wrapText="1"/>
      <protection/>
    </xf>
    <xf numFmtId="0" fontId="5" fillId="0" borderId="0" xfId="60" applyAlignment="1">
      <alignment vertical="center"/>
      <protection/>
    </xf>
    <xf numFmtId="0" fontId="16" fillId="0" borderId="0" xfId="60" applyFont="1" applyFill="1" applyAlignment="1">
      <alignment vertical="center"/>
      <protection/>
    </xf>
    <xf numFmtId="0" fontId="5" fillId="0" borderId="0" xfId="60" applyFill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3" xfId="60" applyFont="1" applyFill="1" applyBorder="1" applyAlignment="1">
      <alignment horizontal="center" vertical="center" wrapText="1"/>
      <protection/>
    </xf>
    <xf numFmtId="0" fontId="20" fillId="0" borderId="0" xfId="60" applyFont="1">
      <alignment/>
      <protection/>
    </xf>
    <xf numFmtId="0" fontId="16" fillId="0" borderId="0" xfId="60" applyFont="1" applyFill="1">
      <alignment/>
      <protection/>
    </xf>
    <xf numFmtId="0" fontId="13" fillId="0" borderId="0" xfId="60" applyFont="1" applyBorder="1" applyAlignment="1">
      <alignment horizontal="center" vertical="center" wrapText="1"/>
      <protection/>
    </xf>
    <xf numFmtId="9" fontId="16" fillId="0" borderId="0" xfId="60" applyNumberFormat="1" applyFont="1">
      <alignment/>
      <protection/>
    </xf>
    <xf numFmtId="0" fontId="11" fillId="33" borderId="13" xfId="60" applyFont="1" applyFill="1" applyBorder="1" applyAlignment="1">
      <alignment vertical="center" wrapText="1"/>
      <protection/>
    </xf>
    <xf numFmtId="3" fontId="11" fillId="33" borderId="13" xfId="60" applyNumberFormat="1" applyFont="1" applyFill="1" applyBorder="1" applyAlignment="1">
      <alignment horizontal="right" vertical="center"/>
      <protection/>
    </xf>
    <xf numFmtId="9" fontId="16" fillId="0" borderId="0" xfId="60" applyNumberFormat="1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3" fillId="0" borderId="0" xfId="60" applyFont="1" applyBorder="1" applyAlignment="1">
      <alignment vertical="top" wrapText="1"/>
      <protection/>
    </xf>
    <xf numFmtId="166" fontId="13" fillId="0" borderId="0" xfId="60" applyNumberFormat="1" applyFont="1" applyBorder="1" applyAlignment="1">
      <alignment horizontal="right" vertical="center" wrapText="1"/>
      <protection/>
    </xf>
    <xf numFmtId="166" fontId="5" fillId="0" borderId="0" xfId="60" applyNumberFormat="1">
      <alignment/>
      <protection/>
    </xf>
    <xf numFmtId="0" fontId="18" fillId="0" borderId="14" xfId="60" applyFont="1" applyFill="1" applyBorder="1" applyAlignment="1">
      <alignment vertical="top" wrapText="1"/>
      <protection/>
    </xf>
    <xf numFmtId="0" fontId="19" fillId="0" borderId="15" xfId="60" applyFont="1" applyFill="1" applyBorder="1" applyAlignment="1">
      <alignment horizontal="center" vertical="top" wrapText="1"/>
      <protection/>
    </xf>
    <xf numFmtId="0" fontId="11" fillId="33" borderId="12" xfId="60" applyFont="1" applyFill="1" applyBorder="1" applyAlignment="1">
      <alignment vertical="center" wrapText="1"/>
      <protection/>
    </xf>
    <xf numFmtId="10" fontId="12" fillId="33" borderId="17" xfId="60" applyNumberFormat="1" applyFont="1" applyFill="1" applyBorder="1" applyAlignment="1">
      <alignment vertical="center" wrapText="1"/>
      <protection/>
    </xf>
    <xf numFmtId="0" fontId="13" fillId="0" borderId="0" xfId="60" applyFont="1" applyBorder="1" applyAlignment="1">
      <alignment horizontal="left" vertical="center"/>
      <protection/>
    </xf>
    <xf numFmtId="166" fontId="5" fillId="0" borderId="0" xfId="60" applyNumberFormat="1" applyAlignment="1">
      <alignment horizontal="right"/>
      <protection/>
    </xf>
    <xf numFmtId="0" fontId="13" fillId="0" borderId="0" xfId="60" applyFont="1" applyBorder="1" applyAlignment="1">
      <alignment horizontal="right" vertical="center" wrapText="1"/>
      <protection/>
    </xf>
    <xf numFmtId="0" fontId="13" fillId="0" borderId="0" xfId="60" applyFont="1" applyBorder="1" applyAlignment="1">
      <alignment vertical="center" wrapText="1"/>
      <protection/>
    </xf>
    <xf numFmtId="166" fontId="13" fillId="0" borderId="0" xfId="60" applyNumberFormat="1" applyFont="1" applyBorder="1" applyAlignment="1">
      <alignment horizontal="right" vertical="center" wrapText="1"/>
      <protection/>
    </xf>
    <xf numFmtId="3" fontId="5" fillId="0" borderId="0" xfId="60" applyNumberFormat="1" applyAlignment="1">
      <alignment horizontal="right"/>
      <protection/>
    </xf>
    <xf numFmtId="166" fontId="5" fillId="0" borderId="0" xfId="60" applyNumberFormat="1" applyBorder="1">
      <alignment/>
      <protection/>
    </xf>
    <xf numFmtId="0" fontId="5" fillId="0" borderId="0" xfId="60" applyFont="1" applyBorder="1">
      <alignment/>
      <protection/>
    </xf>
    <xf numFmtId="3" fontId="5" fillId="0" borderId="0" xfId="60" applyNumberFormat="1" applyBorder="1">
      <alignment/>
      <protection/>
    </xf>
    <xf numFmtId="166" fontId="5" fillId="0" borderId="0" xfId="60" applyNumberFormat="1" applyBorder="1" applyAlignment="1">
      <alignment horizontal="right" vertical="center"/>
      <protection/>
    </xf>
    <xf numFmtId="166" fontId="13" fillId="0" borderId="0" xfId="60" applyNumberFormat="1" applyFont="1" applyFill="1" applyBorder="1" applyAlignment="1">
      <alignment horizontal="right" vertical="center" wrapText="1"/>
      <protection/>
    </xf>
    <xf numFmtId="0" fontId="13" fillId="0" borderId="0" xfId="60" applyFont="1" applyBorder="1" applyAlignment="1">
      <alignment horizontal="center" vertical="center" wrapText="1"/>
      <protection/>
    </xf>
    <xf numFmtId="0" fontId="5" fillId="0" borderId="0" xfId="60" applyAlignment="1">
      <alignment/>
      <protection/>
    </xf>
    <xf numFmtId="0" fontId="13" fillId="0" borderId="0" xfId="57" applyFont="1" applyFill="1" applyProtection="1">
      <alignment/>
      <protection/>
    </xf>
    <xf numFmtId="0" fontId="13" fillId="0" borderId="0" xfId="57" applyFont="1" applyFill="1" applyAlignment="1" applyProtection="1">
      <alignment wrapText="1"/>
      <protection/>
    </xf>
    <xf numFmtId="0" fontId="12" fillId="0" borderId="0" xfId="57" applyFont="1" applyFill="1" applyAlignment="1" applyProtection="1">
      <alignment horizontal="left" vertical="center"/>
      <protection/>
    </xf>
    <xf numFmtId="0" fontId="12" fillId="0" borderId="0" xfId="57" applyFont="1" applyFill="1" applyProtection="1">
      <alignment/>
      <protection/>
    </xf>
    <xf numFmtId="0" fontId="21" fillId="0" borderId="0" xfId="57" applyFont="1" applyFill="1" applyAlignment="1" applyProtection="1">
      <alignment horizontal="left" vertical="center" wrapText="1"/>
      <protection/>
    </xf>
    <xf numFmtId="0" fontId="20" fillId="0" borderId="0" xfId="60" applyFont="1" applyAlignment="1">
      <alignment/>
      <protection/>
    </xf>
    <xf numFmtId="3" fontId="22" fillId="0" borderId="10" xfId="60" applyNumberFormat="1" applyFont="1" applyBorder="1" applyAlignment="1">
      <alignment horizontal="right" vertical="top" wrapText="1"/>
      <protection/>
    </xf>
    <xf numFmtId="3" fontId="22" fillId="0" borderId="10" xfId="60" applyNumberFormat="1" applyFont="1" applyBorder="1" applyAlignment="1">
      <alignment horizontal="right" wrapText="1"/>
      <protection/>
    </xf>
    <xf numFmtId="0" fontId="20" fillId="0" borderId="0" xfId="60" applyFont="1" applyBorder="1">
      <alignment/>
      <protection/>
    </xf>
    <xf numFmtId="0" fontId="17" fillId="33" borderId="10" xfId="60" applyFont="1" applyFill="1" applyBorder="1" applyAlignment="1">
      <alignment horizontal="center" vertical="top" wrapText="1"/>
      <protection/>
    </xf>
    <xf numFmtId="3" fontId="22" fillId="0" borderId="10" xfId="60" applyNumberFormat="1" applyFont="1" applyBorder="1" applyAlignment="1">
      <alignment horizontal="right" vertical="center" wrapText="1"/>
      <protection/>
    </xf>
    <xf numFmtId="0" fontId="20" fillId="0" borderId="10" xfId="60" applyFont="1" applyBorder="1">
      <alignment/>
      <protection/>
    </xf>
    <xf numFmtId="0" fontId="17" fillId="0" borderId="0" xfId="60" applyFont="1" applyBorder="1" applyAlignment="1">
      <alignment vertical="top" wrapText="1"/>
      <protection/>
    </xf>
    <xf numFmtId="3" fontId="17" fillId="0" borderId="0" xfId="60" applyNumberFormat="1" applyFont="1" applyBorder="1" applyAlignment="1">
      <alignment horizontal="right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top" wrapText="1"/>
      <protection/>
    </xf>
    <xf numFmtId="0" fontId="17" fillId="0" borderId="0" xfId="60" applyFont="1" applyFill="1" applyBorder="1" applyAlignment="1">
      <alignment horizontal="center" wrapText="1"/>
      <protection/>
    </xf>
    <xf numFmtId="3" fontId="22" fillId="0" borderId="0" xfId="60" applyNumberFormat="1" applyFont="1" applyBorder="1" applyAlignment="1">
      <alignment horizontal="right" vertical="center" wrapText="1"/>
      <protection/>
    </xf>
    <xf numFmtId="3" fontId="22" fillId="0" borderId="0" xfId="60" applyNumberFormat="1" applyFont="1" applyBorder="1" applyAlignment="1">
      <alignment horizontal="right" vertical="top" wrapText="1"/>
      <protection/>
    </xf>
    <xf numFmtId="3" fontId="22" fillId="0" borderId="0" xfId="60" applyNumberFormat="1" applyFont="1" applyBorder="1" applyAlignment="1">
      <alignment horizontal="right" wrapText="1"/>
      <protection/>
    </xf>
    <xf numFmtId="3" fontId="22" fillId="0" borderId="18" xfId="60" applyNumberFormat="1" applyFont="1" applyBorder="1" applyAlignment="1">
      <alignment horizontal="right" vertical="center" wrapText="1"/>
      <protection/>
    </xf>
    <xf numFmtId="0" fontId="22" fillId="0" borderId="0" xfId="60" applyFont="1" applyBorder="1">
      <alignment/>
      <protection/>
    </xf>
    <xf numFmtId="0" fontId="22" fillId="0" borderId="0" xfId="57" applyFont="1" applyFill="1" applyProtection="1">
      <alignment/>
      <protection/>
    </xf>
    <xf numFmtId="0" fontId="20" fillId="0" borderId="0" xfId="60" applyFont="1" applyBorder="1" applyAlignment="1">
      <alignment horizontal="right" vertical="center" wrapText="1"/>
      <protection/>
    </xf>
    <xf numFmtId="0" fontId="17" fillId="0" borderId="10" xfId="57" applyFont="1" applyFill="1" applyBorder="1" applyProtection="1">
      <alignment/>
      <protection/>
    </xf>
    <xf numFmtId="0" fontId="23" fillId="0" borderId="0" xfId="71" applyFont="1">
      <alignment/>
      <protection/>
    </xf>
    <xf numFmtId="0" fontId="5" fillId="0" borderId="0" xfId="71">
      <alignment/>
      <protection/>
    </xf>
    <xf numFmtId="0" fontId="24" fillId="33" borderId="19" xfId="71" applyFont="1" applyFill="1" applyBorder="1" applyAlignment="1">
      <alignment horizontal="center" vertical="top" wrapText="1"/>
      <protection/>
    </xf>
    <xf numFmtId="0" fontId="24" fillId="33" borderId="20" xfId="71" applyFont="1" applyFill="1" applyBorder="1" applyAlignment="1">
      <alignment horizontal="center" vertical="top" wrapText="1"/>
      <protection/>
    </xf>
    <xf numFmtId="0" fontId="25" fillId="0" borderId="21" xfId="71" applyFont="1" applyBorder="1" applyAlignment="1">
      <alignment horizontal="center" vertical="top" wrapText="1"/>
      <protection/>
    </xf>
    <xf numFmtId="0" fontId="26" fillId="0" borderId="10" xfId="71" applyFont="1" applyBorder="1" applyAlignment="1">
      <alignment horizontal="center" vertical="top" wrapText="1"/>
      <protection/>
    </xf>
    <xf numFmtId="0" fontId="24" fillId="0" borderId="21" xfId="71" applyFont="1" applyBorder="1" applyAlignment="1">
      <alignment horizontal="center" vertical="top" wrapText="1"/>
      <protection/>
    </xf>
    <xf numFmtId="0" fontId="26" fillId="0" borderId="10" xfId="71" applyFont="1" applyBorder="1" applyAlignment="1">
      <alignment vertical="top" wrapText="1"/>
      <protection/>
    </xf>
    <xf numFmtId="0" fontId="25" fillId="0" borderId="10" xfId="71" applyFont="1" applyBorder="1" applyAlignment="1">
      <alignment vertical="top" wrapText="1"/>
      <protection/>
    </xf>
    <xf numFmtId="0" fontId="5" fillId="0" borderId="0" xfId="71" applyFont="1">
      <alignment/>
      <protection/>
    </xf>
    <xf numFmtId="0" fontId="24" fillId="33" borderId="21" xfId="71" applyFont="1" applyFill="1" applyBorder="1" applyAlignment="1">
      <alignment horizontal="center" vertical="top" wrapText="1"/>
      <protection/>
    </xf>
    <xf numFmtId="0" fontId="24" fillId="33" borderId="10" xfId="71" applyFont="1" applyFill="1" applyBorder="1" applyAlignment="1">
      <alignment vertical="top" wrapText="1"/>
      <protection/>
    </xf>
    <xf numFmtId="3" fontId="5" fillId="0" borderId="0" xfId="71" applyNumberFormat="1">
      <alignment/>
      <protection/>
    </xf>
    <xf numFmtId="3" fontId="13" fillId="0" borderId="0" xfId="71" applyNumberFormat="1" applyFont="1">
      <alignment/>
      <protection/>
    </xf>
    <xf numFmtId="0" fontId="25" fillId="34" borderId="10" xfId="71" applyFont="1" applyFill="1" applyBorder="1" applyAlignment="1">
      <alignment vertical="top" wrapText="1" shrinkToFit="1"/>
      <protection/>
    </xf>
    <xf numFmtId="3" fontId="3" fillId="0" borderId="0" xfId="0" applyNumberFormat="1" applyFont="1" applyFill="1" applyAlignment="1">
      <alignment/>
    </xf>
    <xf numFmtId="0" fontId="24" fillId="35" borderId="22" xfId="71" applyFont="1" applyFill="1" applyBorder="1" applyAlignment="1">
      <alignment horizontal="center" wrapText="1"/>
      <protection/>
    </xf>
    <xf numFmtId="3" fontId="26" fillId="0" borderId="23" xfId="71" applyNumberFormat="1" applyFont="1" applyBorder="1" applyAlignment="1">
      <alignment horizontal="center" vertical="top" wrapText="1"/>
      <protection/>
    </xf>
    <xf numFmtId="3" fontId="24" fillId="0" borderId="23" xfId="71" applyNumberFormat="1" applyFont="1" applyBorder="1" applyAlignment="1">
      <alignment horizontal="right" vertical="top" wrapText="1"/>
      <protection/>
    </xf>
    <xf numFmtId="3" fontId="25" fillId="0" borderId="23" xfId="71" applyNumberFormat="1" applyFont="1" applyBorder="1" applyAlignment="1">
      <alignment horizontal="right" vertical="top" wrapText="1"/>
      <protection/>
    </xf>
    <xf numFmtId="3" fontId="24" fillId="0" borderId="23" xfId="71" applyNumberFormat="1" applyFont="1" applyBorder="1" applyAlignment="1">
      <alignment horizontal="right" wrapText="1"/>
      <protection/>
    </xf>
    <xf numFmtId="3" fontId="25" fillId="0" borderId="23" xfId="71" applyNumberFormat="1" applyFont="1" applyBorder="1">
      <alignment/>
      <protection/>
    </xf>
    <xf numFmtId="3" fontId="24" fillId="0" borderId="23" xfId="71" applyNumberFormat="1" applyFont="1" applyBorder="1">
      <alignment/>
      <protection/>
    </xf>
    <xf numFmtId="3" fontId="24" fillId="33" borderId="23" xfId="71" applyNumberFormat="1" applyFont="1" applyFill="1" applyBorder="1" applyAlignment="1">
      <alignment horizontal="right" wrapText="1"/>
      <protection/>
    </xf>
    <xf numFmtId="0" fontId="5" fillId="0" borderId="0" xfId="71" applyFont="1" applyAlignment="1">
      <alignment horizontal="center" vertical="center" wrapText="1"/>
      <protection/>
    </xf>
    <xf numFmtId="167" fontId="21" fillId="0" borderId="0" xfId="66" applyNumberFormat="1" applyFont="1" applyAlignment="1">
      <alignment horizontal="center" vertical="center" wrapText="1"/>
      <protection/>
    </xf>
    <xf numFmtId="167" fontId="28" fillId="0" borderId="0" xfId="66" applyNumberFormat="1" applyFont="1" applyAlignment="1">
      <alignment vertical="center" wrapText="1"/>
      <protection/>
    </xf>
    <xf numFmtId="167" fontId="15" fillId="0" borderId="0" xfId="66" applyNumberFormat="1" applyFont="1" applyAlignment="1">
      <alignment vertical="center" wrapText="1"/>
      <protection/>
    </xf>
    <xf numFmtId="167" fontId="15" fillId="0" borderId="0" xfId="66" applyNumberFormat="1" applyAlignment="1">
      <alignment vertical="center" wrapText="1"/>
      <protection/>
    </xf>
    <xf numFmtId="167" fontId="29" fillId="0" borderId="0" xfId="66" applyNumberFormat="1" applyFont="1" applyAlignment="1">
      <alignment horizontal="right" vertical="center"/>
      <protection/>
    </xf>
    <xf numFmtId="167" fontId="11" fillId="33" borderId="21" xfId="66" applyNumberFormat="1" applyFont="1" applyFill="1" applyBorder="1" applyAlignment="1">
      <alignment horizontal="center" vertical="center" wrapText="1"/>
      <protection/>
    </xf>
    <xf numFmtId="167" fontId="12" fillId="33" borderId="10" xfId="66" applyNumberFormat="1" applyFont="1" applyFill="1" applyBorder="1" applyAlignment="1">
      <alignment horizontal="center" vertical="center" wrapText="1"/>
      <protection/>
    </xf>
    <xf numFmtId="167" fontId="11" fillId="33" borderId="10" xfId="66" applyNumberFormat="1" applyFont="1" applyFill="1" applyBorder="1" applyAlignment="1">
      <alignment horizontal="center" vertical="center" wrapText="1"/>
      <protection/>
    </xf>
    <xf numFmtId="167" fontId="12" fillId="33" borderId="23" xfId="66" applyNumberFormat="1" applyFont="1" applyFill="1" applyBorder="1" applyAlignment="1">
      <alignment horizontal="center" vertical="center" wrapText="1"/>
      <protection/>
    </xf>
    <xf numFmtId="167" fontId="30" fillId="0" borderId="0" xfId="66" applyNumberFormat="1" applyFont="1" applyAlignment="1">
      <alignment horizontal="center" vertical="center" wrapText="1"/>
      <protection/>
    </xf>
    <xf numFmtId="167" fontId="13" fillId="0" borderId="10" xfId="66" applyNumberFormat="1" applyFont="1" applyBorder="1" applyAlignment="1" applyProtection="1">
      <alignment horizontal="right" vertical="center" wrapText="1"/>
      <protection locked="0"/>
    </xf>
    <xf numFmtId="167" fontId="13" fillId="0" borderId="10" xfId="66" applyNumberFormat="1" applyFont="1" applyBorder="1" applyAlignment="1">
      <alignment vertical="center" wrapText="1"/>
      <protection/>
    </xf>
    <xf numFmtId="167" fontId="13" fillId="0" borderId="23" xfId="66" applyNumberFormat="1" applyFont="1" applyBorder="1" applyAlignment="1" applyProtection="1">
      <alignment horizontal="right" vertical="center" wrapText="1"/>
      <protection locked="0"/>
    </xf>
    <xf numFmtId="167" fontId="31" fillId="0" borderId="0" xfId="66" applyNumberFormat="1" applyFont="1" applyAlignment="1">
      <alignment horizontal="centerContinuous" vertical="center" wrapText="1"/>
      <protection/>
    </xf>
    <xf numFmtId="167" fontId="13" fillId="0" borderId="21" xfId="66" applyNumberFormat="1" applyFont="1" applyBorder="1" applyAlignment="1" applyProtection="1">
      <alignment horizontal="left" vertical="center" wrapText="1"/>
      <protection locked="0"/>
    </xf>
    <xf numFmtId="167" fontId="15" fillId="0" borderId="21" xfId="66" applyNumberFormat="1" applyFont="1" applyBorder="1" applyAlignment="1">
      <alignment horizontal="left" vertical="center" wrapText="1"/>
      <protection/>
    </xf>
    <xf numFmtId="167" fontId="15" fillId="0" borderId="10" xfId="66" applyNumberFormat="1" applyBorder="1" applyAlignment="1">
      <alignment vertical="center" wrapText="1"/>
      <protection/>
    </xf>
    <xf numFmtId="167" fontId="13" fillId="0" borderId="10" xfId="66" applyNumberFormat="1" applyFont="1" applyBorder="1" applyAlignment="1" applyProtection="1">
      <alignment horizontal="center" vertical="center" wrapText="1"/>
      <protection locked="0"/>
    </xf>
    <xf numFmtId="167" fontId="13" fillId="0" borderId="10" xfId="66" applyNumberFormat="1" applyFont="1" applyBorder="1" applyAlignment="1" applyProtection="1">
      <alignment vertical="center" wrapText="1"/>
      <protection locked="0"/>
    </xf>
    <xf numFmtId="167" fontId="13" fillId="0" borderId="23" xfId="66" applyNumberFormat="1" applyFont="1" applyBorder="1" applyAlignment="1" applyProtection="1">
      <alignment horizontal="center" vertical="center" wrapText="1"/>
      <protection locked="0"/>
    </xf>
    <xf numFmtId="167" fontId="12" fillId="0" borderId="21" xfId="66" applyNumberFormat="1" applyFont="1" applyBorder="1" applyAlignment="1">
      <alignment horizontal="left" vertical="center" wrapText="1"/>
      <protection/>
    </xf>
    <xf numFmtId="167" fontId="12" fillId="0" borderId="10" xfId="66" applyNumberFormat="1" applyFont="1" applyBorder="1" applyAlignment="1">
      <alignment horizontal="right" vertical="center" wrapText="1"/>
      <protection/>
    </xf>
    <xf numFmtId="167" fontId="12" fillId="0" borderId="10" xfId="66" applyNumberFormat="1" applyFont="1" applyBorder="1" applyAlignment="1">
      <alignment vertical="center" wrapText="1"/>
      <protection/>
    </xf>
    <xf numFmtId="167" fontId="12" fillId="0" borderId="23" xfId="66" applyNumberFormat="1" applyFont="1" applyBorder="1" applyAlignment="1">
      <alignment vertical="center" wrapText="1"/>
      <protection/>
    </xf>
    <xf numFmtId="167" fontId="17" fillId="0" borderId="24" xfId="66" applyNumberFormat="1" applyFont="1" applyBorder="1" applyAlignment="1">
      <alignment horizontal="left" vertical="center" wrapText="1"/>
      <protection/>
    </xf>
    <xf numFmtId="167" fontId="13" fillId="0" borderId="25" xfId="66" applyNumberFormat="1" applyFont="1" applyBorder="1" applyAlignment="1" applyProtection="1">
      <alignment horizontal="right" vertical="center" wrapText="1"/>
      <protection/>
    </xf>
    <xf numFmtId="167" fontId="17" fillId="0" borderId="25" xfId="66" applyNumberFormat="1" applyFont="1" applyBorder="1" applyAlignment="1">
      <alignment vertical="center" wrapText="1"/>
      <protection/>
    </xf>
    <xf numFmtId="167" fontId="13" fillId="0" borderId="26" xfId="66" applyNumberFormat="1" applyFont="1" applyBorder="1" applyAlignment="1" applyProtection="1">
      <alignment horizontal="center" vertical="center" wrapText="1"/>
      <protection/>
    </xf>
    <xf numFmtId="167" fontId="15" fillId="0" borderId="0" xfId="66" applyNumberFormat="1" applyFont="1" applyAlignment="1">
      <alignment horizontal="center" vertical="center" wrapText="1"/>
      <protection/>
    </xf>
    <xf numFmtId="167" fontId="15" fillId="0" borderId="0" xfId="66" applyNumberFormat="1" applyAlignment="1">
      <alignment horizontal="center" vertical="center" wrapText="1"/>
      <protection/>
    </xf>
    <xf numFmtId="167" fontId="15" fillId="0" borderId="0" xfId="67" applyNumberFormat="1" applyAlignment="1">
      <alignment vertical="center" wrapText="1"/>
      <protection/>
    </xf>
    <xf numFmtId="167" fontId="29" fillId="0" borderId="0" xfId="67" applyNumberFormat="1" applyFont="1" applyAlignment="1">
      <alignment horizontal="right" vertical="center"/>
      <protection/>
    </xf>
    <xf numFmtId="167" fontId="11" fillId="33" borderId="21" xfId="67" applyNumberFormat="1" applyFont="1" applyFill="1" applyBorder="1" applyAlignment="1">
      <alignment horizontal="center" vertical="center" wrapText="1"/>
      <protection/>
    </xf>
    <xf numFmtId="167" fontId="12" fillId="33" borderId="10" xfId="67" applyNumberFormat="1" applyFont="1" applyFill="1" applyBorder="1" applyAlignment="1">
      <alignment horizontal="center" vertical="center" wrapText="1"/>
      <protection/>
    </xf>
    <xf numFmtId="167" fontId="11" fillId="33" borderId="10" xfId="67" applyNumberFormat="1" applyFont="1" applyFill="1" applyBorder="1" applyAlignment="1">
      <alignment horizontal="center" vertical="center" wrapText="1"/>
      <protection/>
    </xf>
    <xf numFmtId="167" fontId="30" fillId="0" borderId="0" xfId="67" applyNumberFormat="1" applyFont="1" applyAlignment="1">
      <alignment horizontal="center" vertical="center" wrapText="1"/>
      <protection/>
    </xf>
    <xf numFmtId="167" fontId="13" fillId="0" borderId="21" xfId="67" applyNumberFormat="1" applyFont="1" applyBorder="1" applyAlignment="1">
      <alignment horizontal="left" vertical="center" wrapText="1"/>
      <protection/>
    </xf>
    <xf numFmtId="167" fontId="13" fillId="0" borderId="10" xfId="67" applyNumberFormat="1" applyFont="1" applyBorder="1" applyAlignment="1" applyProtection="1">
      <alignment horizontal="right" vertical="center" wrapText="1"/>
      <protection locked="0"/>
    </xf>
    <xf numFmtId="167" fontId="13" fillId="0" borderId="10" xfId="67" applyNumberFormat="1" applyFont="1" applyBorder="1" applyAlignment="1">
      <alignment vertical="center" wrapText="1"/>
      <protection/>
    </xf>
    <xf numFmtId="167" fontId="31" fillId="0" borderId="0" xfId="67" applyNumberFormat="1" applyFont="1" applyAlignment="1">
      <alignment horizontal="centerContinuous" vertical="center" wrapText="1"/>
      <protection/>
    </xf>
    <xf numFmtId="167" fontId="13" fillId="0" borderId="10" xfId="67" applyNumberFormat="1" applyFont="1" applyBorder="1" applyAlignment="1" applyProtection="1">
      <alignment vertical="center" wrapText="1"/>
      <protection locked="0"/>
    </xf>
    <xf numFmtId="167" fontId="13" fillId="0" borderId="21" xfId="67" applyNumberFormat="1" applyFont="1" applyBorder="1" applyAlignment="1" applyProtection="1">
      <alignment horizontal="left" vertical="center" wrapText="1"/>
      <protection locked="0"/>
    </xf>
    <xf numFmtId="167" fontId="15" fillId="0" borderId="0" xfId="67" applyNumberFormat="1" applyFont="1" applyAlignment="1">
      <alignment vertical="center" wrapText="1"/>
      <protection/>
    </xf>
    <xf numFmtId="167" fontId="13" fillId="0" borderId="10" xfId="67" applyNumberFormat="1" applyFont="1" applyBorder="1" applyAlignment="1" applyProtection="1">
      <alignment horizontal="center" vertical="center" wrapText="1"/>
      <protection locked="0"/>
    </xf>
    <xf numFmtId="167" fontId="12" fillId="0" borderId="21" xfId="67" applyNumberFormat="1" applyFont="1" applyBorder="1" applyAlignment="1">
      <alignment horizontal="left" vertical="center" wrapText="1"/>
      <protection/>
    </xf>
    <xf numFmtId="1" fontId="12" fillId="0" borderId="10" xfId="67" applyNumberFormat="1" applyFont="1" applyBorder="1" applyAlignment="1">
      <alignment horizontal="right" vertical="center" wrapText="1"/>
      <protection/>
    </xf>
    <xf numFmtId="167" fontId="12" fillId="0" borderId="10" xfId="67" applyNumberFormat="1" applyFont="1" applyBorder="1" applyAlignment="1">
      <alignment vertical="center" wrapText="1"/>
      <protection/>
    </xf>
    <xf numFmtId="167" fontId="17" fillId="0" borderId="24" xfId="67" applyNumberFormat="1" applyFont="1" applyBorder="1" applyAlignment="1">
      <alignment horizontal="left" vertical="center" wrapText="1"/>
      <protection/>
    </xf>
    <xf numFmtId="167" fontId="13" fillId="0" borderId="25" xfId="67" applyNumberFormat="1" applyFont="1" applyBorder="1" applyAlignment="1" applyProtection="1">
      <alignment horizontal="center" vertical="center" wrapText="1"/>
      <protection/>
    </xf>
    <xf numFmtId="167" fontId="17" fillId="0" borderId="25" xfId="67" applyNumberFormat="1" applyFont="1" applyBorder="1" applyAlignment="1">
      <alignment vertical="center" wrapText="1"/>
      <protection/>
    </xf>
    <xf numFmtId="167" fontId="15" fillId="0" borderId="0" xfId="67" applyNumberFormat="1" applyFont="1" applyAlignment="1">
      <alignment horizontal="center" vertical="center" wrapText="1"/>
      <protection/>
    </xf>
    <xf numFmtId="167" fontId="15" fillId="0" borderId="0" xfId="67" applyNumberFormat="1" applyAlignment="1">
      <alignment horizontal="center" vertical="center" wrapText="1"/>
      <protection/>
    </xf>
    <xf numFmtId="0" fontId="33" fillId="0" borderId="0" xfId="54" applyFont="1">
      <alignment/>
      <protection/>
    </xf>
    <xf numFmtId="0" fontId="33" fillId="0" borderId="0" xfId="54" applyFont="1" applyAlignment="1">
      <alignment horizontal="right"/>
      <protection/>
    </xf>
    <xf numFmtId="49" fontId="33" fillId="0" borderId="0" xfId="54" applyNumberFormat="1" applyFont="1">
      <alignment/>
      <protection/>
    </xf>
    <xf numFmtId="3" fontId="33" fillId="0" borderId="10" xfId="54" applyNumberFormat="1" applyFont="1" applyBorder="1">
      <alignment/>
      <protection/>
    </xf>
    <xf numFmtId="3" fontId="33" fillId="0" borderId="23" xfId="54" applyNumberFormat="1" applyFont="1" applyBorder="1">
      <alignment/>
      <protection/>
    </xf>
    <xf numFmtId="0" fontId="33" fillId="0" borderId="0" xfId="54" applyFont="1" applyAlignment="1">
      <alignment vertical="center"/>
      <protection/>
    </xf>
    <xf numFmtId="3" fontId="33" fillId="0" borderId="25" xfId="54" applyNumberFormat="1" applyFont="1" applyBorder="1">
      <alignment/>
      <protection/>
    </xf>
    <xf numFmtId="3" fontId="33" fillId="0" borderId="26" xfId="54" applyNumberFormat="1" applyFont="1" applyBorder="1">
      <alignment/>
      <protection/>
    </xf>
    <xf numFmtId="0" fontId="33" fillId="0" borderId="0" xfId="54" applyFont="1" applyBorder="1" applyAlignment="1">
      <alignment horizontal="left"/>
      <protection/>
    </xf>
    <xf numFmtId="0" fontId="33" fillId="0" borderId="0" xfId="54" applyFont="1" applyBorder="1">
      <alignment/>
      <protection/>
    </xf>
    <xf numFmtId="0" fontId="15" fillId="0" borderId="0" xfId="70" applyFont="1" applyAlignment="1">
      <alignment horizontal="center" vertical="center" wrapText="1"/>
      <protection/>
    </xf>
    <xf numFmtId="0" fontId="15" fillId="0" borderId="0" xfId="70" applyAlignment="1">
      <alignment horizontal="center" vertical="center" wrapText="1"/>
      <protection/>
    </xf>
    <xf numFmtId="0" fontId="5" fillId="0" borderId="0" xfId="71" applyBorder="1">
      <alignment/>
      <protection/>
    </xf>
    <xf numFmtId="167" fontId="34" fillId="0" borderId="0" xfId="68" applyNumberFormat="1" applyFont="1" applyAlignment="1">
      <alignment vertical="center" wrapText="1"/>
      <protection/>
    </xf>
    <xf numFmtId="0" fontId="15" fillId="0" borderId="0" xfId="70" applyAlignment="1">
      <alignment vertical="center" wrapText="1"/>
      <protection/>
    </xf>
    <xf numFmtId="167" fontId="36" fillId="0" borderId="0" xfId="70" applyNumberFormat="1" applyFont="1" applyAlignment="1">
      <alignment horizontal="center" vertical="center" wrapText="1"/>
      <protection/>
    </xf>
    <xf numFmtId="167" fontId="36" fillId="0" borderId="0" xfId="70" applyNumberFormat="1" applyFont="1" applyAlignment="1">
      <alignment vertical="center" wrapText="1"/>
      <protection/>
    </xf>
    <xf numFmtId="0" fontId="30" fillId="0" borderId="12" xfId="70" applyFont="1" applyBorder="1" applyAlignment="1">
      <alignment horizontal="center" vertical="center" wrapText="1"/>
      <protection/>
    </xf>
    <xf numFmtId="0" fontId="35" fillId="0" borderId="13" xfId="70" applyFont="1" applyBorder="1" applyAlignment="1">
      <alignment horizontal="center" vertical="center" wrapText="1"/>
      <protection/>
    </xf>
    <xf numFmtId="0" fontId="35" fillId="0" borderId="17" xfId="70" applyFont="1" applyBorder="1" applyAlignment="1">
      <alignment horizontal="center" vertical="center" wrapText="1"/>
      <protection/>
    </xf>
    <xf numFmtId="0" fontId="30" fillId="0" borderId="0" xfId="70" applyFont="1" applyAlignment="1">
      <alignment horizontal="center" vertical="center" wrapText="1"/>
      <protection/>
    </xf>
    <xf numFmtId="0" fontId="30" fillId="0" borderId="24" xfId="70" applyFont="1" applyBorder="1" applyAlignment="1">
      <alignment horizontal="center" vertical="center" wrapText="1"/>
      <protection/>
    </xf>
    <xf numFmtId="0" fontId="35" fillId="0" borderId="25" xfId="70" applyFont="1" applyBorder="1" applyAlignment="1">
      <alignment vertical="center" wrapText="1"/>
      <protection/>
    </xf>
    <xf numFmtId="167" fontId="30" fillId="0" borderId="26" xfId="70" applyNumberFormat="1" applyFont="1" applyBorder="1" applyAlignment="1">
      <alignment vertical="center" wrapText="1"/>
      <protection/>
    </xf>
    <xf numFmtId="167" fontId="15" fillId="0" borderId="0" xfId="70" applyNumberFormat="1" applyAlignment="1">
      <alignment vertical="center" wrapText="1"/>
      <protection/>
    </xf>
    <xf numFmtId="0" fontId="15" fillId="0" borderId="21" xfId="70" applyFont="1" applyBorder="1" applyAlignment="1">
      <alignment horizontal="center" vertical="center" wrapText="1"/>
      <protection/>
    </xf>
    <xf numFmtId="0" fontId="15" fillId="0" borderId="10" xfId="70" applyFont="1" applyBorder="1" applyAlignment="1" applyProtection="1">
      <alignment vertical="center" wrapText="1"/>
      <protection locked="0"/>
    </xf>
    <xf numFmtId="167" fontId="15" fillId="0" borderId="10" xfId="70" applyNumberFormat="1" applyBorder="1" applyAlignment="1" applyProtection="1">
      <alignment vertical="center" wrapText="1"/>
      <protection locked="0"/>
    </xf>
    <xf numFmtId="167" fontId="15" fillId="0" borderId="23" xfId="70" applyNumberFormat="1" applyBorder="1" applyAlignment="1" applyProtection="1">
      <alignment vertical="center" wrapText="1"/>
      <protection locked="0"/>
    </xf>
    <xf numFmtId="167" fontId="30" fillId="0" borderId="25" xfId="70" applyNumberFormat="1" applyFont="1" applyBorder="1" applyAlignment="1">
      <alignment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59">
      <alignment/>
      <protection/>
    </xf>
    <xf numFmtId="0" fontId="13" fillId="0" borderId="10" xfId="59" applyFont="1" applyBorder="1" applyAlignment="1">
      <alignment vertical="top" wrapText="1"/>
      <protection/>
    </xf>
    <xf numFmtId="0" fontId="5" fillId="0" borderId="10" xfId="59" applyBorder="1">
      <alignment/>
      <protection/>
    </xf>
    <xf numFmtId="0" fontId="5" fillId="0" borderId="23" xfId="59" applyBorder="1">
      <alignment/>
      <protection/>
    </xf>
    <xf numFmtId="0" fontId="13" fillId="0" borderId="21" xfId="59" applyFont="1" applyBorder="1" applyAlignment="1">
      <alignment horizontal="center" vertical="center" wrapText="1"/>
      <protection/>
    </xf>
    <xf numFmtId="49" fontId="13" fillId="0" borderId="10" xfId="59" applyNumberFormat="1" applyFont="1" applyBorder="1" applyAlignment="1">
      <alignment vertical="top" wrapText="1"/>
      <protection/>
    </xf>
    <xf numFmtId="0" fontId="5" fillId="0" borderId="10" xfId="59" applyBorder="1" applyAlignment="1">
      <alignment vertical="top"/>
      <protection/>
    </xf>
    <xf numFmtId="0" fontId="5" fillId="0" borderId="24" xfId="59" applyBorder="1">
      <alignment/>
      <protection/>
    </xf>
    <xf numFmtId="0" fontId="5" fillId="0" borderId="25" xfId="59" applyBorder="1">
      <alignment/>
      <protection/>
    </xf>
    <xf numFmtId="0" fontId="5" fillId="0" borderId="26" xfId="59" applyBorder="1">
      <alignment/>
      <protection/>
    </xf>
    <xf numFmtId="0" fontId="5" fillId="0" borderId="27" xfId="59" applyFill="1" applyBorder="1">
      <alignment/>
      <protection/>
    </xf>
    <xf numFmtId="167" fontId="36" fillId="0" borderId="0" xfId="70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13" fillId="0" borderId="0" xfId="57" applyFont="1" applyFill="1" applyBorder="1" applyProtection="1">
      <alignment/>
      <protection/>
    </xf>
    <xf numFmtId="0" fontId="15" fillId="0" borderId="0" xfId="70" applyBorder="1" applyAlignment="1">
      <alignment horizontal="center" vertical="center" wrapText="1"/>
      <protection/>
    </xf>
    <xf numFmtId="0" fontId="15" fillId="0" borderId="0" xfId="70" applyBorder="1" applyAlignment="1">
      <alignment vertical="center" wrapText="1"/>
      <protection/>
    </xf>
    <xf numFmtId="167" fontId="15" fillId="0" borderId="0" xfId="67" applyNumberFormat="1" applyFont="1" applyBorder="1" applyAlignment="1">
      <alignment horizontal="center" vertical="center" wrapText="1"/>
      <protection/>
    </xf>
    <xf numFmtId="167" fontId="15" fillId="0" borderId="0" xfId="67" applyNumberFormat="1" applyFont="1" applyBorder="1" applyAlignment="1">
      <alignment vertical="center" wrapText="1"/>
      <protection/>
    </xf>
    <xf numFmtId="167" fontId="15" fillId="0" borderId="0" xfId="66" applyNumberFormat="1" applyFont="1" applyBorder="1" applyAlignment="1">
      <alignment horizontal="center" vertical="center" wrapText="1"/>
      <protection/>
    </xf>
    <xf numFmtId="167" fontId="15" fillId="0" borderId="0" xfId="66" applyNumberFormat="1" applyFont="1" applyBorder="1" applyAlignment="1">
      <alignment vertical="center" wrapText="1"/>
      <protection/>
    </xf>
    <xf numFmtId="0" fontId="5" fillId="0" borderId="0" xfId="59" applyBorder="1">
      <alignment/>
      <protection/>
    </xf>
    <xf numFmtId="0" fontId="13" fillId="0" borderId="21" xfId="59" applyFont="1" applyBorder="1" applyAlignment="1">
      <alignment vertical="top" wrapText="1"/>
      <protection/>
    </xf>
    <xf numFmtId="0" fontId="12" fillId="0" borderId="10" xfId="59" applyFont="1" applyBorder="1" applyAlignment="1">
      <alignment vertical="top" wrapText="1"/>
      <protection/>
    </xf>
    <xf numFmtId="3" fontId="12" fillId="0" borderId="10" xfId="59" applyNumberFormat="1" applyFont="1" applyBorder="1" applyAlignment="1">
      <alignment vertical="top" wrapText="1"/>
      <protection/>
    </xf>
    <xf numFmtId="0" fontId="25" fillId="0" borderId="21" xfId="71" applyFont="1" applyBorder="1" applyAlignment="1">
      <alignment vertical="top" wrapText="1"/>
      <protection/>
    </xf>
    <xf numFmtId="3" fontId="25" fillId="0" borderId="10" xfId="71" applyNumberFormat="1" applyFont="1" applyBorder="1" applyAlignment="1">
      <alignment horizontal="right" vertical="top" wrapText="1"/>
      <protection/>
    </xf>
    <xf numFmtId="0" fontId="25" fillId="34" borderId="21" xfId="71" applyFont="1" applyFill="1" applyBorder="1" applyAlignment="1">
      <alignment vertical="top" wrapText="1" shrinkToFit="1"/>
      <protection/>
    </xf>
    <xf numFmtId="0" fontId="25" fillId="0" borderId="21" xfId="71" applyFont="1" applyBorder="1" applyAlignment="1">
      <alignment horizontal="left" vertical="top" wrapText="1"/>
      <protection/>
    </xf>
    <xf numFmtId="0" fontId="33" fillId="36" borderId="20" xfId="54" applyFont="1" applyFill="1" applyBorder="1" applyAlignment="1">
      <alignment horizontal="center"/>
      <protection/>
    </xf>
    <xf numFmtId="0" fontId="33" fillId="36" borderId="22" xfId="54" applyFont="1" applyFill="1" applyBorder="1" applyAlignment="1">
      <alignment horizontal="center"/>
      <protection/>
    </xf>
    <xf numFmtId="3" fontId="33" fillId="0" borderId="10" xfId="54" applyNumberFormat="1" applyFont="1" applyBorder="1" applyAlignment="1">
      <alignment vertical="center"/>
      <protection/>
    </xf>
    <xf numFmtId="0" fontId="17" fillId="33" borderId="19" xfId="57" applyFont="1" applyFill="1" applyBorder="1" applyAlignment="1" applyProtection="1">
      <alignment horizontal="center" vertical="center" wrapText="1"/>
      <protection/>
    </xf>
    <xf numFmtId="0" fontId="17" fillId="33" borderId="20" xfId="57" applyFont="1" applyFill="1" applyBorder="1" applyAlignment="1" applyProtection="1">
      <alignment vertical="center" wrapText="1"/>
      <protection/>
    </xf>
    <xf numFmtId="0" fontId="22" fillId="0" borderId="21" xfId="57" applyFont="1" applyFill="1" applyBorder="1" applyProtection="1">
      <alignment/>
      <protection/>
    </xf>
    <xf numFmtId="0" fontId="17" fillId="0" borderId="10" xfId="57" applyFont="1" applyFill="1" applyBorder="1" applyAlignment="1" applyProtection="1">
      <alignment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17" fillId="0" borderId="10" xfId="57" applyFont="1" applyFill="1" applyBorder="1" applyAlignment="1" applyProtection="1">
      <alignment horizontal="left" vertical="center"/>
      <protection/>
    </xf>
    <xf numFmtId="3" fontId="17" fillId="0" borderId="23" xfId="57" applyNumberFormat="1" applyFont="1" applyFill="1" applyBorder="1" applyAlignment="1" applyProtection="1">
      <alignment horizontal="right" vertical="center"/>
      <protection/>
    </xf>
    <xf numFmtId="0" fontId="17" fillId="0" borderId="24" xfId="57" applyFont="1" applyFill="1" applyBorder="1" applyAlignment="1" applyProtection="1">
      <alignment horizontal="left" vertical="center"/>
      <protection/>
    </xf>
    <xf numFmtId="0" fontId="17" fillId="0" borderId="25" xfId="57" applyFont="1" applyFill="1" applyBorder="1" applyAlignment="1" applyProtection="1">
      <alignment horizontal="left" vertical="center"/>
      <protection/>
    </xf>
    <xf numFmtId="3" fontId="17" fillId="0" borderId="26" xfId="57" applyNumberFormat="1" applyFont="1" applyFill="1" applyBorder="1" applyAlignment="1" applyProtection="1">
      <alignment vertical="center"/>
      <protection/>
    </xf>
    <xf numFmtId="0" fontId="38" fillId="0" borderId="0" xfId="75" applyProtection="1">
      <alignment/>
      <protection locked="0"/>
    </xf>
    <xf numFmtId="0" fontId="15" fillId="0" borderId="28" xfId="75" applyFont="1" applyBorder="1" applyAlignment="1" applyProtection="1">
      <alignment horizontal="center" vertical="center" wrapText="1"/>
      <protection/>
    </xf>
    <xf numFmtId="0" fontId="30" fillId="36" borderId="29" xfId="75" applyFont="1" applyFill="1" applyBorder="1" applyAlignment="1" applyProtection="1">
      <alignment horizontal="center" vertical="center" wrapText="1"/>
      <protection/>
    </xf>
    <xf numFmtId="0" fontId="30" fillId="36" borderId="30" xfId="75" applyFont="1" applyFill="1" applyBorder="1" applyAlignment="1" applyProtection="1">
      <alignment horizontal="center" vertical="center"/>
      <protection/>
    </xf>
    <xf numFmtId="0" fontId="30" fillId="36" borderId="31" xfId="75" applyFont="1" applyFill="1" applyBorder="1" applyAlignment="1" applyProtection="1">
      <alignment horizontal="center" vertical="center"/>
      <protection/>
    </xf>
    <xf numFmtId="0" fontId="38" fillId="0" borderId="0" xfId="75" applyProtection="1">
      <alignment/>
      <protection/>
    </xf>
    <xf numFmtId="0" fontId="15" fillId="0" borderId="32" xfId="75" applyFont="1" applyBorder="1" applyAlignment="1" applyProtection="1">
      <alignment horizontal="left" vertical="center"/>
      <protection/>
    </xf>
    <xf numFmtId="0" fontId="39" fillId="0" borderId="10" xfId="75" applyFont="1" applyBorder="1" applyAlignment="1" applyProtection="1">
      <alignment vertical="center"/>
      <protection/>
    </xf>
    <xf numFmtId="167" fontId="15" fillId="0" borderId="10" xfId="75" applyNumberFormat="1" applyFont="1" applyBorder="1" applyAlignment="1" applyProtection="1">
      <alignment vertical="center"/>
      <protection/>
    </xf>
    <xf numFmtId="167" fontId="15" fillId="0" borderId="33" xfId="75" applyNumberFormat="1" applyFont="1" applyBorder="1" applyAlignment="1" applyProtection="1">
      <alignment vertical="center"/>
      <protection/>
    </xf>
    <xf numFmtId="0" fontId="38" fillId="0" borderId="0" xfId="75" applyAlignment="1" applyProtection="1">
      <alignment vertical="center"/>
      <protection/>
    </xf>
    <xf numFmtId="0" fontId="15" fillId="0" borderId="10" xfId="75" applyFont="1" applyBorder="1" applyAlignment="1" applyProtection="1">
      <alignment vertical="center"/>
      <protection locked="0"/>
    </xf>
    <xf numFmtId="167" fontId="15" fillId="0" borderId="10" xfId="75" applyNumberFormat="1" applyFont="1" applyBorder="1" applyAlignment="1" applyProtection="1">
      <alignment vertical="center"/>
      <protection locked="0"/>
    </xf>
    <xf numFmtId="3" fontId="38" fillId="0" borderId="0" xfId="75" applyNumberFormat="1" applyAlignment="1" applyProtection="1">
      <alignment vertical="center"/>
      <protection locked="0"/>
    </xf>
    <xf numFmtId="0" fontId="38" fillId="0" borderId="0" xfId="75" applyAlignment="1" applyProtection="1">
      <alignment vertical="center"/>
      <protection locked="0"/>
    </xf>
    <xf numFmtId="0" fontId="30" fillId="0" borderId="34" xfId="75" applyFont="1" applyBorder="1" applyAlignment="1" applyProtection="1">
      <alignment vertical="center"/>
      <protection/>
    </xf>
    <xf numFmtId="167" fontId="30" fillId="0" borderId="34" xfId="75" applyNumberFormat="1" applyFont="1" applyBorder="1" applyAlignment="1" applyProtection="1">
      <alignment vertical="center"/>
      <protection/>
    </xf>
    <xf numFmtId="167" fontId="30" fillId="0" borderId="35" xfId="75" applyNumberFormat="1" applyFont="1" applyBorder="1" applyAlignment="1" applyProtection="1">
      <alignment vertical="center"/>
      <protection/>
    </xf>
    <xf numFmtId="3" fontId="38" fillId="0" borderId="0" xfId="75" applyNumberFormat="1" applyAlignment="1" applyProtection="1">
      <alignment vertical="center"/>
      <protection/>
    </xf>
    <xf numFmtId="167" fontId="38" fillId="0" borderId="0" xfId="75" applyNumberFormat="1" applyAlignment="1" applyProtection="1">
      <alignment vertical="center"/>
      <protection/>
    </xf>
    <xf numFmtId="0" fontId="15" fillId="0" borderId="0" xfId="75" applyFont="1" applyProtection="1">
      <alignment/>
      <protection/>
    </xf>
    <xf numFmtId="0" fontId="15" fillId="0" borderId="0" xfId="75" applyFont="1" applyProtection="1">
      <alignment/>
      <protection locked="0"/>
    </xf>
    <xf numFmtId="3" fontId="13" fillId="0" borderId="10" xfId="71" applyNumberFormat="1" applyFont="1" applyBorder="1">
      <alignment/>
      <protection/>
    </xf>
    <xf numFmtId="0" fontId="23" fillId="0" borderId="0" xfId="71" applyFont="1" applyAlignment="1">
      <alignment horizontal="center" vertical="center" wrapText="1"/>
      <protection/>
    </xf>
    <xf numFmtId="0" fontId="23" fillId="0" borderId="0" xfId="71" applyFont="1" applyBorder="1" applyAlignment="1">
      <alignment horizontal="center" vertical="center" wrapText="1"/>
      <protection/>
    </xf>
    <xf numFmtId="3" fontId="25" fillId="0" borderId="36" xfId="71" applyNumberFormat="1" applyFont="1" applyBorder="1" applyAlignment="1">
      <alignment horizontal="right" vertical="top" wrapText="1"/>
      <protection/>
    </xf>
    <xf numFmtId="3" fontId="13" fillId="0" borderId="23" xfId="71" applyNumberFormat="1" applyFont="1" applyBorder="1">
      <alignment/>
      <protection/>
    </xf>
    <xf numFmtId="167" fontId="11" fillId="0" borderId="20" xfId="66" applyNumberFormat="1" applyFont="1" applyBorder="1" applyAlignment="1">
      <alignment horizontal="center" vertical="center" wrapText="1"/>
      <protection/>
    </xf>
    <xf numFmtId="167" fontId="11" fillId="0" borderId="22" xfId="66" applyNumberFormat="1" applyFont="1" applyBorder="1" applyAlignment="1">
      <alignment horizontal="center" vertical="center" wrapText="1"/>
      <protection/>
    </xf>
    <xf numFmtId="167" fontId="11" fillId="0" borderId="20" xfId="67" applyNumberFormat="1" applyFont="1" applyBorder="1" applyAlignment="1">
      <alignment horizontal="center" vertical="center" wrapText="1"/>
      <protection/>
    </xf>
    <xf numFmtId="0" fontId="12" fillId="33" borderId="13" xfId="60" applyFont="1" applyFill="1" applyBorder="1" applyAlignment="1">
      <alignment horizontal="center" vertical="center" wrapText="1"/>
      <protection/>
    </xf>
    <xf numFmtId="0" fontId="12" fillId="33" borderId="17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167" fontId="12" fillId="0" borderId="36" xfId="66" applyNumberFormat="1" applyFont="1" applyBorder="1" applyAlignment="1">
      <alignment vertical="center" wrapText="1"/>
      <protection/>
    </xf>
    <xf numFmtId="167" fontId="12" fillId="33" borderId="36" xfId="66" applyNumberFormat="1" applyFont="1" applyFill="1" applyBorder="1" applyAlignment="1">
      <alignment horizontal="center" vertical="center" wrapText="1"/>
      <protection/>
    </xf>
    <xf numFmtId="167" fontId="13" fillId="0" borderId="36" xfId="66" applyNumberFormat="1" applyFont="1" applyBorder="1" applyAlignment="1" applyProtection="1">
      <alignment horizontal="right" vertical="center" wrapText="1"/>
      <protection locked="0"/>
    </xf>
    <xf numFmtId="167" fontId="13" fillId="0" borderId="36" xfId="66" applyNumberFormat="1" applyFont="1" applyBorder="1" applyAlignment="1" applyProtection="1">
      <alignment horizontal="center" vertical="center" wrapText="1"/>
      <protection locked="0"/>
    </xf>
    <xf numFmtId="167" fontId="13" fillId="0" borderId="37" xfId="66" applyNumberFormat="1" applyFont="1" applyBorder="1" applyAlignment="1" applyProtection="1">
      <alignment horizontal="center" vertical="center" wrapText="1"/>
      <protection/>
    </xf>
    <xf numFmtId="167" fontId="12" fillId="33" borderId="36" xfId="67" applyNumberFormat="1" applyFont="1" applyFill="1" applyBorder="1" applyAlignment="1">
      <alignment horizontal="center" vertical="center" wrapText="1"/>
      <protection/>
    </xf>
    <xf numFmtId="167" fontId="13" fillId="0" borderId="36" xfId="67" applyNumberFormat="1" applyFont="1" applyBorder="1" applyAlignment="1" applyProtection="1">
      <alignment horizontal="right" vertical="center" wrapText="1"/>
      <protection locked="0"/>
    </xf>
    <xf numFmtId="167" fontId="13" fillId="0" borderId="37" xfId="67" applyNumberFormat="1" applyFont="1" applyBorder="1" applyAlignment="1" applyProtection="1">
      <alignment horizontal="right" vertical="center" wrapText="1"/>
      <protection/>
    </xf>
    <xf numFmtId="167" fontId="13" fillId="0" borderId="36" xfId="67" applyNumberFormat="1" applyFont="1" applyBorder="1" applyAlignment="1">
      <alignment vertical="center" wrapText="1"/>
      <protection/>
    </xf>
    <xf numFmtId="167" fontId="13" fillId="0" borderId="36" xfId="67" applyNumberFormat="1" applyFont="1" applyBorder="1" applyAlignment="1" applyProtection="1">
      <alignment vertical="center" wrapText="1"/>
      <protection locked="0"/>
    </xf>
    <xf numFmtId="167" fontId="12" fillId="0" borderId="36" xfId="67" applyNumberFormat="1" applyFont="1" applyBorder="1" applyAlignment="1">
      <alignment vertical="center" wrapText="1"/>
      <protection/>
    </xf>
    <xf numFmtId="0" fontId="5" fillId="0" borderId="23" xfId="59" applyBorder="1" applyAlignment="1">
      <alignment vertical="top"/>
      <protection/>
    </xf>
    <xf numFmtId="167" fontId="12" fillId="33" borderId="23" xfId="67" applyNumberFormat="1" applyFont="1" applyFill="1" applyBorder="1" applyAlignment="1">
      <alignment horizontal="center" vertical="center" wrapText="1"/>
      <protection/>
    </xf>
    <xf numFmtId="167" fontId="13" fillId="0" borderId="23" xfId="67" applyNumberFormat="1" applyFont="1" applyBorder="1" applyAlignment="1" applyProtection="1">
      <alignment horizontal="right" vertical="center" wrapText="1"/>
      <protection locked="0"/>
    </xf>
    <xf numFmtId="167" fontId="13" fillId="0" borderId="23" xfId="67" applyNumberFormat="1" applyFont="1" applyBorder="1" applyAlignment="1" applyProtection="1">
      <alignment horizontal="center" vertical="center" wrapText="1"/>
      <protection locked="0"/>
    </xf>
    <xf numFmtId="1" fontId="12" fillId="0" borderId="23" xfId="67" applyNumberFormat="1" applyFont="1" applyBorder="1" applyAlignment="1">
      <alignment vertical="center" wrapText="1"/>
      <protection/>
    </xf>
    <xf numFmtId="167" fontId="13" fillId="0" borderId="26" xfId="67" applyNumberFormat="1" applyFont="1" applyBorder="1" applyAlignment="1" applyProtection="1">
      <alignment horizontal="right" vertical="center" wrapText="1"/>
      <protection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vertical="center"/>
    </xf>
    <xf numFmtId="0" fontId="40" fillId="0" borderId="20" xfId="60" applyFont="1" applyFill="1" applyBorder="1" applyAlignment="1">
      <alignment vertical="center" wrapText="1"/>
      <protection/>
    </xf>
    <xf numFmtId="0" fontId="40" fillId="0" borderId="10" xfId="73" applyFont="1" applyFill="1" applyBorder="1" applyAlignment="1">
      <alignment vertical="center" wrapText="1"/>
      <protection/>
    </xf>
    <xf numFmtId="3" fontId="40" fillId="0" borderId="20" xfId="60" applyNumberFormat="1" applyFont="1" applyFill="1" applyBorder="1" applyAlignment="1">
      <alignment horizontal="right" vertical="center" wrapText="1"/>
      <protection/>
    </xf>
    <xf numFmtId="3" fontId="40" fillId="0" borderId="10" xfId="60" applyNumberFormat="1" applyFont="1" applyFill="1" applyBorder="1" applyAlignment="1">
      <alignment horizontal="right" vertical="center" wrapText="1"/>
      <protection/>
    </xf>
    <xf numFmtId="0" fontId="40" fillId="0" borderId="43" xfId="60" applyFont="1" applyFill="1" applyBorder="1" applyAlignment="1">
      <alignment horizontal="left" vertical="center" wrapText="1"/>
      <protection/>
    </xf>
    <xf numFmtId="3" fontId="40" fillId="0" borderId="10" xfId="60" applyNumberFormat="1" applyFont="1" applyFill="1" applyBorder="1" applyAlignment="1">
      <alignment horizontal="right" vertical="center"/>
      <protection/>
    </xf>
    <xf numFmtId="0" fontId="40" fillId="0" borderId="23" xfId="60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horizontal="left"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0" fontId="40" fillId="0" borderId="23" xfId="60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vertical="center" wrapText="1"/>
      <protection/>
    </xf>
    <xf numFmtId="0" fontId="5" fillId="0" borderId="23" xfId="72" applyBorder="1">
      <alignment/>
      <protection/>
    </xf>
    <xf numFmtId="0" fontId="5" fillId="0" borderId="44" xfId="72" applyFont="1" applyBorder="1" applyAlignment="1">
      <alignment horizontal="center" vertical="center" wrapText="1"/>
      <protection/>
    </xf>
    <xf numFmtId="3" fontId="5" fillId="0" borderId="44" xfId="72" applyNumberFormat="1" applyBorder="1" applyAlignment="1">
      <alignment horizontal="center" vertical="center"/>
      <protection/>
    </xf>
    <xf numFmtId="0" fontId="21" fillId="0" borderId="0" xfId="57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5" fillId="0" borderId="10" xfId="57" applyFont="1" applyFill="1" applyBorder="1" applyAlignment="1">
      <alignment vertical="center" wrapText="1"/>
      <protection/>
    </xf>
    <xf numFmtId="0" fontId="25" fillId="0" borderId="25" xfId="71" applyFont="1" applyBorder="1" applyAlignment="1">
      <alignment vertical="top" wrapText="1"/>
      <protection/>
    </xf>
    <xf numFmtId="3" fontId="25" fillId="0" borderId="25" xfId="71" applyNumberFormat="1" applyFont="1" applyBorder="1" applyAlignment="1">
      <alignment horizontal="right" vertical="top" wrapText="1"/>
      <protection/>
    </xf>
    <xf numFmtId="3" fontId="25" fillId="0" borderId="26" xfId="71" applyNumberFormat="1" applyFont="1" applyBorder="1" applyAlignment="1">
      <alignment horizontal="right" vertical="top" wrapText="1"/>
      <protection/>
    </xf>
    <xf numFmtId="167" fontId="15" fillId="0" borderId="45" xfId="69" applyNumberFormat="1" applyFont="1" applyBorder="1" applyAlignment="1">
      <alignment horizontal="center" vertical="center" wrapText="1"/>
      <protection/>
    </xf>
    <xf numFmtId="167" fontId="15" fillId="0" borderId="45" xfId="69" applyNumberFormat="1" applyBorder="1" applyAlignment="1">
      <alignment horizontal="center" vertical="center" wrapText="1"/>
      <protection/>
    </xf>
    <xf numFmtId="167" fontId="15" fillId="0" borderId="0" xfId="69" applyNumberFormat="1" applyBorder="1" applyAlignment="1">
      <alignment horizontal="center" vertical="center" wrapText="1"/>
      <protection/>
    </xf>
    <xf numFmtId="167" fontId="30" fillId="0" borderId="19" xfId="69" applyNumberFormat="1" applyFont="1" applyBorder="1" applyAlignment="1">
      <alignment horizontal="center" vertical="center" wrapText="1"/>
      <protection/>
    </xf>
    <xf numFmtId="167" fontId="35" fillId="0" borderId="20" xfId="69" applyNumberFormat="1" applyFont="1" applyBorder="1" applyAlignment="1">
      <alignment horizontal="center"/>
      <protection/>
    </xf>
    <xf numFmtId="167" fontId="35" fillId="0" borderId="20" xfId="69" applyNumberFormat="1" applyFont="1" applyBorder="1" applyAlignment="1">
      <alignment horizontal="centerContinuous" vertical="center"/>
      <protection/>
    </xf>
    <xf numFmtId="167" fontId="35" fillId="0" borderId="22" xfId="69" applyNumberFormat="1" applyFont="1" applyBorder="1" applyAlignment="1">
      <alignment horizontal="centerContinuous" vertical="center"/>
      <protection/>
    </xf>
    <xf numFmtId="167" fontId="35" fillId="0" borderId="0" xfId="69" applyNumberFormat="1" applyFont="1" applyBorder="1" applyAlignment="1">
      <alignment horizontal="centerContinuous" vertical="center"/>
      <protection/>
    </xf>
    <xf numFmtId="167" fontId="31" fillId="0" borderId="25" xfId="69" applyNumberFormat="1" applyFont="1" applyBorder="1" applyAlignment="1">
      <alignment horizontal="center" vertical="center"/>
      <protection/>
    </xf>
    <xf numFmtId="167" fontId="35" fillId="0" borderId="25" xfId="69" applyNumberFormat="1" applyFont="1" applyBorder="1" applyAlignment="1">
      <alignment horizontal="center" vertical="center" wrapText="1"/>
      <protection/>
    </xf>
    <xf numFmtId="167" fontId="35" fillId="0" borderId="25" xfId="69" applyNumberFormat="1" applyFont="1" applyBorder="1" applyAlignment="1">
      <alignment horizontal="center" vertical="center"/>
      <protection/>
    </xf>
    <xf numFmtId="167" fontId="35" fillId="0" borderId="26" xfId="69" applyNumberFormat="1" applyFont="1" applyBorder="1" applyAlignment="1">
      <alignment horizontal="center" vertical="center"/>
      <protection/>
    </xf>
    <xf numFmtId="167" fontId="35" fillId="0" borderId="0" xfId="69" applyNumberFormat="1" applyFont="1" applyBorder="1" applyAlignment="1">
      <alignment horizontal="center" vertical="center"/>
      <protection/>
    </xf>
    <xf numFmtId="167" fontId="35" fillId="0" borderId="0" xfId="69" applyNumberFormat="1" applyFont="1" applyBorder="1" applyAlignment="1">
      <alignment horizontal="center" vertical="center" wrapText="1"/>
      <protection/>
    </xf>
    <xf numFmtId="167" fontId="30" fillId="0" borderId="12" xfId="69" applyNumberFormat="1" applyFont="1" applyBorder="1" applyAlignment="1">
      <alignment horizontal="center" vertical="center" wrapText="1"/>
      <protection/>
    </xf>
    <xf numFmtId="167" fontId="30" fillId="0" borderId="13" xfId="69" applyNumberFormat="1" applyFont="1" applyBorder="1" applyAlignment="1" applyProtection="1">
      <alignment vertical="center" wrapText="1"/>
      <protection locked="0"/>
    </xf>
    <xf numFmtId="167" fontId="15" fillId="37" borderId="13" xfId="69" applyNumberFormat="1" applyFont="1" applyFill="1" applyBorder="1" applyAlignment="1" applyProtection="1">
      <alignment vertical="center" wrapText="1"/>
      <protection/>
    </xf>
    <xf numFmtId="167" fontId="15" fillId="0" borderId="46" xfId="69" applyNumberFormat="1" applyFont="1" applyBorder="1" applyAlignment="1">
      <alignment vertical="center" wrapText="1"/>
      <protection/>
    </xf>
    <xf numFmtId="167" fontId="15" fillId="0" borderId="17" xfId="69" applyNumberFormat="1" applyFont="1" applyBorder="1" applyAlignment="1">
      <alignment vertical="center" wrapText="1"/>
      <protection/>
    </xf>
    <xf numFmtId="167" fontId="15" fillId="0" borderId="0" xfId="69" applyNumberFormat="1" applyFont="1" applyBorder="1" applyAlignment="1">
      <alignment vertical="center" wrapText="1"/>
      <protection/>
    </xf>
    <xf numFmtId="167" fontId="41" fillId="0" borderId="39" xfId="68" applyNumberFormat="1" applyFont="1" applyBorder="1" applyAlignment="1" applyProtection="1">
      <alignment vertical="center" wrapText="1"/>
      <protection locked="0"/>
    </xf>
    <xf numFmtId="168" fontId="15" fillId="0" borderId="10" xfId="68" applyNumberFormat="1" applyFont="1" applyBorder="1" applyAlignment="1" applyProtection="1">
      <alignment vertical="center" wrapText="1"/>
      <protection locked="0"/>
    </xf>
    <xf numFmtId="167" fontId="15" fillId="0" borderId="20" xfId="69" applyNumberFormat="1" applyFont="1" applyBorder="1" applyAlignment="1" applyProtection="1">
      <alignment vertical="center" wrapText="1"/>
      <protection locked="0"/>
    </xf>
    <xf numFmtId="167" fontId="15" fillId="0" borderId="0" xfId="69" applyNumberFormat="1" applyFont="1" applyBorder="1" applyAlignment="1" applyProtection="1">
      <alignment vertical="center" wrapText="1"/>
      <protection locked="0"/>
    </xf>
    <xf numFmtId="167" fontId="30" fillId="0" borderId="24" xfId="69" applyNumberFormat="1" applyFont="1" applyBorder="1" applyAlignment="1">
      <alignment horizontal="center" vertical="center" wrapText="1"/>
      <protection/>
    </xf>
    <xf numFmtId="167" fontId="35" fillId="0" borderId="47" xfId="69" applyNumberFormat="1" applyFont="1" applyBorder="1" applyAlignment="1">
      <alignment vertical="center" wrapText="1"/>
      <protection/>
    </xf>
    <xf numFmtId="167" fontId="15" fillId="37" borderId="25" xfId="69" applyNumberFormat="1" applyFont="1" applyFill="1" applyBorder="1" applyAlignment="1" applyProtection="1">
      <alignment vertical="center" wrapText="1"/>
      <protection/>
    </xf>
    <xf numFmtId="167" fontId="15" fillId="0" borderId="25" xfId="69" applyNumberFormat="1" applyFont="1" applyBorder="1" applyAlignment="1" applyProtection="1">
      <alignment vertical="center" wrapText="1"/>
      <protection/>
    </xf>
    <xf numFmtId="167" fontId="15" fillId="0" borderId="26" xfId="69" applyNumberFormat="1" applyFont="1" applyBorder="1" applyAlignment="1" applyProtection="1">
      <alignment vertical="center" wrapText="1"/>
      <protection/>
    </xf>
    <xf numFmtId="167" fontId="15" fillId="0" borderId="0" xfId="69" applyNumberFormat="1" applyFont="1" applyBorder="1" applyAlignment="1" applyProtection="1">
      <alignment vertical="center" wrapText="1"/>
      <protection/>
    </xf>
    <xf numFmtId="0" fontId="15" fillId="0" borderId="0" xfId="70" applyFont="1" applyAlignment="1">
      <alignment horizontal="right" vertical="center" wrapText="1"/>
      <protection/>
    </xf>
    <xf numFmtId="0" fontId="3" fillId="0" borderId="19" xfId="0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24" fillId="35" borderId="20" xfId="71" applyFont="1" applyFill="1" applyBorder="1" applyAlignment="1">
      <alignment horizontal="center" wrapText="1"/>
      <protection/>
    </xf>
    <xf numFmtId="3" fontId="26" fillId="0" borderId="10" xfId="71" applyNumberFormat="1" applyFont="1" applyBorder="1" applyAlignment="1">
      <alignment horizontal="center" vertical="top" wrapText="1"/>
      <protection/>
    </xf>
    <xf numFmtId="3" fontId="24" fillId="0" borderId="10" xfId="71" applyNumberFormat="1" applyFont="1" applyBorder="1" applyAlignment="1">
      <alignment horizontal="right" vertical="top" wrapText="1"/>
      <protection/>
    </xf>
    <xf numFmtId="3" fontId="24" fillId="0" borderId="10" xfId="71" applyNumberFormat="1" applyFont="1" applyBorder="1" applyAlignment="1">
      <alignment horizontal="right" wrapText="1"/>
      <protection/>
    </xf>
    <xf numFmtId="3" fontId="25" fillId="0" borderId="10" xfId="71" applyNumberFormat="1" applyFont="1" applyBorder="1">
      <alignment/>
      <protection/>
    </xf>
    <xf numFmtId="3" fontId="24" fillId="0" borderId="10" xfId="71" applyNumberFormat="1" applyFont="1" applyBorder="1">
      <alignment/>
      <protection/>
    </xf>
    <xf numFmtId="3" fontId="24" fillId="33" borderId="10" xfId="71" applyNumberFormat="1" applyFont="1" applyFill="1" applyBorder="1" applyAlignment="1">
      <alignment horizontal="right" wrapText="1"/>
      <protection/>
    </xf>
    <xf numFmtId="164" fontId="3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164" fontId="2" fillId="0" borderId="26" xfId="0" applyNumberFormat="1" applyFont="1" applyBorder="1" applyAlignment="1">
      <alignment horizontal="right" vertical="center"/>
    </xf>
    <xf numFmtId="3" fontId="12" fillId="0" borderId="23" xfId="59" applyNumberFormat="1" applyFont="1" applyBorder="1" applyAlignment="1">
      <alignment vertical="top" wrapText="1"/>
      <protection/>
    </xf>
    <xf numFmtId="0" fontId="17" fillId="33" borderId="20" xfId="60" applyFont="1" applyFill="1" applyBorder="1" applyAlignment="1">
      <alignment horizontal="center" vertical="center" wrapText="1"/>
      <protection/>
    </xf>
    <xf numFmtId="0" fontId="12" fillId="38" borderId="22" xfId="57" applyFont="1" applyFill="1" applyBorder="1" applyAlignment="1" applyProtection="1">
      <alignment horizontal="center" wrapText="1"/>
      <protection/>
    </xf>
    <xf numFmtId="0" fontId="13" fillId="0" borderId="23" xfId="57" applyFont="1" applyFill="1" applyBorder="1" applyProtection="1">
      <alignment/>
      <protection/>
    </xf>
    <xf numFmtId="0" fontId="12" fillId="0" borderId="23" xfId="57" applyFont="1" applyFill="1" applyBorder="1" applyProtection="1">
      <alignment/>
      <protection/>
    </xf>
    <xf numFmtId="0" fontId="4" fillId="38" borderId="10" xfId="0" applyFont="1" applyFill="1" applyBorder="1" applyAlignment="1">
      <alignment horizontal="center" wrapText="1"/>
    </xf>
    <xf numFmtId="10" fontId="13" fillId="0" borderId="23" xfId="60" applyNumberFormat="1" applyFont="1" applyFill="1" applyBorder="1" applyAlignment="1">
      <alignment horizontal="center" vertical="center" wrapText="1"/>
      <protection/>
    </xf>
    <xf numFmtId="0" fontId="13" fillId="0" borderId="19" xfId="60" applyFont="1" applyBorder="1" applyAlignment="1">
      <alignment horizontal="center" vertical="center" wrapText="1"/>
      <protection/>
    </xf>
    <xf numFmtId="0" fontId="13" fillId="0" borderId="21" xfId="6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Border="1" applyAlignment="1">
      <alignment horizontal="right" vertical="center"/>
    </xf>
    <xf numFmtId="0" fontId="40" fillId="0" borderId="18" xfId="73" applyFont="1" applyFill="1" applyBorder="1" applyAlignment="1">
      <alignment vertical="center" wrapText="1"/>
      <protection/>
    </xf>
    <xf numFmtId="0" fontId="15" fillId="0" borderId="0" xfId="75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25" fillId="34" borderId="25" xfId="71" applyFont="1" applyFill="1" applyBorder="1" applyAlignment="1">
      <alignment vertical="top" wrapText="1" shrinkToFit="1"/>
      <protection/>
    </xf>
    <xf numFmtId="0" fontId="17" fillId="33" borderId="19" xfId="60" applyFont="1" applyFill="1" applyBorder="1" applyAlignment="1">
      <alignment horizontal="center" vertical="center" wrapText="1"/>
      <protection/>
    </xf>
    <xf numFmtId="0" fontId="17" fillId="33" borderId="21" xfId="60" applyFont="1" applyFill="1" applyBorder="1" applyAlignment="1">
      <alignment horizontal="center" wrapText="1"/>
      <protection/>
    </xf>
    <xf numFmtId="0" fontId="17" fillId="33" borderId="23" xfId="60" applyFont="1" applyFill="1" applyBorder="1" applyAlignment="1">
      <alignment horizontal="center" vertical="top" wrapText="1"/>
      <protection/>
    </xf>
    <xf numFmtId="49" fontId="22" fillId="0" borderId="21" xfId="60" applyNumberFormat="1" applyFont="1" applyBorder="1" applyAlignment="1">
      <alignment vertical="top" wrapText="1"/>
      <protection/>
    </xf>
    <xf numFmtId="3" fontId="22" fillId="0" borderId="23" xfId="60" applyNumberFormat="1" applyFont="1" applyBorder="1" applyAlignment="1">
      <alignment horizontal="right" vertical="center" wrapText="1"/>
      <protection/>
    </xf>
    <xf numFmtId="0" fontId="17" fillId="0" borderId="48" xfId="60" applyFont="1" applyBorder="1" applyAlignment="1">
      <alignment vertical="top" wrapText="1"/>
      <protection/>
    </xf>
    <xf numFmtId="0" fontId="17" fillId="0" borderId="49" xfId="60" applyFont="1" applyBorder="1" applyAlignment="1">
      <alignment vertical="top" wrapText="1"/>
      <protection/>
    </xf>
    <xf numFmtId="3" fontId="17" fillId="0" borderId="18" xfId="60" applyNumberFormat="1" applyFont="1" applyBorder="1" applyAlignment="1">
      <alignment horizontal="right" vertical="top" wrapText="1"/>
      <protection/>
    </xf>
    <xf numFmtId="3" fontId="17" fillId="0" borderId="50" xfId="60" applyNumberFormat="1" applyFont="1" applyBorder="1" applyAlignment="1">
      <alignment horizontal="right" vertical="top" wrapText="1"/>
      <protection/>
    </xf>
    <xf numFmtId="0" fontId="17" fillId="0" borderId="51" xfId="60" applyFont="1" applyBorder="1" applyAlignment="1">
      <alignment vertical="top" wrapText="1"/>
      <protection/>
    </xf>
    <xf numFmtId="3" fontId="17" fillId="0" borderId="52" xfId="60" applyNumberFormat="1" applyFont="1" applyBorder="1" applyAlignment="1">
      <alignment horizontal="right" wrapText="1"/>
      <protection/>
    </xf>
    <xf numFmtId="3" fontId="17" fillId="0" borderId="53" xfId="60" applyNumberFormat="1" applyFont="1" applyBorder="1" applyAlignment="1">
      <alignment horizontal="right" wrapText="1"/>
      <protection/>
    </xf>
    <xf numFmtId="0" fontId="17" fillId="0" borderId="12" xfId="60" applyFont="1" applyBorder="1" applyAlignment="1">
      <alignment vertical="top" wrapText="1"/>
      <protection/>
    </xf>
    <xf numFmtId="3" fontId="17" fillId="0" borderId="13" xfId="60" applyNumberFormat="1" applyFont="1" applyBorder="1" applyAlignment="1">
      <alignment horizontal="right" wrapText="1"/>
      <protection/>
    </xf>
    <xf numFmtId="3" fontId="17" fillId="0" borderId="17" xfId="60" applyNumberFormat="1" applyFont="1" applyBorder="1" applyAlignment="1">
      <alignment horizontal="right" wrapText="1"/>
      <protection/>
    </xf>
    <xf numFmtId="3" fontId="22" fillId="0" borderId="50" xfId="60" applyNumberFormat="1" applyFont="1" applyBorder="1" applyAlignment="1">
      <alignment horizontal="right" vertical="center" wrapText="1"/>
      <protection/>
    </xf>
    <xf numFmtId="3" fontId="22" fillId="0" borderId="52" xfId="60" applyNumberFormat="1" applyFont="1" applyBorder="1" applyAlignment="1">
      <alignment horizontal="right" vertical="center" wrapText="1"/>
      <protection/>
    </xf>
    <xf numFmtId="3" fontId="22" fillId="0" borderId="53" xfId="60" applyNumberFormat="1" applyFont="1" applyBorder="1" applyAlignment="1">
      <alignment horizontal="right" vertical="center" wrapText="1"/>
      <protection/>
    </xf>
    <xf numFmtId="3" fontId="22" fillId="0" borderId="13" xfId="60" applyNumberFormat="1" applyFont="1" applyBorder="1" applyAlignment="1">
      <alignment horizontal="right" vertical="center" wrapText="1"/>
      <protection/>
    </xf>
    <xf numFmtId="3" fontId="22" fillId="0" borderId="17" xfId="60" applyNumberFormat="1" applyFont="1" applyBorder="1" applyAlignment="1">
      <alignment horizontal="righ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5" fillId="34" borderId="10" xfId="57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67" fillId="0" borderId="0" xfId="62">
      <alignment/>
      <protection/>
    </xf>
    <xf numFmtId="0" fontId="0" fillId="0" borderId="0" xfId="57">
      <alignment/>
      <protection/>
    </xf>
    <xf numFmtId="0" fontId="18" fillId="33" borderId="12" xfId="60" applyFont="1" applyFill="1" applyBorder="1" applyAlignment="1">
      <alignment horizontal="center" vertical="center" wrapText="1"/>
      <protection/>
    </xf>
    <xf numFmtId="0" fontId="40" fillId="0" borderId="54" xfId="60" applyFont="1" applyFill="1" applyBorder="1" applyAlignment="1">
      <alignment horizontal="center" vertical="center" wrapText="1"/>
      <protection/>
    </xf>
    <xf numFmtId="3" fontId="43" fillId="0" borderId="20" xfId="60" applyNumberFormat="1" applyFont="1" applyFill="1" applyBorder="1" applyAlignment="1">
      <alignment horizontal="right" vertical="center" wrapText="1"/>
      <protection/>
    </xf>
    <xf numFmtId="0" fontId="40" fillId="0" borderId="22" xfId="60" applyFont="1" applyFill="1" applyBorder="1" applyAlignment="1">
      <alignment horizontal="center" vertical="center" wrapText="1"/>
      <protection/>
    </xf>
    <xf numFmtId="0" fontId="40" fillId="0" borderId="25" xfId="60" applyFont="1" applyFill="1" applyBorder="1" applyAlignment="1">
      <alignment vertical="top" wrapText="1"/>
      <protection/>
    </xf>
    <xf numFmtId="166" fontId="43" fillId="0" borderId="25" xfId="60" applyNumberFormat="1" applyFont="1" applyFill="1" applyBorder="1" applyAlignment="1">
      <alignment horizontal="right" vertical="center" wrapText="1"/>
      <protection/>
    </xf>
    <xf numFmtId="166" fontId="40" fillId="0" borderId="25" xfId="60" applyNumberFormat="1" applyFont="1" applyFill="1" applyBorder="1" applyAlignment="1">
      <alignment horizontal="right" vertical="center" wrapText="1"/>
      <protection/>
    </xf>
    <xf numFmtId="0" fontId="40" fillId="0" borderId="26" xfId="60" applyFont="1" applyFill="1" applyBorder="1" applyAlignment="1">
      <alignment horizontal="center" vertical="center" wrapText="1"/>
      <protection/>
    </xf>
    <xf numFmtId="0" fontId="40" fillId="33" borderId="12" xfId="60" applyFont="1" applyFill="1" applyBorder="1" applyAlignment="1">
      <alignment vertical="top" wrapText="1"/>
      <protection/>
    </xf>
    <xf numFmtId="0" fontId="44" fillId="33" borderId="13" xfId="60" applyFont="1" applyFill="1" applyBorder="1" applyAlignment="1">
      <alignment horizontal="left" vertical="center" wrapText="1"/>
      <protection/>
    </xf>
    <xf numFmtId="3" fontId="44" fillId="33" borderId="13" xfId="60" applyNumberFormat="1" applyFont="1" applyFill="1" applyBorder="1" applyAlignment="1">
      <alignment horizontal="right" vertical="center" wrapText="1"/>
      <protection/>
    </xf>
    <xf numFmtId="10" fontId="43" fillId="33" borderId="17" xfId="60" applyNumberFormat="1" applyFont="1" applyFill="1" applyBorder="1" applyAlignment="1">
      <alignment horizontal="center" vertical="center" wrapText="1"/>
      <protection/>
    </xf>
    <xf numFmtId="0" fontId="40" fillId="0" borderId="27" xfId="60" applyFont="1" applyFill="1" applyBorder="1" applyAlignment="1">
      <alignment vertical="top" wrapText="1"/>
      <protection/>
    </xf>
    <xf numFmtId="0" fontId="44" fillId="0" borderId="27" xfId="60" applyFont="1" applyFill="1" applyBorder="1" applyAlignment="1">
      <alignment horizontal="left" vertical="center" wrapText="1"/>
      <protection/>
    </xf>
    <xf numFmtId="3" fontId="44" fillId="0" borderId="27" xfId="60" applyNumberFormat="1" applyFont="1" applyFill="1" applyBorder="1" applyAlignment="1">
      <alignment horizontal="right" vertical="center" wrapText="1"/>
      <protection/>
    </xf>
    <xf numFmtId="10" fontId="43" fillId="0" borderId="27" xfId="60" applyNumberFormat="1" applyFont="1" applyFill="1" applyBorder="1" applyAlignment="1">
      <alignment horizontal="center" vertical="center" wrapText="1"/>
      <protection/>
    </xf>
    <xf numFmtId="0" fontId="0" fillId="0" borderId="0" xfId="57" applyFill="1">
      <alignment/>
      <protection/>
    </xf>
    <xf numFmtId="0" fontId="67" fillId="0" borderId="0" xfId="62" applyFill="1">
      <alignment/>
      <protection/>
    </xf>
    <xf numFmtId="0" fontId="40" fillId="0" borderId="0" xfId="60" applyFont="1" applyFill="1" applyBorder="1" applyAlignment="1">
      <alignment vertical="top" wrapText="1"/>
      <protection/>
    </xf>
    <xf numFmtId="0" fontId="44" fillId="0" borderId="0" xfId="60" applyFont="1" applyFill="1" applyBorder="1" applyAlignment="1">
      <alignment horizontal="left" vertical="center" wrapText="1"/>
      <protection/>
    </xf>
    <xf numFmtId="3" fontId="44" fillId="0" borderId="0" xfId="60" applyNumberFormat="1" applyFont="1" applyFill="1" applyBorder="1" applyAlignment="1">
      <alignment horizontal="right" vertical="center" wrapText="1"/>
      <protection/>
    </xf>
    <xf numFmtId="10" fontId="43" fillId="0" borderId="0" xfId="60" applyNumberFormat="1" applyFont="1" applyFill="1" applyBorder="1" applyAlignment="1">
      <alignment horizontal="center" vertical="center" wrapText="1"/>
      <protection/>
    </xf>
    <xf numFmtId="0" fontId="40" fillId="0" borderId="45" xfId="60" applyFont="1" applyFill="1" applyBorder="1" applyAlignment="1">
      <alignment vertical="top" wrapText="1"/>
      <protection/>
    </xf>
    <xf numFmtId="0" fontId="44" fillId="0" borderId="45" xfId="60" applyFont="1" applyFill="1" applyBorder="1" applyAlignment="1">
      <alignment horizontal="left" vertical="center" wrapText="1"/>
      <protection/>
    </xf>
    <xf numFmtId="3" fontId="44" fillId="0" borderId="45" xfId="60" applyNumberFormat="1" applyFont="1" applyFill="1" applyBorder="1" applyAlignment="1">
      <alignment horizontal="right" vertical="center" wrapText="1"/>
      <protection/>
    </xf>
    <xf numFmtId="10" fontId="43" fillId="0" borderId="45" xfId="60" applyNumberFormat="1" applyFont="1" applyFill="1" applyBorder="1" applyAlignment="1">
      <alignment horizontal="center" vertical="center" wrapText="1"/>
      <protection/>
    </xf>
    <xf numFmtId="0" fontId="45" fillId="33" borderId="12" xfId="60" applyFont="1" applyFill="1" applyBorder="1" applyAlignment="1">
      <alignment horizontal="center" vertical="center" wrapText="1"/>
      <protection/>
    </xf>
    <xf numFmtId="0" fontId="45" fillId="33" borderId="13" xfId="60" applyFont="1" applyFill="1" applyBorder="1" applyAlignment="1">
      <alignment horizontal="center" vertical="center" wrapText="1"/>
      <protection/>
    </xf>
    <xf numFmtId="0" fontId="43" fillId="33" borderId="13" xfId="60" applyFont="1" applyFill="1" applyBorder="1" applyAlignment="1">
      <alignment horizontal="center" vertical="center" wrapText="1"/>
      <protection/>
    </xf>
    <xf numFmtId="0" fontId="43" fillId="33" borderId="17" xfId="60" applyFont="1" applyFill="1" applyBorder="1" applyAlignment="1">
      <alignment horizontal="center" vertical="center" wrapText="1"/>
      <protection/>
    </xf>
    <xf numFmtId="0" fontId="40" fillId="0" borderId="14" xfId="60" applyFont="1" applyBorder="1" applyAlignment="1">
      <alignment vertical="top" wrapText="1"/>
      <protection/>
    </xf>
    <xf numFmtId="0" fontId="40" fillId="0" borderId="15" xfId="60" applyFont="1" applyBorder="1" applyAlignment="1">
      <alignment vertical="top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6" fillId="39" borderId="12" xfId="60" applyFont="1" applyFill="1" applyBorder="1" applyAlignment="1">
      <alignment horizontal="center" vertical="center" wrapText="1"/>
      <protection/>
    </xf>
    <xf numFmtId="0" fontId="40" fillId="0" borderId="21" xfId="60" applyFont="1" applyBorder="1" applyAlignment="1">
      <alignment horizontal="center" vertical="center" wrapText="1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10" fontId="40" fillId="0" borderId="55" xfId="60" applyNumberFormat="1" applyFont="1" applyFill="1" applyBorder="1" applyAlignment="1">
      <alignment horizontal="center" vertical="center" wrapText="1"/>
      <protection/>
    </xf>
    <xf numFmtId="0" fontId="43" fillId="33" borderId="12" xfId="60" applyFont="1" applyFill="1" applyBorder="1" applyAlignment="1">
      <alignment horizontal="right" vertical="center" wrapText="1"/>
      <protection/>
    </xf>
    <xf numFmtId="0" fontId="43" fillId="0" borderId="14" xfId="60" applyFont="1" applyFill="1" applyBorder="1" applyAlignment="1">
      <alignment horizontal="center" vertical="center" wrapText="1"/>
      <protection/>
    </xf>
    <xf numFmtId="0" fontId="43" fillId="0" borderId="15" xfId="60" applyFont="1" applyFill="1" applyBorder="1" applyAlignment="1">
      <alignment horizontal="center" vertical="center" wrapText="1"/>
      <protection/>
    </xf>
    <xf numFmtId="0" fontId="40" fillId="0" borderId="54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left" vertical="center" wrapText="1"/>
      <protection/>
    </xf>
    <xf numFmtId="3" fontId="43" fillId="0" borderId="18" xfId="60" applyNumberFormat="1" applyFont="1" applyBorder="1" applyAlignment="1">
      <alignment horizontal="right" vertical="center" wrapText="1"/>
      <protection/>
    </xf>
    <xf numFmtId="3" fontId="40" fillId="0" borderId="18" xfId="60" applyNumberFormat="1" applyFont="1" applyBorder="1" applyAlignment="1">
      <alignment horizontal="right" vertical="center" wrapText="1"/>
      <protection/>
    </xf>
    <xf numFmtId="3" fontId="43" fillId="0" borderId="10" xfId="60" applyNumberFormat="1" applyFont="1" applyFill="1" applyBorder="1" applyAlignment="1">
      <alignment horizontal="right" vertical="distributed" wrapText="1"/>
      <protection/>
    </xf>
    <xf numFmtId="3" fontId="43" fillId="0" borderId="15" xfId="60" applyNumberFormat="1" applyFont="1" applyFill="1" applyBorder="1" applyAlignment="1">
      <alignment horizontal="right" vertical="center" wrapText="1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0" fontId="40" fillId="0" borderId="50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49" fontId="40" fillId="0" borderId="10" xfId="73" applyNumberFormat="1" applyFont="1" applyFill="1" applyBorder="1" applyAlignment="1">
      <alignment horizontal="left" vertical="center" wrapText="1"/>
      <protection/>
    </xf>
    <xf numFmtId="3" fontId="43" fillId="0" borderId="15" xfId="60" applyNumberFormat="1" applyFont="1" applyFill="1" applyBorder="1" applyAlignment="1">
      <alignment horizontal="right" vertical="center"/>
      <protection/>
    </xf>
    <xf numFmtId="49" fontId="40" fillId="0" borderId="25" xfId="73" applyNumberFormat="1" applyFont="1" applyFill="1" applyBorder="1" applyAlignment="1">
      <alignment horizontal="left" vertical="center" wrapText="1"/>
      <protection/>
    </xf>
    <xf numFmtId="0" fontId="48" fillId="33" borderId="12" xfId="60" applyFont="1" applyFill="1" applyBorder="1" applyAlignment="1">
      <alignment horizontal="center" vertical="center" wrapText="1"/>
      <protection/>
    </xf>
    <xf numFmtId="0" fontId="44" fillId="33" borderId="52" xfId="60" applyFont="1" applyFill="1" applyBorder="1" applyAlignment="1">
      <alignment vertical="center" wrapText="1"/>
      <protection/>
    </xf>
    <xf numFmtId="3" fontId="44" fillId="33" borderId="13" xfId="60" applyNumberFormat="1" applyFont="1" applyFill="1" applyBorder="1" applyAlignment="1">
      <alignment horizontal="right" vertical="center"/>
      <protection/>
    </xf>
    <xf numFmtId="10" fontId="44" fillId="33" borderId="17" xfId="60" applyNumberFormat="1" applyFont="1" applyFill="1" applyBorder="1" applyAlignment="1">
      <alignment horizontal="center" vertical="center" wrapText="1"/>
      <protection/>
    </xf>
    <xf numFmtId="3" fontId="0" fillId="0" borderId="0" xfId="57" applyNumberFormat="1">
      <alignment/>
      <protection/>
    </xf>
    <xf numFmtId="3" fontId="67" fillId="0" borderId="0" xfId="62" applyNumberFormat="1">
      <alignment/>
      <protection/>
    </xf>
    <xf numFmtId="3" fontId="80" fillId="0" borderId="0" xfId="62" applyNumberFormat="1" applyFont="1">
      <alignment/>
      <protection/>
    </xf>
    <xf numFmtId="0" fontId="13" fillId="0" borderId="20" xfId="60" applyFont="1" applyFill="1" applyBorder="1" applyAlignment="1">
      <alignment vertical="top" wrapText="1"/>
      <protection/>
    </xf>
    <xf numFmtId="166" fontId="12" fillId="0" borderId="20" xfId="60" applyNumberFormat="1" applyFont="1" applyFill="1" applyBorder="1" applyAlignment="1">
      <alignment horizontal="right" vertical="center" wrapText="1"/>
      <protection/>
    </xf>
    <xf numFmtId="0" fontId="13" fillId="0" borderId="10" xfId="60" applyFont="1" applyFill="1" applyBorder="1" applyAlignment="1">
      <alignment vertical="top" wrapText="1"/>
      <protection/>
    </xf>
    <xf numFmtId="166" fontId="12" fillId="0" borderId="10" xfId="60" applyNumberFormat="1" applyFont="1" applyFill="1" applyBorder="1" applyAlignment="1">
      <alignment horizontal="right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72">
      <alignment/>
      <protection/>
    </xf>
    <xf numFmtId="0" fontId="15" fillId="0" borderId="0" xfId="70" applyFont="1" applyAlignment="1">
      <alignment vertical="center" wrapText="1"/>
      <protection/>
    </xf>
    <xf numFmtId="0" fontId="6" fillId="0" borderId="56" xfId="72" applyFont="1" applyBorder="1" applyAlignment="1">
      <alignment vertical="center"/>
      <protection/>
    </xf>
    <xf numFmtId="0" fontId="6" fillId="0" borderId="10" xfId="72" applyFont="1" applyBorder="1" applyAlignment="1">
      <alignment vertical="center"/>
      <protection/>
    </xf>
    <xf numFmtId="0" fontId="6" fillId="0" borderId="10" xfId="72" applyFont="1" applyBorder="1" applyAlignment="1">
      <alignment vertical="center" wrapText="1"/>
      <protection/>
    </xf>
    <xf numFmtId="3" fontId="6" fillId="0" borderId="36" xfId="72" applyNumberFormat="1" applyFont="1" applyBorder="1" applyAlignment="1">
      <alignment/>
      <protection/>
    </xf>
    <xf numFmtId="3" fontId="6" fillId="0" borderId="57" xfId="72" applyNumberFormat="1" applyFont="1" applyBorder="1" applyAlignment="1">
      <alignment/>
      <protection/>
    </xf>
    <xf numFmtId="3" fontId="5" fillId="0" borderId="0" xfId="72" applyNumberFormat="1">
      <alignment/>
      <protection/>
    </xf>
    <xf numFmtId="3" fontId="5" fillId="0" borderId="36" xfId="72" applyNumberFormat="1" applyFont="1" applyBorder="1" applyAlignment="1">
      <alignment horizontal="right"/>
      <protection/>
    </xf>
    <xf numFmtId="3" fontId="5" fillId="0" borderId="57" xfId="72" applyNumberFormat="1" applyFont="1" applyBorder="1" applyAlignment="1">
      <alignment horizontal="right"/>
      <protection/>
    </xf>
    <xf numFmtId="0" fontId="6" fillId="0" borderId="58" xfId="72" applyFont="1" applyBorder="1">
      <alignment/>
      <protection/>
    </xf>
    <xf numFmtId="0" fontId="6" fillId="0" borderId="59" xfId="72" applyFont="1" applyBorder="1">
      <alignment/>
      <protection/>
    </xf>
    <xf numFmtId="0" fontId="51" fillId="0" borderId="0" xfId="72" applyFont="1">
      <alignment/>
      <protection/>
    </xf>
    <xf numFmtId="0" fontId="5" fillId="0" borderId="0" xfId="72" applyBorder="1">
      <alignment/>
      <protection/>
    </xf>
    <xf numFmtId="0" fontId="13" fillId="0" borderId="60" xfId="72" applyFont="1" applyBorder="1" applyAlignment="1">
      <alignment horizontal="left" vertical="top" wrapText="1"/>
      <protection/>
    </xf>
    <xf numFmtId="0" fontId="5" fillId="0" borderId="0" xfId="72" applyAlignment="1">
      <alignment/>
      <protection/>
    </xf>
    <xf numFmtId="0" fontId="13" fillId="0" borderId="0" xfId="72" applyFont="1" applyBorder="1" applyAlignment="1">
      <alignment horizontal="left" vertical="top" wrapText="1"/>
      <protection/>
    </xf>
    <xf numFmtId="3" fontId="13" fillId="0" borderId="0" xfId="72" applyNumberFormat="1" applyFont="1" applyBorder="1" applyAlignment="1">
      <alignment horizontal="right" vertical="top" wrapText="1"/>
      <protection/>
    </xf>
    <xf numFmtId="0" fontId="13" fillId="0" borderId="0" xfId="72" applyFont="1" applyFill="1" applyBorder="1" applyAlignment="1">
      <alignment horizontal="left" vertical="top" wrapText="1"/>
      <protection/>
    </xf>
    <xf numFmtId="3" fontId="13" fillId="0" borderId="0" xfId="72" applyNumberFormat="1" applyFont="1" applyFill="1" applyBorder="1" applyAlignment="1">
      <alignment horizontal="right" vertical="top" wrapText="1"/>
      <protection/>
    </xf>
    <xf numFmtId="167" fontId="15" fillId="0" borderId="22" xfId="69" applyNumberFormat="1" applyFont="1" applyBorder="1" applyAlignment="1" applyProtection="1">
      <alignment vertical="center" wrapText="1"/>
      <protection locked="0"/>
    </xf>
    <xf numFmtId="0" fontId="25" fillId="0" borderId="36" xfId="72" applyFont="1" applyBorder="1" applyAlignment="1">
      <alignment vertical="top" wrapText="1"/>
      <protection/>
    </xf>
    <xf numFmtId="0" fontId="25" fillId="0" borderId="36" xfId="72" applyFont="1" applyBorder="1" applyAlignment="1">
      <alignment horizontal="left" vertical="top" wrapText="1"/>
      <protection/>
    </xf>
    <xf numFmtId="0" fontId="25" fillId="0" borderId="18" xfId="72" applyFont="1" applyBorder="1" applyAlignment="1">
      <alignment vertical="top" wrapText="1"/>
      <protection/>
    </xf>
    <xf numFmtId="0" fontId="25" fillId="0" borderId="10" xfId="72" applyFont="1" applyBorder="1" applyAlignment="1">
      <alignment vertical="top" wrapText="1"/>
      <protection/>
    </xf>
    <xf numFmtId="0" fontId="25" fillId="0" borderId="10" xfId="72" applyFont="1" applyBorder="1" applyAlignment="1">
      <alignment horizontal="left" vertical="top" wrapText="1"/>
      <protection/>
    </xf>
    <xf numFmtId="0" fontId="15" fillId="0" borderId="61" xfId="75" applyFont="1" applyBorder="1" applyAlignment="1" applyProtection="1">
      <alignment horizontal="left" vertical="center"/>
      <protection/>
    </xf>
    <xf numFmtId="0" fontId="25" fillId="0" borderId="62" xfId="72" applyFont="1" applyBorder="1" applyAlignment="1">
      <alignment horizontal="left" vertical="top" wrapText="1"/>
      <protection/>
    </xf>
    <xf numFmtId="167" fontId="15" fillId="0" borderId="62" xfId="75" applyNumberFormat="1" applyFont="1" applyBorder="1" applyAlignment="1" applyProtection="1">
      <alignment vertical="center"/>
      <protection locked="0"/>
    </xf>
    <xf numFmtId="0" fontId="15" fillId="0" borderId="63" xfId="75" applyFont="1" applyBorder="1" applyAlignment="1" applyProtection="1">
      <alignment horizontal="left" vertical="center"/>
      <protection/>
    </xf>
    <xf numFmtId="0" fontId="30" fillId="0" borderId="64" xfId="75" applyFont="1" applyBorder="1" applyAlignment="1" applyProtection="1">
      <alignment vertical="center"/>
      <protection/>
    </xf>
    <xf numFmtId="167" fontId="30" fillId="0" borderId="64" xfId="75" applyNumberFormat="1" applyFont="1" applyBorder="1" applyAlignment="1" applyProtection="1">
      <alignment vertical="center"/>
      <protection/>
    </xf>
    <xf numFmtId="0" fontId="13" fillId="0" borderId="0" xfId="72" applyFont="1" applyAlignment="1">
      <alignment/>
      <protection/>
    </xf>
    <xf numFmtId="0" fontId="15" fillId="0" borderId="54" xfId="70" applyFont="1" applyBorder="1" applyAlignment="1">
      <alignment horizontal="center" vertical="center" wrapText="1"/>
      <protection/>
    </xf>
    <xf numFmtId="0" fontId="15" fillId="0" borderId="43" xfId="70" applyFont="1" applyBorder="1" applyAlignment="1" applyProtection="1">
      <alignment vertical="center" wrapText="1"/>
      <protection locked="0"/>
    </xf>
    <xf numFmtId="167" fontId="15" fillId="0" borderId="43" xfId="70" applyNumberFormat="1" applyBorder="1" applyAlignment="1" applyProtection="1">
      <alignment vertical="center" wrapText="1"/>
      <protection locked="0"/>
    </xf>
    <xf numFmtId="167" fontId="15" fillId="0" borderId="55" xfId="70" applyNumberFormat="1" applyBorder="1" applyAlignment="1" applyProtection="1">
      <alignment vertical="center" wrapText="1"/>
      <protection locked="0"/>
    </xf>
    <xf numFmtId="0" fontId="5" fillId="0" borderId="0" xfId="72" applyAlignment="1">
      <alignment horizontal="center" vertical="center" wrapText="1"/>
      <protection/>
    </xf>
    <xf numFmtId="0" fontId="5" fillId="0" borderId="0" xfId="72" applyAlignment="1">
      <alignment horizontal="right" vertical="center"/>
      <protection/>
    </xf>
    <xf numFmtId="0" fontId="6" fillId="0" borderId="20" xfId="72" applyFont="1" applyBorder="1" applyAlignment="1">
      <alignment horizontal="center" vertical="center" wrapText="1"/>
      <protection/>
    </xf>
    <xf numFmtId="0" fontId="6" fillId="0" borderId="22" xfId="72" applyFont="1" applyBorder="1">
      <alignment/>
      <protection/>
    </xf>
    <xf numFmtId="0" fontId="5" fillId="0" borderId="10" xfId="72" applyBorder="1" applyAlignment="1">
      <alignment/>
      <protection/>
    </xf>
    <xf numFmtId="2" fontId="6" fillId="0" borderId="23" xfId="72" applyNumberFormat="1" applyFont="1" applyBorder="1" applyAlignment="1">
      <alignment horizontal="center" vertical="center"/>
      <protection/>
    </xf>
    <xf numFmtId="0" fontId="5" fillId="0" borderId="10" xfId="72" applyNumberFormat="1" applyBorder="1" applyAlignment="1">
      <alignment/>
      <protection/>
    </xf>
    <xf numFmtId="0" fontId="5" fillId="0" borderId="21" xfId="72" applyBorder="1" applyAlignment="1">
      <alignment wrapText="1"/>
      <protection/>
    </xf>
    <xf numFmtId="0" fontId="5" fillId="0" borderId="10" xfId="72" applyBorder="1" applyAlignment="1">
      <alignment wrapText="1"/>
      <protection/>
    </xf>
    <xf numFmtId="0" fontId="6" fillId="0" borderId="21" xfId="72" applyFont="1" applyBorder="1" applyAlignment="1">
      <alignment wrapText="1"/>
      <protection/>
    </xf>
    <xf numFmtId="0" fontId="6" fillId="0" borderId="23" xfId="72" applyFont="1" applyBorder="1">
      <alignment/>
      <protection/>
    </xf>
    <xf numFmtId="0" fontId="5" fillId="0" borderId="10" xfId="72" applyBorder="1">
      <alignment/>
      <protection/>
    </xf>
    <xf numFmtId="0" fontId="5" fillId="0" borderId="21" xfId="72" applyBorder="1">
      <alignment/>
      <protection/>
    </xf>
    <xf numFmtId="0" fontId="6" fillId="0" borderId="24" xfId="72" applyFont="1" applyBorder="1" applyAlignment="1">
      <alignment wrapText="1"/>
      <protection/>
    </xf>
    <xf numFmtId="0" fontId="5" fillId="0" borderId="25" xfId="72" applyBorder="1">
      <alignment/>
      <protection/>
    </xf>
    <xf numFmtId="0" fontId="5" fillId="0" borderId="25" xfId="72" applyBorder="1" applyAlignment="1">
      <alignment wrapText="1"/>
      <protection/>
    </xf>
    <xf numFmtId="9" fontId="6" fillId="0" borderId="26" xfId="72" applyNumberFormat="1" applyFont="1" applyBorder="1">
      <alignment/>
      <protection/>
    </xf>
    <xf numFmtId="0" fontId="5" fillId="0" borderId="0" xfId="72" applyAlignment="1">
      <alignment wrapText="1"/>
      <protection/>
    </xf>
    <xf numFmtId="10" fontId="5" fillId="0" borderId="0" xfId="72" applyNumberFormat="1">
      <alignment/>
      <protection/>
    </xf>
    <xf numFmtId="0" fontId="6" fillId="0" borderId="12" xfId="72" applyFont="1" applyBorder="1" applyAlignment="1">
      <alignment horizontal="center" vertical="center"/>
      <protection/>
    </xf>
    <xf numFmtId="0" fontId="6" fillId="0" borderId="13" xfId="72" applyFont="1" applyBorder="1" applyAlignment="1">
      <alignment horizontal="center" vertical="center"/>
      <protection/>
    </xf>
    <xf numFmtId="0" fontId="6" fillId="0" borderId="13" xfId="72" applyFont="1" applyBorder="1" applyAlignment="1">
      <alignment horizontal="center" vertical="center" wrapText="1"/>
      <protection/>
    </xf>
    <xf numFmtId="0" fontId="6" fillId="0" borderId="17" xfId="72" applyFont="1" applyBorder="1" applyAlignment="1">
      <alignment horizontal="center" vertical="center" wrapText="1"/>
      <protection/>
    </xf>
    <xf numFmtId="0" fontId="5" fillId="0" borderId="44" xfId="72" applyFont="1" applyBorder="1" applyAlignment="1">
      <alignment horizontal="center" vertical="center"/>
      <protection/>
    </xf>
    <xf numFmtId="0" fontId="5" fillId="0" borderId="44" xfId="72" applyBorder="1" applyAlignment="1">
      <alignment horizontal="center" vertical="center" wrapText="1"/>
      <protection/>
    </xf>
    <xf numFmtId="0" fontId="6" fillId="0" borderId="44" xfId="72" applyFont="1" applyFill="1" applyBorder="1" applyAlignment="1">
      <alignment horizontal="center" vertical="center" wrapText="1"/>
      <protection/>
    </xf>
    <xf numFmtId="0" fontId="6" fillId="0" borderId="44" xfId="72" applyFont="1" applyBorder="1" applyAlignment="1">
      <alignment horizontal="center" vertical="center" wrapText="1"/>
      <protection/>
    </xf>
    <xf numFmtId="3" fontId="6" fillId="0" borderId="44" xfId="72" applyNumberFormat="1" applyFont="1" applyBorder="1" applyAlignment="1">
      <alignment horizontal="center" vertical="center"/>
      <protection/>
    </xf>
    <xf numFmtId="0" fontId="17" fillId="0" borderId="49" xfId="57" applyFont="1" applyFill="1" applyBorder="1" applyAlignment="1" applyProtection="1">
      <alignment horizontal="left" vertical="center"/>
      <protection/>
    </xf>
    <xf numFmtId="0" fontId="17" fillId="0" borderId="18" xfId="57" applyFont="1" applyFill="1" applyBorder="1" applyAlignment="1" applyProtection="1">
      <alignment horizontal="left" vertical="center"/>
      <protection/>
    </xf>
    <xf numFmtId="0" fontId="12" fillId="0" borderId="50" xfId="57" applyFont="1" applyFill="1" applyBorder="1" applyProtection="1">
      <alignment/>
      <protection/>
    </xf>
    <xf numFmtId="0" fontId="5" fillId="0" borderId="36" xfId="59" applyBorder="1">
      <alignment/>
      <protection/>
    </xf>
    <xf numFmtId="0" fontId="5" fillId="0" borderId="36" xfId="59" applyBorder="1" applyAlignment="1">
      <alignment vertical="top"/>
      <protection/>
    </xf>
    <xf numFmtId="0" fontId="5" fillId="0" borderId="37" xfId="59" applyBorder="1">
      <alignment/>
      <protection/>
    </xf>
    <xf numFmtId="0" fontId="40" fillId="0" borderId="24" xfId="60" applyFont="1" applyFill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18" xfId="60" applyFont="1" applyFill="1" applyBorder="1" applyAlignment="1">
      <alignment vertical="top" wrapText="1"/>
      <protection/>
    </xf>
    <xf numFmtId="166" fontId="12" fillId="0" borderId="18" xfId="60" applyNumberFormat="1" applyFont="1" applyFill="1" applyBorder="1" applyAlignment="1">
      <alignment horizontal="right" vertical="center" wrapText="1"/>
      <protection/>
    </xf>
    <xf numFmtId="10" fontId="13" fillId="0" borderId="50" xfId="60" applyNumberFormat="1" applyFont="1" applyFill="1" applyBorder="1" applyAlignment="1">
      <alignment horizontal="center" vertical="center" wrapText="1"/>
      <protection/>
    </xf>
    <xf numFmtId="166" fontId="12" fillId="0" borderId="25" xfId="60" applyNumberFormat="1" applyFont="1" applyFill="1" applyBorder="1" applyAlignment="1">
      <alignment horizontal="right" vertical="center" wrapText="1"/>
      <protection/>
    </xf>
    <xf numFmtId="10" fontId="13" fillId="0" borderId="26" xfId="60" applyNumberFormat="1" applyFont="1" applyFill="1" applyBorder="1" applyAlignment="1">
      <alignment horizontal="center" vertical="center" wrapText="1"/>
      <protection/>
    </xf>
    <xf numFmtId="49" fontId="40" fillId="0" borderId="18" xfId="73" applyNumberFormat="1" applyFont="1" applyFill="1" applyBorder="1" applyAlignment="1">
      <alignment horizontal="left" vertical="center" wrapText="1"/>
      <protection/>
    </xf>
    <xf numFmtId="0" fontId="40" fillId="0" borderId="21" xfId="60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vertical="top" wrapText="1"/>
      <protection/>
    </xf>
    <xf numFmtId="166" fontId="43" fillId="0" borderId="10" xfId="60" applyNumberFormat="1" applyFont="1" applyFill="1" applyBorder="1" applyAlignment="1">
      <alignment horizontal="right" vertical="center" wrapText="1"/>
      <protection/>
    </xf>
    <xf numFmtId="166" fontId="40" fillId="0" borderId="10" xfId="60" applyNumberFormat="1" applyFont="1" applyFill="1" applyBorder="1" applyAlignment="1">
      <alignment horizontal="right" vertical="center" wrapText="1"/>
      <protection/>
    </xf>
    <xf numFmtId="0" fontId="6" fillId="0" borderId="15" xfId="72" applyFont="1" applyBorder="1" applyAlignment="1">
      <alignment vertical="center"/>
      <protection/>
    </xf>
    <xf numFmtId="0" fontId="5" fillId="0" borderId="15" xfId="72" applyFont="1" applyBorder="1" applyAlignment="1">
      <alignment vertical="center" wrapText="1"/>
      <protection/>
    </xf>
    <xf numFmtId="3" fontId="5" fillId="0" borderId="65" xfId="72" applyNumberFormat="1" applyFont="1" applyBorder="1" applyAlignment="1">
      <alignment horizontal="right"/>
      <protection/>
    </xf>
    <xf numFmtId="3" fontId="5" fillId="0" borderId="66" xfId="72" applyNumberFormat="1" applyFont="1" applyBorder="1" applyAlignment="1">
      <alignment horizontal="right"/>
      <protection/>
    </xf>
    <xf numFmtId="0" fontId="23" fillId="0" borderId="0" xfId="71" applyFont="1" applyAlignment="1">
      <alignment horizontal="center" vertical="center" wrapText="1"/>
      <protection/>
    </xf>
    <xf numFmtId="0" fontId="23" fillId="0" borderId="0" xfId="71" applyFont="1" applyBorder="1" applyAlignment="1">
      <alignment horizontal="center" vertical="center" wrapText="1"/>
      <protection/>
    </xf>
    <xf numFmtId="0" fontId="25" fillId="0" borderId="21" xfId="71" applyFont="1" applyBorder="1" applyAlignment="1">
      <alignment horizontal="center" vertical="top" wrapText="1"/>
      <protection/>
    </xf>
    <xf numFmtId="0" fontId="25" fillId="0" borderId="24" xfId="71" applyFont="1" applyBorder="1" applyAlignment="1">
      <alignment horizontal="center" vertical="top" wrapText="1"/>
      <protection/>
    </xf>
    <xf numFmtId="0" fontId="22" fillId="0" borderId="0" xfId="60" applyFont="1" applyBorder="1" applyAlignment="1">
      <alignment horizontal="center"/>
      <protection/>
    </xf>
    <xf numFmtId="0" fontId="17" fillId="33" borderId="20" xfId="60" applyFont="1" applyFill="1" applyBorder="1" applyAlignment="1">
      <alignment horizontal="center" vertical="center" wrapText="1"/>
      <protection/>
    </xf>
    <xf numFmtId="0" fontId="20" fillId="33" borderId="20" xfId="60" applyFont="1" applyFill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22" xfId="60" applyFont="1" applyBorder="1" applyAlignment="1">
      <alignment horizontal="center" vertical="center" wrapText="1"/>
      <protection/>
    </xf>
    <xf numFmtId="0" fontId="17" fillId="33" borderId="22" xfId="60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13" fillId="0" borderId="0" xfId="60" applyFont="1" applyBorder="1" applyAlignment="1">
      <alignment horizontal="center"/>
      <protection/>
    </xf>
    <xf numFmtId="0" fontId="5" fillId="0" borderId="0" xfId="60" applyBorder="1" applyAlignment="1">
      <alignment horizontal="center"/>
      <protection/>
    </xf>
    <xf numFmtId="0" fontId="22" fillId="0" borderId="0" xfId="60" applyFont="1" applyBorder="1" applyAlignment="1">
      <alignment vertical="center" wrapText="1"/>
      <protection/>
    </xf>
    <xf numFmtId="0" fontId="20" fillId="0" borderId="0" xfId="60" applyFont="1" applyBorder="1" applyAlignment="1">
      <alignment horizontal="center"/>
      <protection/>
    </xf>
    <xf numFmtId="0" fontId="20" fillId="33" borderId="22" xfId="6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21" fillId="0" borderId="0" xfId="60" applyFont="1" applyAlignment="1">
      <alignment horizontal="center"/>
      <protection/>
    </xf>
    <xf numFmtId="0" fontId="19" fillId="33" borderId="13" xfId="60" applyFont="1" applyFill="1" applyBorder="1" applyAlignment="1">
      <alignment horizontal="center" vertical="center" wrapText="1"/>
      <protection/>
    </xf>
    <xf numFmtId="0" fontId="19" fillId="33" borderId="17" xfId="60" applyFont="1" applyFill="1" applyBorder="1" applyAlignment="1">
      <alignment horizontal="center" vertical="center" wrapText="1"/>
      <protection/>
    </xf>
    <xf numFmtId="0" fontId="47" fillId="39" borderId="13" xfId="60" applyFont="1" applyFill="1" applyBorder="1" applyAlignment="1">
      <alignment horizontal="center" vertical="center" wrapText="1"/>
      <protection/>
    </xf>
    <xf numFmtId="0" fontId="47" fillId="39" borderId="17" xfId="60" applyFont="1" applyFill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49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0" borderId="0" xfId="60" applyFont="1" applyAlignment="1">
      <alignment horizontal="center"/>
      <protection/>
    </xf>
    <xf numFmtId="0" fontId="18" fillId="33" borderId="13" xfId="60" applyFont="1" applyFill="1" applyBorder="1" applyAlignment="1">
      <alignment horizontal="center" vertical="center" wrapText="1"/>
      <protection/>
    </xf>
    <xf numFmtId="0" fontId="18" fillId="33" borderId="17" xfId="60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 wrapText="1"/>
      <protection/>
    </xf>
    <xf numFmtId="0" fontId="13" fillId="0" borderId="45" xfId="59" applyFont="1" applyBorder="1" applyAlignment="1">
      <alignment horizontal="right"/>
      <protection/>
    </xf>
    <xf numFmtId="0" fontId="5" fillId="0" borderId="45" xfId="59" applyFont="1" applyBorder="1" applyAlignment="1">
      <alignment horizontal="right"/>
      <protection/>
    </xf>
    <xf numFmtId="0" fontId="12" fillId="33" borderId="19" xfId="59" applyFont="1" applyFill="1" applyBorder="1" applyAlignment="1">
      <alignment horizontal="center" vertical="center" wrapText="1"/>
      <protection/>
    </xf>
    <xf numFmtId="0" fontId="5" fillId="0" borderId="21" xfId="59" applyBorder="1" applyAlignment="1">
      <alignment horizontal="center" vertical="center" wrapText="1"/>
      <protection/>
    </xf>
    <xf numFmtId="0" fontId="12" fillId="33" borderId="20" xfId="59" applyFont="1" applyFill="1" applyBorder="1" applyAlignment="1">
      <alignment horizontal="center" vertical="top" wrapText="1"/>
      <protection/>
    </xf>
    <xf numFmtId="0" fontId="12" fillId="33" borderId="10" xfId="59" applyFont="1" applyFill="1" applyBorder="1" applyAlignment="1">
      <alignment horizontal="center" vertical="top" wrapText="1"/>
      <protection/>
    </xf>
    <xf numFmtId="0" fontId="12" fillId="33" borderId="20" xfId="59" applyFont="1" applyFill="1" applyBorder="1" applyAlignment="1">
      <alignment horizontal="center" vertical="center" wrapText="1"/>
      <protection/>
    </xf>
    <xf numFmtId="0" fontId="5" fillId="0" borderId="10" xfId="59" applyBorder="1" applyAlignment="1">
      <alignment horizontal="center" vertical="center" wrapText="1"/>
      <protection/>
    </xf>
    <xf numFmtId="0" fontId="12" fillId="33" borderId="67" xfId="59" applyFont="1" applyFill="1" applyBorder="1" applyAlignment="1">
      <alignment horizontal="center" vertical="top" wrapText="1"/>
      <protection/>
    </xf>
    <xf numFmtId="0" fontId="5" fillId="0" borderId="36" xfId="59" applyBorder="1" applyAlignment="1">
      <alignment horizontal="center" vertical="top" wrapText="1"/>
      <protection/>
    </xf>
    <xf numFmtId="0" fontId="12" fillId="38" borderId="68" xfId="59" applyFont="1" applyFill="1" applyBorder="1" applyAlignment="1">
      <alignment horizontal="center" vertical="top" wrapText="1"/>
      <protection/>
    </xf>
    <xf numFmtId="0" fontId="12" fillId="38" borderId="43" xfId="59" applyFont="1" applyFill="1" applyBorder="1" applyAlignment="1">
      <alignment horizontal="center" vertical="top" wrapText="1"/>
      <protection/>
    </xf>
    <xf numFmtId="0" fontId="12" fillId="33" borderId="22" xfId="59" applyFont="1" applyFill="1" applyBorder="1" applyAlignment="1">
      <alignment horizontal="center" vertical="top" wrapText="1"/>
      <protection/>
    </xf>
    <xf numFmtId="0" fontId="5" fillId="0" borderId="23" xfId="59" applyBorder="1" applyAlignment="1">
      <alignment horizontal="center" vertical="top" wrapText="1"/>
      <protection/>
    </xf>
    <xf numFmtId="0" fontId="5" fillId="0" borderId="0" xfId="59" applyAlignment="1">
      <alignment horizontal="left"/>
      <protection/>
    </xf>
    <xf numFmtId="167" fontId="21" fillId="0" borderId="0" xfId="66" applyNumberFormat="1" applyFont="1" applyAlignment="1">
      <alignment horizontal="center" vertical="center" wrapText="1"/>
      <protection/>
    </xf>
    <xf numFmtId="0" fontId="5" fillId="0" borderId="0" xfId="71" applyFont="1" applyAlignment="1">
      <alignment horizontal="center" vertical="center" wrapText="1"/>
      <protection/>
    </xf>
    <xf numFmtId="167" fontId="11" fillId="0" borderId="19" xfId="66" applyNumberFormat="1" applyFont="1" applyBorder="1" applyAlignment="1">
      <alignment horizontal="center" vertical="center" wrapText="1"/>
      <protection/>
    </xf>
    <xf numFmtId="167" fontId="11" fillId="0" borderId="20" xfId="66" applyNumberFormat="1" applyFont="1" applyBorder="1" applyAlignment="1">
      <alignment horizontal="center" vertical="center" wrapText="1"/>
      <protection/>
    </xf>
    <xf numFmtId="167" fontId="11" fillId="0" borderId="67" xfId="66" applyNumberFormat="1" applyFont="1" applyBorder="1" applyAlignment="1">
      <alignment horizontal="center" vertical="center" wrapText="1"/>
      <protection/>
    </xf>
    <xf numFmtId="167" fontId="11" fillId="0" borderId="19" xfId="67" applyNumberFormat="1" applyFont="1" applyBorder="1" applyAlignment="1">
      <alignment horizontal="center" vertical="center" wrapText="1"/>
      <protection/>
    </xf>
    <xf numFmtId="167" fontId="11" fillId="0" borderId="20" xfId="67" applyNumberFormat="1" applyFont="1" applyBorder="1" applyAlignment="1">
      <alignment horizontal="center" vertical="center" wrapText="1"/>
      <protection/>
    </xf>
    <xf numFmtId="167" fontId="11" fillId="0" borderId="67" xfId="67" applyNumberFormat="1" applyFont="1" applyBorder="1" applyAlignment="1">
      <alignment horizontal="center" vertical="center" wrapText="1"/>
      <protection/>
    </xf>
    <xf numFmtId="167" fontId="11" fillId="0" borderId="22" xfId="67" applyNumberFormat="1" applyFont="1" applyBorder="1" applyAlignment="1">
      <alignment horizontal="center" vertical="center" wrapText="1"/>
      <protection/>
    </xf>
    <xf numFmtId="0" fontId="33" fillId="0" borderId="21" xfId="54" applyFont="1" applyBorder="1" applyAlignment="1">
      <alignment horizontal="left"/>
      <protection/>
    </xf>
    <xf numFmtId="0" fontId="33" fillId="0" borderId="10" xfId="54" applyFont="1" applyBorder="1" applyAlignment="1">
      <alignment horizontal="left"/>
      <protection/>
    </xf>
    <xf numFmtId="0" fontId="33" fillId="0" borderId="24" xfId="54" applyFont="1" applyBorder="1" applyAlignment="1">
      <alignment horizontal="left"/>
      <protection/>
    </xf>
    <xf numFmtId="0" fontId="33" fillId="0" borderId="25" xfId="54" applyFont="1" applyBorder="1" applyAlignment="1">
      <alignment horizontal="left"/>
      <protection/>
    </xf>
    <xf numFmtId="0" fontId="33" fillId="36" borderId="19" xfId="54" applyFont="1" applyFill="1" applyBorder="1" applyAlignment="1">
      <alignment horizontal="center"/>
      <protection/>
    </xf>
    <xf numFmtId="0" fontId="33" fillId="36" borderId="20" xfId="54" applyFont="1" applyFill="1" applyBorder="1" applyAlignment="1">
      <alignment horizontal="center"/>
      <protection/>
    </xf>
    <xf numFmtId="0" fontId="33" fillId="0" borderId="21" xfId="54" applyFont="1" applyBorder="1" applyAlignment="1">
      <alignment horizontal="left" vertical="center"/>
      <protection/>
    </xf>
    <xf numFmtId="0" fontId="33" fillId="0" borderId="10" xfId="54" applyFont="1" applyBorder="1" applyAlignment="1">
      <alignment horizontal="left" vertical="center"/>
      <protection/>
    </xf>
    <xf numFmtId="0" fontId="33" fillId="0" borderId="0" xfId="54" applyFont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6" fillId="0" borderId="69" xfId="72" applyNumberFormat="1" applyFont="1" applyBorder="1" applyAlignment="1">
      <alignment horizontal="right"/>
      <protection/>
    </xf>
    <xf numFmtId="3" fontId="6" fillId="0" borderId="70" xfId="72" applyNumberFormat="1" applyFont="1" applyBorder="1" applyAlignment="1">
      <alignment horizontal="right"/>
      <protection/>
    </xf>
    <xf numFmtId="167" fontId="34" fillId="0" borderId="0" xfId="68" applyNumberFormat="1" applyFont="1" applyAlignment="1">
      <alignment horizontal="center" vertical="center" wrapText="1"/>
      <protection/>
    </xf>
    <xf numFmtId="0" fontId="13" fillId="0" borderId="0" xfId="72" applyFont="1" applyAlignment="1">
      <alignment horizontal="center"/>
      <protection/>
    </xf>
    <xf numFmtId="0" fontId="15" fillId="0" borderId="0" xfId="70" applyFont="1" applyAlignment="1">
      <alignment horizontal="center" vertical="center" wrapText="1"/>
      <protection/>
    </xf>
    <xf numFmtId="0" fontId="15" fillId="0" borderId="0" xfId="70" applyAlignment="1">
      <alignment horizontal="center" vertical="center" wrapText="1"/>
      <protection/>
    </xf>
    <xf numFmtId="0" fontId="15" fillId="0" borderId="0" xfId="75" applyFont="1" applyBorder="1" applyAlignment="1" applyProtection="1">
      <alignment horizontal="center" vertical="center" wrapText="1"/>
      <protection/>
    </xf>
    <xf numFmtId="0" fontId="6" fillId="33" borderId="71" xfId="72" applyFont="1" applyFill="1" applyBorder="1" applyAlignment="1">
      <alignment horizontal="center" vertical="center"/>
      <protection/>
    </xf>
    <xf numFmtId="0" fontId="6" fillId="33" borderId="56" xfId="72" applyFont="1" applyFill="1" applyBorder="1" applyAlignment="1">
      <alignment horizontal="center" vertical="center"/>
      <protection/>
    </xf>
    <xf numFmtId="0" fontId="6" fillId="33" borderId="72" xfId="72" applyFont="1" applyFill="1" applyBorder="1" applyAlignment="1">
      <alignment horizontal="center" vertical="center"/>
      <protection/>
    </xf>
    <xf numFmtId="0" fontId="6" fillId="33" borderId="10" xfId="72" applyFont="1" applyFill="1" applyBorder="1" applyAlignment="1">
      <alignment horizontal="center" vertical="center"/>
      <protection/>
    </xf>
    <xf numFmtId="0" fontId="6" fillId="33" borderId="73" xfId="72" applyFont="1" applyFill="1" applyBorder="1" applyAlignment="1">
      <alignment horizontal="center" vertical="center"/>
      <protection/>
    </xf>
    <xf numFmtId="0" fontId="6" fillId="33" borderId="74" xfId="7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167" fontId="15" fillId="0" borderId="0" xfId="69" applyNumberFormat="1" applyFont="1" applyAlignment="1">
      <alignment horizontal="left" vertical="center" wrapText="1"/>
      <protection/>
    </xf>
    <xf numFmtId="167" fontId="15" fillId="0" borderId="0" xfId="69" applyNumberFormat="1" applyAlignment="1">
      <alignment horizontal="left" vertical="center" wrapText="1"/>
      <protection/>
    </xf>
    <xf numFmtId="167" fontId="15" fillId="0" borderId="0" xfId="69" applyNumberFormat="1" applyFont="1" applyBorder="1" applyAlignment="1">
      <alignment horizontal="left" vertical="center" wrapText="1"/>
      <protection/>
    </xf>
    <xf numFmtId="167" fontId="15" fillId="0" borderId="0" xfId="69" applyNumberFormat="1" applyBorder="1" applyAlignment="1">
      <alignment horizontal="left" vertical="center" wrapText="1"/>
      <protection/>
    </xf>
    <xf numFmtId="167" fontId="30" fillId="0" borderId="19" xfId="69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13" fillId="0" borderId="0" xfId="59" applyFont="1" applyAlignment="1">
      <alignment horizontal="center" vertical="center" wrapText="1"/>
      <protection/>
    </xf>
    <xf numFmtId="0" fontId="5" fillId="0" borderId="21" xfId="72" applyBorder="1" applyAlignment="1">
      <alignment/>
      <protection/>
    </xf>
    <xf numFmtId="0" fontId="5" fillId="0" borderId="10" xfId="72" applyBorder="1" applyAlignment="1">
      <alignment/>
      <protection/>
    </xf>
    <xf numFmtId="0" fontId="5" fillId="0" borderId="21" xfId="72" applyBorder="1" applyAlignment="1">
      <alignment wrapText="1"/>
      <protection/>
    </xf>
    <xf numFmtId="0" fontId="5" fillId="0" borderId="10" xfId="72" applyBorder="1" applyAlignment="1">
      <alignment wrapText="1"/>
      <protection/>
    </xf>
    <xf numFmtId="0" fontId="6" fillId="0" borderId="21" xfId="72" applyFont="1" applyBorder="1" applyAlignment="1">
      <alignment wrapText="1"/>
      <protection/>
    </xf>
    <xf numFmtId="0" fontId="6" fillId="0" borderId="10" xfId="72" applyFont="1" applyBorder="1" applyAlignment="1">
      <alignment wrapText="1"/>
      <protection/>
    </xf>
    <xf numFmtId="0" fontId="5" fillId="0" borderId="0" xfId="72" applyFont="1" applyAlignment="1">
      <alignment horizontal="center" vertical="center" wrapText="1"/>
      <protection/>
    </xf>
    <xf numFmtId="0" fontId="5" fillId="0" borderId="0" xfId="72" applyAlignment="1">
      <alignment horizontal="center" vertical="center" wrapText="1"/>
      <protection/>
    </xf>
    <xf numFmtId="0" fontId="6" fillId="0" borderId="19" xfId="72" applyFont="1" applyBorder="1" applyAlignment="1">
      <alignment horizontal="center" vertical="center" wrapText="1"/>
      <protection/>
    </xf>
    <xf numFmtId="0" fontId="6" fillId="0" borderId="20" xfId="72" applyFont="1" applyBorder="1" applyAlignment="1">
      <alignment horizontal="center" vertical="center" wrapText="1"/>
      <protection/>
    </xf>
    <xf numFmtId="0" fontId="6" fillId="0" borderId="21" xfId="72" applyFont="1" applyBorder="1" applyAlignment="1">
      <alignment/>
      <protection/>
    </xf>
    <xf numFmtId="0" fontId="6" fillId="0" borderId="10" xfId="72" applyFont="1" applyBorder="1" applyAlignment="1">
      <alignment/>
      <protection/>
    </xf>
    <xf numFmtId="0" fontId="21" fillId="0" borderId="0" xfId="57" applyFont="1" applyFill="1" applyAlignment="1" applyProtection="1">
      <alignment horizontal="left" vertical="center" wrapText="1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17" fillId="0" borderId="10" xfId="57" applyFont="1" applyFill="1" applyBorder="1" applyAlignment="1" applyProtection="1">
      <alignment horizontal="left" vertical="center"/>
      <protection/>
    </xf>
    <xf numFmtId="0" fontId="42" fillId="0" borderId="0" xfId="60" applyFont="1" applyAlignment="1">
      <alignment horizontal="center" vertical="center" wrapText="1"/>
      <protection/>
    </xf>
    <xf numFmtId="0" fontId="42" fillId="0" borderId="0" xfId="60" applyFont="1" applyBorder="1" applyAlignment="1">
      <alignment horizontal="center" vertical="center" wrapText="1"/>
      <protection/>
    </xf>
    <xf numFmtId="0" fontId="17" fillId="0" borderId="75" xfId="57" applyFont="1" applyFill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38" borderId="39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7" fillId="0" borderId="11" xfId="65" applyBorder="1" applyAlignment="1">
      <alignment wrapText="1"/>
      <protection/>
    </xf>
    <xf numFmtId="3" fontId="5" fillId="0" borderId="0" xfId="60" applyNumberFormat="1">
      <alignment/>
      <protection/>
    </xf>
    <xf numFmtId="167" fontId="15" fillId="0" borderId="10" xfId="67" applyNumberFormat="1" applyBorder="1" applyAlignment="1">
      <alignment horizontal="center" vertical="center" wrapText="1"/>
      <protection/>
    </xf>
    <xf numFmtId="167" fontId="15" fillId="0" borderId="76" xfId="75" applyNumberFormat="1" applyFont="1" applyBorder="1" applyAlignment="1" applyProtection="1">
      <alignment vertical="center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5" xfId="54"/>
    <cellStyle name="Normál 16" xfId="55"/>
    <cellStyle name="Normál 2" xfId="56"/>
    <cellStyle name="Normál 2 2" xfId="57"/>
    <cellStyle name="Normál 2 2 2" xfId="58"/>
    <cellStyle name="Normál 2_2013. mellékletek-1" xfId="59"/>
    <cellStyle name="Normál 3" xfId="60"/>
    <cellStyle name="Normál 4" xfId="61"/>
    <cellStyle name="Normál 5" xfId="62"/>
    <cellStyle name="Normál 6" xfId="63"/>
    <cellStyle name="Normál 7" xfId="64"/>
    <cellStyle name="Normál 8" xfId="65"/>
    <cellStyle name="Normál_1.a melléklet 7-2005 (II.18) rendelet" xfId="66"/>
    <cellStyle name="Normál_1.b melléklet 7-2005 (II.18) rendelet" xfId="67"/>
    <cellStyle name="Normál_11. sz. melléklet Hitelek 7-2005 (II.18) rendelet" xfId="68"/>
    <cellStyle name="Normál_12. sz. melléklet Többéves kihatás 7-2005 (II.18) rendelet" xfId="69"/>
    <cellStyle name="Normál_13. sz. melléklet Adott támogatás 7-2005 (II.18.) rendelet" xfId="70"/>
    <cellStyle name="Normál_2013. mellékletek-1" xfId="71"/>
    <cellStyle name="Normál_2013. mellékletek-1 2" xfId="72"/>
    <cellStyle name="Normál_2014_ ktv  terv beruházás 2013 01 24 2" xfId="73"/>
    <cellStyle name="Normal_KARSZJ3" xfId="74"/>
    <cellStyle name="Normál_SEGEDLETEK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rosm\AppData\Local\Microsoft\Windows\Temporary%20Internet%20Files\Content.Outlook\ANEMK029\2016%20%20&#233;vi%20k&#246;lts&#233;gvet&#233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ÖSSZES bevétel (2)"/>
      <sheetName val="2. ÖSSZES kiadások"/>
      <sheetName val="3.Intézményi bevételek (2)"/>
      <sheetName val="4.Intézményi kiadások (2)"/>
      <sheetName val="5.1 Önkormányzat bevétele (2)"/>
      <sheetName val="5.2 Önkormányzat kiadása (3)"/>
      <sheetName val="6. beruházás"/>
      <sheetName val="7.  felújítás (2)"/>
      <sheetName val="8.  melléklet létszám (2 (4)"/>
      <sheetName val="9.1.mell működés mérleg"/>
      <sheetName val="9.2.mell felhalm mérleg"/>
      <sheetName val="9.3. összevont kv-i mérleg"/>
      <sheetName val="10.melléklet EU tám. projektek"/>
      <sheetName val="11. melléklet ált. és cé (2)"/>
      <sheetName val="12. melléklet többéves"/>
      <sheetName val="13. sz.melléklet ütemterv"/>
      <sheetName val="14. közvetett támogatások"/>
      <sheetName val="15. támogatások "/>
      <sheetName val="16. melléklet"/>
      <sheetName val="17. melléklet"/>
      <sheetName val="1.tájékoztató kimutatás (2)"/>
      <sheetName val="2.Tájékoztató kimutatás (2)"/>
    </sheetNames>
    <sheetDataSet>
      <sheetData sheetId="4">
        <row r="28">
          <cell r="C28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4.125" style="77" customWidth="1"/>
    <col min="2" max="2" width="53.375" style="77" customWidth="1"/>
    <col min="3" max="4" width="14.625" style="77" customWidth="1"/>
    <col min="5" max="5" width="11.00390625" style="77" customWidth="1"/>
    <col min="6" max="32" width="9.125" style="77" customWidth="1"/>
    <col min="33" max="16384" width="9.125" style="77" customWidth="1"/>
  </cols>
  <sheetData>
    <row r="1" spans="1:4" ht="12.75">
      <c r="A1" s="76"/>
      <c r="B1" s="647" t="s">
        <v>321</v>
      </c>
      <c r="C1" s="647"/>
      <c r="D1" s="249"/>
    </row>
    <row r="2" spans="1:4" ht="25.5" customHeight="1" thickBot="1">
      <c r="A2" s="76"/>
      <c r="B2" s="648" t="s">
        <v>326</v>
      </c>
      <c r="C2" s="648"/>
      <c r="D2" s="250" t="s">
        <v>46</v>
      </c>
    </row>
    <row r="3" spans="1:4" ht="27.75" customHeight="1">
      <c r="A3" s="78" t="s">
        <v>6</v>
      </c>
      <c r="B3" s="79" t="s">
        <v>185</v>
      </c>
      <c r="C3" s="411" t="s">
        <v>327</v>
      </c>
      <c r="D3" s="92" t="s">
        <v>328</v>
      </c>
    </row>
    <row r="4" spans="1:4" ht="12" customHeight="1">
      <c r="A4" s="80"/>
      <c r="B4" s="81" t="s">
        <v>25</v>
      </c>
      <c r="C4" s="412"/>
      <c r="D4" s="93"/>
    </row>
    <row r="5" spans="1:4" ht="12" customHeight="1">
      <c r="A5" s="82" t="s">
        <v>139</v>
      </c>
      <c r="B5" s="83" t="s">
        <v>8</v>
      </c>
      <c r="C5" s="413">
        <f>SUM(C6:C14)</f>
        <v>5524619</v>
      </c>
      <c r="D5" s="413">
        <f>SUM(D6:D14)</f>
        <v>5566464</v>
      </c>
    </row>
    <row r="6" spans="1:4" ht="12" customHeight="1">
      <c r="A6" s="82"/>
      <c r="B6" s="84" t="s">
        <v>26</v>
      </c>
      <c r="C6" s="248">
        <f>'5.1 Önkormányzat bevétele (2)'!C11</f>
        <v>902063</v>
      </c>
      <c r="D6" s="252">
        <f>'5.1 Önkormányzat bevétele (2)'!D11</f>
        <v>902063</v>
      </c>
    </row>
    <row r="7" spans="1:4" ht="12" customHeight="1">
      <c r="A7" s="649"/>
      <c r="B7" s="84" t="s">
        <v>28</v>
      </c>
      <c r="C7" s="210">
        <f>'5.1 Önkormányzat bevétele (2)'!C13</f>
        <v>56409</v>
      </c>
      <c r="D7" s="95">
        <f>'5.1 Önkormányzat bevétele (2)'!D13</f>
        <v>56409</v>
      </c>
    </row>
    <row r="8" spans="1:4" ht="12" customHeight="1">
      <c r="A8" s="649"/>
      <c r="B8" s="84" t="s">
        <v>27</v>
      </c>
      <c r="C8" s="210">
        <f>'5.1 Önkormányzat bevétele (2)'!C15</f>
        <v>3218135</v>
      </c>
      <c r="D8" s="95">
        <f>'5.1 Önkormányzat bevétele (2)'!D15</f>
        <v>3218135</v>
      </c>
    </row>
    <row r="9" spans="1:4" ht="12" customHeight="1">
      <c r="A9" s="649"/>
      <c r="B9" s="84" t="s">
        <v>29</v>
      </c>
      <c r="C9" s="210">
        <f>'5.1 Önkormányzat bevétele (2)'!C22</f>
        <v>711357</v>
      </c>
      <c r="D9" s="95">
        <f>'5.1 Önkormányzat bevétele (2)'!D22</f>
        <v>711357</v>
      </c>
    </row>
    <row r="10" spans="1:4" ht="12" customHeight="1">
      <c r="A10" s="649"/>
      <c r="B10" s="84" t="s">
        <v>30</v>
      </c>
      <c r="C10" s="210">
        <f>'5.1 Önkormányzat bevétele (2)'!C32</f>
        <v>186200</v>
      </c>
      <c r="D10" s="95">
        <f>'5.1 Önkormányzat bevétele (2)'!D32</f>
        <v>186200</v>
      </c>
    </row>
    <row r="11" spans="1:4" ht="12" customHeight="1">
      <c r="A11" s="649"/>
      <c r="B11" s="84" t="s">
        <v>31</v>
      </c>
      <c r="C11" s="210">
        <f>'5.1 Önkormányzat bevétele (2)'!C34</f>
        <v>156000</v>
      </c>
      <c r="D11" s="95">
        <f>'5.1 Önkormányzat bevétele (2)'!D34</f>
        <v>186053</v>
      </c>
    </row>
    <row r="12" spans="1:4" ht="12" customHeight="1">
      <c r="A12" s="649"/>
      <c r="B12" s="84" t="s">
        <v>32</v>
      </c>
      <c r="C12" s="210">
        <f>'5.1 Önkormányzat bevétele (2)'!C37</f>
        <v>1500</v>
      </c>
      <c r="D12" s="95">
        <f>'5.1 Önkormányzat bevétele (2)'!D37</f>
        <v>1500</v>
      </c>
    </row>
    <row r="13" spans="1:4" ht="12" customHeight="1">
      <c r="A13" s="649"/>
      <c r="B13" s="84" t="s">
        <v>33</v>
      </c>
      <c r="C13" s="210">
        <f>'5.1 Önkormányzat bevétele (2)'!C40</f>
        <v>26583</v>
      </c>
      <c r="D13" s="95">
        <f>'5.1 Önkormányzat bevétele (2)'!D40</f>
        <v>38375</v>
      </c>
    </row>
    <row r="14" spans="1:4" ht="12" customHeight="1">
      <c r="A14" s="649"/>
      <c r="B14" s="90" t="s">
        <v>311</v>
      </c>
      <c r="C14" s="210">
        <f>'5.1 Önkormányzat bevétele (2)'!C44</f>
        <v>266372</v>
      </c>
      <c r="D14" s="95">
        <f>'5.1 Önkormányzat bevétele (2)'!D44</f>
        <v>266372</v>
      </c>
    </row>
    <row r="15" spans="1:4" ht="12" customHeight="1">
      <c r="A15" s="82" t="s">
        <v>140</v>
      </c>
      <c r="B15" s="83" t="s">
        <v>12</v>
      </c>
      <c r="C15" s="414">
        <f>C16+C18+C17+C19</f>
        <v>4036</v>
      </c>
      <c r="D15" s="96">
        <f>D16+D18+D17+D19</f>
        <v>4036</v>
      </c>
    </row>
    <row r="16" spans="1:4" ht="12" customHeight="1">
      <c r="A16" s="80"/>
      <c r="B16" s="84" t="s">
        <v>34</v>
      </c>
      <c r="C16" s="415">
        <f>'1.tájékoztató kimutatás'!C5</f>
        <v>3400</v>
      </c>
      <c r="D16" s="97">
        <f>'1.tájékoztató kimutatás'!D5</f>
        <v>3400</v>
      </c>
    </row>
    <row r="17" spans="1:4" ht="12" customHeight="1">
      <c r="A17" s="80"/>
      <c r="B17" s="84" t="s">
        <v>29</v>
      </c>
      <c r="C17" s="415">
        <f>'1.tájékoztató kimutatás'!C6</f>
        <v>400</v>
      </c>
      <c r="D17" s="97">
        <f>'1.tájékoztató kimutatás'!D6</f>
        <v>400</v>
      </c>
    </row>
    <row r="18" spans="1:4" ht="12" customHeight="1">
      <c r="A18" s="80"/>
      <c r="B18" s="90" t="s">
        <v>246</v>
      </c>
      <c r="C18" s="415">
        <v>236</v>
      </c>
      <c r="D18" s="97">
        <f>'3.Intézményi bevételek'!J25</f>
        <v>236</v>
      </c>
    </row>
    <row r="19" spans="1:4" ht="12" customHeight="1">
      <c r="A19" s="80"/>
      <c r="B19" s="84" t="s">
        <v>28</v>
      </c>
      <c r="C19" s="415">
        <f>'3.Intézményi bevételek'!I13</f>
        <v>0</v>
      </c>
      <c r="D19" s="97">
        <f>'3.Intézményi bevételek'!J13</f>
        <v>0</v>
      </c>
    </row>
    <row r="20" spans="1:4" ht="12" customHeight="1">
      <c r="A20" s="82" t="s">
        <v>141</v>
      </c>
      <c r="B20" s="83" t="s">
        <v>16</v>
      </c>
      <c r="C20" s="416">
        <f>C21+C22+C23</f>
        <v>174091</v>
      </c>
      <c r="D20" s="98">
        <f>D21+D22+D23</f>
        <v>174091</v>
      </c>
    </row>
    <row r="21" spans="1:5" ht="12" customHeight="1">
      <c r="A21" s="649" t="s">
        <v>17</v>
      </c>
      <c r="B21" s="84" t="s">
        <v>34</v>
      </c>
      <c r="C21" s="415">
        <f>'3.Intézményi bevételek'!B12</f>
        <v>160032</v>
      </c>
      <c r="D21" s="97">
        <f>'3.Intézményi bevételek'!C12</f>
        <v>160032</v>
      </c>
      <c r="E21" s="85"/>
    </row>
    <row r="22" spans="1:4" ht="12" customHeight="1">
      <c r="A22" s="649"/>
      <c r="B22" s="84" t="s">
        <v>28</v>
      </c>
      <c r="C22" s="415">
        <f>'3.Intézményi bevételek'!I12</f>
        <v>1200</v>
      </c>
      <c r="D22" s="97">
        <f>'3.Intézményi bevételek'!J12</f>
        <v>1200</v>
      </c>
    </row>
    <row r="23" spans="1:4" ht="12" customHeight="1">
      <c r="A23" s="649"/>
      <c r="B23" s="90" t="s">
        <v>311</v>
      </c>
      <c r="C23" s="415">
        <f>'3.Intézményi bevételek'!I24</f>
        <v>12859</v>
      </c>
      <c r="D23" s="97">
        <f>'3.Intézményi bevételek'!J24</f>
        <v>12859</v>
      </c>
    </row>
    <row r="24" spans="1:5" ht="12" customHeight="1">
      <c r="A24" s="86"/>
      <c r="B24" s="87" t="s">
        <v>35</v>
      </c>
      <c r="C24" s="417">
        <f>C20+C15+C5</f>
        <v>5702746</v>
      </c>
      <c r="D24" s="99">
        <f>D20+D15+D5</f>
        <v>5744591</v>
      </c>
      <c r="E24" s="88"/>
    </row>
    <row r="25" spans="1:4" ht="12" customHeight="1">
      <c r="A25" s="80"/>
      <c r="B25" s="84" t="s">
        <v>26</v>
      </c>
      <c r="C25" s="210">
        <f>C6</f>
        <v>902063</v>
      </c>
      <c r="D25" s="95">
        <f>D6</f>
        <v>902063</v>
      </c>
    </row>
    <row r="26" spans="1:6" ht="12" customHeight="1">
      <c r="A26" s="649"/>
      <c r="B26" s="84" t="s">
        <v>28</v>
      </c>
      <c r="C26" s="210">
        <f>C7+C22+C19</f>
        <v>57609</v>
      </c>
      <c r="D26" s="95">
        <f>D7+D22+D19</f>
        <v>57609</v>
      </c>
      <c r="F26" s="88"/>
    </row>
    <row r="27" spans="1:6" ht="12" customHeight="1">
      <c r="A27" s="649"/>
      <c r="B27" s="84" t="s">
        <v>27</v>
      </c>
      <c r="C27" s="210">
        <f>C8</f>
        <v>3218135</v>
      </c>
      <c r="D27" s="95">
        <f>D8</f>
        <v>3218135</v>
      </c>
      <c r="F27" s="88"/>
    </row>
    <row r="28" spans="1:6" ht="12" customHeight="1">
      <c r="A28" s="649"/>
      <c r="B28" s="84" t="s">
        <v>29</v>
      </c>
      <c r="C28" s="210">
        <f>C9+C17</f>
        <v>711757</v>
      </c>
      <c r="D28" s="95">
        <f>D9+D17</f>
        <v>711757</v>
      </c>
      <c r="F28" s="88"/>
    </row>
    <row r="29" spans="1:6" ht="12" customHeight="1">
      <c r="A29" s="649"/>
      <c r="B29" s="84" t="s">
        <v>30</v>
      </c>
      <c r="C29" s="210">
        <f>C10+C16+C21</f>
        <v>349632</v>
      </c>
      <c r="D29" s="95">
        <f>D10+D16+D21</f>
        <v>349632</v>
      </c>
      <c r="F29" s="88"/>
    </row>
    <row r="30" spans="1:6" ht="12" customHeight="1">
      <c r="A30" s="649"/>
      <c r="B30" s="84" t="s">
        <v>31</v>
      </c>
      <c r="C30" s="210">
        <f aca="true" t="shared" si="0" ref="C30:D32">C11</f>
        <v>156000</v>
      </c>
      <c r="D30" s="95">
        <f t="shared" si="0"/>
        <v>186053</v>
      </c>
      <c r="F30" s="88"/>
    </row>
    <row r="31" spans="1:6" ht="12" customHeight="1">
      <c r="A31" s="649"/>
      <c r="B31" s="84" t="s">
        <v>32</v>
      </c>
      <c r="C31" s="210">
        <f t="shared" si="0"/>
        <v>1500</v>
      </c>
      <c r="D31" s="95">
        <f>D12</f>
        <v>1500</v>
      </c>
      <c r="F31" s="88"/>
    </row>
    <row r="32" spans="1:6" ht="12" customHeight="1">
      <c r="A32" s="649"/>
      <c r="B32" s="84" t="s">
        <v>33</v>
      </c>
      <c r="C32" s="210">
        <f t="shared" si="0"/>
        <v>26583</v>
      </c>
      <c r="D32" s="95">
        <f t="shared" si="0"/>
        <v>38375</v>
      </c>
      <c r="F32" s="88"/>
    </row>
    <row r="33" spans="1:6" ht="12" customHeight="1" thickBot="1">
      <c r="A33" s="650"/>
      <c r="B33" s="450" t="s">
        <v>311</v>
      </c>
      <c r="C33" s="367">
        <f>C14+C23+C18</f>
        <v>279467</v>
      </c>
      <c r="D33" s="368">
        <f>D14+D18+D23</f>
        <v>279467</v>
      </c>
      <c r="E33" s="165"/>
      <c r="F33" s="88"/>
    </row>
    <row r="34" spans="3:4" ht="12.75">
      <c r="C34" s="89"/>
      <c r="D34" s="89"/>
    </row>
    <row r="35" spans="3:4" ht="12.75">
      <c r="C35" s="89"/>
      <c r="D35" s="89"/>
    </row>
    <row r="36" spans="3:4" ht="12.75">
      <c r="C36" s="89"/>
      <c r="D36" s="89"/>
    </row>
    <row r="38" spans="3:4" ht="12.75">
      <c r="C38" s="88"/>
      <c r="D38" s="88"/>
    </row>
  </sheetData>
  <sheetProtection/>
  <mergeCells count="5">
    <mergeCell ref="B1:C1"/>
    <mergeCell ref="B2:C2"/>
    <mergeCell ref="A26:A33"/>
    <mergeCell ref="A21:A23"/>
    <mergeCell ref="A7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70"/>
  <sheetViews>
    <sheetView zoomScalePageLayoutView="0" workbookViewId="0" topLeftCell="A5">
      <selection activeCell="F58" sqref="F58"/>
    </sheetView>
  </sheetViews>
  <sheetFormatPr defaultColWidth="8.00390625" defaultRowHeight="12.75"/>
  <cols>
    <col min="1" max="1" width="22.875" style="130" customWidth="1"/>
    <col min="2" max="3" width="14.625" style="104" customWidth="1"/>
    <col min="4" max="4" width="18.375" style="104" customWidth="1"/>
    <col min="5" max="6" width="14.75390625" style="104" customWidth="1"/>
    <col min="7" max="7" width="10.25390625" style="104" customWidth="1"/>
    <col min="8" max="8" width="24.375" style="104" customWidth="1"/>
    <col min="9" max="11" width="11.00390625" style="104" customWidth="1"/>
    <col min="12" max="16384" width="8.00390625" style="104" customWidth="1"/>
  </cols>
  <sheetData>
    <row r="1" spans="1:11" ht="15.75">
      <c r="A1" s="697" t="s">
        <v>325</v>
      </c>
      <c r="B1" s="698"/>
      <c r="C1" s="698"/>
      <c r="D1" s="698"/>
      <c r="E1" s="698"/>
      <c r="F1" s="100"/>
      <c r="G1" s="102"/>
      <c r="H1" s="103"/>
      <c r="K1" s="105"/>
    </row>
    <row r="2" spans="1:11" ht="33" customHeight="1">
      <c r="A2" s="697" t="s">
        <v>462</v>
      </c>
      <c r="B2" s="698"/>
      <c r="C2" s="698"/>
      <c r="D2" s="698"/>
      <c r="E2" s="698"/>
      <c r="F2" s="100"/>
      <c r="G2" s="102"/>
      <c r="H2" s="103"/>
      <c r="K2" s="105"/>
    </row>
    <row r="3" spans="1:11" ht="33" customHeight="1" thickBot="1">
      <c r="A3" s="101"/>
      <c r="B3" s="100"/>
      <c r="C3" s="100"/>
      <c r="D3" s="100"/>
      <c r="E3" s="100"/>
      <c r="F3" s="100" t="s">
        <v>46</v>
      </c>
      <c r="G3" s="102"/>
      <c r="H3" s="103"/>
      <c r="K3" s="105"/>
    </row>
    <row r="4" spans="1:11" ht="28.5" customHeight="1">
      <c r="A4" s="699" t="s">
        <v>25</v>
      </c>
      <c r="B4" s="700"/>
      <c r="C4" s="253"/>
      <c r="D4" s="700" t="s">
        <v>7</v>
      </c>
      <c r="E4" s="701"/>
      <c r="F4" s="254"/>
      <c r="G4" s="102"/>
      <c r="H4" s="103"/>
      <c r="K4" s="105"/>
    </row>
    <row r="5" spans="1:7" ht="39.75" customHeight="1">
      <c r="A5" s="106" t="s">
        <v>142</v>
      </c>
      <c r="B5" s="107" t="s">
        <v>331</v>
      </c>
      <c r="C5" s="107" t="s">
        <v>335</v>
      </c>
      <c r="D5" s="108" t="s">
        <v>142</v>
      </c>
      <c r="E5" s="260" t="s">
        <v>463</v>
      </c>
      <c r="F5" s="109" t="s">
        <v>335</v>
      </c>
      <c r="G5" s="110"/>
    </row>
    <row r="6" spans="1:7" s="110" customFormat="1" ht="24.75" customHeight="1">
      <c r="A6" s="209" t="s">
        <v>108</v>
      </c>
      <c r="B6" s="248">
        <f>'1. ÖSSZES bevétel (2)'!C6</f>
        <v>902063</v>
      </c>
      <c r="C6" s="248">
        <f>'1. ÖSSZES bevétel (2)'!D6</f>
        <v>902063</v>
      </c>
      <c r="D6" s="84" t="s">
        <v>236</v>
      </c>
      <c r="E6" s="251">
        <f>'2. ÖSSZES kiadások'!C27</f>
        <v>503912</v>
      </c>
      <c r="F6" s="95">
        <f>'2. ÖSSZES kiadások'!D27</f>
        <v>503912</v>
      </c>
      <c r="G6" s="103"/>
    </row>
    <row r="7" spans="1:7" ht="24.75" customHeight="1">
      <c r="A7" s="209" t="s">
        <v>217</v>
      </c>
      <c r="B7" s="210">
        <f>'1. ÖSSZES bevétel (2)'!C26</f>
        <v>57609</v>
      </c>
      <c r="C7" s="210">
        <f>'1. ÖSSZES bevétel (2)'!D26</f>
        <v>57609</v>
      </c>
      <c r="D7" s="84" t="s">
        <v>42</v>
      </c>
      <c r="E7" s="261">
        <f>'2. ÖSSZES kiadások'!C28</f>
        <v>141989</v>
      </c>
      <c r="F7" s="113">
        <f>'2. ÖSSZES kiadások'!D28</f>
        <v>141989</v>
      </c>
      <c r="G7" s="103"/>
    </row>
    <row r="8" spans="1:7" ht="24.75" customHeight="1">
      <c r="A8" s="209" t="s">
        <v>109</v>
      </c>
      <c r="B8" s="210">
        <f>'1. ÖSSZES bevétel (2)'!C28</f>
        <v>711757</v>
      </c>
      <c r="C8" s="210">
        <f>'1. ÖSSZES bevétel (2)'!D28</f>
        <v>711757</v>
      </c>
      <c r="D8" s="84" t="s">
        <v>238</v>
      </c>
      <c r="E8" s="261">
        <f>'2. ÖSSZES kiadások'!C29</f>
        <v>800754</v>
      </c>
      <c r="F8" s="113">
        <f>'2. ÖSSZES kiadások'!D29</f>
        <v>800754</v>
      </c>
      <c r="G8" s="103"/>
    </row>
    <row r="9" spans="1:7" ht="24.75" customHeight="1">
      <c r="A9" s="209" t="s">
        <v>221</v>
      </c>
      <c r="B9" s="210">
        <f>'1. ÖSSZES bevétel (2)'!C29</f>
        <v>349632</v>
      </c>
      <c r="C9" s="210">
        <f>'1. ÖSSZES bevétel (2)'!D29</f>
        <v>349632</v>
      </c>
      <c r="D9" s="84" t="s">
        <v>115</v>
      </c>
      <c r="E9" s="261">
        <f>'2. ÖSSZES kiadások'!C30</f>
        <v>35000</v>
      </c>
      <c r="F9" s="113">
        <f>'2. ÖSSZES kiadások'!D30</f>
        <v>35000</v>
      </c>
      <c r="G9" s="103"/>
    </row>
    <row r="10" spans="1:7" ht="24.75" customHeight="1">
      <c r="A10" s="209" t="s">
        <v>110</v>
      </c>
      <c r="B10" s="210">
        <f>'1. ÖSSZES bevétel (2)'!C31</f>
        <v>1500</v>
      </c>
      <c r="C10" s="210">
        <f>'1. ÖSSZES bevétel (2)'!D31</f>
        <v>1500</v>
      </c>
      <c r="D10" s="84" t="s">
        <v>116</v>
      </c>
      <c r="E10" s="261">
        <f>'2. ÖSSZES kiadások'!C31</f>
        <v>592742</v>
      </c>
      <c r="F10" s="113">
        <f>'2. ÖSSZES kiadások'!D31</f>
        <v>607742</v>
      </c>
      <c r="G10" s="114"/>
    </row>
    <row r="11" spans="1:7" ht="31.5" customHeight="1">
      <c r="A11" s="211" t="s">
        <v>276</v>
      </c>
      <c r="B11" s="111">
        <f>'1. ÖSSZES bevétel (2)'!C33</f>
        <v>279467</v>
      </c>
      <c r="C11" s="111">
        <f>'1. ÖSSZES bevétel (2)'!D33</f>
        <v>279467</v>
      </c>
      <c r="D11" s="112" t="s">
        <v>271</v>
      </c>
      <c r="E11" s="113">
        <f>'2. ÖSSZES kiadások'!C35</f>
        <v>272862</v>
      </c>
      <c r="F11" s="113">
        <f>'2. ÖSSZES kiadások'!D35</f>
        <v>272862</v>
      </c>
      <c r="G11" s="103"/>
    </row>
    <row r="12" spans="1:7" ht="29.25" customHeight="1">
      <c r="A12" s="211"/>
      <c r="B12" s="111"/>
      <c r="C12" s="111"/>
      <c r="D12" s="112"/>
      <c r="E12" s="261"/>
      <c r="F12" s="113"/>
      <c r="G12" s="103"/>
    </row>
    <row r="13" spans="1:7" ht="50.25" customHeight="1">
      <c r="A13" s="115"/>
      <c r="B13" s="117"/>
      <c r="C13" s="117"/>
      <c r="D13" s="112"/>
      <c r="E13" s="261"/>
      <c r="F13" s="113"/>
      <c r="G13" s="103"/>
    </row>
    <row r="14" spans="1:7" ht="24.75" customHeight="1">
      <c r="A14" s="116"/>
      <c r="B14" s="118"/>
      <c r="C14" s="118"/>
      <c r="D14" s="112"/>
      <c r="E14" s="261"/>
      <c r="F14" s="113"/>
      <c r="G14" s="103"/>
    </row>
    <row r="15" spans="1:7" ht="24.75" customHeight="1">
      <c r="A15" s="115"/>
      <c r="B15" s="118"/>
      <c r="C15" s="118"/>
      <c r="D15" s="112"/>
      <c r="E15" s="261"/>
      <c r="F15" s="113"/>
      <c r="G15" s="103"/>
    </row>
    <row r="16" spans="1:7" ht="24.75" customHeight="1">
      <c r="A16" s="115"/>
      <c r="B16" s="118"/>
      <c r="C16" s="118"/>
      <c r="D16" s="119"/>
      <c r="E16" s="261"/>
      <c r="F16" s="113"/>
      <c r="G16" s="103"/>
    </row>
    <row r="17" spans="1:7" ht="24.75" customHeight="1">
      <c r="A17" s="115"/>
      <c r="B17" s="118"/>
      <c r="C17" s="118"/>
      <c r="D17" s="119"/>
      <c r="E17" s="262"/>
      <c r="F17" s="120"/>
      <c r="G17" s="103"/>
    </row>
    <row r="18" spans="1:7" ht="18" customHeight="1">
      <c r="A18" s="115"/>
      <c r="B18" s="118"/>
      <c r="C18" s="118"/>
      <c r="D18" s="119"/>
      <c r="E18" s="262"/>
      <c r="F18" s="120"/>
      <c r="G18" s="103"/>
    </row>
    <row r="19" spans="1:7" ht="18" customHeight="1">
      <c r="A19" s="115"/>
      <c r="B19" s="118"/>
      <c r="C19" s="118"/>
      <c r="D19" s="119"/>
      <c r="E19" s="262"/>
      <c r="F19" s="120"/>
      <c r="G19" s="103"/>
    </row>
    <row r="20" spans="1:7" ht="18" customHeight="1">
      <c r="A20" s="121" t="s">
        <v>43</v>
      </c>
      <c r="B20" s="122">
        <f>SUM(B6:B19)</f>
        <v>2302028</v>
      </c>
      <c r="C20" s="122">
        <f>SUM(C6:C19)</f>
        <v>2302028</v>
      </c>
      <c r="D20" s="123" t="s">
        <v>43</v>
      </c>
      <c r="E20" s="259">
        <f>SUM(E6:E19)</f>
        <v>2347259</v>
      </c>
      <c r="F20" s="124">
        <f>SUM(F6:F19)</f>
        <v>2362259</v>
      </c>
      <c r="G20" s="103"/>
    </row>
    <row r="21" spans="1:7" ht="18" customHeight="1" thickBot="1">
      <c r="A21" s="125" t="s">
        <v>44</v>
      </c>
      <c r="B21" s="126">
        <v>45231</v>
      </c>
      <c r="C21" s="126">
        <v>60231</v>
      </c>
      <c r="D21" s="127" t="s">
        <v>45</v>
      </c>
      <c r="E21" s="263" t="str">
        <f>IF(((B20-E20)&gt;0),B20-E20,"----")</f>
        <v>----</v>
      </c>
      <c r="F21" s="128"/>
      <c r="G21" s="103"/>
    </row>
    <row r="22" spans="1:8" ht="18" customHeight="1">
      <c r="A22" s="129"/>
      <c r="B22" s="103"/>
      <c r="C22" s="103"/>
      <c r="D22" s="103"/>
      <c r="E22" s="103"/>
      <c r="F22" s="103"/>
      <c r="G22" s="103"/>
      <c r="H22" s="103"/>
    </row>
    <row r="23" spans="1:8" ht="12.75">
      <c r="A23" s="129"/>
      <c r="B23" s="103"/>
      <c r="C23" s="103"/>
      <c r="D23" s="103"/>
      <c r="E23" s="103"/>
      <c r="F23" s="103"/>
      <c r="G23" s="103"/>
      <c r="H23" s="103"/>
    </row>
    <row r="24" spans="1:8" ht="12.75">
      <c r="A24" s="129"/>
      <c r="B24" s="103"/>
      <c r="C24" s="103"/>
      <c r="D24" s="103"/>
      <c r="E24" s="103"/>
      <c r="F24" s="103"/>
      <c r="G24" s="103"/>
      <c r="H24" s="103"/>
    </row>
    <row r="25" spans="1:8" ht="12.75">
      <c r="A25" s="129"/>
      <c r="B25" s="103"/>
      <c r="C25" s="103"/>
      <c r="D25" s="103"/>
      <c r="E25" s="103"/>
      <c r="F25" s="103"/>
      <c r="G25" s="103"/>
      <c r="H25" s="103"/>
    </row>
    <row r="26" spans="1:8" ht="12.75">
      <c r="A26" s="203"/>
      <c r="B26" s="204"/>
      <c r="C26" s="204"/>
      <c r="D26" s="204"/>
      <c r="E26" s="204"/>
      <c r="F26" s="204"/>
      <c r="G26" s="103"/>
      <c r="H26" s="103"/>
    </row>
    <row r="27" spans="1:8" ht="12.75">
      <c r="A27" s="203"/>
      <c r="B27" s="204"/>
      <c r="C27" s="204"/>
      <c r="D27" s="204"/>
      <c r="E27" s="103"/>
      <c r="F27" s="103"/>
      <c r="G27" s="103"/>
      <c r="H27" s="103"/>
    </row>
    <row r="28" spans="1:8" ht="12.75">
      <c r="A28" s="203"/>
      <c r="B28" s="204"/>
      <c r="C28" s="204"/>
      <c r="D28" s="204"/>
      <c r="E28" s="103">
        <f>E24-E26</f>
        <v>0</v>
      </c>
      <c r="F28" s="103">
        <f>F24-F26</f>
        <v>0</v>
      </c>
      <c r="G28" s="103"/>
      <c r="H28" s="103"/>
    </row>
    <row r="29" spans="1:8" ht="12.75">
      <c r="A29" s="203"/>
      <c r="B29" s="204"/>
      <c r="C29" s="204"/>
      <c r="D29" s="204"/>
      <c r="E29" s="103"/>
      <c r="F29" s="103"/>
      <c r="G29" s="103"/>
      <c r="H29" s="103"/>
    </row>
    <row r="30" spans="1:8" ht="12.75">
      <c r="A30" s="203"/>
      <c r="B30" s="204"/>
      <c r="C30" s="204"/>
      <c r="D30" s="204"/>
      <c r="E30" s="204"/>
      <c r="F30" s="204"/>
      <c r="G30" s="103"/>
      <c r="H30" s="103"/>
    </row>
    <row r="31" spans="1:8" ht="12.75">
      <c r="A31" s="203"/>
      <c r="B31" s="204"/>
      <c r="C31" s="204"/>
      <c r="D31" s="204"/>
      <c r="E31" s="103"/>
      <c r="F31" s="103"/>
      <c r="G31" s="103"/>
      <c r="H31" s="103"/>
    </row>
    <row r="32" spans="1:8" ht="12.75">
      <c r="A32" s="203"/>
      <c r="B32" s="204"/>
      <c r="C32" s="204"/>
      <c r="D32" s="204"/>
      <c r="E32" s="103"/>
      <c r="F32" s="103"/>
      <c r="G32" s="103"/>
      <c r="H32" s="103"/>
    </row>
    <row r="33" spans="1:8" ht="12.75">
      <c r="A33" s="203"/>
      <c r="B33" s="204"/>
      <c r="C33" s="204"/>
      <c r="D33" s="204"/>
      <c r="E33" s="204"/>
      <c r="F33" s="204"/>
      <c r="G33" s="103"/>
      <c r="H33" s="103"/>
    </row>
    <row r="34" spans="1:8" ht="12.75">
      <c r="A34" s="129"/>
      <c r="B34" s="103"/>
      <c r="C34" s="103"/>
      <c r="D34" s="103"/>
      <c r="E34" s="103"/>
      <c r="F34" s="103"/>
      <c r="G34" s="103"/>
      <c r="H34" s="103"/>
    </row>
    <row r="35" spans="1:8" ht="12.75">
      <c r="A35" s="129"/>
      <c r="B35" s="103"/>
      <c r="C35" s="103"/>
      <c r="D35" s="103"/>
      <c r="E35" s="103"/>
      <c r="F35" s="103"/>
      <c r="G35" s="103"/>
      <c r="H35" s="103"/>
    </row>
    <row r="36" spans="1:8" ht="12.75">
      <c r="A36" s="129"/>
      <c r="B36" s="103"/>
      <c r="C36" s="103"/>
      <c r="D36" s="103"/>
      <c r="E36" s="103"/>
      <c r="F36" s="103"/>
      <c r="G36" s="103"/>
      <c r="H36" s="103"/>
    </row>
    <row r="37" spans="1:8" ht="12.75">
      <c r="A37" s="129"/>
      <c r="B37" s="103"/>
      <c r="C37" s="103"/>
      <c r="D37" s="103"/>
      <c r="E37" s="103"/>
      <c r="F37" s="103"/>
      <c r="G37" s="103"/>
      <c r="H37" s="103"/>
    </row>
    <row r="38" spans="1:8" ht="12.75">
      <c r="A38" s="129"/>
      <c r="B38" s="103"/>
      <c r="C38" s="103"/>
      <c r="D38" s="103"/>
      <c r="E38" s="103"/>
      <c r="F38" s="103"/>
      <c r="G38" s="103"/>
      <c r="H38" s="103"/>
    </row>
    <row r="39" spans="1:8" ht="12.75">
      <c r="A39" s="129"/>
      <c r="B39" s="103"/>
      <c r="C39" s="103"/>
      <c r="D39" s="103"/>
      <c r="E39" s="103"/>
      <c r="F39" s="103"/>
      <c r="G39" s="103"/>
      <c r="H39" s="103"/>
    </row>
    <row r="40" spans="1:8" ht="12.75">
      <c r="A40" s="129"/>
      <c r="B40" s="103"/>
      <c r="C40" s="103"/>
      <c r="D40" s="103"/>
      <c r="E40" s="103"/>
      <c r="F40" s="103"/>
      <c r="G40" s="103"/>
      <c r="H40" s="103"/>
    </row>
    <row r="41" spans="1:8" ht="12.75">
      <c r="A41" s="129"/>
      <c r="B41" s="103"/>
      <c r="C41" s="103"/>
      <c r="D41" s="103"/>
      <c r="E41" s="103"/>
      <c r="F41" s="103"/>
      <c r="G41" s="103"/>
      <c r="H41" s="103"/>
    </row>
    <row r="42" spans="1:8" ht="12.75">
      <c r="A42" s="129"/>
      <c r="B42" s="103"/>
      <c r="C42" s="103"/>
      <c r="D42" s="103"/>
      <c r="E42" s="103"/>
      <c r="F42" s="103"/>
      <c r="G42" s="103"/>
      <c r="H42" s="103"/>
    </row>
    <row r="43" spans="1:8" ht="12.75">
      <c r="A43" s="129"/>
      <c r="B43" s="103"/>
      <c r="C43" s="103"/>
      <c r="D43" s="103"/>
      <c r="E43" s="103"/>
      <c r="F43" s="103"/>
      <c r="G43" s="103"/>
      <c r="H43" s="103"/>
    </row>
    <row r="44" spans="1:8" ht="12.75">
      <c r="A44" s="129"/>
      <c r="B44" s="103"/>
      <c r="C44" s="103"/>
      <c r="D44" s="103"/>
      <c r="E44" s="103"/>
      <c r="F44" s="103"/>
      <c r="G44" s="103"/>
      <c r="H44" s="103"/>
    </row>
    <row r="45" spans="1:8" ht="12.75">
      <c r="A45" s="129"/>
      <c r="B45" s="103"/>
      <c r="C45" s="103"/>
      <c r="D45" s="103"/>
      <c r="E45" s="103"/>
      <c r="F45" s="103"/>
      <c r="G45" s="103"/>
      <c r="H45" s="103"/>
    </row>
    <row r="46" spans="1:8" ht="12.75">
      <c r="A46" s="129"/>
      <c r="B46" s="103"/>
      <c r="C46" s="103"/>
      <c r="D46" s="103"/>
      <c r="E46" s="103"/>
      <c r="F46" s="103"/>
      <c r="G46" s="103"/>
      <c r="H46" s="103"/>
    </row>
    <row r="47" spans="1:8" ht="12.75">
      <c r="A47" s="129"/>
      <c r="B47" s="103"/>
      <c r="C47" s="103"/>
      <c r="D47" s="103"/>
      <c r="E47" s="103"/>
      <c r="F47" s="103"/>
      <c r="G47" s="103"/>
      <c r="H47" s="103"/>
    </row>
    <row r="48" spans="1:8" ht="12.75">
      <c r="A48" s="129"/>
      <c r="B48" s="103"/>
      <c r="C48" s="103"/>
      <c r="D48" s="103"/>
      <c r="E48" s="103"/>
      <c r="F48" s="103"/>
      <c r="G48" s="103"/>
      <c r="H48" s="103"/>
    </row>
    <row r="49" spans="1:8" ht="12.75">
      <c r="A49" s="129"/>
      <c r="B49" s="103"/>
      <c r="C49" s="103"/>
      <c r="D49" s="103"/>
      <c r="E49" s="103"/>
      <c r="F49" s="103"/>
      <c r="G49" s="103"/>
      <c r="H49" s="103"/>
    </row>
    <row r="50" spans="1:8" ht="12.75">
      <c r="A50" s="129"/>
      <c r="B50" s="103"/>
      <c r="C50" s="103"/>
      <c r="D50" s="103"/>
      <c r="E50" s="103"/>
      <c r="F50" s="103"/>
      <c r="G50" s="103"/>
      <c r="H50" s="103"/>
    </row>
    <row r="51" spans="1:8" ht="12.75">
      <c r="A51" s="129"/>
      <c r="B51" s="103"/>
      <c r="C51" s="103"/>
      <c r="D51" s="103"/>
      <c r="E51" s="103"/>
      <c r="F51" s="103"/>
      <c r="G51" s="103"/>
      <c r="H51" s="103"/>
    </row>
    <row r="52" spans="1:8" ht="12.75">
      <c r="A52" s="129"/>
      <c r="B52" s="103"/>
      <c r="C52" s="103"/>
      <c r="D52" s="103"/>
      <c r="E52" s="103"/>
      <c r="F52" s="103"/>
      <c r="G52" s="103"/>
      <c r="H52" s="103"/>
    </row>
    <row r="53" spans="1:8" ht="12.75">
      <c r="A53" s="129"/>
      <c r="B53" s="103"/>
      <c r="C53" s="103"/>
      <c r="D53" s="103"/>
      <c r="E53" s="103"/>
      <c r="F53" s="103"/>
      <c r="G53" s="103"/>
      <c r="H53" s="103"/>
    </row>
    <row r="54" spans="1:8" ht="12.75">
      <c r="A54" s="129"/>
      <c r="B54" s="103"/>
      <c r="C54" s="103"/>
      <c r="D54" s="103"/>
      <c r="E54" s="103"/>
      <c r="F54" s="103"/>
      <c r="G54" s="103"/>
      <c r="H54" s="103"/>
    </row>
    <row r="55" spans="1:8" ht="12.75">
      <c r="A55" s="129"/>
      <c r="B55" s="103"/>
      <c r="C55" s="103"/>
      <c r="D55" s="103"/>
      <c r="E55" s="103"/>
      <c r="F55" s="103"/>
      <c r="G55" s="103"/>
      <c r="H55" s="103"/>
    </row>
    <row r="56" spans="1:8" ht="12.75">
      <c r="A56" s="129"/>
      <c r="B56" s="103"/>
      <c r="C56" s="103"/>
      <c r="D56" s="103"/>
      <c r="E56" s="103"/>
      <c r="F56" s="103"/>
      <c r="G56" s="103"/>
      <c r="H56" s="103"/>
    </row>
    <row r="57" spans="1:8" ht="12.75">
      <c r="A57" s="129"/>
      <c r="B57" s="103"/>
      <c r="C57" s="103"/>
      <c r="D57" s="103"/>
      <c r="E57" s="103"/>
      <c r="F57" s="103"/>
      <c r="G57" s="103"/>
      <c r="H57" s="103"/>
    </row>
    <row r="58" spans="1:8" ht="12.75">
      <c r="A58" s="129"/>
      <c r="B58" s="103"/>
      <c r="C58" s="103"/>
      <c r="D58" s="103"/>
      <c r="E58" s="103"/>
      <c r="F58" s="103"/>
      <c r="G58" s="103"/>
      <c r="H58" s="103"/>
    </row>
    <row r="59" spans="1:8" ht="12.75">
      <c r="A59" s="129"/>
      <c r="B59" s="103"/>
      <c r="C59" s="103"/>
      <c r="D59" s="103"/>
      <c r="E59" s="103"/>
      <c r="F59" s="103"/>
      <c r="G59" s="103"/>
      <c r="H59" s="103"/>
    </row>
    <row r="60" spans="1:8" ht="12.75">
      <c r="A60" s="129"/>
      <c r="B60" s="103"/>
      <c r="C60" s="103"/>
      <c r="D60" s="103"/>
      <c r="E60" s="103"/>
      <c r="F60" s="103"/>
      <c r="G60" s="103"/>
      <c r="H60" s="103"/>
    </row>
    <row r="61" spans="1:8" ht="12.75">
      <c r="A61" s="129"/>
      <c r="B61" s="103"/>
      <c r="C61" s="103"/>
      <c r="D61" s="103"/>
      <c r="E61" s="103"/>
      <c r="F61" s="103"/>
      <c r="G61" s="103"/>
      <c r="H61" s="103"/>
    </row>
    <row r="62" spans="1:8" ht="12.75">
      <c r="A62" s="129"/>
      <c r="B62" s="103"/>
      <c r="C62" s="103"/>
      <c r="D62" s="103"/>
      <c r="E62" s="103"/>
      <c r="F62" s="103"/>
      <c r="G62" s="103"/>
      <c r="H62" s="103"/>
    </row>
    <row r="63" spans="1:8" ht="12.75">
      <c r="A63" s="129"/>
      <c r="B63" s="103"/>
      <c r="C63" s="103"/>
      <c r="D63" s="103"/>
      <c r="E63" s="103"/>
      <c r="F63" s="103"/>
      <c r="G63" s="103"/>
      <c r="H63" s="103"/>
    </row>
    <row r="64" spans="1:8" ht="12.75">
      <c r="A64" s="129"/>
      <c r="B64" s="103"/>
      <c r="C64" s="103"/>
      <c r="D64" s="103"/>
      <c r="E64" s="103"/>
      <c r="F64" s="103"/>
      <c r="G64" s="103"/>
      <c r="H64" s="103"/>
    </row>
    <row r="65" spans="1:8" ht="12.75">
      <c r="A65" s="129"/>
      <c r="B65" s="103"/>
      <c r="C65" s="103"/>
      <c r="D65" s="103"/>
      <c r="E65" s="103"/>
      <c r="F65" s="103"/>
      <c r="G65" s="103"/>
      <c r="H65" s="103"/>
    </row>
    <row r="66" spans="1:8" ht="12.75">
      <c r="A66" s="129"/>
      <c r="B66" s="103"/>
      <c r="C66" s="103"/>
      <c r="D66" s="103"/>
      <c r="E66" s="103"/>
      <c r="F66" s="103"/>
      <c r="G66" s="103"/>
      <c r="H66" s="103"/>
    </row>
    <row r="67" spans="1:8" ht="12.75">
      <c r="A67" s="129"/>
      <c r="B67" s="103"/>
      <c r="C67" s="103"/>
      <c r="D67" s="103"/>
      <c r="E67" s="103"/>
      <c r="F67" s="103"/>
      <c r="G67" s="103"/>
      <c r="H67" s="103"/>
    </row>
    <row r="68" spans="1:8" ht="12.75">
      <c r="A68" s="129"/>
      <c r="B68" s="103"/>
      <c r="C68" s="103"/>
      <c r="D68" s="103"/>
      <c r="E68" s="103"/>
      <c r="F68" s="103"/>
      <c r="G68" s="103"/>
      <c r="H68" s="103"/>
    </row>
    <row r="69" spans="1:8" ht="12.75">
      <c r="A69" s="129"/>
      <c r="B69" s="103"/>
      <c r="C69" s="103"/>
      <c r="D69" s="103"/>
      <c r="E69" s="103"/>
      <c r="F69" s="103"/>
      <c r="G69" s="103"/>
      <c r="H69" s="103"/>
    </row>
    <row r="70" spans="1:8" ht="12.75">
      <c r="A70" s="129"/>
      <c r="B70" s="103"/>
      <c r="C70" s="103"/>
      <c r="D70" s="103"/>
      <c r="E70" s="103"/>
      <c r="F70" s="103"/>
      <c r="G70" s="103"/>
      <c r="H70" s="103"/>
    </row>
  </sheetData>
  <sheetProtection/>
  <mergeCells count="4">
    <mergeCell ref="A1:E1"/>
    <mergeCell ref="A2:E2"/>
    <mergeCell ref="A4:B4"/>
    <mergeCell ref="D4:E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58"/>
  <sheetViews>
    <sheetView zoomScalePageLayoutView="0" workbookViewId="0" topLeftCell="A4">
      <selection activeCell="F58" sqref="F58"/>
    </sheetView>
  </sheetViews>
  <sheetFormatPr defaultColWidth="8.00390625" defaultRowHeight="12.75"/>
  <cols>
    <col min="1" max="1" width="22.375" style="152" customWidth="1"/>
    <col min="2" max="2" width="10.75390625" style="152" customWidth="1"/>
    <col min="3" max="3" width="11.375" style="152" customWidth="1"/>
    <col min="4" max="4" width="19.625" style="131" customWidth="1"/>
    <col min="5" max="5" width="11.125" style="131" customWidth="1"/>
    <col min="6" max="6" width="13.375" style="131" customWidth="1"/>
    <col min="7" max="7" width="24.375" style="131" customWidth="1"/>
    <col min="8" max="10" width="11.00390625" style="131" customWidth="1"/>
    <col min="11" max="16384" width="8.00390625" style="131" customWidth="1"/>
  </cols>
  <sheetData>
    <row r="1" spans="1:10" ht="28.5" customHeight="1">
      <c r="A1" s="697" t="s">
        <v>324</v>
      </c>
      <c r="B1" s="698"/>
      <c r="C1" s="698"/>
      <c r="D1" s="698"/>
      <c r="E1" s="698"/>
      <c r="F1" s="698"/>
      <c r="J1" s="132"/>
    </row>
    <row r="2" spans="1:10" ht="28.5" customHeight="1">
      <c r="A2" s="697" t="s">
        <v>464</v>
      </c>
      <c r="B2" s="698"/>
      <c r="C2" s="698"/>
      <c r="D2" s="698"/>
      <c r="E2" s="698"/>
      <c r="F2" s="698"/>
      <c r="J2" s="132"/>
    </row>
    <row r="3" spans="1:10" ht="28.5" customHeight="1" thickBot="1">
      <c r="A3" s="101"/>
      <c r="B3" s="100"/>
      <c r="C3" s="100"/>
      <c r="D3" s="100"/>
      <c r="E3" s="100"/>
      <c r="F3" s="100" t="s">
        <v>46</v>
      </c>
      <c r="J3" s="132"/>
    </row>
    <row r="4" spans="1:10" ht="28.5" customHeight="1">
      <c r="A4" s="702" t="s">
        <v>25</v>
      </c>
      <c r="B4" s="703"/>
      <c r="C4" s="255"/>
      <c r="D4" s="703" t="s">
        <v>7</v>
      </c>
      <c r="E4" s="704"/>
      <c r="F4" s="705"/>
      <c r="J4" s="132"/>
    </row>
    <row r="5" spans="1:7" ht="40.5" customHeight="1">
      <c r="A5" s="133" t="s">
        <v>142</v>
      </c>
      <c r="B5" s="134" t="s">
        <v>327</v>
      </c>
      <c r="C5" s="134" t="s">
        <v>335</v>
      </c>
      <c r="D5" s="135" t="s">
        <v>142</v>
      </c>
      <c r="E5" s="264" t="s">
        <v>331</v>
      </c>
      <c r="F5" s="271" t="s">
        <v>335</v>
      </c>
      <c r="G5" s="136"/>
    </row>
    <row r="6" spans="1:7" s="136" customFormat="1" ht="24.75" customHeight="1">
      <c r="A6" s="212" t="s">
        <v>218</v>
      </c>
      <c r="B6" s="210">
        <f>'1. ÖSSZES bevétel (2)'!C27</f>
        <v>3218135</v>
      </c>
      <c r="C6" s="210">
        <f>'1. ÖSSZES bevétel (2)'!D27</f>
        <v>3218135</v>
      </c>
      <c r="D6" s="84" t="s">
        <v>111</v>
      </c>
      <c r="E6" s="265">
        <f>'2. ÖSSZES kiadások'!C32</f>
        <v>3000</v>
      </c>
      <c r="F6" s="272">
        <f>'2. ÖSSZES kiadások'!D32</f>
        <v>3000</v>
      </c>
      <c r="G6" s="131"/>
    </row>
    <row r="7" spans="1:6" ht="24.75" customHeight="1">
      <c r="A7" s="209" t="s">
        <v>107</v>
      </c>
      <c r="B7" s="210">
        <f>'1. ÖSSZES bevétel (2)'!C30</f>
        <v>156000</v>
      </c>
      <c r="C7" s="210">
        <f>'1. ÖSSZES bevétel (2)'!D30</f>
        <v>186053</v>
      </c>
      <c r="D7" s="84" t="s">
        <v>112</v>
      </c>
      <c r="E7" s="265">
        <v>3178080</v>
      </c>
      <c r="F7" s="272">
        <v>3188080</v>
      </c>
    </row>
    <row r="8" spans="1:6" ht="24.75" customHeight="1">
      <c r="A8" s="209" t="s">
        <v>270</v>
      </c>
      <c r="B8" s="210">
        <f>'1. ÖSSZES bevétel (2)'!C32</f>
        <v>26583</v>
      </c>
      <c r="C8" s="210">
        <f>'1. ÖSSZES bevétel (2)'!D32</f>
        <v>38375</v>
      </c>
      <c r="D8" s="84" t="s">
        <v>113</v>
      </c>
      <c r="E8" s="265">
        <f>'2. ÖSSZES kiadások'!C34</f>
        <v>172757</v>
      </c>
      <c r="F8" s="272">
        <f>'2. ÖSSZES kiadások'!D34</f>
        <v>189602</v>
      </c>
    </row>
    <row r="9" spans="1:6" ht="24.75" customHeight="1">
      <c r="A9" s="209"/>
      <c r="B9" s="774"/>
      <c r="C9" s="774"/>
      <c r="D9" s="90" t="s">
        <v>114</v>
      </c>
      <c r="E9" s="265">
        <v>1650</v>
      </c>
      <c r="F9" s="272">
        <v>1650</v>
      </c>
    </row>
    <row r="10" spans="1:7" ht="24.75" customHeight="1">
      <c r="A10" s="137"/>
      <c r="B10" s="138"/>
      <c r="C10" s="138"/>
      <c r="D10" s="139"/>
      <c r="E10" s="267"/>
      <c r="F10" s="272"/>
      <c r="G10" s="140"/>
    </row>
    <row r="11" spans="1:6" ht="24.75" customHeight="1">
      <c r="A11" s="137"/>
      <c r="B11" s="138"/>
      <c r="C11" s="138"/>
      <c r="D11" s="141"/>
      <c r="E11" s="268"/>
      <c r="F11" s="272"/>
    </row>
    <row r="12" spans="1:9" ht="24.75" customHeight="1">
      <c r="A12" s="142"/>
      <c r="B12" s="138"/>
      <c r="C12" s="138"/>
      <c r="D12" s="139"/>
      <c r="E12" s="267"/>
      <c r="F12" s="272"/>
      <c r="I12" s="143"/>
    </row>
    <row r="13" spans="1:9" ht="24.75" customHeight="1">
      <c r="A13" s="142"/>
      <c r="B13" s="138"/>
      <c r="C13" s="138"/>
      <c r="D13" s="139"/>
      <c r="E13" s="267"/>
      <c r="F13" s="272"/>
      <c r="I13" s="143"/>
    </row>
    <row r="14" spans="1:6" ht="24.75" customHeight="1">
      <c r="A14" s="142"/>
      <c r="B14" s="138"/>
      <c r="C14" s="138"/>
      <c r="D14" s="141"/>
      <c r="E14" s="268"/>
      <c r="F14" s="272"/>
    </row>
    <row r="15" spans="1:6" ht="24.75" customHeight="1">
      <c r="A15" s="142"/>
      <c r="B15" s="138"/>
      <c r="C15" s="138"/>
      <c r="D15" s="141"/>
      <c r="E15" s="268"/>
      <c r="F15" s="272"/>
    </row>
    <row r="16" spans="1:6" ht="24.75" customHeight="1">
      <c r="A16" s="142"/>
      <c r="B16" s="144"/>
      <c r="C16" s="144"/>
      <c r="D16" s="141"/>
      <c r="E16" s="268"/>
      <c r="F16" s="273"/>
    </row>
    <row r="17" spans="1:6" ht="18" customHeight="1">
      <c r="A17" s="142"/>
      <c r="B17" s="144"/>
      <c r="C17" s="144"/>
      <c r="D17" s="141"/>
      <c r="E17" s="268"/>
      <c r="F17" s="273"/>
    </row>
    <row r="18" spans="1:6" ht="18" customHeight="1">
      <c r="A18" s="142"/>
      <c r="B18" s="144"/>
      <c r="C18" s="144"/>
      <c r="D18" s="141"/>
      <c r="E18" s="268"/>
      <c r="F18" s="273"/>
    </row>
    <row r="19" spans="1:6" ht="38.25" customHeight="1">
      <c r="A19" s="145" t="s">
        <v>43</v>
      </c>
      <c r="B19" s="146">
        <f>SUM(B6:B18)</f>
        <v>3400718</v>
      </c>
      <c r="C19" s="146">
        <f>SUM(C6:C18)</f>
        <v>3442563</v>
      </c>
      <c r="D19" s="147" t="s">
        <v>43</v>
      </c>
      <c r="E19" s="269">
        <f>SUM(E6:E18)</f>
        <v>3355487</v>
      </c>
      <c r="F19" s="274">
        <f>SUM(F6:F18)</f>
        <v>3382332</v>
      </c>
    </row>
    <row r="20" spans="1:6" ht="18" customHeight="1" thickBot="1">
      <c r="A20" s="148" t="s">
        <v>44</v>
      </c>
      <c r="B20" s="149"/>
      <c r="C20" s="149"/>
      <c r="D20" s="150" t="s">
        <v>45</v>
      </c>
      <c r="E20" s="266">
        <v>45231</v>
      </c>
      <c r="F20" s="275">
        <v>60231</v>
      </c>
    </row>
    <row r="21" spans="1:6" ht="18" customHeight="1">
      <c r="A21" s="151"/>
      <c r="B21" s="151"/>
      <c r="C21" s="151"/>
      <c r="D21" s="143"/>
      <c r="E21" s="143"/>
      <c r="F21" s="143"/>
    </row>
    <row r="22" spans="1:6" ht="12.75">
      <c r="A22" s="151"/>
      <c r="B22" s="151"/>
      <c r="C22" s="151"/>
      <c r="D22" s="151"/>
      <c r="E22" s="151"/>
      <c r="F22" s="151"/>
    </row>
    <row r="23" spans="1:6" ht="12.75">
      <c r="A23" s="151"/>
      <c r="B23" s="151"/>
      <c r="C23" s="151"/>
      <c r="D23" s="143"/>
      <c r="E23" s="143"/>
      <c r="F23" s="143"/>
    </row>
    <row r="24" spans="1:6" ht="12.75">
      <c r="A24" s="151"/>
      <c r="B24" s="151"/>
      <c r="C24" s="151"/>
      <c r="D24" s="143"/>
      <c r="E24" s="143"/>
      <c r="F24" s="143"/>
    </row>
    <row r="25" spans="1:6" ht="12.75">
      <c r="A25" s="151"/>
      <c r="B25" s="151"/>
      <c r="C25" s="151"/>
      <c r="D25" s="143"/>
      <c r="E25" s="143"/>
      <c r="F25" s="143"/>
    </row>
    <row r="26" spans="1:6" ht="12.75">
      <c r="A26" s="201"/>
      <c r="B26" s="201"/>
      <c r="C26" s="201"/>
      <c r="D26" s="202"/>
      <c r="E26" s="202"/>
      <c r="F26" s="143"/>
    </row>
    <row r="27" spans="1:6" ht="12.75">
      <c r="A27" s="201"/>
      <c r="B27" s="201"/>
      <c r="C27" s="201"/>
      <c r="D27" s="201"/>
      <c r="E27" s="201"/>
      <c r="F27" s="151"/>
    </row>
    <row r="28" spans="1:6" ht="12.75">
      <c r="A28" s="201"/>
      <c r="B28" s="201"/>
      <c r="C28" s="201"/>
      <c r="D28" s="202"/>
      <c r="E28" s="202"/>
      <c r="F28" s="143"/>
    </row>
    <row r="29" spans="1:6" ht="12.75">
      <c r="A29" s="201"/>
      <c r="B29" s="201"/>
      <c r="C29" s="201"/>
      <c r="D29" s="202"/>
      <c r="E29" s="202"/>
      <c r="F29" s="143"/>
    </row>
    <row r="30" spans="1:6" ht="12.75">
      <c r="A30" s="201"/>
      <c r="B30" s="201"/>
      <c r="C30" s="201"/>
      <c r="D30" s="202"/>
      <c r="E30" s="202"/>
      <c r="F30" s="143"/>
    </row>
    <row r="31" spans="1:6" ht="12.75">
      <c r="A31" s="201"/>
      <c r="B31" s="201"/>
      <c r="C31" s="201"/>
      <c r="D31" s="202"/>
      <c r="E31" s="202"/>
      <c r="F31" s="143"/>
    </row>
    <row r="32" spans="1:6" ht="12.75">
      <c r="A32" s="201"/>
      <c r="B32" s="201"/>
      <c r="C32" s="201"/>
      <c r="D32" s="202"/>
      <c r="E32" s="202"/>
      <c r="F32" s="143"/>
    </row>
    <row r="33" spans="1:6" ht="12.75">
      <c r="A33" s="201"/>
      <c r="B33" s="201"/>
      <c r="C33" s="201"/>
      <c r="D33" s="202"/>
      <c r="E33" s="202"/>
      <c r="F33" s="202"/>
    </row>
    <row r="34" spans="1:6" ht="12.75">
      <c r="A34" s="151"/>
      <c r="B34" s="151"/>
      <c r="C34" s="151"/>
      <c r="D34" s="143"/>
      <c r="E34" s="143"/>
      <c r="F34" s="143"/>
    </row>
    <row r="35" spans="1:6" ht="12.75">
      <c r="A35" s="151"/>
      <c r="B35" s="151"/>
      <c r="C35" s="151"/>
      <c r="D35" s="143"/>
      <c r="E35" s="143"/>
      <c r="F35" s="143"/>
    </row>
    <row r="36" spans="1:6" ht="12.75">
      <c r="A36" s="151"/>
      <c r="B36" s="151"/>
      <c r="C36" s="151"/>
      <c r="D36" s="143"/>
      <c r="E36" s="143"/>
      <c r="F36" s="143"/>
    </row>
    <row r="37" spans="1:6" ht="12.75">
      <c r="A37" s="151"/>
      <c r="B37" s="151"/>
      <c r="C37" s="151"/>
      <c r="D37" s="143"/>
      <c r="E37" s="143"/>
      <c r="F37" s="143"/>
    </row>
    <row r="38" spans="1:6" ht="12.75">
      <c r="A38" s="151"/>
      <c r="B38" s="151"/>
      <c r="C38" s="151"/>
      <c r="D38" s="143"/>
      <c r="E38" s="143"/>
      <c r="F38" s="143"/>
    </row>
    <row r="39" spans="1:6" ht="12.75">
      <c r="A39" s="151"/>
      <c r="B39" s="151"/>
      <c r="C39" s="151"/>
      <c r="D39" s="143"/>
      <c r="E39" s="143"/>
      <c r="F39" s="143"/>
    </row>
    <row r="40" spans="1:6" ht="12.75">
      <c r="A40" s="151"/>
      <c r="B40" s="151"/>
      <c r="C40" s="151"/>
      <c r="D40" s="143"/>
      <c r="E40" s="143"/>
      <c r="F40" s="143"/>
    </row>
    <row r="41" spans="1:6" ht="12.75">
      <c r="A41" s="151"/>
      <c r="B41" s="151"/>
      <c r="C41" s="151"/>
      <c r="D41" s="143"/>
      <c r="E41" s="143"/>
      <c r="F41" s="143"/>
    </row>
    <row r="42" spans="1:6" ht="12.75">
      <c r="A42" s="151"/>
      <c r="B42" s="151"/>
      <c r="C42" s="151"/>
      <c r="D42" s="143"/>
      <c r="E42" s="143"/>
      <c r="F42" s="143"/>
    </row>
    <row r="43" spans="1:6" ht="12.75">
      <c r="A43" s="151"/>
      <c r="B43" s="151"/>
      <c r="C43" s="151"/>
      <c r="D43" s="143"/>
      <c r="E43" s="143"/>
      <c r="F43" s="143"/>
    </row>
    <row r="44" spans="1:6" ht="12.75">
      <c r="A44" s="151"/>
      <c r="B44" s="151"/>
      <c r="C44" s="151"/>
      <c r="D44" s="143"/>
      <c r="E44" s="143"/>
      <c r="F44" s="143"/>
    </row>
    <row r="45" spans="1:6" ht="12.75">
      <c r="A45" s="151"/>
      <c r="B45" s="151"/>
      <c r="C45" s="151"/>
      <c r="D45" s="143"/>
      <c r="E45" s="143"/>
      <c r="F45" s="143"/>
    </row>
    <row r="46" spans="1:6" ht="12.75">
      <c r="A46" s="151"/>
      <c r="B46" s="151"/>
      <c r="C46" s="151"/>
      <c r="D46" s="143"/>
      <c r="E46" s="143"/>
      <c r="F46" s="143"/>
    </row>
    <row r="47" spans="1:6" ht="12.75">
      <c r="A47" s="151"/>
      <c r="B47" s="151"/>
      <c r="C47" s="151"/>
      <c r="D47" s="143"/>
      <c r="E47" s="143"/>
      <c r="F47" s="143"/>
    </row>
    <row r="48" spans="1:6" ht="12.75">
      <c r="A48" s="151"/>
      <c r="B48" s="151"/>
      <c r="C48" s="151"/>
      <c r="D48" s="143"/>
      <c r="E48" s="143"/>
      <c r="F48" s="143"/>
    </row>
    <row r="49" spans="1:6" ht="12.75">
      <c r="A49" s="151"/>
      <c r="B49" s="151"/>
      <c r="C49" s="151"/>
      <c r="D49" s="143"/>
      <c r="E49" s="143"/>
      <c r="F49" s="143"/>
    </row>
    <row r="50" spans="1:6" ht="12.75">
      <c r="A50" s="151"/>
      <c r="B50" s="151"/>
      <c r="C50" s="151"/>
      <c r="D50" s="143"/>
      <c r="E50" s="143"/>
      <c r="F50" s="143"/>
    </row>
    <row r="51" spans="1:6" ht="12.75">
      <c r="A51" s="151"/>
      <c r="B51" s="151"/>
      <c r="C51" s="151"/>
      <c r="D51" s="143"/>
      <c r="E51" s="143"/>
      <c r="F51" s="143"/>
    </row>
    <row r="52" spans="1:6" ht="12.75">
      <c r="A52" s="151"/>
      <c r="B52" s="151"/>
      <c r="C52" s="151"/>
      <c r="D52" s="143"/>
      <c r="E52" s="143"/>
      <c r="F52" s="143"/>
    </row>
    <row r="53" spans="1:6" ht="12.75">
      <c r="A53" s="151"/>
      <c r="B53" s="151"/>
      <c r="C53" s="151"/>
      <c r="D53" s="143"/>
      <c r="E53" s="143"/>
      <c r="F53" s="143"/>
    </row>
    <row r="54" spans="1:6" ht="12.75">
      <c r="A54" s="151"/>
      <c r="B54" s="151"/>
      <c r="C54" s="151"/>
      <c r="D54" s="143"/>
      <c r="E54" s="143"/>
      <c r="F54" s="143"/>
    </row>
    <row r="55" spans="1:6" ht="12.75">
      <c r="A55" s="151"/>
      <c r="B55" s="151"/>
      <c r="C55" s="151"/>
      <c r="D55" s="143"/>
      <c r="E55" s="143"/>
      <c r="F55" s="143"/>
    </row>
    <row r="56" spans="1:6" ht="12.75">
      <c r="A56" s="151"/>
      <c r="B56" s="151"/>
      <c r="C56" s="151"/>
      <c r="D56" s="143"/>
      <c r="E56" s="143"/>
      <c r="F56" s="143"/>
    </row>
    <row r="57" spans="1:6" ht="12.75">
      <c r="A57" s="151"/>
      <c r="B57" s="151"/>
      <c r="C57" s="151"/>
      <c r="D57" s="143"/>
      <c r="E57" s="143"/>
      <c r="F57" s="143"/>
    </row>
    <row r="58" spans="1:6" ht="12.75">
      <c r="A58" s="151"/>
      <c r="B58" s="151"/>
      <c r="C58" s="151"/>
      <c r="D58" s="143"/>
      <c r="E58" s="143"/>
      <c r="F58" s="143"/>
    </row>
  </sheetData>
  <sheetProtection/>
  <mergeCells count="4">
    <mergeCell ref="A1:F1"/>
    <mergeCell ref="A2:F2"/>
    <mergeCell ref="A4:B4"/>
    <mergeCell ref="D4:F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2" width="8.00390625" style="153" customWidth="1"/>
    <col min="3" max="3" width="9.00390625" style="153" customWidth="1"/>
    <col min="4" max="4" width="6.125" style="153" customWidth="1"/>
    <col min="5" max="5" width="4.25390625" style="153" customWidth="1"/>
    <col min="6" max="6" width="27.125" style="153" customWidth="1"/>
    <col min="7" max="9" width="15.75390625" style="153" customWidth="1"/>
    <col min="10" max="16384" width="8.00390625" style="153" customWidth="1"/>
  </cols>
  <sheetData>
    <row r="1" spans="3:9" ht="15.75">
      <c r="C1" s="714" t="s">
        <v>323</v>
      </c>
      <c r="D1" s="714"/>
      <c r="E1" s="714"/>
      <c r="F1" s="714"/>
      <c r="G1" s="714"/>
      <c r="H1" s="714"/>
      <c r="I1" s="714"/>
    </row>
    <row r="2" spans="3:9" ht="36" customHeight="1">
      <c r="C2" s="714" t="s">
        <v>465</v>
      </c>
      <c r="D2" s="714"/>
      <c r="E2" s="714"/>
      <c r="F2" s="714"/>
      <c r="G2" s="714"/>
      <c r="H2" s="714"/>
      <c r="I2" s="714"/>
    </row>
    <row r="3" spans="9:10" ht="16.5" thickBot="1">
      <c r="I3" s="154" t="s">
        <v>46</v>
      </c>
      <c r="J3" s="155"/>
    </row>
    <row r="4" spans="3:9" ht="15.75">
      <c r="C4" s="710" t="s">
        <v>142</v>
      </c>
      <c r="D4" s="711"/>
      <c r="E4" s="711"/>
      <c r="F4" s="711"/>
      <c r="G4" s="213" t="s">
        <v>47</v>
      </c>
      <c r="H4" s="213" t="s">
        <v>48</v>
      </c>
      <c r="I4" s="214" t="s">
        <v>179</v>
      </c>
    </row>
    <row r="5" spans="3:9" ht="15.75">
      <c r="C5" s="706" t="s">
        <v>2</v>
      </c>
      <c r="D5" s="707"/>
      <c r="E5" s="707"/>
      <c r="F5" s="707"/>
      <c r="G5" s="156">
        <f>'9.1.sz.mell működés mérleg'!C20-'9.1.sz.mell működés mérleg'!C11</f>
        <v>2022561</v>
      </c>
      <c r="H5" s="156">
        <f>'9.2.sz.mell felhalm mérleg'!C19</f>
        <v>3442563</v>
      </c>
      <c r="I5" s="157">
        <f>G5+H5</f>
        <v>5465124</v>
      </c>
    </row>
    <row r="6" spans="3:9" ht="15.75">
      <c r="C6" s="706" t="s">
        <v>49</v>
      </c>
      <c r="D6" s="707"/>
      <c r="E6" s="707"/>
      <c r="F6" s="707"/>
      <c r="G6" s="156">
        <f>'9.1.sz.mell működés mérleg'!F20</f>
        <v>2362259</v>
      </c>
      <c r="H6" s="156">
        <f>'9.2.sz.mell felhalm mérleg'!F19</f>
        <v>3382332</v>
      </c>
      <c r="I6" s="157">
        <f>G6+H6</f>
        <v>5744591</v>
      </c>
    </row>
    <row r="7" spans="3:9" s="158" customFormat="1" ht="24" customHeight="1">
      <c r="C7" s="712" t="s">
        <v>50</v>
      </c>
      <c r="D7" s="713"/>
      <c r="E7" s="713"/>
      <c r="F7" s="713"/>
      <c r="G7" s="215">
        <f>G13-G12</f>
        <v>-60231</v>
      </c>
      <c r="H7" s="215">
        <f>H13-H12</f>
        <v>60231</v>
      </c>
      <c r="I7" s="157">
        <f aca="true" t="shared" si="0" ref="I7:I13">G7+H7</f>
        <v>0</v>
      </c>
    </row>
    <row r="8" spans="3:9" s="158" customFormat="1" ht="24" customHeight="1">
      <c r="C8" s="712" t="s">
        <v>51</v>
      </c>
      <c r="D8" s="713"/>
      <c r="E8" s="713"/>
      <c r="F8" s="713"/>
      <c r="G8" s="215">
        <f>'9.1.sz.mell működés mérleg'!C11</f>
        <v>279467</v>
      </c>
      <c r="H8" s="215"/>
      <c r="I8" s="157">
        <f t="shared" si="0"/>
        <v>279467</v>
      </c>
    </row>
    <row r="9" spans="3:9" ht="15.75">
      <c r="C9" s="706" t="s">
        <v>52</v>
      </c>
      <c r="D9" s="707"/>
      <c r="E9" s="707"/>
      <c r="F9" s="707"/>
      <c r="G9" s="156"/>
      <c r="H9" s="156"/>
      <c r="I9" s="157">
        <f t="shared" si="0"/>
        <v>0</v>
      </c>
    </row>
    <row r="10" spans="3:9" ht="15.75">
      <c r="C10" s="706" t="s">
        <v>53</v>
      </c>
      <c r="D10" s="707"/>
      <c r="E10" s="707"/>
      <c r="F10" s="707"/>
      <c r="G10" s="156"/>
      <c r="H10" s="156"/>
      <c r="I10" s="157">
        <f t="shared" si="0"/>
        <v>0</v>
      </c>
    </row>
    <row r="11" spans="3:9" s="158" customFormat="1" ht="24" customHeight="1">
      <c r="C11" s="712" t="s">
        <v>54</v>
      </c>
      <c r="D11" s="713"/>
      <c r="E11" s="713"/>
      <c r="F11" s="713"/>
      <c r="G11" s="215"/>
      <c r="H11" s="215"/>
      <c r="I11" s="157">
        <f t="shared" si="0"/>
        <v>0</v>
      </c>
    </row>
    <row r="12" spans="3:9" ht="15.75">
      <c r="C12" s="706" t="s">
        <v>180</v>
      </c>
      <c r="D12" s="707"/>
      <c r="E12" s="707"/>
      <c r="F12" s="707"/>
      <c r="G12" s="156">
        <f>G6</f>
        <v>2362259</v>
      </c>
      <c r="H12" s="156">
        <f>H6</f>
        <v>3382332</v>
      </c>
      <c r="I12" s="157">
        <f t="shared" si="0"/>
        <v>5744591</v>
      </c>
    </row>
    <row r="13" spans="3:9" ht="16.5" thickBot="1">
      <c r="C13" s="708" t="s">
        <v>219</v>
      </c>
      <c r="D13" s="709"/>
      <c r="E13" s="709"/>
      <c r="F13" s="709"/>
      <c r="G13" s="159">
        <f>G5+G8</f>
        <v>2302028</v>
      </c>
      <c r="H13" s="159">
        <f>H5+H8</f>
        <v>3442563</v>
      </c>
      <c r="I13" s="160">
        <f t="shared" si="0"/>
        <v>5744591</v>
      </c>
    </row>
    <row r="14" spans="3:9" ht="15.75">
      <c r="C14" s="161"/>
      <c r="D14" s="161"/>
      <c r="E14" s="161"/>
      <c r="F14" s="161"/>
      <c r="G14" s="162"/>
      <c r="H14" s="162"/>
      <c r="I14" s="162"/>
    </row>
    <row r="26" spans="1:3" ht="15.75">
      <c r="A26" s="162"/>
      <c r="B26" s="162"/>
      <c r="C26" s="162"/>
    </row>
    <row r="27" spans="1:11" ht="15.75">
      <c r="A27" s="162"/>
      <c r="B27" s="162"/>
      <c r="C27" s="162"/>
      <c r="K27" s="153" t="s">
        <v>275</v>
      </c>
    </row>
    <row r="28" spans="1:3" ht="15.75">
      <c r="A28" s="162"/>
      <c r="B28" s="162"/>
      <c r="C28" s="162"/>
    </row>
    <row r="29" spans="1:3" ht="15.75">
      <c r="A29" s="162"/>
      <c r="B29" s="162"/>
      <c r="C29" s="162"/>
    </row>
    <row r="30" spans="1:3" ht="15.75">
      <c r="A30" s="162"/>
      <c r="B30" s="162"/>
      <c r="C30" s="162"/>
    </row>
    <row r="31" spans="1:3" ht="15.75">
      <c r="A31" s="162"/>
      <c r="B31" s="162"/>
      <c r="C31" s="162"/>
    </row>
    <row r="32" spans="1:3" ht="15.75">
      <c r="A32" s="162"/>
      <c r="B32" s="162"/>
      <c r="C32" s="162"/>
    </row>
    <row r="33" spans="1:4" ht="15.75">
      <c r="A33" s="162"/>
      <c r="B33" s="162"/>
      <c r="C33" s="162"/>
      <c r="D33" s="162"/>
    </row>
  </sheetData>
  <sheetProtection/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0">
      <selection activeCell="F58" sqref="F58"/>
    </sheetView>
  </sheetViews>
  <sheetFormatPr defaultColWidth="9.00390625" defaultRowHeight="12.75"/>
  <cols>
    <col min="1" max="1" width="8.875" style="0" customWidth="1"/>
    <col min="2" max="2" width="34.125" style="0" customWidth="1"/>
    <col min="3" max="3" width="13.25390625" style="0" customWidth="1"/>
    <col min="4" max="4" width="14.75390625" style="0" customWidth="1"/>
    <col min="5" max="5" width="17.375" style="0" customWidth="1"/>
    <col min="6" max="6" width="13.75390625" style="0" customWidth="1"/>
  </cols>
  <sheetData>
    <row r="1" spans="1:4" ht="12.75">
      <c r="A1" s="715" t="s">
        <v>99</v>
      </c>
      <c r="B1" s="715"/>
      <c r="C1" s="715"/>
      <c r="D1" s="715"/>
    </row>
    <row r="2" spans="1:4" ht="12.75">
      <c r="A2" s="716" t="s">
        <v>410</v>
      </c>
      <c r="B2" s="716"/>
      <c r="C2" s="716"/>
      <c r="D2" s="716"/>
    </row>
    <row r="3" spans="1:4" ht="12.75">
      <c r="A3" s="717" t="s">
        <v>411</v>
      </c>
      <c r="B3" s="717"/>
      <c r="C3" s="717"/>
      <c r="D3" s="717"/>
    </row>
    <row r="4" spans="1:4" ht="24" customHeight="1">
      <c r="A4" s="718"/>
      <c r="B4" s="718"/>
      <c r="C4" s="718"/>
      <c r="D4" s="718"/>
    </row>
    <row r="5" spans="1:6" ht="12.75">
      <c r="A5" s="540"/>
      <c r="B5" s="540"/>
      <c r="C5" s="540"/>
      <c r="D5" s="540"/>
      <c r="F5" t="s">
        <v>46</v>
      </c>
    </row>
    <row r="6" spans="1:8" ht="47.25">
      <c r="A6" s="541" t="s">
        <v>201</v>
      </c>
      <c r="B6" s="541" t="s">
        <v>142</v>
      </c>
      <c r="C6" s="542" t="s">
        <v>100</v>
      </c>
      <c r="D6" s="541" t="s">
        <v>101</v>
      </c>
      <c r="E6" s="542" t="s">
        <v>102</v>
      </c>
      <c r="F6" s="542" t="s">
        <v>103</v>
      </c>
      <c r="G6" s="543"/>
      <c r="H6" s="543"/>
    </row>
    <row r="7" spans="1:8" ht="25.5">
      <c r="A7" s="544" t="s">
        <v>139</v>
      </c>
      <c r="B7" s="545" t="s">
        <v>412</v>
      </c>
      <c r="C7" s="546">
        <v>3657</v>
      </c>
      <c r="D7" s="547">
        <v>0</v>
      </c>
      <c r="E7" s="548">
        <v>0</v>
      </c>
      <c r="F7" s="549">
        <v>0</v>
      </c>
      <c r="G7" s="550"/>
      <c r="H7" s="550"/>
    </row>
    <row r="8" spans="1:6" ht="25.5">
      <c r="A8" s="544" t="s">
        <v>140</v>
      </c>
      <c r="B8" s="551" t="s">
        <v>104</v>
      </c>
      <c r="C8" s="552">
        <v>4478</v>
      </c>
      <c r="D8" s="552">
        <v>2000</v>
      </c>
      <c r="E8" s="552">
        <v>0</v>
      </c>
      <c r="F8" s="553">
        <v>0</v>
      </c>
    </row>
    <row r="9" spans="1:6" ht="51">
      <c r="A9" s="544" t="s">
        <v>141</v>
      </c>
      <c r="B9" s="551" t="s">
        <v>207</v>
      </c>
      <c r="C9" s="552">
        <v>0</v>
      </c>
      <c r="D9" s="552">
        <v>4000</v>
      </c>
      <c r="E9" s="552">
        <v>0</v>
      </c>
      <c r="F9" s="553">
        <v>0</v>
      </c>
    </row>
    <row r="10" spans="1:6" ht="25.5">
      <c r="A10" s="554" t="s">
        <v>138</v>
      </c>
      <c r="B10" s="449" t="s">
        <v>413</v>
      </c>
      <c r="C10" s="552">
        <v>0</v>
      </c>
      <c r="D10" s="552">
        <v>254</v>
      </c>
      <c r="E10" s="552">
        <v>0</v>
      </c>
      <c r="F10" s="553">
        <v>0</v>
      </c>
    </row>
    <row r="11" spans="1:6" ht="25.5">
      <c r="A11" s="544" t="s">
        <v>171</v>
      </c>
      <c r="B11" s="357" t="s">
        <v>369</v>
      </c>
      <c r="C11" s="552">
        <v>575000</v>
      </c>
      <c r="D11" s="552">
        <v>577000</v>
      </c>
      <c r="E11" s="552">
        <v>0</v>
      </c>
      <c r="F11" s="553">
        <v>0</v>
      </c>
    </row>
    <row r="12" spans="1:6" ht="12.75">
      <c r="A12" s="544" t="s">
        <v>172</v>
      </c>
      <c r="B12" s="357" t="s">
        <v>371</v>
      </c>
      <c r="C12" s="552"/>
      <c r="D12" s="552"/>
      <c r="E12" s="552"/>
      <c r="F12" s="553"/>
    </row>
    <row r="13" spans="1:6" ht="12.75">
      <c r="A13" s="544"/>
      <c r="B13" s="357" t="s">
        <v>372</v>
      </c>
      <c r="C13" s="552">
        <v>150000</v>
      </c>
      <c r="D13" s="552">
        <v>150000</v>
      </c>
      <c r="E13" s="552"/>
      <c r="F13" s="553"/>
    </row>
    <row r="14" spans="1:6" ht="25.5">
      <c r="A14" s="554"/>
      <c r="B14" s="357" t="s">
        <v>374</v>
      </c>
      <c r="C14" s="552">
        <v>230000</v>
      </c>
      <c r="D14" s="552">
        <v>232000</v>
      </c>
      <c r="E14" s="552"/>
      <c r="F14" s="553"/>
    </row>
    <row r="15" spans="1:6" ht="12.75">
      <c r="A15" s="544" t="s">
        <v>173</v>
      </c>
      <c r="B15" s="350" t="s">
        <v>375</v>
      </c>
      <c r="C15" s="552">
        <v>700000</v>
      </c>
      <c r="D15" s="552">
        <v>705000</v>
      </c>
      <c r="E15" s="552"/>
      <c r="F15" s="553"/>
    </row>
    <row r="16" spans="1:6" ht="38.25">
      <c r="A16" s="554" t="s">
        <v>174</v>
      </c>
      <c r="B16" s="350" t="s">
        <v>414</v>
      </c>
      <c r="C16" s="352">
        <v>25000</v>
      </c>
      <c r="D16" s="555">
        <v>25000</v>
      </c>
      <c r="E16" s="552">
        <v>0</v>
      </c>
      <c r="F16" s="553">
        <v>0</v>
      </c>
    </row>
    <row r="17" spans="1:6" ht="38.25">
      <c r="A17" s="544" t="s">
        <v>175</v>
      </c>
      <c r="B17" s="538" t="s">
        <v>415</v>
      </c>
      <c r="C17" s="555">
        <v>100000</v>
      </c>
      <c r="D17" s="555">
        <v>100000</v>
      </c>
      <c r="E17" s="552">
        <v>0</v>
      </c>
      <c r="F17" s="553">
        <v>0</v>
      </c>
    </row>
    <row r="18" spans="1:6" ht="63.75">
      <c r="A18" s="554" t="s">
        <v>176</v>
      </c>
      <c r="B18" s="538" t="s">
        <v>416</v>
      </c>
      <c r="C18" s="555">
        <v>60000</v>
      </c>
      <c r="D18" s="555">
        <v>61000</v>
      </c>
      <c r="E18" s="552">
        <v>0</v>
      </c>
      <c r="F18" s="553">
        <v>0</v>
      </c>
    </row>
    <row r="19" spans="1:6" ht="38.25">
      <c r="A19" s="544" t="s">
        <v>177</v>
      </c>
      <c r="B19" s="350" t="s">
        <v>417</v>
      </c>
      <c r="C19" s="352">
        <v>400000</v>
      </c>
      <c r="D19" s="352">
        <v>400000</v>
      </c>
      <c r="E19" s="552"/>
      <c r="F19" s="553"/>
    </row>
    <row r="20" spans="1:6" ht="51">
      <c r="A20" s="554" t="s">
        <v>178</v>
      </c>
      <c r="B20" s="350" t="s">
        <v>418</v>
      </c>
      <c r="C20" s="352">
        <v>300000</v>
      </c>
      <c r="D20" s="352">
        <v>300000</v>
      </c>
      <c r="E20" s="552"/>
      <c r="F20" s="553"/>
    </row>
    <row r="21" spans="1:6" ht="63.75">
      <c r="A21" s="544" t="s">
        <v>214</v>
      </c>
      <c r="B21" s="350" t="s">
        <v>383</v>
      </c>
      <c r="C21" s="352">
        <v>155000</v>
      </c>
      <c r="D21" s="352">
        <v>155000</v>
      </c>
      <c r="E21" s="552"/>
      <c r="F21" s="553"/>
    </row>
    <row r="22" spans="1:6" ht="63.75">
      <c r="A22" s="554" t="s">
        <v>284</v>
      </c>
      <c r="B22" s="350" t="s">
        <v>384</v>
      </c>
      <c r="C22" s="352">
        <v>155000</v>
      </c>
      <c r="D22" s="352">
        <v>155000</v>
      </c>
      <c r="E22" s="552"/>
      <c r="F22" s="553"/>
    </row>
    <row r="23" spans="1:6" ht="38.25">
      <c r="A23" s="544" t="s">
        <v>285</v>
      </c>
      <c r="B23" s="350" t="s">
        <v>419</v>
      </c>
      <c r="C23" s="352">
        <v>350000</v>
      </c>
      <c r="D23" s="352">
        <v>350000</v>
      </c>
      <c r="E23" s="552"/>
      <c r="F23" s="553"/>
    </row>
    <row r="24" spans="1:8" ht="15.75">
      <c r="A24" s="556"/>
      <c r="B24" s="557" t="s">
        <v>208</v>
      </c>
      <c r="C24" s="558">
        <f>SUM(C7:C23)</f>
        <v>3208135</v>
      </c>
      <c r="D24" s="558">
        <f>SUM(D7:D23)</f>
        <v>3216254</v>
      </c>
      <c r="E24" s="558">
        <f>SUM(E7:E18)</f>
        <v>0</v>
      </c>
      <c r="F24" s="558">
        <f>SUM(F7:F18)</f>
        <v>0</v>
      </c>
      <c r="G24" s="559"/>
      <c r="H24" s="559"/>
    </row>
  </sheetData>
  <sheetProtection/>
  <mergeCells count="3">
    <mergeCell ref="A1:D1"/>
    <mergeCell ref="A2:D2"/>
    <mergeCell ref="A3:D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40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8.375" style="560" customWidth="1"/>
    <col min="2" max="2" width="21.875" style="560" customWidth="1"/>
    <col min="3" max="3" width="58.25390625" style="560" customWidth="1"/>
    <col min="4" max="4" width="11.125" style="560" customWidth="1"/>
    <col min="5" max="5" width="7.375" style="560" customWidth="1"/>
    <col min="6" max="16384" width="9.125" style="560" customWidth="1"/>
  </cols>
  <sheetData>
    <row r="1" spans="2:5" ht="12.75">
      <c r="B1" s="721"/>
      <c r="C1" s="721"/>
      <c r="D1" s="721"/>
      <c r="E1" s="721"/>
    </row>
    <row r="2" spans="2:5" ht="12.75">
      <c r="B2" s="722" t="s">
        <v>448</v>
      </c>
      <c r="C2" s="722"/>
      <c r="D2" s="722"/>
      <c r="E2" s="722"/>
    </row>
    <row r="3" spans="2:5" ht="12.75">
      <c r="B3" s="723" t="s">
        <v>136</v>
      </c>
      <c r="C3" s="724"/>
      <c r="D3" s="724"/>
      <c r="E3" s="724"/>
    </row>
    <row r="4" spans="2:16" ht="12.75" customHeight="1">
      <c r="B4" s="725" t="s">
        <v>420</v>
      </c>
      <c r="C4" s="725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</row>
    <row r="5" spans="2:5" ht="13.5" thickBot="1">
      <c r="B5" s="163"/>
      <c r="C5" s="164"/>
      <c r="D5" s="399"/>
      <c r="E5" s="561" t="s">
        <v>46</v>
      </c>
    </row>
    <row r="6" spans="1:5" ht="13.5" thickTop="1">
      <c r="A6" s="726" t="s">
        <v>0</v>
      </c>
      <c r="B6" s="728" t="s">
        <v>142</v>
      </c>
      <c r="C6" s="728" t="s">
        <v>55</v>
      </c>
      <c r="D6" s="728" t="s">
        <v>421</v>
      </c>
      <c r="E6" s="730"/>
    </row>
    <row r="7" spans="1:5" ht="12.75">
      <c r="A7" s="727"/>
      <c r="B7" s="729"/>
      <c r="C7" s="729"/>
      <c r="D7" s="729"/>
      <c r="E7" s="731"/>
    </row>
    <row r="8" spans="1:5" ht="25.5" customHeight="1">
      <c r="A8" s="562" t="s">
        <v>139</v>
      </c>
      <c r="B8" s="563" t="s">
        <v>56</v>
      </c>
      <c r="C8" s="564" t="s">
        <v>57</v>
      </c>
      <c r="D8" s="565"/>
      <c r="E8" s="566">
        <v>500</v>
      </c>
    </row>
    <row r="9" spans="1:6" ht="12.75">
      <c r="A9" s="562" t="s">
        <v>140</v>
      </c>
      <c r="B9" s="563" t="s">
        <v>422</v>
      </c>
      <c r="C9" s="564"/>
      <c r="D9" s="565"/>
      <c r="E9" s="566">
        <f>SUM(E10:E16)</f>
        <v>65100</v>
      </c>
      <c r="F9" s="567"/>
    </row>
    <row r="10" spans="1:5" ht="12.75">
      <c r="A10" s="562" t="s">
        <v>141</v>
      </c>
      <c r="B10" s="563"/>
      <c r="C10" s="359" t="s">
        <v>242</v>
      </c>
      <c r="D10" s="568"/>
      <c r="E10" s="569">
        <v>2000</v>
      </c>
    </row>
    <row r="11" spans="1:5" ht="15" customHeight="1">
      <c r="A11" s="562" t="s">
        <v>171</v>
      </c>
      <c r="B11" s="563"/>
      <c r="C11" s="359" t="s">
        <v>423</v>
      </c>
      <c r="D11" s="568"/>
      <c r="E11" s="569">
        <v>5000</v>
      </c>
    </row>
    <row r="12" spans="1:5" ht="12.75" customHeight="1">
      <c r="A12" s="562" t="s">
        <v>172</v>
      </c>
      <c r="B12" s="563"/>
      <c r="C12" s="359" t="s">
        <v>282</v>
      </c>
      <c r="D12" s="568"/>
      <c r="E12" s="569">
        <v>1000</v>
      </c>
    </row>
    <row r="13" spans="1:5" ht="12.75">
      <c r="A13" s="562" t="s">
        <v>173</v>
      </c>
      <c r="B13" s="563"/>
      <c r="C13" s="359" t="s">
        <v>424</v>
      </c>
      <c r="D13" s="568"/>
      <c r="E13" s="569">
        <v>40000</v>
      </c>
    </row>
    <row r="14" spans="1:5" ht="12.75">
      <c r="A14" s="562" t="s">
        <v>174</v>
      </c>
      <c r="B14" s="563"/>
      <c r="C14" s="359" t="s">
        <v>425</v>
      </c>
      <c r="D14" s="568"/>
      <c r="E14" s="569">
        <v>1500</v>
      </c>
    </row>
    <row r="15" spans="1:5" ht="12.75">
      <c r="A15" s="562" t="s">
        <v>175</v>
      </c>
      <c r="B15" s="563"/>
      <c r="C15" s="359" t="s">
        <v>58</v>
      </c>
      <c r="D15" s="568"/>
      <c r="E15" s="569">
        <v>600</v>
      </c>
    </row>
    <row r="16" spans="1:5" ht="13.5" thickBot="1">
      <c r="A16" s="562" t="s">
        <v>176</v>
      </c>
      <c r="B16" s="643"/>
      <c r="C16" s="644" t="s">
        <v>461</v>
      </c>
      <c r="D16" s="645"/>
      <c r="E16" s="646">
        <v>15000</v>
      </c>
    </row>
    <row r="17" spans="1:5" ht="21" customHeight="1" thickBot="1" thickTop="1">
      <c r="A17" s="570"/>
      <c r="B17" s="571" t="s">
        <v>59</v>
      </c>
      <c r="C17" s="571"/>
      <c r="D17" s="719">
        <f>E8+E9</f>
        <v>65600</v>
      </c>
      <c r="E17" s="720"/>
    </row>
    <row r="18" ht="13.5" thickTop="1"/>
    <row r="25" ht="12.75">
      <c r="D25" s="572"/>
    </row>
    <row r="26" spans="1:3" ht="12.75">
      <c r="A26" s="573"/>
      <c r="B26" s="573"/>
      <c r="C26" s="573"/>
    </row>
    <row r="27" spans="1:3" ht="12.75">
      <c r="A27" s="573"/>
      <c r="B27" s="573"/>
      <c r="C27" s="573"/>
    </row>
    <row r="28" spans="1:3" ht="12.75">
      <c r="A28" s="573"/>
      <c r="B28" s="573"/>
      <c r="C28" s="573"/>
    </row>
    <row r="29" spans="1:3" ht="3" customHeight="1">
      <c r="A29" s="573"/>
      <c r="B29" s="573"/>
      <c r="C29" s="573"/>
    </row>
    <row r="30" spans="1:3" ht="12.75" hidden="1">
      <c r="A30" s="573"/>
      <c r="B30" s="573"/>
      <c r="C30" s="573"/>
    </row>
    <row r="31" spans="1:4" ht="12.75" hidden="1">
      <c r="A31" s="573"/>
      <c r="B31" s="573"/>
      <c r="C31" s="573"/>
      <c r="D31" s="567"/>
    </row>
    <row r="32" spans="1:3" ht="12.75" hidden="1">
      <c r="A32" s="573"/>
      <c r="B32" s="573"/>
      <c r="C32" s="573"/>
    </row>
    <row r="33" spans="1:4" ht="12.75" hidden="1">
      <c r="A33" s="573"/>
      <c r="B33" s="573"/>
      <c r="C33" s="573"/>
      <c r="D33" s="573"/>
    </row>
    <row r="34" ht="12.75" hidden="1"/>
    <row r="35" spans="2:4" ht="12.75" hidden="1">
      <c r="B35" s="574"/>
      <c r="C35" s="575"/>
      <c r="D35" s="573"/>
    </row>
    <row r="36" spans="2:4" ht="12.75">
      <c r="B36" s="576"/>
      <c r="C36" s="575"/>
      <c r="D36" s="577"/>
    </row>
    <row r="37" spans="2:4" ht="12.75">
      <c r="B37" s="576"/>
      <c r="C37" s="575"/>
      <c r="D37" s="577"/>
    </row>
    <row r="38" spans="2:4" ht="12.75">
      <c r="B38" s="578"/>
      <c r="C38" s="575"/>
      <c r="D38" s="579"/>
    </row>
    <row r="40" ht="12.75">
      <c r="D40" s="572"/>
    </row>
  </sheetData>
  <sheetProtection/>
  <mergeCells count="9">
    <mergeCell ref="D17:E17"/>
    <mergeCell ref="B1:E1"/>
    <mergeCell ref="B2:E2"/>
    <mergeCell ref="B3:E3"/>
    <mergeCell ref="B4:C4"/>
    <mergeCell ref="A6:A7"/>
    <mergeCell ref="B6:B7"/>
    <mergeCell ref="C6:C7"/>
    <mergeCell ref="D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F58" sqref="F58"/>
    </sheetView>
  </sheetViews>
  <sheetFormatPr defaultColWidth="9.00390625" defaultRowHeight="12.75"/>
  <cols>
    <col min="2" max="2" width="4.75390625" style="0" customWidth="1"/>
    <col min="3" max="3" width="19.875" style="0" customWidth="1"/>
    <col min="4" max="4" width="10.625" style="0" customWidth="1"/>
    <col min="5" max="5" width="9.00390625" style="0" customWidth="1"/>
    <col min="6" max="6" width="9.75390625" style="0" customWidth="1"/>
  </cols>
  <sheetData>
    <row r="2" spans="2:15" ht="12.75">
      <c r="B2" s="732" t="s">
        <v>449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</row>
    <row r="3" spans="2:15" ht="12.75">
      <c r="B3" s="733" t="s">
        <v>295</v>
      </c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</row>
    <row r="4" spans="2:15" ht="12.75">
      <c r="B4" s="735" t="s">
        <v>296</v>
      </c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</row>
    <row r="5" spans="2:15" ht="13.5" thickBot="1">
      <c r="B5" s="369"/>
      <c r="C5" s="370"/>
      <c r="D5" s="370"/>
      <c r="E5" s="370"/>
      <c r="F5" s="370"/>
      <c r="G5" s="370"/>
      <c r="H5" s="370"/>
      <c r="I5" s="370" t="s">
        <v>46</v>
      </c>
      <c r="J5" s="371"/>
      <c r="K5" s="371"/>
      <c r="L5" s="371"/>
      <c r="M5" s="371"/>
      <c r="N5" s="371"/>
      <c r="O5" s="371"/>
    </row>
    <row r="6" spans="2:15" ht="14.25">
      <c r="B6" s="737" t="s">
        <v>297</v>
      </c>
      <c r="C6" s="373" t="s">
        <v>298</v>
      </c>
      <c r="D6" s="373" t="s">
        <v>299</v>
      </c>
      <c r="E6" s="374"/>
      <c r="F6" s="374"/>
      <c r="G6" s="374"/>
      <c r="H6" s="374"/>
      <c r="I6" s="375"/>
      <c r="J6" s="376"/>
      <c r="K6" s="376"/>
      <c r="L6" s="376"/>
      <c r="M6" s="376"/>
      <c r="N6" s="376"/>
      <c r="O6" s="376"/>
    </row>
    <row r="7" spans="2:15" ht="16.5" thickBot="1">
      <c r="B7" s="738"/>
      <c r="C7" s="377" t="s">
        <v>300</v>
      </c>
      <c r="D7" s="378" t="s">
        <v>301</v>
      </c>
      <c r="E7" s="379">
        <v>2016</v>
      </c>
      <c r="F7" s="379">
        <v>2017</v>
      </c>
      <c r="G7" s="379">
        <v>2018</v>
      </c>
      <c r="H7" s="379">
        <v>2019</v>
      </c>
      <c r="I7" s="380">
        <v>2020</v>
      </c>
      <c r="J7" s="381"/>
      <c r="K7" s="381"/>
      <c r="L7" s="382"/>
      <c r="M7" s="382"/>
      <c r="N7" s="382"/>
      <c r="O7" s="382"/>
    </row>
    <row r="8" spans="2:15" ht="13.5" thickBot="1">
      <c r="B8" s="383"/>
      <c r="C8" s="384"/>
      <c r="D8" s="385"/>
      <c r="E8" s="386" t="s">
        <v>302</v>
      </c>
      <c r="F8" s="386" t="s">
        <v>302</v>
      </c>
      <c r="G8" s="386" t="s">
        <v>302</v>
      </c>
      <c r="H8" s="386" t="s">
        <v>302</v>
      </c>
      <c r="I8" s="387" t="s">
        <v>302</v>
      </c>
      <c r="J8" s="388"/>
      <c r="K8" s="388"/>
      <c r="L8" s="388"/>
      <c r="M8" s="388"/>
      <c r="N8" s="388"/>
      <c r="O8" s="388"/>
    </row>
    <row r="9" spans="2:15" ht="45">
      <c r="B9" s="372" t="s">
        <v>139</v>
      </c>
      <c r="C9" s="389" t="s">
        <v>426</v>
      </c>
      <c r="D9" s="390" t="s">
        <v>427</v>
      </c>
      <c r="E9" s="391">
        <v>6123</v>
      </c>
      <c r="F9" s="391">
        <v>10715</v>
      </c>
      <c r="G9" s="391">
        <v>10715</v>
      </c>
      <c r="H9" s="391">
        <v>10715</v>
      </c>
      <c r="I9" s="580">
        <v>10716</v>
      </c>
      <c r="J9" s="392"/>
      <c r="K9" s="392"/>
      <c r="L9" s="392"/>
      <c r="M9" s="392"/>
      <c r="N9" s="392"/>
      <c r="O9" s="392"/>
    </row>
    <row r="10" spans="2:15" ht="15" thickBot="1">
      <c r="B10" s="393"/>
      <c r="C10" s="394" t="s">
        <v>303</v>
      </c>
      <c r="D10" s="395"/>
      <c r="E10" s="396">
        <f>SUM(E9:E9)</f>
        <v>6123</v>
      </c>
      <c r="F10" s="396">
        <f>SUM(F9:F9)</f>
        <v>10715</v>
      </c>
      <c r="G10" s="396">
        <f>SUM(G9:G9)</f>
        <v>10715</v>
      </c>
      <c r="H10" s="396">
        <f>SUM(H9:H9)</f>
        <v>10715</v>
      </c>
      <c r="I10" s="397">
        <f>SUM(I9:I9)</f>
        <v>10716</v>
      </c>
      <c r="J10" s="398"/>
      <c r="K10" s="398"/>
      <c r="L10" s="398"/>
      <c r="M10" s="398"/>
      <c r="N10" s="398"/>
      <c r="O10" s="398"/>
    </row>
  </sheetData>
  <sheetProtection/>
  <mergeCells count="4">
    <mergeCell ref="B2:O2"/>
    <mergeCell ref="B3:O3"/>
    <mergeCell ref="B4:O4"/>
    <mergeCell ref="B6:B7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28"/>
  <sheetViews>
    <sheetView workbookViewId="0" topLeftCell="A1">
      <pane xSplit="16125" topLeftCell="T1" activePane="topLeft" state="split"/>
      <selection pane="topLeft" activeCell="F58" sqref="F58"/>
      <selection pane="topRight" activeCell="F58" sqref="F58"/>
    </sheetView>
  </sheetViews>
  <sheetFormatPr defaultColWidth="8.00390625" defaultRowHeight="12.75"/>
  <cols>
    <col min="1" max="1" width="4.375" style="231" customWidth="1"/>
    <col min="2" max="2" width="29.75390625" style="226" customWidth="1"/>
    <col min="3" max="3" width="8.00390625" style="226" customWidth="1"/>
    <col min="4" max="4" width="7.375" style="226" customWidth="1"/>
    <col min="5" max="5" width="8.625" style="226" customWidth="1"/>
    <col min="6" max="6" width="8.00390625" style="226" customWidth="1"/>
    <col min="7" max="7" width="8.25390625" style="226" customWidth="1"/>
    <col min="8" max="8" width="8.875" style="226" customWidth="1"/>
    <col min="9" max="9" width="9.125" style="226" customWidth="1"/>
    <col min="10" max="10" width="7.375" style="226" customWidth="1"/>
    <col min="11" max="11" width="9.125" style="226" customWidth="1"/>
    <col min="12" max="12" width="8.125" style="226" customWidth="1"/>
    <col min="13" max="13" width="8.25390625" style="226" customWidth="1"/>
    <col min="14" max="14" width="8.75390625" style="226" customWidth="1"/>
    <col min="15" max="15" width="10.125" style="231" customWidth="1"/>
    <col min="16" max="16" width="14.125" style="226" customWidth="1"/>
    <col min="17" max="17" width="9.00390625" style="226" bestFit="1" customWidth="1"/>
    <col min="18" max="25" width="8.00390625" style="226" customWidth="1"/>
    <col min="26" max="26" width="10.125" style="226" bestFit="1" customWidth="1"/>
    <col min="27" max="16384" width="8.00390625" style="226" customWidth="1"/>
  </cols>
  <sheetData>
    <row r="1" spans="1:15" ht="12.75" customHeight="1">
      <c r="A1" s="739" t="s">
        <v>450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</row>
    <row r="2" spans="1:15" ht="19.5" customHeight="1">
      <c r="A2" s="725" t="s">
        <v>428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</row>
    <row r="3" spans="1:15" ht="16.5" customHeight="1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 t="s">
        <v>46</v>
      </c>
    </row>
    <row r="4" spans="1:15" s="231" customFormat="1" ht="19.5" customHeight="1" thickTop="1">
      <c r="A4" s="228" t="s">
        <v>170</v>
      </c>
      <c r="B4" s="229" t="s">
        <v>142</v>
      </c>
      <c r="C4" s="229" t="s">
        <v>247</v>
      </c>
      <c r="D4" s="229" t="s">
        <v>248</v>
      </c>
      <c r="E4" s="229" t="s">
        <v>249</v>
      </c>
      <c r="F4" s="229" t="s">
        <v>250</v>
      </c>
      <c r="G4" s="229" t="s">
        <v>251</v>
      </c>
      <c r="H4" s="229" t="s">
        <v>252</v>
      </c>
      <c r="I4" s="229" t="s">
        <v>253</v>
      </c>
      <c r="J4" s="229" t="s">
        <v>254</v>
      </c>
      <c r="K4" s="229" t="s">
        <v>255</v>
      </c>
      <c r="L4" s="229" t="s">
        <v>256</v>
      </c>
      <c r="M4" s="229" t="s">
        <v>257</v>
      </c>
      <c r="N4" s="229" t="s">
        <v>258</v>
      </c>
      <c r="O4" s="230" t="s">
        <v>208</v>
      </c>
    </row>
    <row r="5" spans="1:15" s="236" customFormat="1" ht="18" customHeight="1">
      <c r="A5" s="232" t="s">
        <v>139</v>
      </c>
      <c r="B5" s="233" t="s">
        <v>259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>
        <f aca="true" t="shared" si="0" ref="O5:O26">SUM(C5:N5)</f>
        <v>0</v>
      </c>
    </row>
    <row r="6" spans="1:16" s="240" customFormat="1" ht="15.75">
      <c r="A6" s="232" t="s">
        <v>140</v>
      </c>
      <c r="B6" s="581" t="s">
        <v>108</v>
      </c>
      <c r="C6" s="238">
        <v>54240</v>
      </c>
      <c r="D6" s="238">
        <v>54240</v>
      </c>
      <c r="E6" s="238">
        <v>54240</v>
      </c>
      <c r="F6" s="238">
        <v>54240</v>
      </c>
      <c r="G6" s="238">
        <v>54240</v>
      </c>
      <c r="H6" s="238">
        <v>54240</v>
      </c>
      <c r="I6" s="238">
        <v>54240</v>
      </c>
      <c r="J6" s="238">
        <v>54240</v>
      </c>
      <c r="K6" s="238">
        <v>180423</v>
      </c>
      <c r="L6" s="238">
        <v>54240</v>
      </c>
      <c r="M6" s="238">
        <v>54240</v>
      </c>
      <c r="N6" s="238">
        <v>179240</v>
      </c>
      <c r="O6" s="235">
        <f t="shared" si="0"/>
        <v>902063</v>
      </c>
      <c r="P6" s="239"/>
    </row>
    <row r="7" spans="1:16" s="240" customFormat="1" ht="15.75" customHeight="1">
      <c r="A7" s="232" t="s">
        <v>141</v>
      </c>
      <c r="B7" s="582" t="s">
        <v>217</v>
      </c>
      <c r="C7" s="238">
        <v>4700</v>
      </c>
      <c r="D7" s="238">
        <v>4700</v>
      </c>
      <c r="E7" s="238">
        <v>4700</v>
      </c>
      <c r="F7" s="238">
        <v>4700</v>
      </c>
      <c r="G7" s="238">
        <v>4700</v>
      </c>
      <c r="H7" s="238">
        <v>4700</v>
      </c>
      <c r="I7" s="238">
        <v>4700</v>
      </c>
      <c r="J7" s="238">
        <v>5900</v>
      </c>
      <c r="K7" s="238">
        <v>4700</v>
      </c>
      <c r="L7" s="238">
        <v>4700</v>
      </c>
      <c r="M7" s="238">
        <v>4700</v>
      </c>
      <c r="N7" s="238">
        <v>4709</v>
      </c>
      <c r="O7" s="235">
        <f t="shared" si="0"/>
        <v>57609</v>
      </c>
      <c r="P7" s="239"/>
    </row>
    <row r="8" spans="1:16" s="240" customFormat="1" ht="24">
      <c r="A8" s="232" t="s">
        <v>138</v>
      </c>
      <c r="B8" s="582" t="s">
        <v>218</v>
      </c>
      <c r="C8" s="238"/>
      <c r="D8" s="238">
        <v>201390</v>
      </c>
      <c r="E8" s="238"/>
      <c r="F8" s="238">
        <v>400000</v>
      </c>
      <c r="G8" s="238">
        <v>500000</v>
      </c>
      <c r="H8" s="238">
        <v>400000</v>
      </c>
      <c r="I8" s="238">
        <v>500000</v>
      </c>
      <c r="J8" s="238"/>
      <c r="K8" s="238">
        <v>404500</v>
      </c>
      <c r="L8" s="238">
        <v>360000</v>
      </c>
      <c r="M8" s="238">
        <v>428463</v>
      </c>
      <c r="N8" s="238">
        <v>23782</v>
      </c>
      <c r="O8" s="235">
        <f t="shared" si="0"/>
        <v>3218135</v>
      </c>
      <c r="P8" s="239"/>
    </row>
    <row r="9" spans="1:16" s="240" customFormat="1" ht="15.75">
      <c r="A9" s="232" t="s">
        <v>171</v>
      </c>
      <c r="B9" s="582" t="s">
        <v>1</v>
      </c>
      <c r="C9" s="238">
        <v>64300</v>
      </c>
      <c r="D9" s="238">
        <v>54200</v>
      </c>
      <c r="E9" s="238">
        <v>64300</v>
      </c>
      <c r="F9" s="238">
        <v>54200</v>
      </c>
      <c r="G9" s="238">
        <v>55950</v>
      </c>
      <c r="H9" s="238">
        <v>54200</v>
      </c>
      <c r="I9" s="238">
        <v>64300</v>
      </c>
      <c r="J9" s="238">
        <v>55080</v>
      </c>
      <c r="K9" s="238">
        <v>64700</v>
      </c>
      <c r="L9" s="238">
        <v>54300</v>
      </c>
      <c r="M9" s="238">
        <v>61707</v>
      </c>
      <c r="N9" s="238">
        <v>64520</v>
      </c>
      <c r="O9" s="235">
        <f>SUM(C9:N9)</f>
        <v>711757</v>
      </c>
      <c r="P9" s="239"/>
    </row>
    <row r="10" spans="1:16" s="240" customFormat="1" ht="15.75">
      <c r="A10" s="232" t="s">
        <v>172</v>
      </c>
      <c r="B10" s="582" t="s">
        <v>262</v>
      </c>
      <c r="C10" s="238">
        <v>25280</v>
      </c>
      <c r="D10" s="238">
        <v>32280</v>
      </c>
      <c r="E10" s="238">
        <v>25280</v>
      </c>
      <c r="F10" s="238">
        <v>32280</v>
      </c>
      <c r="G10" s="238">
        <v>32280</v>
      </c>
      <c r="H10" s="238">
        <v>25280</v>
      </c>
      <c r="I10" s="238">
        <v>32545</v>
      </c>
      <c r="J10" s="238">
        <v>25280</v>
      </c>
      <c r="K10" s="238">
        <v>32280</v>
      </c>
      <c r="L10" s="238">
        <v>32280</v>
      </c>
      <c r="M10" s="238">
        <v>22280</v>
      </c>
      <c r="N10" s="238">
        <v>32287</v>
      </c>
      <c r="O10" s="235">
        <f t="shared" si="0"/>
        <v>349632</v>
      </c>
      <c r="P10" s="239"/>
    </row>
    <row r="11" spans="1:16" s="240" customFormat="1" ht="15.75">
      <c r="A11" s="232" t="s">
        <v>173</v>
      </c>
      <c r="B11" s="582" t="s">
        <v>263</v>
      </c>
      <c r="C11" s="238"/>
      <c r="D11" s="238"/>
      <c r="E11" s="238"/>
      <c r="F11" s="238"/>
      <c r="G11" s="238">
        <v>70000</v>
      </c>
      <c r="H11" s="238"/>
      <c r="I11" s="238"/>
      <c r="J11" s="238"/>
      <c r="K11" s="238">
        <v>86000</v>
      </c>
      <c r="L11" s="238"/>
      <c r="M11" s="238">
        <v>30053</v>
      </c>
      <c r="N11" s="238"/>
      <c r="O11" s="235">
        <f t="shared" si="0"/>
        <v>186053</v>
      </c>
      <c r="P11" s="239"/>
    </row>
    <row r="12" spans="1:16" s="240" customFormat="1" ht="15.75">
      <c r="A12" s="232" t="s">
        <v>174</v>
      </c>
      <c r="B12" s="582" t="s">
        <v>264</v>
      </c>
      <c r="C12" s="238">
        <v>40</v>
      </c>
      <c r="D12" s="238">
        <v>40</v>
      </c>
      <c r="E12" s="238">
        <v>40</v>
      </c>
      <c r="F12" s="238">
        <v>40</v>
      </c>
      <c r="G12" s="238">
        <v>40</v>
      </c>
      <c r="H12" s="238">
        <v>40</v>
      </c>
      <c r="I12" s="238">
        <v>40</v>
      </c>
      <c r="J12" s="238">
        <v>40</v>
      </c>
      <c r="K12" s="238">
        <v>40</v>
      </c>
      <c r="L12" s="238">
        <v>1000</v>
      </c>
      <c r="M12" s="238">
        <v>40</v>
      </c>
      <c r="N12" s="238">
        <v>100</v>
      </c>
      <c r="O12" s="235">
        <f t="shared" si="0"/>
        <v>1500</v>
      </c>
      <c r="P12" s="239"/>
    </row>
    <row r="13" spans="1:16" s="240" customFormat="1" ht="15.75">
      <c r="A13" s="232" t="s">
        <v>175</v>
      </c>
      <c r="B13" s="582" t="s">
        <v>265</v>
      </c>
      <c r="C13" s="238">
        <v>400</v>
      </c>
      <c r="D13" s="238">
        <v>400</v>
      </c>
      <c r="E13" s="238">
        <v>500</v>
      </c>
      <c r="F13" s="238">
        <v>400</v>
      </c>
      <c r="G13" s="238">
        <v>500</v>
      </c>
      <c r="H13" s="238">
        <v>8793</v>
      </c>
      <c r="I13" s="238">
        <v>400</v>
      </c>
      <c r="J13" s="238">
        <v>400</v>
      </c>
      <c r="K13" s="238">
        <v>3500</v>
      </c>
      <c r="L13" s="238">
        <v>400</v>
      </c>
      <c r="M13" s="238">
        <v>8700</v>
      </c>
      <c r="N13" s="238">
        <v>13982</v>
      </c>
      <c r="O13" s="235">
        <f>SUM(C13:N13)</f>
        <v>38375</v>
      </c>
      <c r="P13" s="239"/>
    </row>
    <row r="14" spans="1:16" s="240" customFormat="1" ht="16.5" thickBot="1">
      <c r="A14" s="232" t="s">
        <v>176</v>
      </c>
      <c r="B14" s="237" t="s">
        <v>222</v>
      </c>
      <c r="C14" s="238">
        <v>279467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5">
        <f t="shared" si="0"/>
        <v>279467</v>
      </c>
      <c r="P14" s="239"/>
    </row>
    <row r="15" spans="1:16" s="236" customFormat="1" ht="20.25" customHeight="1" thickBot="1" thickTop="1">
      <c r="A15" s="232" t="s">
        <v>177</v>
      </c>
      <c r="B15" s="241" t="s">
        <v>260</v>
      </c>
      <c r="C15" s="242">
        <f aca="true" t="shared" si="1" ref="C15:N15">SUM(C6:C14)</f>
        <v>428427</v>
      </c>
      <c r="D15" s="242">
        <f t="shared" si="1"/>
        <v>347250</v>
      </c>
      <c r="E15" s="242">
        <f t="shared" si="1"/>
        <v>149060</v>
      </c>
      <c r="F15" s="242">
        <f t="shared" si="1"/>
        <v>545860</v>
      </c>
      <c r="G15" s="242">
        <f t="shared" si="1"/>
        <v>717710</v>
      </c>
      <c r="H15" s="242">
        <f t="shared" si="1"/>
        <v>547253</v>
      </c>
      <c r="I15" s="242">
        <f t="shared" si="1"/>
        <v>656225</v>
      </c>
      <c r="J15" s="242">
        <f t="shared" si="1"/>
        <v>140940</v>
      </c>
      <c r="K15" s="242">
        <f t="shared" si="1"/>
        <v>776143</v>
      </c>
      <c r="L15" s="242">
        <f t="shared" si="1"/>
        <v>506920</v>
      </c>
      <c r="M15" s="242">
        <f t="shared" si="1"/>
        <v>610183</v>
      </c>
      <c r="N15" s="242">
        <f t="shared" si="1"/>
        <v>318620</v>
      </c>
      <c r="O15" s="243">
        <f t="shared" si="0"/>
        <v>5744591</v>
      </c>
      <c r="P15" s="244"/>
    </row>
    <row r="16" spans="1:16" s="236" customFormat="1" ht="14.25" customHeight="1" thickTop="1">
      <c r="A16" s="232" t="s">
        <v>178</v>
      </c>
      <c r="B16" s="233" t="s">
        <v>429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5"/>
      <c r="P16" s="244"/>
    </row>
    <row r="17" spans="1:16" s="240" customFormat="1" ht="15.75">
      <c r="A17" s="232" t="s">
        <v>214</v>
      </c>
      <c r="B17" s="583" t="s">
        <v>236</v>
      </c>
      <c r="C17" s="238">
        <v>42000</v>
      </c>
      <c r="D17" s="238">
        <v>42000</v>
      </c>
      <c r="E17" s="238">
        <v>42000</v>
      </c>
      <c r="F17" s="238">
        <v>42000</v>
      </c>
      <c r="G17" s="238">
        <v>42000</v>
      </c>
      <c r="H17" s="238">
        <v>42000</v>
      </c>
      <c r="I17" s="238">
        <v>42000</v>
      </c>
      <c r="J17" s="238">
        <v>42000</v>
      </c>
      <c r="K17" s="238">
        <v>42000</v>
      </c>
      <c r="L17" s="238">
        <v>42000</v>
      </c>
      <c r="M17" s="238">
        <v>42000</v>
      </c>
      <c r="N17" s="238">
        <v>41912</v>
      </c>
      <c r="O17" s="235">
        <f t="shared" si="0"/>
        <v>503912</v>
      </c>
      <c r="P17" s="239"/>
    </row>
    <row r="18" spans="1:16" s="240" customFormat="1" ht="15.75">
      <c r="A18" s="232" t="s">
        <v>284</v>
      </c>
      <c r="B18" s="584" t="s">
        <v>42</v>
      </c>
      <c r="C18" s="238">
        <v>11830</v>
      </c>
      <c r="D18" s="238">
        <v>11830</v>
      </c>
      <c r="E18" s="238">
        <v>11830</v>
      </c>
      <c r="F18" s="238">
        <v>11830</v>
      </c>
      <c r="G18" s="238">
        <v>11830</v>
      </c>
      <c r="H18" s="238">
        <v>11830</v>
      </c>
      <c r="I18" s="238">
        <v>11830</v>
      </c>
      <c r="J18" s="238">
        <v>11830</v>
      </c>
      <c r="K18" s="238">
        <v>11830</v>
      </c>
      <c r="L18" s="238">
        <v>11830</v>
      </c>
      <c r="M18" s="238">
        <v>11830</v>
      </c>
      <c r="N18" s="238">
        <v>11859</v>
      </c>
      <c r="O18" s="235">
        <f t="shared" si="0"/>
        <v>141989</v>
      </c>
      <c r="P18" s="239"/>
    </row>
    <row r="19" spans="1:16" s="240" customFormat="1" ht="15.75">
      <c r="A19" s="232" t="s">
        <v>285</v>
      </c>
      <c r="B19" s="585" t="s">
        <v>238</v>
      </c>
      <c r="C19" s="238">
        <v>69430</v>
      </c>
      <c r="D19" s="238">
        <v>69430</v>
      </c>
      <c r="E19" s="238">
        <v>66430</v>
      </c>
      <c r="F19" s="238">
        <v>69430</v>
      </c>
      <c r="G19" s="238">
        <v>59430</v>
      </c>
      <c r="H19" s="238">
        <v>69430</v>
      </c>
      <c r="I19" s="238">
        <v>69430</v>
      </c>
      <c r="J19" s="238">
        <v>69430</v>
      </c>
      <c r="K19" s="238">
        <v>69430</v>
      </c>
      <c r="L19" s="238">
        <v>69430</v>
      </c>
      <c r="M19" s="238">
        <v>69430</v>
      </c>
      <c r="N19" s="238">
        <v>50024</v>
      </c>
      <c r="O19" s="235">
        <f t="shared" si="0"/>
        <v>800754</v>
      </c>
      <c r="P19" s="239"/>
    </row>
    <row r="20" spans="1:16" s="240" customFormat="1" ht="15.75">
      <c r="A20" s="232" t="s">
        <v>286</v>
      </c>
      <c r="B20" s="585" t="s">
        <v>115</v>
      </c>
      <c r="C20" s="238">
        <v>2910</v>
      </c>
      <c r="D20" s="238">
        <v>2910</v>
      </c>
      <c r="E20" s="238">
        <v>2910</v>
      </c>
      <c r="F20" s="238">
        <v>2910</v>
      </c>
      <c r="G20" s="238">
        <v>2910</v>
      </c>
      <c r="H20" s="238">
        <v>2910</v>
      </c>
      <c r="I20" s="238">
        <v>2910</v>
      </c>
      <c r="J20" s="238">
        <v>2910</v>
      </c>
      <c r="K20" s="238">
        <v>2910</v>
      </c>
      <c r="L20" s="238">
        <v>2910</v>
      </c>
      <c r="M20" s="238">
        <v>2910</v>
      </c>
      <c r="N20" s="238">
        <v>2990</v>
      </c>
      <c r="O20" s="235">
        <f t="shared" si="0"/>
        <v>35000</v>
      </c>
      <c r="P20" s="239"/>
    </row>
    <row r="21" spans="1:16" s="240" customFormat="1" ht="15.75">
      <c r="A21" s="232" t="s">
        <v>287</v>
      </c>
      <c r="B21" s="585" t="s">
        <v>116</v>
      </c>
      <c r="C21" s="238">
        <v>49560</v>
      </c>
      <c r="D21" s="238">
        <v>49560</v>
      </c>
      <c r="E21" s="238">
        <v>49560</v>
      </c>
      <c r="F21" s="238">
        <v>49560</v>
      </c>
      <c r="G21" s="238">
        <v>49560</v>
      </c>
      <c r="H21" s="238">
        <v>49560</v>
      </c>
      <c r="I21" s="238">
        <v>49560</v>
      </c>
      <c r="J21" s="238">
        <v>49560</v>
      </c>
      <c r="K21" s="238">
        <v>49560</v>
      </c>
      <c r="L21" s="238">
        <v>49560</v>
      </c>
      <c r="M21" s="238">
        <v>64560</v>
      </c>
      <c r="N21" s="238">
        <v>47582</v>
      </c>
      <c r="O21" s="235">
        <f t="shared" si="0"/>
        <v>607742</v>
      </c>
      <c r="P21" s="239"/>
    </row>
    <row r="22" spans="1:16" s="240" customFormat="1" ht="15.75">
      <c r="A22" s="232" t="s">
        <v>288</v>
      </c>
      <c r="B22" s="585" t="s">
        <v>111</v>
      </c>
      <c r="C22" s="238">
        <v>500</v>
      </c>
      <c r="D22" s="238"/>
      <c r="E22" s="238">
        <v>500</v>
      </c>
      <c r="F22" s="238"/>
      <c r="G22" s="238">
        <v>500</v>
      </c>
      <c r="H22" s="238"/>
      <c r="I22" s="238">
        <v>500</v>
      </c>
      <c r="J22" s="238"/>
      <c r="K22" s="238">
        <v>500</v>
      </c>
      <c r="L22" s="238"/>
      <c r="M22" s="238">
        <v>500</v>
      </c>
      <c r="N22" s="238"/>
      <c r="O22" s="235">
        <f t="shared" si="0"/>
        <v>3000</v>
      </c>
      <c r="P22" s="239"/>
    </row>
    <row r="23" spans="1:16" s="240" customFormat="1" ht="15.75">
      <c r="A23" s="232" t="s">
        <v>289</v>
      </c>
      <c r="B23" s="585" t="s">
        <v>112</v>
      </c>
      <c r="C23" s="238">
        <v>400000</v>
      </c>
      <c r="D23" s="238"/>
      <c r="E23" s="238">
        <v>400000</v>
      </c>
      <c r="F23" s="238">
        <v>361650</v>
      </c>
      <c r="G23" s="238">
        <v>218668</v>
      </c>
      <c r="H23" s="238">
        <v>523690</v>
      </c>
      <c r="I23" s="238">
        <v>300000</v>
      </c>
      <c r="J23" s="238">
        <v>114722</v>
      </c>
      <c r="K23" s="238">
        <v>310000</v>
      </c>
      <c r="L23" s="238">
        <v>500000</v>
      </c>
      <c r="M23" s="238">
        <v>40000</v>
      </c>
      <c r="N23" s="238">
        <v>21000</v>
      </c>
      <c r="O23" s="235">
        <f t="shared" si="0"/>
        <v>3189730</v>
      </c>
      <c r="P23" s="239"/>
    </row>
    <row r="24" spans="1:16" s="240" customFormat="1" ht="15.75">
      <c r="A24" s="232" t="s">
        <v>290</v>
      </c>
      <c r="B24" s="585" t="s">
        <v>113</v>
      </c>
      <c r="C24" s="238"/>
      <c r="D24" s="238">
        <v>78000</v>
      </c>
      <c r="E24" s="238"/>
      <c r="F24" s="238">
        <v>5000</v>
      </c>
      <c r="G24" s="238"/>
      <c r="H24" s="238">
        <v>79000</v>
      </c>
      <c r="I24" s="238">
        <v>5089</v>
      </c>
      <c r="J24" s="238"/>
      <c r="K24" s="238"/>
      <c r="L24" s="238">
        <v>5668</v>
      </c>
      <c r="M24" s="238">
        <v>16845</v>
      </c>
      <c r="N24" s="238"/>
      <c r="O24" s="235">
        <f t="shared" si="0"/>
        <v>189602</v>
      </c>
      <c r="P24" s="239"/>
    </row>
    <row r="25" spans="1:16" s="240" customFormat="1" ht="16.5" thickBot="1">
      <c r="A25" s="586" t="s">
        <v>291</v>
      </c>
      <c r="B25" s="587" t="s">
        <v>271</v>
      </c>
      <c r="C25" s="588">
        <v>22740</v>
      </c>
      <c r="D25" s="588">
        <v>22740</v>
      </c>
      <c r="E25" s="588">
        <v>22740</v>
      </c>
      <c r="F25" s="588">
        <v>22740</v>
      </c>
      <c r="G25" s="588">
        <v>22740</v>
      </c>
      <c r="H25" s="588">
        <v>22740</v>
      </c>
      <c r="I25" s="588">
        <v>22740</v>
      </c>
      <c r="J25" s="588">
        <v>22740</v>
      </c>
      <c r="K25" s="588">
        <v>22740</v>
      </c>
      <c r="L25" s="588">
        <v>22740</v>
      </c>
      <c r="M25" s="588">
        <v>22704</v>
      </c>
      <c r="N25" s="588">
        <v>22758</v>
      </c>
      <c r="O25" s="775">
        <f t="shared" si="0"/>
        <v>272862</v>
      </c>
      <c r="P25" s="239"/>
    </row>
    <row r="26" spans="1:16" s="236" customFormat="1" ht="20.25" customHeight="1" thickBot="1" thickTop="1">
      <c r="A26" s="589" t="s">
        <v>291</v>
      </c>
      <c r="B26" s="590" t="s">
        <v>261</v>
      </c>
      <c r="C26" s="591">
        <f>SUM(C17:C25)</f>
        <v>598970</v>
      </c>
      <c r="D26" s="591">
        <f aca="true" t="shared" si="2" ref="D26:N26">SUM(D17:D25)</f>
        <v>276470</v>
      </c>
      <c r="E26" s="591">
        <f t="shared" si="2"/>
        <v>595970</v>
      </c>
      <c r="F26" s="591">
        <f t="shared" si="2"/>
        <v>565120</v>
      </c>
      <c r="G26" s="591">
        <f t="shared" si="2"/>
        <v>407638</v>
      </c>
      <c r="H26" s="591">
        <f t="shared" si="2"/>
        <v>801160</v>
      </c>
      <c r="I26" s="591">
        <f t="shared" si="2"/>
        <v>504059</v>
      </c>
      <c r="J26" s="591">
        <f t="shared" si="2"/>
        <v>313192</v>
      </c>
      <c r="K26" s="591">
        <f t="shared" si="2"/>
        <v>508970</v>
      </c>
      <c r="L26" s="591">
        <f t="shared" si="2"/>
        <v>704138</v>
      </c>
      <c r="M26" s="591">
        <f t="shared" si="2"/>
        <v>270779</v>
      </c>
      <c r="N26" s="591">
        <f t="shared" si="2"/>
        <v>198125</v>
      </c>
      <c r="O26" s="243">
        <f t="shared" si="0"/>
        <v>5744591</v>
      </c>
      <c r="P26" s="245"/>
    </row>
    <row r="27" spans="1:15" ht="16.5" thickTop="1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6"/>
    </row>
    <row r="28" ht="15.75">
      <c r="A28" s="246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32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1" width="5.625" style="164" customWidth="1"/>
    <col min="2" max="2" width="30.375" style="167" customWidth="1"/>
    <col min="3" max="3" width="14.875" style="167" hidden="1" customWidth="1"/>
    <col min="4" max="4" width="15.875" style="167" customWidth="1"/>
    <col min="5" max="5" width="15.25390625" style="167" customWidth="1"/>
    <col min="6" max="16384" width="8.00390625" style="167" customWidth="1"/>
  </cols>
  <sheetData>
    <row r="1" spans="1:10" ht="12.75" customHeight="1">
      <c r="A1" s="721"/>
      <c r="B1" s="721"/>
      <c r="C1" s="721"/>
      <c r="D1" s="721"/>
      <c r="E1" s="721"/>
      <c r="F1" s="166"/>
      <c r="G1" s="166"/>
      <c r="H1" s="166"/>
      <c r="I1" s="166"/>
      <c r="J1" s="166"/>
    </row>
    <row r="2" spans="1:10" ht="12.75">
      <c r="A2" s="722" t="s">
        <v>451</v>
      </c>
      <c r="B2" s="722"/>
      <c r="C2" s="722"/>
      <c r="D2" s="722"/>
      <c r="E2" s="722"/>
      <c r="F2" s="592"/>
      <c r="G2" s="592"/>
      <c r="H2" s="592"/>
      <c r="I2" s="592"/>
      <c r="J2" s="592"/>
    </row>
    <row r="3" spans="1:5" ht="12.75">
      <c r="A3" s="723" t="s">
        <v>68</v>
      </c>
      <c r="B3" s="724"/>
      <c r="C3" s="724"/>
      <c r="D3" s="724"/>
      <c r="E3" s="724"/>
    </row>
    <row r="4" spans="1:5" ht="12.75">
      <c r="A4" s="723" t="s">
        <v>69</v>
      </c>
      <c r="B4" s="723"/>
      <c r="C4" s="723"/>
      <c r="D4" s="723"/>
      <c r="E4" s="723"/>
    </row>
    <row r="5" spans="1:5" s="169" customFormat="1" ht="15.75" thickBot="1">
      <c r="A5" s="168"/>
      <c r="E5" s="195" t="s">
        <v>430</v>
      </c>
    </row>
    <row r="6" spans="1:5" s="173" customFormat="1" ht="63" customHeight="1" thickBot="1">
      <c r="A6" s="170" t="s">
        <v>170</v>
      </c>
      <c r="B6" s="171" t="s">
        <v>61</v>
      </c>
      <c r="C6" s="171" t="s">
        <v>62</v>
      </c>
      <c r="D6" s="171" t="s">
        <v>70</v>
      </c>
      <c r="E6" s="172" t="s">
        <v>71</v>
      </c>
    </row>
    <row r="7" spans="1:7" ht="18" customHeight="1">
      <c r="A7" s="593" t="s">
        <v>139</v>
      </c>
      <c r="B7" s="594" t="s">
        <v>72</v>
      </c>
      <c r="C7" s="594">
        <v>39000</v>
      </c>
      <c r="D7" s="595">
        <v>39750</v>
      </c>
      <c r="E7" s="596">
        <v>1750</v>
      </c>
      <c r="G7" s="177"/>
    </row>
    <row r="8" spans="1:7" ht="18" customHeight="1">
      <c r="A8" s="178" t="s">
        <v>140</v>
      </c>
      <c r="B8" s="179" t="s">
        <v>73</v>
      </c>
      <c r="C8" s="179">
        <v>76000</v>
      </c>
      <c r="D8" s="180">
        <v>48000</v>
      </c>
      <c r="E8" s="181">
        <v>14000</v>
      </c>
      <c r="G8" s="177"/>
    </row>
    <row r="9" spans="1:7" ht="30.75" customHeight="1">
      <c r="A9" s="178" t="s">
        <v>141</v>
      </c>
      <c r="B9" s="179" t="s">
        <v>283</v>
      </c>
      <c r="C9" s="179"/>
      <c r="D9" s="180">
        <v>55800</v>
      </c>
      <c r="E9" s="181">
        <v>2714</v>
      </c>
      <c r="G9" s="177"/>
    </row>
    <row r="10" spans="1:5" ht="18" customHeight="1" thickBot="1">
      <c r="A10" s="174"/>
      <c r="B10" s="175" t="s">
        <v>208</v>
      </c>
      <c r="C10" s="175">
        <f>SUM(C7:C8)</f>
        <v>115000</v>
      </c>
      <c r="D10" s="182">
        <f>SUM(D7:D9)</f>
        <v>143550</v>
      </c>
      <c r="E10" s="176">
        <f>SUM(E7:E9)</f>
        <v>18464</v>
      </c>
    </row>
    <row r="25" spans="1:3" ht="12.75">
      <c r="A25" s="199"/>
      <c r="B25" s="200"/>
      <c r="C25" s="200"/>
    </row>
    <row r="26" spans="1:3" ht="12.75">
      <c r="A26" s="199"/>
      <c r="B26" s="200"/>
      <c r="C26" s="200"/>
    </row>
    <row r="27" spans="1:3" ht="12.75">
      <c r="A27" s="199"/>
      <c r="B27" s="200"/>
      <c r="C27" s="200"/>
    </row>
    <row r="28" spans="1:3" ht="12.75">
      <c r="A28" s="199"/>
      <c r="B28" s="200"/>
      <c r="C28" s="200"/>
    </row>
    <row r="29" spans="1:3" ht="12.75">
      <c r="A29" s="199"/>
      <c r="B29" s="200"/>
      <c r="C29" s="200"/>
    </row>
    <row r="30" spans="1:3" ht="12.75">
      <c r="A30" s="199"/>
      <c r="B30" s="200"/>
      <c r="C30" s="200"/>
    </row>
    <row r="31" spans="1:3" ht="12.75">
      <c r="A31" s="199"/>
      <c r="B31" s="200"/>
      <c r="C31" s="200"/>
    </row>
    <row r="32" spans="1:4" ht="12.75">
      <c r="A32" s="199"/>
      <c r="B32" s="200"/>
      <c r="C32" s="200"/>
      <c r="D32" s="200"/>
    </row>
  </sheetData>
  <sheetProtection/>
  <mergeCells count="4">
    <mergeCell ref="A1:E1"/>
    <mergeCell ref="A2:E2"/>
    <mergeCell ref="A3:E3"/>
    <mergeCell ref="A4:E4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1" width="5.625" style="164" customWidth="1"/>
    <col min="2" max="2" width="33.375" style="167" customWidth="1"/>
    <col min="3" max="3" width="14.875" style="167" hidden="1" customWidth="1"/>
    <col min="4" max="4" width="31.75390625" style="167" customWidth="1"/>
    <col min="5" max="16384" width="8.00390625" style="167" customWidth="1"/>
  </cols>
  <sheetData>
    <row r="1" spans="1:9" ht="12.75" customHeight="1">
      <c r="A1" s="721"/>
      <c r="B1" s="721"/>
      <c r="C1" s="721"/>
      <c r="D1" s="721"/>
      <c r="E1" s="166"/>
      <c r="F1" s="166"/>
      <c r="G1" s="166"/>
      <c r="H1" s="166"/>
      <c r="I1" s="166"/>
    </row>
    <row r="2" spans="1:9" ht="12.75">
      <c r="A2" s="722" t="s">
        <v>452</v>
      </c>
      <c r="B2" s="722"/>
      <c r="C2" s="722"/>
      <c r="D2" s="722"/>
      <c r="E2" s="592"/>
      <c r="F2" s="592"/>
      <c r="G2" s="592"/>
      <c r="H2" s="592"/>
      <c r="I2" s="592"/>
    </row>
    <row r="3" spans="1:4" ht="12.75">
      <c r="A3" s="723" t="s">
        <v>60</v>
      </c>
      <c r="B3" s="724"/>
      <c r="C3" s="724"/>
      <c r="D3" s="724"/>
    </row>
    <row r="4" spans="1:4" ht="12.75">
      <c r="A4" s="723"/>
      <c r="B4" s="723"/>
      <c r="C4" s="723"/>
      <c r="D4" s="723"/>
    </row>
    <row r="5" spans="1:5" s="169" customFormat="1" ht="15.75" thickBot="1">
      <c r="A5" s="168"/>
      <c r="E5" s="169" t="s">
        <v>430</v>
      </c>
    </row>
    <row r="6" spans="1:4" s="173" customFormat="1" ht="63" customHeight="1" thickBot="1">
      <c r="A6" s="170" t="s">
        <v>170</v>
      </c>
      <c r="B6" s="171" t="s">
        <v>61</v>
      </c>
      <c r="C6" s="171" t="s">
        <v>62</v>
      </c>
      <c r="D6" s="172" t="s">
        <v>63</v>
      </c>
    </row>
    <row r="7" spans="1:4" ht="26.25" customHeight="1">
      <c r="A7" s="593" t="s">
        <v>139</v>
      </c>
      <c r="B7" s="594" t="s">
        <v>64</v>
      </c>
      <c r="C7" s="594"/>
      <c r="D7" s="596">
        <v>7915</v>
      </c>
    </row>
    <row r="8" spans="1:4" ht="26.25" customHeight="1">
      <c r="A8" s="178" t="s">
        <v>65</v>
      </c>
      <c r="B8" s="179" t="s">
        <v>66</v>
      </c>
      <c r="C8" s="179"/>
      <c r="D8" s="181">
        <v>100</v>
      </c>
    </row>
    <row r="9" spans="1:4" ht="18" customHeight="1" thickBot="1">
      <c r="A9" s="174"/>
      <c r="B9" s="175" t="s">
        <v>208</v>
      </c>
      <c r="C9" s="175" t="e">
        <f>SUM(#REF!)</f>
        <v>#REF!</v>
      </c>
      <c r="D9" s="176">
        <f>SUM(D7:D8)</f>
        <v>8015</v>
      </c>
    </row>
    <row r="25" spans="1:3" ht="12.75">
      <c r="A25" s="199"/>
      <c r="B25" s="200"/>
      <c r="C25" s="200"/>
    </row>
    <row r="26" spans="1:3" ht="12.75">
      <c r="A26" s="199"/>
      <c r="B26" s="200"/>
      <c r="C26" s="200"/>
    </row>
    <row r="27" spans="1:3" ht="12.75">
      <c r="A27" s="199"/>
      <c r="B27" s="200"/>
      <c r="C27" s="200"/>
    </row>
    <row r="28" spans="1:3" ht="12.75">
      <c r="A28" s="199"/>
      <c r="B28" s="200"/>
      <c r="C28" s="200"/>
    </row>
    <row r="29" spans="1:3" ht="12.75">
      <c r="A29" s="199"/>
      <c r="B29" s="200"/>
      <c r="C29" s="200"/>
    </row>
    <row r="30" spans="1:3" ht="12.75">
      <c r="A30" s="199"/>
      <c r="B30" s="200"/>
      <c r="C30" s="200"/>
    </row>
    <row r="31" spans="1:3" ht="12.75">
      <c r="A31" s="199"/>
      <c r="B31" s="200"/>
      <c r="C31" s="200"/>
    </row>
    <row r="32" spans="1:4" ht="12.75">
      <c r="A32" s="199"/>
      <c r="B32" s="200"/>
      <c r="C32" s="200"/>
      <c r="D32" s="200"/>
    </row>
  </sheetData>
  <sheetProtection/>
  <mergeCells count="4">
    <mergeCell ref="A1:D1"/>
    <mergeCell ref="A2:D2"/>
    <mergeCell ref="A3:D3"/>
    <mergeCell ref="A4:D4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32.00390625" style="560" customWidth="1"/>
    <col min="2" max="2" width="0.37109375" style="560" hidden="1" customWidth="1"/>
    <col min="3" max="3" width="9.125" style="560" hidden="1" customWidth="1"/>
    <col min="4" max="4" width="15.875" style="560" customWidth="1"/>
    <col min="5" max="5" width="17.25390625" style="560" customWidth="1"/>
    <col min="6" max="16384" width="9.125" style="560" customWidth="1"/>
  </cols>
  <sheetData>
    <row r="1" spans="1:5" ht="12.75" customHeight="1">
      <c r="A1" s="746" t="s">
        <v>466</v>
      </c>
      <c r="B1" s="747"/>
      <c r="C1" s="747"/>
      <c r="D1" s="747"/>
      <c r="E1" s="747"/>
    </row>
    <row r="2" spans="1:10" ht="39.75" customHeight="1">
      <c r="A2" s="746" t="s">
        <v>74</v>
      </c>
      <c r="B2" s="746"/>
      <c r="C2" s="746"/>
      <c r="D2" s="746"/>
      <c r="E2" s="746"/>
      <c r="F2" s="575"/>
      <c r="G2" s="575"/>
      <c r="H2" s="575"/>
      <c r="I2" s="575"/>
      <c r="J2" s="575"/>
    </row>
    <row r="3" ht="13.5" thickBot="1">
      <c r="E3" s="598" t="s">
        <v>430</v>
      </c>
    </row>
    <row r="4" spans="1:5" ht="53.25" customHeight="1">
      <c r="A4" s="748" t="s">
        <v>142</v>
      </c>
      <c r="B4" s="749"/>
      <c r="C4" s="749"/>
      <c r="D4" s="599" t="s">
        <v>0</v>
      </c>
      <c r="E4" s="600"/>
    </row>
    <row r="5" spans="1:5" ht="12.75">
      <c r="A5" s="750" t="s">
        <v>41</v>
      </c>
      <c r="B5" s="751"/>
      <c r="C5" s="751"/>
      <c r="D5" s="601"/>
      <c r="E5" s="602"/>
    </row>
    <row r="6" spans="1:5" ht="18" customHeight="1">
      <c r="A6" s="740" t="s">
        <v>75</v>
      </c>
      <c r="B6" s="741"/>
      <c r="C6" s="741"/>
      <c r="D6" s="603">
        <v>1</v>
      </c>
      <c r="E6" s="360">
        <v>709757</v>
      </c>
    </row>
    <row r="7" spans="1:5" ht="19.5" customHeight="1">
      <c r="A7" s="740" t="s">
        <v>76</v>
      </c>
      <c r="B7" s="741"/>
      <c r="C7" s="741"/>
      <c r="D7" s="601">
        <v>2</v>
      </c>
      <c r="E7" s="360">
        <f>'[1]5.1 Önkormányzat bevétele (2)'!C28</f>
        <v>39000</v>
      </c>
    </row>
    <row r="8" spans="1:5" ht="22.5" customHeight="1">
      <c r="A8" s="740" t="s">
        <v>77</v>
      </c>
      <c r="B8" s="741"/>
      <c r="C8" s="741"/>
      <c r="D8" s="601">
        <v>3</v>
      </c>
      <c r="E8" s="360">
        <v>1600</v>
      </c>
    </row>
    <row r="9" spans="1:5" ht="63.75" customHeight="1">
      <c r="A9" s="742" t="s">
        <v>78</v>
      </c>
      <c r="B9" s="743"/>
      <c r="C9" s="743"/>
      <c r="D9" s="605">
        <v>4</v>
      </c>
      <c r="E9" s="360">
        <v>186053</v>
      </c>
    </row>
    <row r="10" spans="1:5" ht="12.75" customHeight="1">
      <c r="A10" s="744" t="s">
        <v>79</v>
      </c>
      <c r="B10" s="745"/>
      <c r="C10" s="745"/>
      <c r="D10" s="605">
        <v>5</v>
      </c>
      <c r="E10" s="607">
        <f>E6+E7+E8+E9</f>
        <v>936410</v>
      </c>
    </row>
    <row r="11" spans="1:5" ht="38.25">
      <c r="A11" s="606" t="s">
        <v>80</v>
      </c>
      <c r="B11" s="608"/>
      <c r="C11" s="608"/>
      <c r="D11" s="605">
        <v>7</v>
      </c>
      <c r="E11" s="607">
        <f>E12+E13</f>
        <v>0</v>
      </c>
    </row>
    <row r="12" spans="1:5" ht="12.75">
      <c r="A12" s="609" t="s">
        <v>81</v>
      </c>
      <c r="B12" s="608"/>
      <c r="C12" s="608"/>
      <c r="D12" s="605">
        <v>8</v>
      </c>
      <c r="E12" s="360"/>
    </row>
    <row r="13" spans="1:5" ht="25.5">
      <c r="A13" s="604" t="s">
        <v>82</v>
      </c>
      <c r="B13" s="608"/>
      <c r="C13" s="608"/>
      <c r="D13" s="605">
        <v>9</v>
      </c>
      <c r="E13" s="360"/>
    </row>
    <row r="14" spans="1:5" ht="26.25" thickBot="1">
      <c r="A14" s="610" t="s">
        <v>83</v>
      </c>
      <c r="B14" s="611"/>
      <c r="C14" s="611"/>
      <c r="D14" s="612">
        <v>10</v>
      </c>
      <c r="E14" s="613">
        <f>E11/E10</f>
        <v>0</v>
      </c>
    </row>
    <row r="15" ht="12.75">
      <c r="D15" s="614"/>
    </row>
    <row r="16" spans="4:5" ht="12.75">
      <c r="D16" s="614"/>
      <c r="E16" s="615"/>
    </row>
    <row r="17" ht="12.75">
      <c r="D17" s="614"/>
    </row>
    <row r="18" ht="12.75">
      <c r="D18" s="614"/>
    </row>
    <row r="19" ht="12.75">
      <c r="D19" s="614"/>
    </row>
    <row r="20" ht="12.75">
      <c r="D20" s="614"/>
    </row>
    <row r="21" ht="12.75">
      <c r="D21" s="614"/>
    </row>
    <row r="22" ht="12.75">
      <c r="D22" s="614"/>
    </row>
    <row r="23" ht="12.75">
      <c r="D23" s="614"/>
    </row>
    <row r="24" ht="12.75">
      <c r="D24" s="614"/>
    </row>
    <row r="26" spans="1:3" ht="12.75">
      <c r="A26" s="573"/>
      <c r="B26" s="573"/>
      <c r="C26" s="573"/>
    </row>
    <row r="27" spans="1:3" ht="12.75">
      <c r="A27" s="573"/>
      <c r="B27" s="573"/>
      <c r="C27" s="573"/>
    </row>
    <row r="28" spans="1:3" ht="12.75">
      <c r="A28" s="573"/>
      <c r="B28" s="573"/>
      <c r="C28" s="573"/>
    </row>
    <row r="29" spans="1:3" ht="12.75">
      <c r="A29" s="573"/>
      <c r="B29" s="573"/>
      <c r="C29" s="573"/>
    </row>
    <row r="30" spans="1:3" ht="12.75">
      <c r="A30" s="573"/>
      <c r="B30" s="573"/>
      <c r="C30" s="573"/>
    </row>
    <row r="31" spans="1:3" ht="12.75">
      <c r="A31" s="573"/>
      <c r="B31" s="573"/>
      <c r="C31" s="573"/>
    </row>
    <row r="32" spans="1:3" ht="12.75">
      <c r="A32" s="573"/>
      <c r="B32" s="573"/>
      <c r="C32" s="573"/>
    </row>
    <row r="33" spans="1:4" ht="12.75">
      <c r="A33" s="573"/>
      <c r="B33" s="573"/>
      <c r="C33" s="573"/>
      <c r="D33" s="573"/>
    </row>
  </sheetData>
  <sheetProtection/>
  <mergeCells count="9">
    <mergeCell ref="A8:C8"/>
    <mergeCell ref="A9:C9"/>
    <mergeCell ref="A10:C10"/>
    <mergeCell ref="A1:E1"/>
    <mergeCell ref="A2:E2"/>
    <mergeCell ref="A4:C4"/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4.125" style="77" customWidth="1"/>
    <col min="2" max="2" width="53.375" style="77" customWidth="1"/>
    <col min="3" max="4" width="14.625" style="77" customWidth="1"/>
    <col min="5" max="5" width="11.00390625" style="77" customWidth="1"/>
    <col min="6" max="16384" width="9.125" style="77" customWidth="1"/>
  </cols>
  <sheetData>
    <row r="1" spans="1:4" ht="12.75">
      <c r="A1" s="76"/>
      <c r="B1" s="647" t="s">
        <v>322</v>
      </c>
      <c r="C1" s="647"/>
      <c r="D1" s="249"/>
    </row>
    <row r="2" spans="1:4" ht="25.5" customHeight="1" thickBot="1">
      <c r="A2" s="76"/>
      <c r="B2" s="648" t="s">
        <v>329</v>
      </c>
      <c r="C2" s="648"/>
      <c r="D2" s="250" t="s">
        <v>46</v>
      </c>
    </row>
    <row r="3" spans="1:4" ht="27.75" customHeight="1">
      <c r="A3" s="78" t="s">
        <v>6</v>
      </c>
      <c r="B3" s="79" t="s">
        <v>185</v>
      </c>
      <c r="C3" s="411" t="s">
        <v>327</v>
      </c>
      <c r="D3" s="92" t="s">
        <v>330</v>
      </c>
    </row>
    <row r="4" spans="1:4" ht="12" customHeight="1">
      <c r="A4" s="80"/>
      <c r="B4" s="81" t="s">
        <v>7</v>
      </c>
      <c r="C4" s="412"/>
      <c r="D4" s="93"/>
    </row>
    <row r="5" spans="1:4" ht="12" customHeight="1">
      <c r="A5" s="82" t="s">
        <v>139</v>
      </c>
      <c r="B5" s="83" t="s">
        <v>8</v>
      </c>
      <c r="C5" s="413">
        <f>C6+C7+C8+C9+C10+C11+C12+C13+C14</f>
        <v>4758372</v>
      </c>
      <c r="D5" s="94">
        <f>D6+D7+D8+D9+D10+D11+D12+D13+D14</f>
        <v>4800217</v>
      </c>
    </row>
    <row r="6" spans="1:4" ht="12" customHeight="1">
      <c r="A6" s="82"/>
      <c r="B6" s="84" t="s">
        <v>9</v>
      </c>
      <c r="C6" s="248">
        <f>'5.2 Önkormányzat kiadása (4)'!C5</f>
        <v>93604</v>
      </c>
      <c r="D6" s="252">
        <f>'5.2 Önkormányzat kiadása (4)'!D5</f>
        <v>93604</v>
      </c>
    </row>
    <row r="7" spans="1:4" ht="12" customHeight="1">
      <c r="A7" s="649"/>
      <c r="B7" s="84" t="s">
        <v>10</v>
      </c>
      <c r="C7" s="210">
        <f>'5.2 Önkormányzat kiadása (4)'!C6</f>
        <v>26934</v>
      </c>
      <c r="D7" s="95">
        <f>'5.2 Önkormányzat kiadása (4)'!D6</f>
        <v>26934</v>
      </c>
    </row>
    <row r="8" spans="1:4" ht="12" customHeight="1">
      <c r="A8" s="649"/>
      <c r="B8" s="84" t="s">
        <v>11</v>
      </c>
      <c r="C8" s="210">
        <f>'5.2 Önkormányzat kiadása (4)'!C28</f>
        <v>403700</v>
      </c>
      <c r="D8" s="95">
        <f>'5.2 Önkormányzat kiadása (4)'!D28</f>
        <v>403700</v>
      </c>
    </row>
    <row r="9" spans="1:4" ht="12" customHeight="1">
      <c r="A9" s="649"/>
      <c r="B9" s="84" t="s">
        <v>18</v>
      </c>
      <c r="C9" s="210">
        <f>'5.2 Önkormányzat kiadása (4)'!C39</f>
        <v>35000</v>
      </c>
      <c r="D9" s="95">
        <f>'5.2 Önkormányzat kiadása (4)'!D39</f>
        <v>35000</v>
      </c>
    </row>
    <row r="10" spans="1:4" ht="12" customHeight="1">
      <c r="A10" s="649"/>
      <c r="B10" s="84" t="s">
        <v>20</v>
      </c>
      <c r="C10" s="210">
        <f>'5.2 Önkormányzat kiadása (4)'!C68</f>
        <v>592742</v>
      </c>
      <c r="D10" s="210">
        <f>'5.2 Önkormányzat kiadása (4)'!D68</f>
        <v>607742</v>
      </c>
    </row>
    <row r="11" spans="1:4" ht="12" customHeight="1">
      <c r="A11" s="649"/>
      <c r="B11" s="84" t="s">
        <v>472</v>
      </c>
      <c r="C11" s="210">
        <f>'5.2 Önkormányzat kiadása (4)'!C75</f>
        <v>3000</v>
      </c>
      <c r="D11" s="210">
        <f>'5.2 Önkormányzat kiadása (4)'!D75</f>
        <v>3000</v>
      </c>
    </row>
    <row r="12" spans="1:4" ht="12" customHeight="1">
      <c r="A12" s="649"/>
      <c r="B12" s="84" t="s">
        <v>22</v>
      </c>
      <c r="C12" s="210">
        <f>'5.2 Önkormányzat kiadása (4)'!C71</f>
        <v>3164250</v>
      </c>
      <c r="D12" s="95">
        <f>'5.2 Önkormányzat kiadása (4)'!D71</f>
        <v>3174250</v>
      </c>
    </row>
    <row r="13" spans="1:4" ht="12" customHeight="1">
      <c r="A13" s="649"/>
      <c r="B13" s="84" t="s">
        <v>23</v>
      </c>
      <c r="C13" s="210">
        <f>'5.2 Önkormányzat kiadása (4)'!C72</f>
        <v>166280</v>
      </c>
      <c r="D13" s="95">
        <f>'5.2 Önkormányzat kiadása (4)'!D72</f>
        <v>183125</v>
      </c>
    </row>
    <row r="14" spans="1:4" ht="12" customHeight="1">
      <c r="A14" s="80"/>
      <c r="B14" s="84" t="s">
        <v>314</v>
      </c>
      <c r="C14" s="210">
        <f>'5.2 Önkormányzat kiadása (4)'!C77+'5.2 Önkormányzat kiadása (4)'!C78</f>
        <v>272862</v>
      </c>
      <c r="D14" s="95">
        <f>'5.2 Önkormányzat kiadása (4)'!D77+'5.2 Önkormányzat kiadása (4)'!D78</f>
        <v>272862</v>
      </c>
    </row>
    <row r="15" spans="1:4" ht="12" customHeight="1">
      <c r="A15" s="82" t="s">
        <v>140</v>
      </c>
      <c r="B15" s="83" t="s">
        <v>12</v>
      </c>
      <c r="C15" s="414">
        <f>C16+C17+C18+C19</f>
        <v>380549</v>
      </c>
      <c r="D15" s="96">
        <f>D16+D17+D18+D19</f>
        <v>380549</v>
      </c>
    </row>
    <row r="16" spans="1:4" ht="12" customHeight="1">
      <c r="A16" s="649"/>
      <c r="B16" s="84" t="s">
        <v>13</v>
      </c>
      <c r="C16" s="415">
        <f>'4.Intézményi kiadások (2)'!B13</f>
        <v>242755</v>
      </c>
      <c r="D16" s="97">
        <f>'4.Intézményi kiadások (2)'!C13</f>
        <v>242755</v>
      </c>
    </row>
    <row r="17" spans="1:4" ht="12" customHeight="1">
      <c r="A17" s="649"/>
      <c r="B17" s="84" t="s">
        <v>14</v>
      </c>
      <c r="C17" s="415">
        <f>'4.Intézményi kiadások (2)'!D13</f>
        <v>69634</v>
      </c>
      <c r="D17" s="97">
        <f>'4.Intézményi kiadások (2)'!F13</f>
        <v>69634</v>
      </c>
    </row>
    <row r="18" spans="1:4" ht="11.25" customHeight="1">
      <c r="A18" s="649"/>
      <c r="B18" s="84" t="s">
        <v>15</v>
      </c>
      <c r="C18" s="415">
        <f>'4.Intézményi kiadások (2)'!G13</f>
        <v>68160</v>
      </c>
      <c r="D18" s="97">
        <f>'4.Intézményi kiadások (2)'!H13</f>
        <v>68160</v>
      </c>
    </row>
    <row r="19" spans="1:4" ht="11.25" customHeight="1">
      <c r="A19" s="80"/>
      <c r="B19" s="84" t="s">
        <v>269</v>
      </c>
      <c r="C19" s="415">
        <f>'4.Intézményi kiadások (2)'!I13</f>
        <v>0</v>
      </c>
      <c r="D19" s="97">
        <f>'4.Intézményi kiadások (2)'!J13</f>
        <v>0</v>
      </c>
    </row>
    <row r="20" spans="1:4" ht="12" customHeight="1">
      <c r="A20" s="82" t="s">
        <v>141</v>
      </c>
      <c r="B20" s="83" t="s">
        <v>16</v>
      </c>
      <c r="C20" s="416">
        <f>C21+C22+C23+C24+C25</f>
        <v>563825</v>
      </c>
      <c r="D20" s="98">
        <f>D21+D22+D23+D24+D25</f>
        <v>563825</v>
      </c>
    </row>
    <row r="21" spans="1:5" ht="12" customHeight="1">
      <c r="A21" s="649" t="s">
        <v>17</v>
      </c>
      <c r="B21" s="84" t="s">
        <v>13</v>
      </c>
      <c r="C21" s="415">
        <f>'4.Intézményi kiadások (2)'!B12</f>
        <v>167553</v>
      </c>
      <c r="D21" s="97">
        <f>'4.Intézményi kiadások (2)'!C12</f>
        <v>167553</v>
      </c>
      <c r="E21" s="85"/>
    </row>
    <row r="22" spans="1:4" ht="12" customHeight="1">
      <c r="A22" s="649"/>
      <c r="B22" s="84" t="s">
        <v>14</v>
      </c>
      <c r="C22" s="415">
        <f>'4.Intézményi kiadások (2)'!D12</f>
        <v>45421</v>
      </c>
      <c r="D22" s="97">
        <f>'4.Intézményi kiadások (2)'!F12</f>
        <v>45421</v>
      </c>
    </row>
    <row r="23" spans="1:4" ht="12" customHeight="1">
      <c r="A23" s="649"/>
      <c r="B23" s="84" t="s">
        <v>15</v>
      </c>
      <c r="C23" s="415">
        <f>'4.Intézményi kiadások (2)'!G12</f>
        <v>328894</v>
      </c>
      <c r="D23" s="97">
        <f>'4.Intézményi kiadások (2)'!H12</f>
        <v>328894</v>
      </c>
    </row>
    <row r="24" spans="1:4" ht="12" customHeight="1">
      <c r="A24" s="649"/>
      <c r="B24" s="84" t="s">
        <v>24</v>
      </c>
      <c r="C24" s="415">
        <f>'4.Intézményi kiadások (2)'!B24</f>
        <v>15480</v>
      </c>
      <c r="D24" s="97">
        <f>'4.Intézményi kiadások (2)'!C24</f>
        <v>15480</v>
      </c>
    </row>
    <row r="25" spans="1:4" ht="12" customHeight="1">
      <c r="A25" s="80"/>
      <c r="B25" s="84" t="s">
        <v>23</v>
      </c>
      <c r="C25" s="415">
        <f>'4.Intézményi kiadások (2)'!D24</f>
        <v>6477</v>
      </c>
      <c r="D25" s="97">
        <f>'4.Intézményi kiadások (2)'!F24</f>
        <v>6477</v>
      </c>
    </row>
    <row r="26" spans="1:6" ht="12" customHeight="1">
      <c r="A26" s="86"/>
      <c r="B26" s="87" t="s">
        <v>19</v>
      </c>
      <c r="C26" s="417">
        <f>C27+C28+C29+C30+C31+C32+C33+C34+C35</f>
        <v>5702746</v>
      </c>
      <c r="D26" s="99">
        <f>D27+D28+D29+D30+D31+D32+D33+D34+D35</f>
        <v>5744591</v>
      </c>
      <c r="E26" s="88"/>
      <c r="F26" s="88"/>
    </row>
    <row r="27" spans="1:4" ht="12" customHeight="1">
      <c r="A27" s="80"/>
      <c r="B27" s="84" t="s">
        <v>13</v>
      </c>
      <c r="C27" s="210">
        <f aca="true" t="shared" si="0" ref="C27:D29">C6+C16+C21</f>
        <v>503912</v>
      </c>
      <c r="D27" s="95">
        <f t="shared" si="0"/>
        <v>503912</v>
      </c>
    </row>
    <row r="28" spans="1:6" ht="12" customHeight="1">
      <c r="A28" s="649"/>
      <c r="B28" s="84" t="s">
        <v>14</v>
      </c>
      <c r="C28" s="210">
        <f t="shared" si="0"/>
        <v>141989</v>
      </c>
      <c r="D28" s="95">
        <f t="shared" si="0"/>
        <v>141989</v>
      </c>
      <c r="F28" s="88"/>
    </row>
    <row r="29" spans="1:6" ht="12" customHeight="1">
      <c r="A29" s="649"/>
      <c r="B29" s="84" t="s">
        <v>15</v>
      </c>
      <c r="C29" s="210">
        <f t="shared" si="0"/>
        <v>800754</v>
      </c>
      <c r="D29" s="95">
        <f t="shared" si="0"/>
        <v>800754</v>
      </c>
      <c r="F29" s="88"/>
    </row>
    <row r="30" spans="1:6" ht="12" customHeight="1">
      <c r="A30" s="649"/>
      <c r="B30" s="84" t="s">
        <v>18</v>
      </c>
      <c r="C30" s="210">
        <f>C9</f>
        <v>35000</v>
      </c>
      <c r="D30" s="95">
        <f>D9</f>
        <v>35000</v>
      </c>
      <c r="F30" s="88"/>
    </row>
    <row r="31" spans="1:6" ht="12" customHeight="1">
      <c r="A31" s="649"/>
      <c r="B31" s="84" t="s">
        <v>20</v>
      </c>
      <c r="C31" s="210">
        <f>C19+C10</f>
        <v>592742</v>
      </c>
      <c r="D31" s="95">
        <f>D19+D10</f>
        <v>607742</v>
      </c>
      <c r="F31" s="88"/>
    </row>
    <row r="32" spans="1:6" ht="12" customHeight="1">
      <c r="A32" s="649"/>
      <c r="B32" s="84" t="s">
        <v>21</v>
      </c>
      <c r="C32" s="210">
        <f>C11</f>
        <v>3000</v>
      </c>
      <c r="D32" s="95">
        <f>D11</f>
        <v>3000</v>
      </c>
      <c r="F32" s="88"/>
    </row>
    <row r="33" spans="1:6" ht="12" customHeight="1">
      <c r="A33" s="649"/>
      <c r="B33" s="84" t="s">
        <v>22</v>
      </c>
      <c r="C33" s="210">
        <f>C12+C24</f>
        <v>3179730</v>
      </c>
      <c r="D33" s="95">
        <f>D12+D24</f>
        <v>3189730</v>
      </c>
      <c r="F33" s="88"/>
    </row>
    <row r="34" spans="1:6" ht="12" customHeight="1">
      <c r="A34" s="649"/>
      <c r="B34" s="84" t="s">
        <v>23</v>
      </c>
      <c r="C34" s="210">
        <f>C13+C25</f>
        <v>172757</v>
      </c>
      <c r="D34" s="95">
        <f>D13+D25</f>
        <v>189602</v>
      </c>
      <c r="F34" s="88"/>
    </row>
    <row r="35" spans="1:6" ht="12" customHeight="1" thickBot="1">
      <c r="A35" s="650"/>
      <c r="B35" s="366" t="s">
        <v>314</v>
      </c>
      <c r="C35" s="367">
        <f>C14</f>
        <v>272862</v>
      </c>
      <c r="D35" s="368">
        <f>D14</f>
        <v>272862</v>
      </c>
      <c r="E35" s="165"/>
      <c r="F35" s="88"/>
    </row>
    <row r="36" spans="3:4" ht="12.75">
      <c r="C36" s="89"/>
      <c r="D36" s="89"/>
    </row>
    <row r="37" spans="3:4" ht="12.75">
      <c r="C37" s="89"/>
      <c r="D37" s="89"/>
    </row>
    <row r="38" spans="3:5" ht="12.75">
      <c r="C38" s="89"/>
      <c r="D38" s="89"/>
      <c r="E38" s="89"/>
    </row>
  </sheetData>
  <sheetProtection/>
  <mergeCells count="6">
    <mergeCell ref="B1:C1"/>
    <mergeCell ref="B2:C2"/>
    <mergeCell ref="A28:A35"/>
    <mergeCell ref="A21:A24"/>
    <mergeCell ref="A7:A13"/>
    <mergeCell ref="A16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18.75390625" style="560" customWidth="1"/>
    <col min="2" max="2" width="20.375" style="560" customWidth="1"/>
    <col min="3" max="3" width="19.875" style="560" customWidth="1"/>
    <col min="4" max="4" width="16.875" style="560" customWidth="1"/>
    <col min="5" max="5" width="20.25390625" style="560" customWidth="1"/>
    <col min="6" max="6" width="19.875" style="560" customWidth="1"/>
    <col min="7" max="16384" width="9.125" style="560" customWidth="1"/>
  </cols>
  <sheetData>
    <row r="1" spans="1:7" ht="17.25" customHeight="1">
      <c r="A1" s="746" t="s">
        <v>467</v>
      </c>
      <c r="B1" s="747"/>
      <c r="C1" s="747"/>
      <c r="D1" s="747"/>
      <c r="E1" s="747"/>
      <c r="F1" s="747"/>
      <c r="G1" s="747"/>
    </row>
    <row r="2" spans="1:15" ht="16.5" customHeight="1" thickBot="1">
      <c r="A2" s="746" t="s">
        <v>431</v>
      </c>
      <c r="B2" s="747"/>
      <c r="C2" s="747"/>
      <c r="D2" s="747"/>
      <c r="E2" s="747"/>
      <c r="F2" s="747"/>
      <c r="G2" s="747"/>
      <c r="H2" s="597"/>
      <c r="I2" s="597"/>
      <c r="J2" s="597"/>
      <c r="K2" s="597"/>
      <c r="L2" s="597"/>
      <c r="M2" s="597"/>
      <c r="N2" s="597"/>
      <c r="O2" s="597"/>
    </row>
    <row r="3" spans="1:6" ht="44.25" customHeight="1" thickBot="1">
      <c r="A3" s="616" t="s">
        <v>84</v>
      </c>
      <c r="B3" s="617" t="s">
        <v>85</v>
      </c>
      <c r="C3" s="618" t="s">
        <v>86</v>
      </c>
      <c r="D3" s="618" t="s">
        <v>87</v>
      </c>
      <c r="E3" s="617" t="s">
        <v>88</v>
      </c>
      <c r="F3" s="619" t="s">
        <v>89</v>
      </c>
    </row>
    <row r="4" spans="1:6" ht="44.25" customHeight="1" thickBot="1">
      <c r="A4" s="620" t="s">
        <v>266</v>
      </c>
      <c r="B4" s="620" t="s">
        <v>267</v>
      </c>
      <c r="C4" s="361"/>
      <c r="D4" s="361"/>
      <c r="E4" s="621" t="s">
        <v>432</v>
      </c>
      <c r="F4" s="361">
        <v>8335</v>
      </c>
    </row>
    <row r="5" spans="1:6" ht="45.75" customHeight="1" thickBot="1">
      <c r="A5" s="621" t="s">
        <v>90</v>
      </c>
      <c r="B5" s="621" t="s">
        <v>91</v>
      </c>
      <c r="C5" s="621"/>
      <c r="D5" s="621"/>
      <c r="E5" s="621" t="s">
        <v>432</v>
      </c>
      <c r="F5" s="362">
        <v>24917</v>
      </c>
    </row>
    <row r="6" spans="1:6" ht="42.75" customHeight="1" thickBot="1">
      <c r="A6" s="621" t="s">
        <v>229</v>
      </c>
      <c r="B6" s="621" t="s">
        <v>92</v>
      </c>
      <c r="C6" s="621"/>
      <c r="D6" s="621"/>
      <c r="E6" s="621" t="s">
        <v>432</v>
      </c>
      <c r="F6" s="362">
        <v>68772</v>
      </c>
    </row>
    <row r="7" spans="1:6" ht="42.75" customHeight="1" thickBot="1">
      <c r="A7" s="361" t="s">
        <v>281</v>
      </c>
      <c r="B7" s="621" t="s">
        <v>91</v>
      </c>
      <c r="C7" s="621"/>
      <c r="D7" s="621"/>
      <c r="E7" s="361" t="s">
        <v>433</v>
      </c>
      <c r="F7" s="362">
        <v>17468</v>
      </c>
    </row>
    <row r="8" spans="1:6" ht="37.5" customHeight="1" thickBot="1">
      <c r="A8" s="621" t="s">
        <v>8</v>
      </c>
      <c r="B8" s="621" t="s">
        <v>67</v>
      </c>
      <c r="C8" s="621"/>
      <c r="D8" s="621"/>
      <c r="E8" s="621" t="s">
        <v>432</v>
      </c>
      <c r="F8" s="362">
        <v>4500</v>
      </c>
    </row>
    <row r="9" spans="1:6" ht="39.75" customHeight="1" thickBot="1">
      <c r="A9" s="621" t="s">
        <v>8</v>
      </c>
      <c r="B9" s="621" t="s">
        <v>93</v>
      </c>
      <c r="C9" s="621"/>
      <c r="D9" s="621"/>
      <c r="E9" s="361" t="s">
        <v>433</v>
      </c>
      <c r="F9" s="362">
        <v>9000</v>
      </c>
    </row>
    <row r="10" spans="1:6" ht="43.5" customHeight="1" thickBot="1">
      <c r="A10" s="621" t="s">
        <v>8</v>
      </c>
      <c r="B10" s="621" t="s">
        <v>94</v>
      </c>
      <c r="C10" s="621"/>
      <c r="D10" s="621"/>
      <c r="E10" s="621" t="s">
        <v>432</v>
      </c>
      <c r="F10" s="362">
        <v>1500</v>
      </c>
    </row>
    <row r="11" spans="1:6" ht="40.5" customHeight="1" thickBot="1">
      <c r="A11" s="621" t="s">
        <v>8</v>
      </c>
      <c r="B11" s="621" t="s">
        <v>58</v>
      </c>
      <c r="C11" s="621"/>
      <c r="D11" s="621"/>
      <c r="E11" s="621" t="s">
        <v>432</v>
      </c>
      <c r="F11" s="362">
        <v>600</v>
      </c>
    </row>
    <row r="12" spans="1:6" ht="40.5" customHeight="1" thickBot="1">
      <c r="A12" s="621" t="s">
        <v>95</v>
      </c>
      <c r="B12" s="621" t="s">
        <v>96</v>
      </c>
      <c r="C12" s="621"/>
      <c r="D12" s="621"/>
      <c r="E12" s="361" t="s">
        <v>433</v>
      </c>
      <c r="F12" s="362">
        <v>27000</v>
      </c>
    </row>
    <row r="13" spans="1:6" ht="33" customHeight="1" thickBot="1">
      <c r="A13" s="621" t="s">
        <v>8</v>
      </c>
      <c r="B13" s="621"/>
      <c r="C13" s="621" t="s">
        <v>97</v>
      </c>
      <c r="D13" s="621">
        <v>6000</v>
      </c>
      <c r="E13" s="621"/>
      <c r="F13" s="362"/>
    </row>
    <row r="14" spans="1:6" ht="33" customHeight="1" thickBot="1">
      <c r="A14" s="621" t="s">
        <v>8</v>
      </c>
      <c r="B14" s="621"/>
      <c r="C14" s="621" t="s">
        <v>98</v>
      </c>
      <c r="D14" s="621">
        <v>18400</v>
      </c>
      <c r="E14" s="621"/>
      <c r="F14" s="362"/>
    </row>
    <row r="15" spans="1:6" ht="29.25" customHeight="1" thickBot="1">
      <c r="A15" s="622" t="s">
        <v>179</v>
      </c>
      <c r="B15" s="621"/>
      <c r="C15" s="621"/>
      <c r="D15" s="623">
        <f>SUM(D13:D14)</f>
        <v>24400</v>
      </c>
      <c r="E15" s="621"/>
      <c r="F15" s="624">
        <f>SUM(F4:F14)</f>
        <v>162092</v>
      </c>
    </row>
    <row r="16" ht="12.75">
      <c r="F16" s="567"/>
    </row>
    <row r="17" ht="12.75">
      <c r="F17" s="567"/>
    </row>
    <row r="18" ht="12.75">
      <c r="F18" s="567"/>
    </row>
    <row r="28" spans="1:3" ht="12.75">
      <c r="A28" s="573"/>
      <c r="B28" s="573"/>
      <c r="C28" s="573"/>
    </row>
    <row r="29" spans="1:3" ht="12.75">
      <c r="A29" s="573"/>
      <c r="B29" s="573"/>
      <c r="C29" s="573"/>
    </row>
    <row r="30" spans="1:3" ht="12.75">
      <c r="A30" s="573"/>
      <c r="B30" s="573"/>
      <c r="C30" s="573"/>
    </row>
    <row r="31" spans="1:3" ht="12.75">
      <c r="A31" s="573"/>
      <c r="B31" s="573"/>
      <c r="C31" s="573"/>
    </row>
    <row r="32" spans="1:3" ht="12.75">
      <c r="A32" s="573"/>
      <c r="B32" s="573"/>
      <c r="C32" s="573"/>
    </row>
    <row r="33" spans="1:3" ht="12.75">
      <c r="A33" s="573"/>
      <c r="B33" s="573"/>
      <c r="C33" s="573"/>
    </row>
    <row r="34" spans="1:3" ht="12.75">
      <c r="A34" s="573"/>
      <c r="B34" s="573"/>
      <c r="C34" s="573"/>
    </row>
    <row r="35" spans="1:4" ht="12.75">
      <c r="A35" s="573"/>
      <c r="B35" s="573"/>
      <c r="C35" s="573"/>
      <c r="D35" s="573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F58" sqref="F58"/>
    </sheetView>
  </sheetViews>
  <sheetFormatPr defaultColWidth="8.00390625" defaultRowHeight="12.75"/>
  <cols>
    <col min="1" max="1" width="8.00390625" style="51" customWidth="1"/>
    <col min="2" max="2" width="64.25390625" style="51" customWidth="1"/>
    <col min="3" max="3" width="11.375" style="51" customWidth="1"/>
    <col min="4" max="4" width="11.875" style="51" customWidth="1"/>
    <col min="5" max="5" width="11.375" style="51" customWidth="1"/>
    <col min="6" max="6" width="13.875" style="51" customWidth="1"/>
    <col min="7" max="7" width="11.375" style="51" customWidth="1"/>
    <col min="8" max="16384" width="8.00390625" style="51" customWidth="1"/>
  </cols>
  <sheetData>
    <row r="1" spans="1:3" ht="15">
      <c r="A1" s="73"/>
      <c r="B1" s="755" t="s">
        <v>312</v>
      </c>
      <c r="C1" s="755"/>
    </row>
    <row r="2" spans="1:3" ht="15">
      <c r="A2" s="73"/>
      <c r="B2" s="756" t="s">
        <v>434</v>
      </c>
      <c r="C2" s="756"/>
    </row>
    <row r="3" spans="1:4" ht="16.5" thickBot="1">
      <c r="A3" s="73"/>
      <c r="B3" s="65"/>
      <c r="C3" s="74"/>
      <c r="D3" s="363" t="s">
        <v>46</v>
      </c>
    </row>
    <row r="4" spans="1:7" s="52" customFormat="1" ht="38.25">
      <c r="A4" s="216" t="s">
        <v>0</v>
      </c>
      <c r="B4" s="217" t="s">
        <v>142</v>
      </c>
      <c r="C4" s="423" t="s">
        <v>327</v>
      </c>
      <c r="D4" s="424" t="s">
        <v>333</v>
      </c>
      <c r="E4" s="51"/>
      <c r="F4" s="51"/>
      <c r="G4" s="51"/>
    </row>
    <row r="5" spans="1:4" ht="15">
      <c r="A5" s="218"/>
      <c r="B5" s="219" t="s">
        <v>221</v>
      </c>
      <c r="C5" s="425">
        <v>3400</v>
      </c>
      <c r="D5" s="425">
        <v>3400</v>
      </c>
    </row>
    <row r="6" spans="1:4" ht="15">
      <c r="A6" s="218"/>
      <c r="B6" s="75" t="s">
        <v>1</v>
      </c>
      <c r="C6" s="425">
        <v>400</v>
      </c>
      <c r="D6" s="425">
        <v>400</v>
      </c>
    </row>
    <row r="7" spans="1:4" s="53" customFormat="1" ht="28.5" customHeight="1">
      <c r="A7" s="753" t="s">
        <v>435</v>
      </c>
      <c r="B7" s="754"/>
      <c r="C7" s="222">
        <f>C5+C6</f>
        <v>3800</v>
      </c>
      <c r="D7" s="222">
        <f>D5+D6</f>
        <v>3800</v>
      </c>
    </row>
    <row r="8" spans="1:4" s="54" customFormat="1" ht="28.5" customHeight="1">
      <c r="A8" s="220"/>
      <c r="B8" s="221" t="s">
        <v>3</v>
      </c>
      <c r="C8" s="426">
        <v>376513</v>
      </c>
      <c r="D8" s="426">
        <v>376513</v>
      </c>
    </row>
    <row r="9" spans="1:4" s="54" customFormat="1" ht="28.5" customHeight="1">
      <c r="A9" s="625"/>
      <c r="B9" s="626" t="s">
        <v>436</v>
      </c>
      <c r="C9" s="627">
        <v>236</v>
      </c>
      <c r="D9" s="627">
        <v>236</v>
      </c>
    </row>
    <row r="10" spans="1:4" s="54" customFormat="1" ht="28.5" customHeight="1">
      <c r="A10" s="757" t="s">
        <v>222</v>
      </c>
      <c r="B10" s="758"/>
      <c r="C10" s="627">
        <f>SUM(C8:C9)</f>
        <v>376749</v>
      </c>
      <c r="D10" s="627">
        <f>SUM(D8:D9)</f>
        <v>376749</v>
      </c>
    </row>
    <row r="11" spans="1:4" s="54" customFormat="1" ht="17.25" customHeight="1" thickBot="1">
      <c r="A11" s="223"/>
      <c r="B11" s="224" t="s">
        <v>235</v>
      </c>
      <c r="C11" s="225">
        <f>C7+C10</f>
        <v>380549</v>
      </c>
      <c r="D11" s="225">
        <f>D7+D10</f>
        <v>380549</v>
      </c>
    </row>
    <row r="13" spans="1:3" s="52" customFormat="1" ht="48.75" customHeight="1">
      <c r="A13" s="752"/>
      <c r="B13" s="752"/>
      <c r="C13" s="55"/>
    </row>
    <row r="14" ht="12.75">
      <c r="F14" s="54"/>
    </row>
    <row r="21" ht="12.75" customHeight="1"/>
    <row r="23" spans="1:3" ht="12.75">
      <c r="A23" s="198"/>
      <c r="B23" s="198"/>
      <c r="C23" s="198"/>
    </row>
    <row r="24" spans="1:3" ht="12.75">
      <c r="A24" s="198"/>
      <c r="B24" s="198"/>
      <c r="C24" s="198"/>
    </row>
    <row r="25" spans="1:3" ht="12.75">
      <c r="A25" s="198"/>
      <c r="B25" s="198"/>
      <c r="C25" s="198"/>
    </row>
    <row r="26" spans="1:3" ht="12.75">
      <c r="A26" s="198"/>
      <c r="B26" s="198"/>
      <c r="C26" s="198"/>
    </row>
    <row r="27" spans="1:3" ht="12.75">
      <c r="A27" s="198"/>
      <c r="B27" s="198"/>
      <c r="C27" s="198"/>
    </row>
    <row r="28" spans="1:3" ht="12.75">
      <c r="A28" s="198"/>
      <c r="B28" s="198"/>
      <c r="C28" s="198"/>
    </row>
    <row r="29" spans="1:3" ht="12.75">
      <c r="A29" s="198"/>
      <c r="B29" s="198"/>
      <c r="C29" s="198"/>
    </row>
    <row r="30" spans="1:4" ht="12.75">
      <c r="A30" s="198"/>
      <c r="B30" s="198"/>
      <c r="C30" s="198"/>
      <c r="D30" s="198"/>
    </row>
  </sheetData>
  <sheetProtection/>
  <mergeCells count="5">
    <mergeCell ref="A13:B13"/>
    <mergeCell ref="A7:B7"/>
    <mergeCell ref="B1:C1"/>
    <mergeCell ref="B2:C2"/>
    <mergeCell ref="A10:B10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3"/>
  <sheetViews>
    <sheetView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9.125" style="1" customWidth="1"/>
    <col min="2" max="23" width="2.75390625" style="1" customWidth="1"/>
    <col min="24" max="24" width="2.125" style="1" customWidth="1"/>
    <col min="25" max="27" width="2.75390625" style="1" hidden="1" customWidth="1"/>
    <col min="28" max="28" width="0.12890625" style="1" customWidth="1"/>
    <col min="29" max="29" width="2.75390625" style="1" hidden="1" customWidth="1"/>
    <col min="30" max="30" width="13.75390625" style="1" customWidth="1"/>
    <col min="31" max="31" width="16.375" style="1" customWidth="1"/>
    <col min="32" max="39" width="2.75390625" style="1" customWidth="1"/>
    <col min="40" max="16384" width="9.125" style="1" customWidth="1"/>
  </cols>
  <sheetData>
    <row r="1" spans="2:30" ht="12.75">
      <c r="B1" s="664" t="s">
        <v>313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</row>
    <row r="2" spans="1:30" ht="25.5" customHeight="1">
      <c r="A2" s="2"/>
      <c r="B2" s="665" t="s">
        <v>437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</row>
    <row r="3" spans="1:31" ht="15.75" customHeight="1">
      <c r="A3" s="7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364" t="s">
        <v>46</v>
      </c>
    </row>
    <row r="4" spans="1:31" ht="41.25" customHeight="1">
      <c r="A4" s="6"/>
      <c r="B4" s="769" t="s">
        <v>142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1" t="s">
        <v>438</v>
      </c>
      <c r="AC4" s="770"/>
      <c r="AD4" s="770"/>
      <c r="AE4" s="427" t="s">
        <v>335</v>
      </c>
    </row>
    <row r="5" spans="1:31" ht="19.5" customHeight="1">
      <c r="A5" s="5">
        <v>1</v>
      </c>
      <c r="B5" s="767" t="s">
        <v>182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258">
        <v>236181</v>
      </c>
      <c r="AC5" s="258">
        <v>236181</v>
      </c>
      <c r="AD5" s="258">
        <v>242755</v>
      </c>
      <c r="AE5" s="258">
        <v>242755</v>
      </c>
    </row>
    <row r="6" spans="1:44" s="4" customFormat="1" ht="19.5" customHeight="1">
      <c r="A6" s="5">
        <v>2</v>
      </c>
      <c r="B6" s="761" t="s">
        <v>117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258">
        <v>67878</v>
      </c>
      <c r="AC6" s="258">
        <v>67878</v>
      </c>
      <c r="AD6" s="258">
        <v>69634</v>
      </c>
      <c r="AE6" s="258">
        <v>69634</v>
      </c>
      <c r="AN6" s="183"/>
      <c r="AO6" s="183"/>
      <c r="AP6" s="183"/>
      <c r="AQ6" s="183"/>
      <c r="AR6" s="183"/>
    </row>
    <row r="7" spans="1:44" ht="19.5" customHeight="1">
      <c r="A7" s="5">
        <v>3</v>
      </c>
      <c r="B7" s="760" t="s">
        <v>118</v>
      </c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6">
        <v>1000</v>
      </c>
      <c r="AC7" s="6">
        <v>1000</v>
      </c>
      <c r="AD7" s="6">
        <v>600</v>
      </c>
      <c r="AE7" s="6">
        <v>600</v>
      </c>
      <c r="AN7" s="666"/>
      <c r="AO7" s="666"/>
      <c r="AP7" s="666"/>
      <c r="AQ7" s="666"/>
      <c r="AR7" s="2"/>
    </row>
    <row r="8" spans="1:44" ht="19.5" customHeight="1">
      <c r="A8" s="5">
        <v>4</v>
      </c>
      <c r="B8" s="760" t="s">
        <v>119</v>
      </c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6">
        <v>7000</v>
      </c>
      <c r="AC8" s="6">
        <v>7000</v>
      </c>
      <c r="AD8" s="6">
        <v>7000</v>
      </c>
      <c r="AE8" s="6">
        <v>7000</v>
      </c>
      <c r="AN8" s="2"/>
      <c r="AO8" s="2"/>
      <c r="AP8" s="2"/>
      <c r="AQ8" s="2"/>
      <c r="AR8" s="2"/>
    </row>
    <row r="9" spans="1:31" ht="19.5" customHeight="1">
      <c r="A9" s="5">
        <v>5</v>
      </c>
      <c r="B9" s="761" t="s">
        <v>5</v>
      </c>
      <c r="C9" s="761"/>
      <c r="D9" s="761"/>
      <c r="E9" s="761"/>
      <c r="F9" s="761"/>
      <c r="G9" s="761"/>
      <c r="H9" s="761"/>
      <c r="I9" s="761"/>
      <c r="J9" s="761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761"/>
      <c r="AB9" s="342">
        <f>AB7+AB8</f>
        <v>8000</v>
      </c>
      <c r="AC9" s="342">
        <f>AC7+AC8</f>
        <v>8000</v>
      </c>
      <c r="AD9" s="342">
        <f>AD7+AD8</f>
        <v>7600</v>
      </c>
      <c r="AE9" s="342">
        <f>AE7+AE8</f>
        <v>7600</v>
      </c>
    </row>
    <row r="10" spans="1:31" ht="19.5" customHeight="1">
      <c r="A10" s="5">
        <v>6</v>
      </c>
      <c r="B10" s="760" t="s">
        <v>120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6">
        <v>3200</v>
      </c>
      <c r="AC10" s="6">
        <v>5000</v>
      </c>
      <c r="AD10" s="6">
        <v>6500</v>
      </c>
      <c r="AE10" s="6">
        <v>6500</v>
      </c>
    </row>
    <row r="11" spans="1:31" ht="19.5" customHeight="1">
      <c r="A11" s="5">
        <v>7</v>
      </c>
      <c r="B11" s="765" t="s">
        <v>243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6"/>
      <c r="AB11" s="6">
        <v>3137</v>
      </c>
      <c r="AC11" s="6">
        <v>3137</v>
      </c>
      <c r="AD11" s="6">
        <v>3200</v>
      </c>
      <c r="AE11" s="6">
        <v>3200</v>
      </c>
    </row>
    <row r="12" spans="1:31" ht="19.5" customHeight="1">
      <c r="A12" s="5">
        <v>8</v>
      </c>
      <c r="B12" s="761" t="s">
        <v>272</v>
      </c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258">
        <f>AB10+AB11</f>
        <v>6337</v>
      </c>
      <c r="AC12" s="258">
        <f>AC10+AC11</f>
        <v>8137</v>
      </c>
      <c r="AD12" s="258">
        <f>AD10+AD11</f>
        <v>9700</v>
      </c>
      <c r="AE12" s="258">
        <f>AE10+AE11</f>
        <v>9700</v>
      </c>
    </row>
    <row r="13" spans="1:31" ht="19.5" customHeight="1">
      <c r="A13" s="5">
        <v>9</v>
      </c>
      <c r="B13" s="760" t="s">
        <v>121</v>
      </c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6">
        <v>8000</v>
      </c>
      <c r="AC13" s="6">
        <v>8000</v>
      </c>
      <c r="AD13" s="6">
        <v>7000</v>
      </c>
      <c r="AE13" s="6">
        <v>7000</v>
      </c>
    </row>
    <row r="14" spans="1:31" ht="19.5" customHeight="1">
      <c r="A14" s="5">
        <v>10</v>
      </c>
      <c r="B14" s="760" t="s">
        <v>123</v>
      </c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760"/>
      <c r="R14" s="760"/>
      <c r="S14" s="760"/>
      <c r="T14" s="760"/>
      <c r="U14" s="760"/>
      <c r="V14" s="760"/>
      <c r="W14" s="760"/>
      <c r="X14" s="760"/>
      <c r="Y14" s="760"/>
      <c r="Z14" s="760"/>
      <c r="AA14" s="760"/>
      <c r="AB14" s="6">
        <v>1300</v>
      </c>
      <c r="AC14" s="6">
        <v>1300</v>
      </c>
      <c r="AD14" s="6">
        <v>1000</v>
      </c>
      <c r="AE14" s="6">
        <v>1000</v>
      </c>
    </row>
    <row r="15" spans="1:31" ht="19.5" customHeight="1">
      <c r="A15" s="5">
        <v>11</v>
      </c>
      <c r="B15" s="760" t="s">
        <v>124</v>
      </c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6">
        <v>1500</v>
      </c>
      <c r="AC15" s="6">
        <v>1500</v>
      </c>
      <c r="AD15" s="6">
        <v>1500</v>
      </c>
      <c r="AE15" s="6">
        <v>1500</v>
      </c>
    </row>
    <row r="16" spans="1:31" ht="19.5" customHeight="1">
      <c r="A16" s="5">
        <v>12</v>
      </c>
      <c r="B16" s="762" t="s">
        <v>125</v>
      </c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6">
        <v>3000</v>
      </c>
      <c r="AC16" s="6">
        <v>3000</v>
      </c>
      <c r="AD16" s="6">
        <v>1800</v>
      </c>
      <c r="AE16" s="6">
        <v>1800</v>
      </c>
    </row>
    <row r="17" spans="1:31" ht="19.5" customHeight="1">
      <c r="A17" s="5">
        <v>13</v>
      </c>
      <c r="B17" s="763" t="s">
        <v>244</v>
      </c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4"/>
      <c r="AB17" s="6">
        <v>8000</v>
      </c>
      <c r="AC17" s="6">
        <v>8000</v>
      </c>
      <c r="AD17" s="6">
        <v>8000</v>
      </c>
      <c r="AE17" s="6">
        <v>8000</v>
      </c>
    </row>
    <row r="18" spans="1:31" ht="19.5" customHeight="1">
      <c r="A18" s="5">
        <v>14</v>
      </c>
      <c r="B18" s="760" t="s">
        <v>127</v>
      </c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0"/>
      <c r="T18" s="760"/>
      <c r="U18" s="760"/>
      <c r="V18" s="760"/>
      <c r="W18" s="760"/>
      <c r="X18" s="760"/>
      <c r="Y18" s="760"/>
      <c r="Z18" s="760"/>
      <c r="AA18" s="760"/>
      <c r="AB18" s="6">
        <v>13500</v>
      </c>
      <c r="AC18" s="6">
        <v>13500</v>
      </c>
      <c r="AD18" s="6">
        <v>12860</v>
      </c>
      <c r="AE18" s="6">
        <v>12860</v>
      </c>
    </row>
    <row r="19" spans="1:31" ht="19.5" customHeight="1">
      <c r="A19" s="5">
        <v>15</v>
      </c>
      <c r="B19" s="761" t="s">
        <v>359</v>
      </c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258">
        <f>SUM(AB13:AB18)</f>
        <v>35300</v>
      </c>
      <c r="AC19" s="258">
        <f>SUM(AC13:AC18)</f>
        <v>35300</v>
      </c>
      <c r="AD19" s="258">
        <f>SUM(AD13:AD18)</f>
        <v>32160</v>
      </c>
      <c r="AE19" s="258">
        <f>SUM(AE13:AE18)</f>
        <v>32160</v>
      </c>
    </row>
    <row r="20" spans="1:31" ht="19.5" customHeight="1">
      <c r="A20" s="5">
        <v>16</v>
      </c>
      <c r="B20" s="760" t="s">
        <v>128</v>
      </c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6">
        <v>1500</v>
      </c>
      <c r="AC20" s="6">
        <v>1500</v>
      </c>
      <c r="AD20" s="6">
        <v>1300</v>
      </c>
      <c r="AE20" s="6">
        <v>1300</v>
      </c>
    </row>
    <row r="21" spans="1:31" ht="19.5" customHeight="1">
      <c r="A21" s="5">
        <v>17</v>
      </c>
      <c r="B21" s="760" t="s">
        <v>129</v>
      </c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6">
        <v>1000</v>
      </c>
      <c r="AC21" s="6">
        <v>1000</v>
      </c>
      <c r="AD21" s="6">
        <v>600</v>
      </c>
      <c r="AE21" s="6">
        <v>600</v>
      </c>
    </row>
    <row r="22" spans="1:31" ht="19.5" customHeight="1">
      <c r="A22" s="5">
        <v>18</v>
      </c>
      <c r="B22" s="761" t="s">
        <v>362</v>
      </c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258">
        <f>AB20+AB21</f>
        <v>2500</v>
      </c>
      <c r="AC22" s="258">
        <f>AC20+AC21</f>
        <v>2500</v>
      </c>
      <c r="AD22" s="258">
        <f>AD20+AD21</f>
        <v>1900</v>
      </c>
      <c r="AE22" s="258">
        <f>AE20+AE21</f>
        <v>1900</v>
      </c>
    </row>
    <row r="23" spans="1:31" ht="19.5" customHeight="1">
      <c r="A23" s="5">
        <v>19</v>
      </c>
      <c r="B23" s="760" t="s">
        <v>130</v>
      </c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0"/>
      <c r="T23" s="760"/>
      <c r="U23" s="760"/>
      <c r="V23" s="760"/>
      <c r="W23" s="760"/>
      <c r="X23" s="760"/>
      <c r="Y23" s="760"/>
      <c r="Z23" s="760"/>
      <c r="AA23" s="760"/>
      <c r="AB23" s="6">
        <v>13500</v>
      </c>
      <c r="AC23" s="6">
        <v>13500</v>
      </c>
      <c r="AD23" s="6">
        <v>13500</v>
      </c>
      <c r="AE23" s="6">
        <v>13500</v>
      </c>
    </row>
    <row r="24" spans="1:31" ht="19.5" customHeight="1">
      <c r="A24" s="5">
        <v>20</v>
      </c>
      <c r="B24" s="760" t="s">
        <v>131</v>
      </c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0"/>
      <c r="T24" s="760"/>
      <c r="U24" s="760"/>
      <c r="V24" s="760"/>
      <c r="W24" s="760"/>
      <c r="X24" s="760"/>
      <c r="Y24" s="760"/>
      <c r="Z24" s="760"/>
      <c r="AA24" s="760"/>
      <c r="AB24" s="6">
        <v>1000</v>
      </c>
      <c r="AC24" s="6">
        <v>1000</v>
      </c>
      <c r="AD24" s="6">
        <v>800</v>
      </c>
      <c r="AE24" s="6">
        <v>800</v>
      </c>
    </row>
    <row r="25" spans="1:31" ht="19.5" customHeight="1">
      <c r="A25" s="5">
        <v>21</v>
      </c>
      <c r="B25" s="760" t="s">
        <v>133</v>
      </c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760"/>
      <c r="AB25" s="6">
        <v>2500</v>
      </c>
      <c r="AC25" s="6">
        <v>4000</v>
      </c>
      <c r="AD25" s="6">
        <v>2500</v>
      </c>
      <c r="AE25" s="6">
        <v>2500</v>
      </c>
    </row>
    <row r="26" spans="1:31" ht="19.5" customHeight="1">
      <c r="A26" s="5">
        <v>22</v>
      </c>
      <c r="B26" s="761" t="s">
        <v>439</v>
      </c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258">
        <f>AB23+AB24+AB25</f>
        <v>17000</v>
      </c>
      <c r="AC26" s="258">
        <f>AC23+AC24+AC25</f>
        <v>18500</v>
      </c>
      <c r="AD26" s="258">
        <f>AD23+AD24+AD25</f>
        <v>16800</v>
      </c>
      <c r="AE26" s="258">
        <f>AE23+AE24+AE25</f>
        <v>16800</v>
      </c>
    </row>
    <row r="27" spans="1:31" ht="19.5" customHeight="1">
      <c r="A27" s="5">
        <v>23</v>
      </c>
      <c r="B27" s="761" t="s">
        <v>440</v>
      </c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342">
        <f>AB9+AB12+AB19+AB22+AB26</f>
        <v>69137</v>
      </c>
      <c r="AC27" s="342">
        <f>AC9+AC12+AC19+AC22+AC26</f>
        <v>72437</v>
      </c>
      <c r="AD27" s="342">
        <f>AD9+AD12+AD19+AD22+AD26</f>
        <v>68160</v>
      </c>
      <c r="AE27" s="342">
        <f>AE9+AE12+AE19+AE22+AE26</f>
        <v>68160</v>
      </c>
    </row>
    <row r="28" spans="1:31" ht="24.75" customHeight="1">
      <c r="A28" s="5">
        <v>24</v>
      </c>
      <c r="B28" s="759" t="s">
        <v>441</v>
      </c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419">
        <f>AB5+AB6+AB27</f>
        <v>373196</v>
      </c>
      <c r="AC28" s="419">
        <f>AC5+AC6+AC27</f>
        <v>376496</v>
      </c>
      <c r="AD28" s="419">
        <f>AD5+AD6+AD27</f>
        <v>380549</v>
      </c>
      <c r="AE28" s="419">
        <f>AE5+AE6+AE27</f>
        <v>380549</v>
      </c>
    </row>
    <row r="29" spans="1:30" ht="12.75">
      <c r="A29" s="2"/>
      <c r="B29" s="197"/>
      <c r="C29" s="19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D29" s="91"/>
    </row>
    <row r="30" spans="1:27" ht="12.75">
      <c r="A30" s="2"/>
      <c r="B30" s="197"/>
      <c r="C30" s="19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2"/>
      <c r="B31" s="197"/>
      <c r="C31" s="19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" ht="12.75">
      <c r="A32" s="2"/>
      <c r="B32" s="2"/>
      <c r="C32" s="2"/>
    </row>
    <row r="33" spans="1:4" ht="12.75">
      <c r="A33" s="2"/>
      <c r="B33" s="2"/>
      <c r="C33" s="2"/>
      <c r="D33" s="2"/>
    </row>
  </sheetData>
  <sheetProtection/>
  <mergeCells count="30">
    <mergeCell ref="B1:AD1"/>
    <mergeCell ref="B2:AD2"/>
    <mergeCell ref="B3:AD3"/>
    <mergeCell ref="B4:AA4"/>
    <mergeCell ref="AB4:AD4"/>
    <mergeCell ref="AN7:AQ7"/>
    <mergeCell ref="B8:AA8"/>
    <mergeCell ref="B9:AA9"/>
    <mergeCell ref="B5:AA5"/>
    <mergeCell ref="B6:AA6"/>
    <mergeCell ref="B7:AA7"/>
    <mergeCell ref="B13:AA13"/>
    <mergeCell ref="B14:AA14"/>
    <mergeCell ref="B15:AA15"/>
    <mergeCell ref="B10:AA10"/>
    <mergeCell ref="B11:AA11"/>
    <mergeCell ref="B12:AA12"/>
    <mergeCell ref="B19:AA19"/>
    <mergeCell ref="B21:AA21"/>
    <mergeCell ref="B20:AA20"/>
    <mergeCell ref="B16:AA16"/>
    <mergeCell ref="B17:AA17"/>
    <mergeCell ref="B18:AA18"/>
    <mergeCell ref="B22:AA22"/>
    <mergeCell ref="B28:AA28"/>
    <mergeCell ref="B25:AA25"/>
    <mergeCell ref="B26:AA26"/>
    <mergeCell ref="B27:AA27"/>
    <mergeCell ref="B24:AA24"/>
    <mergeCell ref="B23:AA2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C1">
      <selection activeCell="F58" sqref="F58"/>
    </sheetView>
  </sheetViews>
  <sheetFormatPr defaultColWidth="9.00390625" defaultRowHeight="12.75"/>
  <sheetData>
    <row r="26" spans="1:3" ht="12.75">
      <c r="A26" s="196"/>
      <c r="B26" s="196"/>
      <c r="C26" s="196"/>
    </row>
    <row r="27" spans="1:3" ht="12.75">
      <c r="A27" s="196"/>
      <c r="B27" s="196"/>
      <c r="C27" s="196"/>
    </row>
    <row r="28" spans="1:3" ht="12.75">
      <c r="A28" s="196"/>
      <c r="B28" s="196"/>
      <c r="C28" s="196"/>
    </row>
    <row r="29" spans="1:3" ht="12.75">
      <c r="A29" s="196"/>
      <c r="B29" s="196"/>
      <c r="C29" s="196"/>
    </row>
    <row r="30" spans="1:3" ht="12.75">
      <c r="A30" s="196"/>
      <c r="B30" s="196"/>
      <c r="C30" s="196"/>
    </row>
    <row r="31" spans="1:3" ht="12.75">
      <c r="A31" s="196"/>
      <c r="B31" s="196"/>
      <c r="C31" s="196"/>
    </row>
    <row r="32" spans="1:3" ht="12.75">
      <c r="A32" s="196"/>
      <c r="B32" s="196"/>
      <c r="C32" s="196"/>
    </row>
    <row r="33" spans="1:4" ht="12.75">
      <c r="A33" s="196"/>
      <c r="B33" s="196"/>
      <c r="C33" s="196"/>
      <c r="D33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3">
      <selection activeCell="F58" sqref="F58"/>
    </sheetView>
  </sheetViews>
  <sheetFormatPr defaultColWidth="9.00390625" defaultRowHeight="12.75"/>
  <sheetData>
    <row r="26" spans="1:3" ht="12.75">
      <c r="A26" s="196"/>
      <c r="B26" s="196"/>
      <c r="C26" s="196"/>
    </row>
    <row r="27" spans="1:3" ht="12.75">
      <c r="A27" s="196"/>
      <c r="B27" s="196"/>
      <c r="C27" s="196"/>
    </row>
    <row r="28" spans="1:3" ht="12.75">
      <c r="A28" s="196"/>
      <c r="B28" s="196"/>
      <c r="C28" s="196"/>
    </row>
    <row r="29" spans="1:3" ht="12.75">
      <c r="A29" s="196"/>
      <c r="B29" s="196"/>
      <c r="C29" s="196"/>
    </row>
    <row r="30" spans="1:3" ht="12.75">
      <c r="A30" s="196"/>
      <c r="B30" s="196"/>
      <c r="C30" s="196"/>
    </row>
    <row r="31" spans="1:3" ht="12.75">
      <c r="A31" s="196"/>
      <c r="B31" s="196"/>
      <c r="C31" s="196"/>
    </row>
    <row r="32" spans="1:3" ht="12.75">
      <c r="A32" s="196"/>
      <c r="B32" s="196"/>
      <c r="C32" s="196"/>
    </row>
    <row r="33" spans="1:4" ht="12.75">
      <c r="A33" s="196"/>
      <c r="B33" s="196"/>
      <c r="C33" s="196"/>
      <c r="D33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58" sqref="F5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40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26.25390625" style="8" customWidth="1"/>
    <col min="2" max="2" width="11.875" style="8" customWidth="1"/>
    <col min="3" max="3" width="14.00390625" style="8" customWidth="1"/>
    <col min="4" max="4" width="11.375" style="8" customWidth="1"/>
    <col min="5" max="5" width="11.125" style="8" hidden="1" customWidth="1"/>
    <col min="6" max="6" width="14.625" style="8" customWidth="1"/>
    <col min="7" max="7" width="11.875" style="8" customWidth="1"/>
    <col min="8" max="8" width="14.00390625" style="8" customWidth="1"/>
    <col min="9" max="9" width="15.75390625" style="8" customWidth="1"/>
    <col min="10" max="10" width="14.625" style="8" customWidth="1"/>
    <col min="11" max="16384" width="9.125" style="8" customWidth="1"/>
  </cols>
  <sheetData>
    <row r="1" spans="1:11" ht="12.75" customHeight="1">
      <c r="A1" s="659"/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2" ht="13.5" customHeight="1">
      <c r="A2" s="661" t="s">
        <v>319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12" s="50" customFormat="1" ht="14.25" customHeight="1" thickBot="1">
      <c r="A3" s="651" t="s">
        <v>338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56"/>
    </row>
    <row r="4" spans="1:12" ht="38.25" customHeight="1">
      <c r="A4" s="451" t="s">
        <v>220</v>
      </c>
      <c r="B4" s="652" t="s">
        <v>221</v>
      </c>
      <c r="C4" s="652"/>
      <c r="D4" s="652" t="s">
        <v>222</v>
      </c>
      <c r="E4" s="653"/>
      <c r="F4" s="653"/>
      <c r="G4" s="652" t="s">
        <v>223</v>
      </c>
      <c r="H4" s="652"/>
      <c r="I4" s="652" t="s">
        <v>217</v>
      </c>
      <c r="J4" s="663"/>
      <c r="K4" s="23"/>
      <c r="L4" s="23"/>
    </row>
    <row r="5" spans="1:12" ht="43.5" customHeight="1">
      <c r="A5" s="452"/>
      <c r="B5" s="60" t="s">
        <v>331</v>
      </c>
      <c r="C5" s="60" t="s">
        <v>332</v>
      </c>
      <c r="D5" s="60" t="s">
        <v>331</v>
      </c>
      <c r="E5" s="60" t="s">
        <v>224</v>
      </c>
      <c r="F5" s="60" t="s">
        <v>332</v>
      </c>
      <c r="G5" s="60" t="s">
        <v>331</v>
      </c>
      <c r="H5" s="60" t="s">
        <v>332</v>
      </c>
      <c r="I5" s="60" t="s">
        <v>331</v>
      </c>
      <c r="J5" s="453" t="s">
        <v>332</v>
      </c>
      <c r="K5" s="23"/>
      <c r="L5" s="23"/>
    </row>
    <row r="6" spans="1:12" ht="12.75" customHeight="1">
      <c r="A6" s="454" t="s">
        <v>225</v>
      </c>
      <c r="B6" s="61">
        <v>41947</v>
      </c>
      <c r="C6" s="61">
        <v>41947</v>
      </c>
      <c r="D6" s="57">
        <v>160191</v>
      </c>
      <c r="E6" s="57"/>
      <c r="F6" s="57">
        <v>160191</v>
      </c>
      <c r="G6" s="61"/>
      <c r="H6" s="61"/>
      <c r="I6" s="61"/>
      <c r="J6" s="455"/>
      <c r="K6" s="23"/>
      <c r="L6" s="23"/>
    </row>
    <row r="7" spans="1:12" ht="13.5" customHeight="1">
      <c r="A7" s="454" t="s">
        <v>226</v>
      </c>
      <c r="B7" s="61">
        <v>7550</v>
      </c>
      <c r="C7" s="61">
        <v>7550</v>
      </c>
      <c r="D7" s="58">
        <v>49357</v>
      </c>
      <c r="E7" s="58"/>
      <c r="F7" s="58">
        <v>49357</v>
      </c>
      <c r="G7" s="61"/>
      <c r="H7" s="61"/>
      <c r="I7" s="61"/>
      <c r="J7" s="455"/>
      <c r="K7" s="23"/>
      <c r="L7" s="23"/>
    </row>
    <row r="8" spans="1:12" ht="15" customHeight="1">
      <c r="A8" s="454" t="s">
        <v>227</v>
      </c>
      <c r="B8" s="61">
        <v>12100</v>
      </c>
      <c r="C8" s="61">
        <v>12100</v>
      </c>
      <c r="D8" s="58">
        <v>22218</v>
      </c>
      <c r="E8" s="58"/>
      <c r="F8" s="58">
        <v>22218</v>
      </c>
      <c r="G8" s="61"/>
      <c r="H8" s="61"/>
      <c r="I8" s="61"/>
      <c r="J8" s="455"/>
      <c r="K8" s="23"/>
      <c r="L8" s="23"/>
    </row>
    <row r="9" spans="1:12" ht="15" customHeight="1">
      <c r="A9" s="454" t="s">
        <v>228</v>
      </c>
      <c r="B9" s="61">
        <v>3290</v>
      </c>
      <c r="C9" s="61">
        <v>3290</v>
      </c>
      <c r="D9" s="57">
        <v>24917</v>
      </c>
      <c r="E9" s="57"/>
      <c r="F9" s="57">
        <v>24917</v>
      </c>
      <c r="G9" s="61"/>
      <c r="H9" s="61"/>
      <c r="I9" s="61">
        <v>1200</v>
      </c>
      <c r="J9" s="455">
        <v>1200</v>
      </c>
      <c r="K9" s="23"/>
      <c r="L9" s="23"/>
    </row>
    <row r="10" spans="1:12" ht="14.25" customHeight="1">
      <c r="A10" s="454" t="s">
        <v>229</v>
      </c>
      <c r="B10" s="61">
        <v>93645</v>
      </c>
      <c r="C10" s="61">
        <v>93645</v>
      </c>
      <c r="D10" s="58">
        <v>115583</v>
      </c>
      <c r="E10" s="58"/>
      <c r="F10" s="58">
        <v>115583</v>
      </c>
      <c r="G10" s="61"/>
      <c r="H10" s="61"/>
      <c r="I10" s="61"/>
      <c r="J10" s="455"/>
      <c r="K10" s="23"/>
      <c r="L10" s="23"/>
    </row>
    <row r="11" spans="1:12" ht="14.25" customHeight="1">
      <c r="A11" s="454" t="s">
        <v>281</v>
      </c>
      <c r="B11" s="61">
        <v>1500</v>
      </c>
      <c r="C11" s="61">
        <v>1500</v>
      </c>
      <c r="D11" s="58">
        <v>17467</v>
      </c>
      <c r="E11" s="58"/>
      <c r="F11" s="58">
        <v>17467</v>
      </c>
      <c r="G11" s="61"/>
      <c r="H11" s="61"/>
      <c r="I11" s="61"/>
      <c r="J11" s="455"/>
      <c r="K11" s="23"/>
      <c r="L11" s="23"/>
    </row>
    <row r="12" spans="1:12" ht="15" customHeight="1" thickBot="1">
      <c r="A12" s="457" t="s">
        <v>208</v>
      </c>
      <c r="B12" s="458">
        <f>SUM(B6:B11)</f>
        <v>160032</v>
      </c>
      <c r="C12" s="458">
        <f>SUM(C6:C11)</f>
        <v>160032</v>
      </c>
      <c r="D12" s="458">
        <f>SUM(D6:D11)</f>
        <v>389733</v>
      </c>
      <c r="E12" s="458">
        <f aca="true" t="shared" si="0" ref="E12:J12">SUM(E6:E11)</f>
        <v>0</v>
      </c>
      <c r="F12" s="458">
        <f>SUM(F6:F11)</f>
        <v>389733</v>
      </c>
      <c r="G12" s="458">
        <f t="shared" si="0"/>
        <v>0</v>
      </c>
      <c r="H12" s="458">
        <f t="shared" si="0"/>
        <v>0</v>
      </c>
      <c r="I12" s="458">
        <f>SUM(I6:I11)</f>
        <v>1200</v>
      </c>
      <c r="J12" s="459">
        <f t="shared" si="0"/>
        <v>1200</v>
      </c>
      <c r="K12" s="23"/>
      <c r="L12" s="23"/>
    </row>
    <row r="13" spans="1:12" ht="33" customHeight="1" thickBot="1">
      <c r="A13" s="463" t="s">
        <v>230</v>
      </c>
      <c r="B13" s="464">
        <v>3800</v>
      </c>
      <c r="C13" s="464">
        <v>3800</v>
      </c>
      <c r="D13" s="464">
        <v>376513</v>
      </c>
      <c r="E13" s="464"/>
      <c r="F13" s="464">
        <v>376513</v>
      </c>
      <c r="G13" s="464"/>
      <c r="H13" s="464"/>
      <c r="I13" s="464"/>
      <c r="J13" s="465"/>
      <c r="K13" s="23"/>
      <c r="L13" s="23"/>
    </row>
    <row r="14" spans="1:12" ht="15" thickBot="1">
      <c r="A14" s="460" t="s">
        <v>231</v>
      </c>
      <c r="B14" s="461">
        <f>B13+B12</f>
        <v>163832</v>
      </c>
      <c r="C14" s="461">
        <f>C13+C12</f>
        <v>163832</v>
      </c>
      <c r="D14" s="461">
        <f>D13+D12</f>
        <v>766246</v>
      </c>
      <c r="E14" s="461">
        <f aca="true" t="shared" si="1" ref="E14:J14">E13+E12</f>
        <v>0</v>
      </c>
      <c r="F14" s="461">
        <f>F13+F12</f>
        <v>766246</v>
      </c>
      <c r="G14" s="461">
        <f t="shared" si="1"/>
        <v>0</v>
      </c>
      <c r="H14" s="461">
        <f t="shared" si="1"/>
        <v>0</v>
      </c>
      <c r="I14" s="461">
        <f>I13+I12</f>
        <v>1200</v>
      </c>
      <c r="J14" s="462">
        <f t="shared" si="1"/>
        <v>1200</v>
      </c>
      <c r="K14" s="23"/>
      <c r="L14" s="23"/>
    </row>
    <row r="15" spans="1:12" s="10" customFormat="1" ht="15" thickBot="1">
      <c r="A15" s="456"/>
      <c r="B15" s="64"/>
      <c r="C15" s="64"/>
      <c r="D15" s="64"/>
      <c r="E15" s="64"/>
      <c r="F15" s="64"/>
      <c r="G15" s="64"/>
      <c r="H15" s="64"/>
      <c r="I15" s="64"/>
      <c r="J15" s="64"/>
      <c r="K15" s="59"/>
      <c r="L15" s="59"/>
    </row>
    <row r="16" spans="1:12" ht="46.5" customHeight="1">
      <c r="A16" s="451" t="s">
        <v>220</v>
      </c>
      <c r="B16" s="652" t="s">
        <v>218</v>
      </c>
      <c r="C16" s="653"/>
      <c r="D16" s="652" t="s">
        <v>232</v>
      </c>
      <c r="E16" s="652"/>
      <c r="F16" s="652"/>
      <c r="G16" s="652" t="s">
        <v>233</v>
      </c>
      <c r="H16" s="654"/>
      <c r="I16" s="652" t="s">
        <v>234</v>
      </c>
      <c r="J16" s="655"/>
      <c r="K16" s="23"/>
      <c r="L16" s="23"/>
    </row>
    <row r="17" spans="1:12" ht="45.75" customHeight="1">
      <c r="A17" s="452"/>
      <c r="B17" s="60" t="s">
        <v>331</v>
      </c>
      <c r="C17" s="60" t="s">
        <v>332</v>
      </c>
      <c r="D17" s="60" t="s">
        <v>331</v>
      </c>
      <c r="E17" s="60" t="s">
        <v>224</v>
      </c>
      <c r="F17" s="60" t="s">
        <v>332</v>
      </c>
      <c r="G17" s="60" t="s">
        <v>331</v>
      </c>
      <c r="H17" s="60" t="s">
        <v>332</v>
      </c>
      <c r="I17" s="60" t="s">
        <v>331</v>
      </c>
      <c r="J17" s="453" t="s">
        <v>332</v>
      </c>
      <c r="K17" s="23"/>
      <c r="L17" s="23"/>
    </row>
    <row r="18" spans="1:12" ht="13.5" customHeight="1">
      <c r="A18" s="454" t="s">
        <v>225</v>
      </c>
      <c r="B18" s="61"/>
      <c r="C18" s="61"/>
      <c r="D18" s="61"/>
      <c r="E18" s="61"/>
      <c r="F18" s="61"/>
      <c r="G18" s="61"/>
      <c r="H18" s="61"/>
      <c r="I18" s="61"/>
      <c r="J18" s="455"/>
      <c r="K18" s="23"/>
      <c r="L18" s="23"/>
    </row>
    <row r="19" spans="1:12" ht="12" customHeight="1">
      <c r="A19" s="454" t="s">
        <v>226</v>
      </c>
      <c r="B19" s="61"/>
      <c r="C19" s="61"/>
      <c r="D19" s="62"/>
      <c r="E19" s="62"/>
      <c r="F19" s="62"/>
      <c r="G19" s="61"/>
      <c r="H19" s="61"/>
      <c r="I19" s="61"/>
      <c r="J19" s="455"/>
      <c r="K19" s="23"/>
      <c r="L19" s="23"/>
    </row>
    <row r="20" spans="1:12" ht="15">
      <c r="A20" s="454" t="s">
        <v>227</v>
      </c>
      <c r="B20" s="61"/>
      <c r="C20" s="61"/>
      <c r="D20" s="62"/>
      <c r="E20" s="62"/>
      <c r="F20" s="62"/>
      <c r="G20" s="61"/>
      <c r="H20" s="61"/>
      <c r="I20" s="61">
        <v>1699</v>
      </c>
      <c r="J20" s="455">
        <v>1699</v>
      </c>
      <c r="K20" s="23"/>
      <c r="L20" s="23"/>
    </row>
    <row r="21" spans="1:12" ht="15">
      <c r="A21" s="454" t="s">
        <v>228</v>
      </c>
      <c r="B21" s="61"/>
      <c r="C21" s="61"/>
      <c r="D21" s="62"/>
      <c r="E21" s="62"/>
      <c r="F21" s="62"/>
      <c r="G21" s="61"/>
      <c r="H21" s="61"/>
      <c r="I21" s="61">
        <v>560</v>
      </c>
      <c r="J21" s="455">
        <v>560</v>
      </c>
      <c r="K21" s="23"/>
      <c r="L21" s="23"/>
    </row>
    <row r="22" spans="1:12" ht="15">
      <c r="A22" s="454" t="s">
        <v>229</v>
      </c>
      <c r="B22" s="61"/>
      <c r="C22" s="61"/>
      <c r="D22" s="62"/>
      <c r="E22" s="62"/>
      <c r="F22" s="62"/>
      <c r="G22" s="61"/>
      <c r="H22" s="61"/>
      <c r="I22" s="61"/>
      <c r="J22" s="455"/>
      <c r="K22" s="23"/>
      <c r="L22" s="23"/>
    </row>
    <row r="23" spans="1:12" ht="15">
      <c r="A23" s="454" t="s">
        <v>281</v>
      </c>
      <c r="B23" s="61"/>
      <c r="C23" s="61"/>
      <c r="D23" s="62"/>
      <c r="E23" s="62"/>
      <c r="F23" s="62"/>
      <c r="G23" s="61"/>
      <c r="H23" s="61"/>
      <c r="I23" s="61"/>
      <c r="J23" s="455"/>
      <c r="K23" s="23"/>
      <c r="L23" s="23"/>
    </row>
    <row r="24" spans="1:12" ht="12" customHeight="1" thickBot="1">
      <c r="A24" s="457" t="s">
        <v>208</v>
      </c>
      <c r="B24" s="71">
        <f>SUM(B18:B23)</f>
        <v>0</v>
      </c>
      <c r="C24" s="71">
        <f aca="true" t="shared" si="2" ref="C24:H24">SUM(C18:C23)</f>
        <v>0</v>
      </c>
      <c r="D24" s="71">
        <f t="shared" si="2"/>
        <v>0</v>
      </c>
      <c r="E24" s="71">
        <f t="shared" si="2"/>
        <v>0</v>
      </c>
      <c r="F24" s="71">
        <f t="shared" si="2"/>
        <v>0</v>
      </c>
      <c r="G24" s="71">
        <f t="shared" si="2"/>
        <v>0</v>
      </c>
      <c r="H24" s="71">
        <f t="shared" si="2"/>
        <v>0</v>
      </c>
      <c r="I24" s="71">
        <v>12859</v>
      </c>
      <c r="J24" s="466">
        <v>12859</v>
      </c>
      <c r="K24" s="23"/>
      <c r="L24" s="23"/>
    </row>
    <row r="25" spans="1:12" ht="29.25" thickBot="1">
      <c r="A25" s="463" t="s">
        <v>4</v>
      </c>
      <c r="B25" s="464"/>
      <c r="C25" s="464"/>
      <c r="D25" s="464"/>
      <c r="E25" s="464"/>
      <c r="F25" s="464"/>
      <c r="G25" s="464"/>
      <c r="H25" s="464"/>
      <c r="I25" s="464">
        <v>236</v>
      </c>
      <c r="J25" s="465">
        <v>236</v>
      </c>
      <c r="K25" s="23"/>
      <c r="L25" s="23"/>
    </row>
    <row r="26" spans="1:12" ht="15" thickBot="1">
      <c r="A26" s="460" t="s">
        <v>231</v>
      </c>
      <c r="B26" s="461">
        <f>B24+B25</f>
        <v>0</v>
      </c>
      <c r="C26" s="461">
        <f aca="true" t="shared" si="3" ref="C26:H26">C24+C25</f>
        <v>0</v>
      </c>
      <c r="D26" s="461">
        <f t="shared" si="3"/>
        <v>0</v>
      </c>
      <c r="E26" s="461">
        <f t="shared" si="3"/>
        <v>0</v>
      </c>
      <c r="F26" s="461">
        <f t="shared" si="3"/>
        <v>0</v>
      </c>
      <c r="G26" s="461">
        <f t="shared" si="3"/>
        <v>0</v>
      </c>
      <c r="H26" s="461">
        <f t="shared" si="3"/>
        <v>0</v>
      </c>
      <c r="I26" s="461">
        <f>I24+I25</f>
        <v>13095</v>
      </c>
      <c r="J26" s="462">
        <f>J24+J25</f>
        <v>13095</v>
      </c>
      <c r="K26" s="23"/>
      <c r="L26" s="23"/>
    </row>
    <row r="27" spans="1:12" ht="14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23"/>
      <c r="L27" s="23"/>
    </row>
    <row r="28" spans="1:12" ht="15" thickBo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23"/>
      <c r="L28" s="23"/>
    </row>
    <row r="29" spans="1:12" ht="26.25" customHeight="1">
      <c r="A29" s="451" t="s">
        <v>220</v>
      </c>
      <c r="B29" s="652" t="s">
        <v>235</v>
      </c>
      <c r="C29" s="656"/>
      <c r="D29" s="657"/>
      <c r="E29" s="658"/>
      <c r="F29" s="658"/>
      <c r="G29" s="657"/>
      <c r="H29" s="658"/>
      <c r="I29" s="65"/>
      <c r="J29" s="23"/>
      <c r="K29" s="23"/>
      <c r="L29" s="23"/>
    </row>
    <row r="30" spans="1:12" ht="44.25" customHeight="1">
      <c r="A30" s="452"/>
      <c r="B30" s="60" t="s">
        <v>331</v>
      </c>
      <c r="C30" s="453" t="s">
        <v>332</v>
      </c>
      <c r="D30" s="66"/>
      <c r="E30" s="66"/>
      <c r="F30" s="66"/>
      <c r="G30" s="66"/>
      <c r="H30" s="66"/>
      <c r="I30" s="67"/>
      <c r="J30" s="67"/>
      <c r="K30" s="23"/>
      <c r="L30" s="23"/>
    </row>
    <row r="31" spans="1:12" ht="15">
      <c r="A31" s="454" t="s">
        <v>225</v>
      </c>
      <c r="B31" s="61">
        <f aca="true" t="shared" si="4" ref="B31:B36">B6+D6+G6+I6+B18+D18+G18+I18</f>
        <v>202138</v>
      </c>
      <c r="C31" s="455">
        <f aca="true" t="shared" si="5" ref="C31:C36">C6+F6+H6+J6+C18+F18+H18+J18</f>
        <v>202138</v>
      </c>
      <c r="D31" s="68"/>
      <c r="E31" s="68"/>
      <c r="F31" s="68"/>
      <c r="G31" s="68"/>
      <c r="H31" s="68"/>
      <c r="I31" s="68"/>
      <c r="J31" s="23"/>
      <c r="K31" s="23"/>
      <c r="L31" s="23"/>
    </row>
    <row r="32" spans="1:12" ht="15.75" customHeight="1">
      <c r="A32" s="454" t="s">
        <v>226</v>
      </c>
      <c r="B32" s="61">
        <f t="shared" si="4"/>
        <v>56907</v>
      </c>
      <c r="C32" s="455">
        <f t="shared" si="5"/>
        <v>56907</v>
      </c>
      <c r="D32" s="68"/>
      <c r="E32" s="69"/>
      <c r="F32" s="68"/>
      <c r="G32" s="68"/>
      <c r="H32" s="68"/>
      <c r="I32" s="68"/>
      <c r="J32" s="23"/>
      <c r="K32" s="23"/>
      <c r="L32" s="23"/>
    </row>
    <row r="33" spans="1:12" ht="15">
      <c r="A33" s="454" t="s">
        <v>227</v>
      </c>
      <c r="B33" s="61">
        <f t="shared" si="4"/>
        <v>36017</v>
      </c>
      <c r="C33" s="455">
        <f t="shared" si="5"/>
        <v>36017</v>
      </c>
      <c r="D33" s="68"/>
      <c r="E33" s="69"/>
      <c r="F33" s="69"/>
      <c r="G33" s="68"/>
      <c r="H33" s="68"/>
      <c r="I33" s="68"/>
      <c r="J33" s="23"/>
      <c r="K33" s="23"/>
      <c r="L33" s="23"/>
    </row>
    <row r="34" spans="1:12" ht="15">
      <c r="A34" s="454" t="s">
        <v>228</v>
      </c>
      <c r="B34" s="61">
        <f t="shared" si="4"/>
        <v>29967</v>
      </c>
      <c r="C34" s="455">
        <f t="shared" si="5"/>
        <v>29967</v>
      </c>
      <c r="D34" s="68"/>
      <c r="E34" s="70"/>
      <c r="F34" s="70"/>
      <c r="G34" s="68"/>
      <c r="H34" s="68"/>
      <c r="I34" s="68"/>
      <c r="J34" s="23"/>
      <c r="K34" s="23"/>
      <c r="L34" s="23"/>
    </row>
    <row r="35" spans="1:12" ht="15">
      <c r="A35" s="454" t="s">
        <v>229</v>
      </c>
      <c r="B35" s="61">
        <f t="shared" si="4"/>
        <v>209228</v>
      </c>
      <c r="C35" s="455">
        <f t="shared" si="5"/>
        <v>209228</v>
      </c>
      <c r="D35" s="68"/>
      <c r="E35" s="70"/>
      <c r="F35" s="70"/>
      <c r="G35" s="68"/>
      <c r="H35" s="68"/>
      <c r="I35" s="68"/>
      <c r="J35" s="23"/>
      <c r="K35" s="23"/>
      <c r="L35" s="23"/>
    </row>
    <row r="36" spans="1:12" ht="15">
      <c r="A36" s="454" t="s">
        <v>281</v>
      </c>
      <c r="B36" s="61">
        <f t="shared" si="4"/>
        <v>18967</v>
      </c>
      <c r="C36" s="455">
        <f t="shared" si="5"/>
        <v>18967</v>
      </c>
      <c r="D36" s="68"/>
      <c r="E36" s="70"/>
      <c r="F36" s="70"/>
      <c r="G36" s="68"/>
      <c r="H36" s="68"/>
      <c r="I36" s="68"/>
      <c r="J36" s="23"/>
      <c r="K36" s="23"/>
      <c r="L36" s="23"/>
    </row>
    <row r="37" spans="1:12" ht="15.75" thickBot="1">
      <c r="A37" s="457" t="s">
        <v>208</v>
      </c>
      <c r="B37" s="71">
        <f>SUM(B31:B36)</f>
        <v>553224</v>
      </c>
      <c r="C37" s="466">
        <f>SUM(C31:C36)</f>
        <v>553224</v>
      </c>
      <c r="D37" s="68"/>
      <c r="E37" s="68"/>
      <c r="F37" s="68"/>
      <c r="G37" s="68"/>
      <c r="H37" s="68"/>
      <c r="I37" s="68"/>
      <c r="J37" s="23"/>
      <c r="K37" s="23"/>
      <c r="L37" s="23"/>
    </row>
    <row r="38" spans="1:12" ht="29.25" thickBot="1">
      <c r="A38" s="463" t="s">
        <v>4</v>
      </c>
      <c r="B38" s="469">
        <f>B13+D13+G13+I13+B25+D25+G25+I25</f>
        <v>380549</v>
      </c>
      <c r="C38" s="470">
        <f>C13+F13+H13+J13+C25+F25+H25+J25</f>
        <v>380549</v>
      </c>
      <c r="D38" s="64"/>
      <c r="E38" s="64"/>
      <c r="F38" s="64"/>
      <c r="G38" s="64"/>
      <c r="H38" s="64"/>
      <c r="I38" s="64"/>
      <c r="J38" s="64"/>
      <c r="K38" s="23"/>
      <c r="L38" s="23"/>
    </row>
    <row r="39" spans="1:12" ht="15.75" thickBot="1">
      <c r="A39" s="460" t="s">
        <v>231</v>
      </c>
      <c r="B39" s="467">
        <f>B14+D14+G14+I14+B26+D26+G26+I26</f>
        <v>944373</v>
      </c>
      <c r="C39" s="468">
        <f>C14+F14+H14+J14+C26+F26+H26+J26</f>
        <v>944373</v>
      </c>
      <c r="D39" s="64"/>
      <c r="E39" s="64"/>
      <c r="F39" s="64"/>
      <c r="G39" s="64"/>
      <c r="H39" s="64"/>
      <c r="I39" s="64"/>
      <c r="J39" s="64"/>
      <c r="K39" s="23"/>
      <c r="L39" s="23"/>
    </row>
    <row r="40" spans="1:12" ht="15">
      <c r="A40" s="72"/>
      <c r="B40" s="651"/>
      <c r="C40" s="651"/>
      <c r="D40" s="651"/>
      <c r="E40" s="651"/>
      <c r="F40" s="651"/>
      <c r="G40" s="651"/>
      <c r="H40" s="651"/>
      <c r="I40" s="651"/>
      <c r="J40" s="651"/>
      <c r="K40" s="23"/>
      <c r="L40" s="23"/>
    </row>
  </sheetData>
  <sheetProtection/>
  <mergeCells count="15">
    <mergeCell ref="A1:K1"/>
    <mergeCell ref="A2:L2"/>
    <mergeCell ref="A3:K3"/>
    <mergeCell ref="B4:C4"/>
    <mergeCell ref="D4:F4"/>
    <mergeCell ref="G4:H4"/>
    <mergeCell ref="I4:J4"/>
    <mergeCell ref="B40:J40"/>
    <mergeCell ref="B16:C16"/>
    <mergeCell ref="D16:F16"/>
    <mergeCell ref="G16:H16"/>
    <mergeCell ref="I16:J16"/>
    <mergeCell ref="B29:C29"/>
    <mergeCell ref="D29:F29"/>
    <mergeCell ref="G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35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26.25390625" style="8" customWidth="1"/>
    <col min="2" max="2" width="11.875" style="8" customWidth="1"/>
    <col min="3" max="3" width="14.00390625" style="8" customWidth="1"/>
    <col min="4" max="4" width="11.375" style="8" customWidth="1"/>
    <col min="5" max="5" width="11.125" style="8" hidden="1" customWidth="1"/>
    <col min="6" max="6" width="14.00390625" style="8" customWidth="1"/>
    <col min="7" max="7" width="11.875" style="8" customWidth="1"/>
    <col min="8" max="8" width="14.375" style="8" customWidth="1"/>
    <col min="9" max="9" width="11.625" style="8" customWidth="1"/>
    <col min="10" max="10" width="14.875" style="8" customWidth="1"/>
    <col min="11" max="16384" width="9.125" style="8" customWidth="1"/>
  </cols>
  <sheetData>
    <row r="1" spans="1:12" ht="12.75" customHeight="1">
      <c r="A1" s="651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23"/>
    </row>
    <row r="2" spans="1:12" ht="13.5" customHeight="1">
      <c r="A2" s="661" t="s">
        <v>320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12" s="50" customFormat="1" ht="14.25" customHeight="1" thickBot="1">
      <c r="A3" s="651" t="s">
        <v>337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56"/>
    </row>
    <row r="4" spans="1:12" ht="53.25" customHeight="1">
      <c r="A4" s="451" t="s">
        <v>220</v>
      </c>
      <c r="B4" s="652" t="s">
        <v>236</v>
      </c>
      <c r="C4" s="652"/>
      <c r="D4" s="652" t="s">
        <v>237</v>
      </c>
      <c r="E4" s="653"/>
      <c r="F4" s="653"/>
      <c r="G4" s="652" t="s">
        <v>238</v>
      </c>
      <c r="H4" s="652"/>
      <c r="I4" s="652" t="s">
        <v>183</v>
      </c>
      <c r="J4" s="663"/>
      <c r="K4" s="23"/>
      <c r="L4" s="23"/>
    </row>
    <row r="5" spans="1:12" ht="43.5" customHeight="1">
      <c r="A5" s="452"/>
      <c r="B5" s="60" t="s">
        <v>331</v>
      </c>
      <c r="C5" s="60" t="s">
        <v>333</v>
      </c>
      <c r="D5" s="60" t="s">
        <v>331</v>
      </c>
      <c r="E5" s="60" t="s">
        <v>224</v>
      </c>
      <c r="F5" s="60" t="s">
        <v>333</v>
      </c>
      <c r="G5" s="60" t="s">
        <v>331</v>
      </c>
      <c r="H5" s="60" t="s">
        <v>333</v>
      </c>
      <c r="I5" s="60" t="s">
        <v>331</v>
      </c>
      <c r="J5" s="453" t="s">
        <v>333</v>
      </c>
      <c r="K5" s="23"/>
      <c r="L5" s="23"/>
    </row>
    <row r="6" spans="1:12" ht="12.75" customHeight="1">
      <c r="A6" s="454" t="s">
        <v>225</v>
      </c>
      <c r="B6" s="61">
        <v>60971</v>
      </c>
      <c r="C6" s="61">
        <v>60971</v>
      </c>
      <c r="D6" s="57">
        <v>17057</v>
      </c>
      <c r="E6" s="57"/>
      <c r="F6" s="57">
        <v>17057</v>
      </c>
      <c r="G6" s="61">
        <v>105676</v>
      </c>
      <c r="H6" s="61">
        <v>105676</v>
      </c>
      <c r="I6" s="61"/>
      <c r="J6" s="455"/>
      <c r="K6" s="23"/>
      <c r="L6" s="23"/>
    </row>
    <row r="7" spans="1:12" ht="13.5" customHeight="1">
      <c r="A7" s="454" t="s">
        <v>226</v>
      </c>
      <c r="B7" s="61">
        <v>18742</v>
      </c>
      <c r="C7" s="61">
        <v>18742</v>
      </c>
      <c r="D7" s="58">
        <v>5150</v>
      </c>
      <c r="E7" s="58"/>
      <c r="F7" s="58">
        <v>5150</v>
      </c>
      <c r="G7" s="61">
        <v>33015</v>
      </c>
      <c r="H7" s="61">
        <v>33015</v>
      </c>
      <c r="I7" s="61"/>
      <c r="J7" s="455"/>
      <c r="K7" s="23"/>
      <c r="L7" s="23"/>
    </row>
    <row r="8" spans="1:12" ht="15" customHeight="1">
      <c r="A8" s="454" t="s">
        <v>227</v>
      </c>
      <c r="B8" s="61">
        <v>19909</v>
      </c>
      <c r="C8" s="61">
        <v>19909</v>
      </c>
      <c r="D8" s="58">
        <v>5288</v>
      </c>
      <c r="E8" s="58"/>
      <c r="F8" s="58">
        <v>5288</v>
      </c>
      <c r="G8" s="61">
        <v>10820</v>
      </c>
      <c r="H8" s="61">
        <v>10820</v>
      </c>
      <c r="I8" s="61"/>
      <c r="J8" s="455"/>
      <c r="K8" s="23"/>
      <c r="L8" s="23"/>
    </row>
    <row r="9" spans="1:12" ht="15" customHeight="1">
      <c r="A9" s="454" t="s">
        <v>228</v>
      </c>
      <c r="B9" s="61">
        <v>17906</v>
      </c>
      <c r="C9" s="61">
        <v>17906</v>
      </c>
      <c r="D9" s="57">
        <v>4876</v>
      </c>
      <c r="E9" s="57"/>
      <c r="F9" s="57">
        <v>4876</v>
      </c>
      <c r="G9" s="61">
        <v>6250</v>
      </c>
      <c r="H9" s="61">
        <v>6250</v>
      </c>
      <c r="I9" s="61"/>
      <c r="J9" s="455"/>
      <c r="K9" s="23"/>
      <c r="L9" s="23"/>
    </row>
    <row r="10" spans="1:12" ht="14.25" customHeight="1">
      <c r="A10" s="454" t="s">
        <v>229</v>
      </c>
      <c r="B10" s="61">
        <v>42673</v>
      </c>
      <c r="C10" s="61">
        <v>42673</v>
      </c>
      <c r="D10" s="58">
        <v>11060</v>
      </c>
      <c r="E10" s="58"/>
      <c r="F10" s="58">
        <v>11060</v>
      </c>
      <c r="G10" s="61">
        <v>153245</v>
      </c>
      <c r="H10" s="61">
        <v>153245</v>
      </c>
      <c r="I10" s="61"/>
      <c r="J10" s="455"/>
      <c r="K10" s="23"/>
      <c r="L10" s="23"/>
    </row>
    <row r="11" spans="1:12" ht="14.25" customHeight="1">
      <c r="A11" s="454" t="s">
        <v>281</v>
      </c>
      <c r="B11" s="61">
        <v>7352</v>
      </c>
      <c r="C11" s="61">
        <v>7352</v>
      </c>
      <c r="D11" s="58">
        <v>1990</v>
      </c>
      <c r="E11" s="58"/>
      <c r="F11" s="58">
        <v>1990</v>
      </c>
      <c r="G11" s="61">
        <v>19888</v>
      </c>
      <c r="H11" s="61">
        <v>19888</v>
      </c>
      <c r="I11" s="61"/>
      <c r="J11" s="455"/>
      <c r="K11" s="23"/>
      <c r="L11" s="23"/>
    </row>
    <row r="12" spans="1:12" ht="15" customHeight="1" thickBot="1">
      <c r="A12" s="457" t="s">
        <v>208</v>
      </c>
      <c r="B12" s="458">
        <f aca="true" t="shared" si="0" ref="B12:J12">SUM(B6:B11)</f>
        <v>167553</v>
      </c>
      <c r="C12" s="458">
        <f t="shared" si="0"/>
        <v>167553</v>
      </c>
      <c r="D12" s="458">
        <f t="shared" si="0"/>
        <v>45421</v>
      </c>
      <c r="E12" s="458">
        <f t="shared" si="0"/>
        <v>0</v>
      </c>
      <c r="F12" s="458">
        <f t="shared" si="0"/>
        <v>45421</v>
      </c>
      <c r="G12" s="458">
        <f t="shared" si="0"/>
        <v>328894</v>
      </c>
      <c r="H12" s="458">
        <f t="shared" si="0"/>
        <v>328894</v>
      </c>
      <c r="I12" s="458">
        <f t="shared" si="0"/>
        <v>0</v>
      </c>
      <c r="J12" s="459">
        <f t="shared" si="0"/>
        <v>0</v>
      </c>
      <c r="K12" s="23"/>
      <c r="L12" s="23"/>
    </row>
    <row r="13" spans="1:12" ht="34.5" customHeight="1" thickBot="1">
      <c r="A13" s="463" t="s">
        <v>230</v>
      </c>
      <c r="B13" s="464">
        <v>242755</v>
      </c>
      <c r="C13" s="464">
        <v>242755</v>
      </c>
      <c r="D13" s="464">
        <v>69634</v>
      </c>
      <c r="E13" s="464"/>
      <c r="F13" s="464">
        <v>69634</v>
      </c>
      <c r="G13" s="464">
        <v>68160</v>
      </c>
      <c r="H13" s="464">
        <v>68160</v>
      </c>
      <c r="I13" s="464"/>
      <c r="J13" s="465"/>
      <c r="K13" s="23"/>
      <c r="L13" s="23"/>
    </row>
    <row r="14" spans="1:12" ht="15" thickBot="1">
      <c r="A14" s="460" t="s">
        <v>231</v>
      </c>
      <c r="B14" s="461">
        <f aca="true" t="shared" si="1" ref="B14:J14">B13+B12</f>
        <v>410308</v>
      </c>
      <c r="C14" s="461">
        <f t="shared" si="1"/>
        <v>410308</v>
      </c>
      <c r="D14" s="461">
        <f t="shared" si="1"/>
        <v>115055</v>
      </c>
      <c r="E14" s="461">
        <f t="shared" si="1"/>
        <v>0</v>
      </c>
      <c r="F14" s="461">
        <f t="shared" si="1"/>
        <v>115055</v>
      </c>
      <c r="G14" s="461">
        <f t="shared" si="1"/>
        <v>397054</v>
      </c>
      <c r="H14" s="461">
        <f t="shared" si="1"/>
        <v>397054</v>
      </c>
      <c r="I14" s="461">
        <f t="shared" si="1"/>
        <v>0</v>
      </c>
      <c r="J14" s="462">
        <f t="shared" si="1"/>
        <v>0</v>
      </c>
      <c r="K14" s="23"/>
      <c r="L14" s="23"/>
    </row>
    <row r="15" spans="1:12" s="10" customFormat="1" ht="15" thickBot="1">
      <c r="A15" s="456"/>
      <c r="B15" s="64"/>
      <c r="C15" s="64"/>
      <c r="D15" s="64"/>
      <c r="E15" s="64"/>
      <c r="F15" s="64"/>
      <c r="G15" s="64"/>
      <c r="H15" s="64"/>
      <c r="I15" s="64"/>
      <c r="J15" s="64"/>
      <c r="K15" s="59"/>
      <c r="L15" s="59"/>
    </row>
    <row r="16" spans="1:12" ht="46.5" customHeight="1">
      <c r="A16" s="451" t="s">
        <v>220</v>
      </c>
      <c r="B16" s="652" t="s">
        <v>181</v>
      </c>
      <c r="C16" s="653"/>
      <c r="D16" s="652" t="s">
        <v>239</v>
      </c>
      <c r="E16" s="652"/>
      <c r="F16" s="652"/>
      <c r="G16" s="652" t="s">
        <v>240</v>
      </c>
      <c r="H16" s="654"/>
      <c r="I16" s="652" t="s">
        <v>241</v>
      </c>
      <c r="J16" s="655"/>
      <c r="K16" s="23"/>
      <c r="L16" s="23"/>
    </row>
    <row r="17" spans="1:12" ht="43.5" customHeight="1">
      <c r="A17" s="452"/>
      <c r="B17" s="60" t="s">
        <v>331</v>
      </c>
      <c r="C17" s="60" t="s">
        <v>333</v>
      </c>
      <c r="D17" s="60" t="s">
        <v>331</v>
      </c>
      <c r="E17" s="60" t="s">
        <v>224</v>
      </c>
      <c r="F17" s="60" t="s">
        <v>333</v>
      </c>
      <c r="G17" s="60" t="s">
        <v>331</v>
      </c>
      <c r="H17" s="60" t="s">
        <v>333</v>
      </c>
      <c r="I17" s="60" t="s">
        <v>331</v>
      </c>
      <c r="J17" s="453" t="s">
        <v>333</v>
      </c>
      <c r="K17" s="23"/>
      <c r="L17" s="23"/>
    </row>
    <row r="18" spans="1:12" ht="13.5" customHeight="1">
      <c r="A18" s="454" t="s">
        <v>225</v>
      </c>
      <c r="B18" s="61">
        <v>11957</v>
      </c>
      <c r="C18" s="61">
        <v>11957</v>
      </c>
      <c r="D18" s="61">
        <v>6477</v>
      </c>
      <c r="E18" s="61"/>
      <c r="F18" s="61">
        <v>6477</v>
      </c>
      <c r="G18" s="61"/>
      <c r="H18" s="61"/>
      <c r="I18" s="61">
        <f aca="true" t="shared" si="2" ref="I18:I26">B6+D6+G6+I6+B18+D18+G18</f>
        <v>202138</v>
      </c>
      <c r="J18" s="455">
        <f aca="true" t="shared" si="3" ref="J18:J23">C6+F6+H6+J6+C18+F18+H18</f>
        <v>202138</v>
      </c>
      <c r="K18" s="23"/>
      <c r="L18" s="23"/>
    </row>
    <row r="19" spans="1:12" ht="14.25" customHeight="1">
      <c r="A19" s="454" t="s">
        <v>226</v>
      </c>
      <c r="B19" s="61"/>
      <c r="C19" s="61"/>
      <c r="D19" s="62"/>
      <c r="E19" s="62"/>
      <c r="F19" s="62"/>
      <c r="G19" s="61"/>
      <c r="H19" s="61"/>
      <c r="I19" s="61">
        <f t="shared" si="2"/>
        <v>56907</v>
      </c>
      <c r="J19" s="455">
        <f t="shared" si="3"/>
        <v>56907</v>
      </c>
      <c r="K19" s="23"/>
      <c r="L19" s="23"/>
    </row>
    <row r="20" spans="1:12" ht="15">
      <c r="A20" s="454" t="s">
        <v>227</v>
      </c>
      <c r="B20" s="61"/>
      <c r="C20" s="61"/>
      <c r="D20" s="62"/>
      <c r="E20" s="62"/>
      <c r="F20" s="62"/>
      <c r="G20" s="61"/>
      <c r="H20" s="61"/>
      <c r="I20" s="61">
        <f t="shared" si="2"/>
        <v>36017</v>
      </c>
      <c r="J20" s="455">
        <f t="shared" si="3"/>
        <v>36017</v>
      </c>
      <c r="K20" s="23"/>
      <c r="L20" s="23"/>
    </row>
    <row r="21" spans="1:12" ht="15">
      <c r="A21" s="454" t="s">
        <v>228</v>
      </c>
      <c r="B21" s="61">
        <v>935</v>
      </c>
      <c r="C21" s="61">
        <v>935</v>
      </c>
      <c r="D21" s="62"/>
      <c r="E21" s="62"/>
      <c r="F21" s="62"/>
      <c r="G21" s="61"/>
      <c r="H21" s="61"/>
      <c r="I21" s="61">
        <f t="shared" si="2"/>
        <v>29967</v>
      </c>
      <c r="J21" s="455">
        <f t="shared" si="3"/>
        <v>29967</v>
      </c>
      <c r="K21" s="23"/>
      <c r="L21" s="23"/>
    </row>
    <row r="22" spans="1:12" ht="15">
      <c r="A22" s="454" t="s">
        <v>229</v>
      </c>
      <c r="B22" s="61">
        <v>2250</v>
      </c>
      <c r="C22" s="61">
        <v>2250</v>
      </c>
      <c r="D22" s="62"/>
      <c r="E22" s="62"/>
      <c r="F22" s="62"/>
      <c r="G22" s="61"/>
      <c r="H22" s="61"/>
      <c r="I22" s="61">
        <f t="shared" si="2"/>
        <v>209228</v>
      </c>
      <c r="J22" s="455">
        <f>C10+F10+H10+J10+C22+F22+H22</f>
        <v>209228</v>
      </c>
      <c r="K22" s="23"/>
      <c r="L22" s="23"/>
    </row>
    <row r="23" spans="1:12" ht="15">
      <c r="A23" s="454" t="s">
        <v>281</v>
      </c>
      <c r="B23" s="61">
        <v>338</v>
      </c>
      <c r="C23" s="61">
        <v>338</v>
      </c>
      <c r="D23" s="62"/>
      <c r="E23" s="62"/>
      <c r="F23" s="62"/>
      <c r="G23" s="61"/>
      <c r="H23" s="61"/>
      <c r="I23" s="61">
        <f t="shared" si="2"/>
        <v>29568</v>
      </c>
      <c r="J23" s="455">
        <f t="shared" si="3"/>
        <v>29568</v>
      </c>
      <c r="K23" s="23"/>
      <c r="L23" s="23"/>
    </row>
    <row r="24" spans="1:12" ht="15.75" customHeight="1" thickBot="1">
      <c r="A24" s="457" t="s">
        <v>208</v>
      </c>
      <c r="B24" s="71">
        <f>SUM(B18:B23)</f>
        <v>15480</v>
      </c>
      <c r="C24" s="71">
        <f>SUM(C18:C23)</f>
        <v>15480</v>
      </c>
      <c r="D24" s="71">
        <f>SUM(D18:D23)</f>
        <v>6477</v>
      </c>
      <c r="E24" s="71">
        <f aca="true" t="shared" si="4" ref="E24:J24">SUM(E18:E23)</f>
        <v>0</v>
      </c>
      <c r="F24" s="71">
        <f t="shared" si="4"/>
        <v>6477</v>
      </c>
      <c r="G24" s="71">
        <f t="shared" si="4"/>
        <v>0</v>
      </c>
      <c r="H24" s="71">
        <f t="shared" si="4"/>
        <v>0</v>
      </c>
      <c r="I24" s="71">
        <f t="shared" si="2"/>
        <v>563825</v>
      </c>
      <c r="J24" s="466">
        <f t="shared" si="4"/>
        <v>563825</v>
      </c>
      <c r="K24" s="23"/>
      <c r="L24" s="23"/>
    </row>
    <row r="25" spans="1:12" ht="29.25" thickBot="1">
      <c r="A25" s="463" t="s">
        <v>230</v>
      </c>
      <c r="B25" s="464"/>
      <c r="C25" s="464"/>
      <c r="D25" s="464"/>
      <c r="E25" s="464"/>
      <c r="F25" s="464"/>
      <c r="G25" s="464"/>
      <c r="H25" s="464"/>
      <c r="I25" s="469">
        <f t="shared" si="2"/>
        <v>380549</v>
      </c>
      <c r="J25" s="470">
        <f>C13+F13+H13+J13+C25+F25+H25</f>
        <v>380549</v>
      </c>
      <c r="K25" s="23"/>
      <c r="L25" s="23"/>
    </row>
    <row r="26" spans="1:12" ht="15.75" thickBot="1">
      <c r="A26" s="460" t="s">
        <v>231</v>
      </c>
      <c r="B26" s="461">
        <f aca="true" t="shared" si="5" ref="B26:H26">B24+B25</f>
        <v>15480</v>
      </c>
      <c r="C26" s="461">
        <f t="shared" si="5"/>
        <v>15480</v>
      </c>
      <c r="D26" s="461">
        <f t="shared" si="5"/>
        <v>6477</v>
      </c>
      <c r="E26" s="461">
        <f t="shared" si="5"/>
        <v>0</v>
      </c>
      <c r="F26" s="461">
        <f t="shared" si="5"/>
        <v>6477</v>
      </c>
      <c r="G26" s="461">
        <f t="shared" si="5"/>
        <v>0</v>
      </c>
      <c r="H26" s="461">
        <f t="shared" si="5"/>
        <v>0</v>
      </c>
      <c r="I26" s="467">
        <f t="shared" si="2"/>
        <v>944374</v>
      </c>
      <c r="J26" s="468">
        <f>C14+F14+H14+J14+C26+F26+H26</f>
        <v>944374</v>
      </c>
      <c r="K26" s="23"/>
      <c r="L26" s="23"/>
    </row>
    <row r="27" spans="1:12" ht="14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23"/>
      <c r="L27" s="23"/>
    </row>
    <row r="28" spans="1:12" ht="14.2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23"/>
      <c r="L28" s="23"/>
    </row>
    <row r="29" spans="1:12" ht="14.25">
      <c r="A29" s="59"/>
      <c r="B29" s="59"/>
      <c r="C29" s="59"/>
      <c r="D29" s="23"/>
      <c r="E29" s="23"/>
      <c r="F29" s="23"/>
      <c r="G29" s="23"/>
      <c r="H29" s="23"/>
      <c r="I29" s="23"/>
      <c r="J29" s="23"/>
      <c r="K29" s="23"/>
      <c r="L29" s="23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4" ht="12.75">
      <c r="A35" s="10"/>
      <c r="B35" s="10"/>
      <c r="C35" s="10"/>
      <c r="D35" s="10"/>
    </row>
  </sheetData>
  <sheetProtection/>
  <mergeCells count="11">
    <mergeCell ref="B16:C16"/>
    <mergeCell ref="D16:F16"/>
    <mergeCell ref="G16:H16"/>
    <mergeCell ref="I16:J16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SheetLayoutView="100" zoomScalePageLayoutView="0" workbookViewId="0" topLeftCell="A20">
      <selection activeCell="F58" sqref="F58"/>
    </sheetView>
  </sheetViews>
  <sheetFormatPr defaultColWidth="9.00390625" defaultRowHeight="12.75"/>
  <cols>
    <col min="1" max="1" width="8.25390625" style="1" customWidth="1"/>
    <col min="2" max="2" width="63.00390625" style="1" customWidth="1"/>
    <col min="3" max="3" width="12.375" style="1" customWidth="1"/>
    <col min="4" max="4" width="14.375" style="1" customWidth="1"/>
    <col min="5" max="5" width="12.875" style="1" customWidth="1"/>
    <col min="6" max="21" width="2.75390625" style="1" customWidth="1"/>
    <col min="22" max="22" width="2.00390625" style="1" customWidth="1"/>
    <col min="23" max="23" width="2.75390625" style="1" hidden="1" customWidth="1"/>
    <col min="24" max="24" width="1.75390625" style="1" hidden="1" customWidth="1"/>
    <col min="25" max="27" width="2.75390625" style="1" hidden="1" customWidth="1"/>
    <col min="28" max="36" width="2.75390625" style="1" customWidth="1"/>
    <col min="37" max="37" width="9.125" style="1" customWidth="1"/>
    <col min="38" max="16384" width="9.125" style="1" customWidth="1"/>
  </cols>
  <sheetData>
    <row r="1" spans="1:27" ht="12.75">
      <c r="A1" s="664" t="s">
        <v>317</v>
      </c>
      <c r="B1" s="664"/>
      <c r="C1" s="664"/>
      <c r="D1" s="664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</row>
    <row r="2" spans="1:27" ht="19.5" customHeight="1">
      <c r="A2" s="665" t="s">
        <v>334</v>
      </c>
      <c r="B2" s="665"/>
      <c r="C2" s="665"/>
      <c r="D2" s="665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</row>
    <row r="3" spans="2:27" ht="15.75" customHeight="1" thickBot="1">
      <c r="B3" s="305"/>
      <c r="C3" s="305"/>
      <c r="D3" s="305" t="s">
        <v>46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279"/>
      <c r="X3" s="279"/>
      <c r="Y3" s="279"/>
      <c r="Z3" s="279"/>
      <c r="AA3" s="279"/>
    </row>
    <row r="4" spans="1:28" ht="36.75" customHeight="1">
      <c r="A4" s="400" t="s">
        <v>0</v>
      </c>
      <c r="B4" s="306" t="s">
        <v>142</v>
      </c>
      <c r="C4" s="307" t="s">
        <v>327</v>
      </c>
      <c r="D4" s="308" t="s">
        <v>335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04"/>
      <c r="X4" s="280"/>
      <c r="Y4" s="280"/>
      <c r="Z4" s="280"/>
      <c r="AA4" s="344"/>
      <c r="AB4" s="2"/>
    </row>
    <row r="5" spans="1:27" s="4" customFormat="1" ht="19.5" customHeight="1">
      <c r="A5" s="436">
        <v>1</v>
      </c>
      <c r="B5" s="309" t="s">
        <v>143</v>
      </c>
      <c r="C5" s="431">
        <v>154662</v>
      </c>
      <c r="D5" s="316">
        <v>154662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276"/>
      <c r="X5" s="276"/>
      <c r="Y5" s="276"/>
      <c r="Z5" s="276"/>
      <c r="AA5" s="277"/>
    </row>
    <row r="6" spans="1:27" s="4" customFormat="1" ht="26.25" customHeight="1">
      <c r="A6" s="436">
        <v>2</v>
      </c>
      <c r="B6" s="310" t="s">
        <v>144</v>
      </c>
      <c r="C6" s="431">
        <v>239104</v>
      </c>
      <c r="D6" s="316">
        <v>239104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281"/>
      <c r="X6" s="281"/>
      <c r="Y6" s="281"/>
      <c r="Z6" s="281"/>
      <c r="AA6" s="282"/>
    </row>
    <row r="7" spans="1:27" s="4" customFormat="1" ht="30.75" customHeight="1">
      <c r="A7" s="436">
        <v>3</v>
      </c>
      <c r="B7" s="310" t="s">
        <v>145</v>
      </c>
      <c r="C7" s="431">
        <v>249456</v>
      </c>
      <c r="D7" s="316">
        <v>249456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3"/>
      <c r="W7" s="281"/>
      <c r="X7" s="281"/>
      <c r="Y7" s="281"/>
      <c r="Z7" s="281"/>
      <c r="AA7" s="282"/>
    </row>
    <row r="8" spans="1:27" ht="19.5" customHeight="1">
      <c r="A8" s="436">
        <v>4</v>
      </c>
      <c r="B8" s="310" t="s">
        <v>146</v>
      </c>
      <c r="C8" s="431">
        <v>13389</v>
      </c>
      <c r="D8" s="316">
        <v>13389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3"/>
      <c r="W8" s="281"/>
      <c r="X8" s="281"/>
      <c r="Y8" s="281"/>
      <c r="Z8" s="281"/>
      <c r="AA8" s="282"/>
    </row>
    <row r="9" spans="1:27" s="2" customFormat="1" ht="19.5" customHeight="1">
      <c r="A9" s="436">
        <v>5</v>
      </c>
      <c r="B9" s="310" t="s">
        <v>147</v>
      </c>
      <c r="C9" s="431">
        <v>245452</v>
      </c>
      <c r="D9" s="316">
        <v>245452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3"/>
      <c r="W9" s="281"/>
      <c r="X9" s="281"/>
      <c r="Y9" s="281"/>
      <c r="Z9" s="281"/>
      <c r="AA9" s="282"/>
    </row>
    <row r="10" spans="1:27" s="2" customFormat="1" ht="25.5" customHeight="1">
      <c r="A10" s="436"/>
      <c r="B10" s="310" t="s">
        <v>245</v>
      </c>
      <c r="C10" s="432">
        <v>245452</v>
      </c>
      <c r="D10" s="339">
        <v>245452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45"/>
      <c r="W10" s="285"/>
      <c r="X10" s="285"/>
      <c r="Y10" s="285"/>
      <c r="Z10" s="285"/>
      <c r="AA10" s="286"/>
    </row>
    <row r="11" spans="1:27" ht="19.5" customHeight="1">
      <c r="A11" s="436">
        <v>6</v>
      </c>
      <c r="B11" s="299" t="s">
        <v>349</v>
      </c>
      <c r="C11" s="433">
        <f>SUM(C5:C9)</f>
        <v>902063</v>
      </c>
      <c r="D11" s="340">
        <f>SUM(D5:D9)</f>
        <v>902063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4"/>
      <c r="W11" s="283"/>
      <c r="X11" s="283"/>
      <c r="Y11" s="283"/>
      <c r="Z11" s="283"/>
      <c r="AA11" s="284"/>
    </row>
    <row r="12" spans="1:27" ht="25.5" customHeight="1">
      <c r="A12" s="436">
        <v>7</v>
      </c>
      <c r="B12" s="310" t="s">
        <v>148</v>
      </c>
      <c r="C12" s="431">
        <v>56409</v>
      </c>
      <c r="D12" s="316">
        <v>56409</v>
      </c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3"/>
      <c r="W12" s="281"/>
      <c r="X12" s="281"/>
      <c r="Y12" s="281"/>
      <c r="Z12" s="281"/>
      <c r="AA12" s="282"/>
    </row>
    <row r="13" spans="1:27" ht="19.5" customHeight="1">
      <c r="A13" s="436">
        <v>8</v>
      </c>
      <c r="B13" s="299" t="s">
        <v>217</v>
      </c>
      <c r="C13" s="433">
        <v>56409</v>
      </c>
      <c r="D13" s="340">
        <f>SUM(D12)</f>
        <v>56409</v>
      </c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4"/>
      <c r="W13" s="283"/>
      <c r="X13" s="283"/>
      <c r="Y13" s="283"/>
      <c r="Z13" s="283"/>
      <c r="AA13" s="284"/>
    </row>
    <row r="14" spans="1:27" ht="19.5" customHeight="1">
      <c r="A14" s="436">
        <v>9</v>
      </c>
      <c r="B14" s="310" t="s">
        <v>315</v>
      </c>
      <c r="C14" s="431">
        <v>3218135</v>
      </c>
      <c r="D14" s="316">
        <v>3218135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4"/>
      <c r="W14" s="283"/>
      <c r="X14" s="283"/>
      <c r="Y14" s="283"/>
      <c r="Z14" s="283"/>
      <c r="AA14" s="284"/>
    </row>
    <row r="15" spans="1:27" ht="19.5" customHeight="1">
      <c r="A15" s="436">
        <v>10</v>
      </c>
      <c r="B15" s="299" t="s">
        <v>218</v>
      </c>
      <c r="C15" s="433">
        <f>SUM(C14:C14)</f>
        <v>3218135</v>
      </c>
      <c r="D15" s="340">
        <f>SUM(D14:D14)</f>
        <v>3218135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4"/>
      <c r="W15" s="283"/>
      <c r="X15" s="283"/>
      <c r="Y15" s="283"/>
      <c r="Z15" s="283"/>
      <c r="AA15" s="284"/>
    </row>
    <row r="16" spans="1:27" ht="19.5" customHeight="1">
      <c r="A16" s="436">
        <v>11</v>
      </c>
      <c r="B16" s="310" t="s">
        <v>149</v>
      </c>
      <c r="C16" s="431">
        <v>156000</v>
      </c>
      <c r="D16" s="316">
        <v>156000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3"/>
      <c r="W16" s="281"/>
      <c r="X16" s="281"/>
      <c r="Y16" s="281"/>
      <c r="Z16" s="281"/>
      <c r="AA16" s="282"/>
    </row>
    <row r="17" spans="1:27" ht="19.5" customHeight="1">
      <c r="A17" s="436">
        <v>12</v>
      </c>
      <c r="B17" s="310" t="s">
        <v>150</v>
      </c>
      <c r="C17" s="431">
        <v>518757</v>
      </c>
      <c r="D17" s="316">
        <v>518757</v>
      </c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3"/>
      <c r="W17" s="281"/>
      <c r="X17" s="281"/>
      <c r="Y17" s="281"/>
      <c r="Z17" s="281"/>
      <c r="AA17" s="282"/>
    </row>
    <row r="18" spans="1:27" ht="19.5" customHeight="1">
      <c r="A18" s="436">
        <v>13</v>
      </c>
      <c r="B18" s="310" t="s">
        <v>151</v>
      </c>
      <c r="C18" s="431">
        <v>34000</v>
      </c>
      <c r="D18" s="316">
        <v>34000</v>
      </c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3"/>
      <c r="W18" s="281"/>
      <c r="X18" s="281"/>
      <c r="Y18" s="281"/>
      <c r="Z18" s="281"/>
      <c r="AA18" s="282"/>
    </row>
    <row r="19" spans="1:27" ht="19.5" customHeight="1">
      <c r="A19" s="436">
        <v>14</v>
      </c>
      <c r="B19" s="310" t="s">
        <v>152</v>
      </c>
      <c r="C19" s="431">
        <v>1000</v>
      </c>
      <c r="D19" s="316">
        <v>1000</v>
      </c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3"/>
      <c r="W19" s="281"/>
      <c r="X19" s="281"/>
      <c r="Y19" s="281"/>
      <c r="Z19" s="281"/>
      <c r="AA19" s="282"/>
    </row>
    <row r="20" spans="1:27" ht="19.5" customHeight="1">
      <c r="A20" s="436">
        <v>15</v>
      </c>
      <c r="B20" s="299" t="s">
        <v>350</v>
      </c>
      <c r="C20" s="433">
        <f>SUM(C16:C19)</f>
        <v>709757</v>
      </c>
      <c r="D20" s="340">
        <f>SUM(D16:D19)</f>
        <v>709757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4"/>
      <c r="W20" s="283"/>
      <c r="X20" s="283"/>
      <c r="Y20" s="283"/>
      <c r="Z20" s="283"/>
      <c r="AA20" s="284"/>
    </row>
    <row r="21" spans="1:27" ht="19.5" customHeight="1">
      <c r="A21" s="436">
        <v>16</v>
      </c>
      <c r="B21" s="310" t="s">
        <v>153</v>
      </c>
      <c r="C21" s="431">
        <v>1600</v>
      </c>
      <c r="D21" s="316">
        <v>1600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3"/>
      <c r="W21" s="281"/>
      <c r="X21" s="281"/>
      <c r="Y21" s="281"/>
      <c r="Z21" s="281"/>
      <c r="AA21" s="282"/>
    </row>
    <row r="22" spans="1:27" ht="19.5" customHeight="1">
      <c r="A22" s="436">
        <v>17</v>
      </c>
      <c r="B22" s="299" t="s">
        <v>351</v>
      </c>
      <c r="C22" s="433">
        <f>C20+C21</f>
        <v>711357</v>
      </c>
      <c r="D22" s="340">
        <f>D20+D21</f>
        <v>711357</v>
      </c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4"/>
      <c r="W22" s="283"/>
      <c r="X22" s="283"/>
      <c r="Y22" s="283"/>
      <c r="Z22" s="283"/>
      <c r="AA22" s="284"/>
    </row>
    <row r="23" spans="1:27" ht="19.5" customHeight="1">
      <c r="A23" s="436">
        <v>18</v>
      </c>
      <c r="B23" s="300" t="s">
        <v>154</v>
      </c>
      <c r="C23" s="434">
        <v>300</v>
      </c>
      <c r="D23" s="317">
        <v>300</v>
      </c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46"/>
      <c r="W23" s="287"/>
      <c r="X23" s="287"/>
      <c r="Y23" s="287"/>
      <c r="Z23" s="287"/>
      <c r="AA23" s="288"/>
    </row>
    <row r="24" spans="1:27" ht="19.5" customHeight="1">
      <c r="A24" s="436">
        <v>19</v>
      </c>
      <c r="B24" s="300" t="s">
        <v>155</v>
      </c>
      <c r="C24" s="434">
        <v>72500</v>
      </c>
      <c r="D24" s="317">
        <v>72500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46"/>
      <c r="W24" s="287"/>
      <c r="X24" s="287"/>
      <c r="Y24" s="287"/>
      <c r="Z24" s="287"/>
      <c r="AA24" s="288"/>
    </row>
    <row r="25" spans="1:27" ht="19.5" customHeight="1">
      <c r="A25" s="436">
        <v>20</v>
      </c>
      <c r="B25" s="300" t="s">
        <v>156</v>
      </c>
      <c r="C25" s="434">
        <v>800</v>
      </c>
      <c r="D25" s="317">
        <v>800</v>
      </c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46"/>
      <c r="W25" s="287"/>
      <c r="X25" s="287"/>
      <c r="Y25" s="287"/>
      <c r="Z25" s="287"/>
      <c r="AA25" s="288"/>
    </row>
    <row r="26" spans="1:27" ht="19.5" customHeight="1">
      <c r="A26" s="436">
        <v>21</v>
      </c>
      <c r="B26" s="300" t="s">
        <v>157</v>
      </c>
      <c r="C26" s="434">
        <v>39000</v>
      </c>
      <c r="D26" s="317">
        <v>39000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46"/>
      <c r="W26" s="287"/>
      <c r="X26" s="287"/>
      <c r="Y26" s="287"/>
      <c r="Z26" s="287"/>
      <c r="AA26" s="288"/>
    </row>
    <row r="27" spans="1:27" ht="19.5" customHeight="1">
      <c r="A27" s="436">
        <v>22</v>
      </c>
      <c r="B27" s="300" t="s">
        <v>158</v>
      </c>
      <c r="C27" s="434">
        <v>35000</v>
      </c>
      <c r="D27" s="317">
        <v>35000</v>
      </c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46"/>
      <c r="W27" s="287"/>
      <c r="X27" s="287"/>
      <c r="Y27" s="287"/>
      <c r="Z27" s="287"/>
      <c r="AA27" s="288"/>
    </row>
    <row r="28" spans="1:27" ht="19.5" customHeight="1">
      <c r="A28" s="436">
        <v>23</v>
      </c>
      <c r="B28" s="300" t="s">
        <v>159</v>
      </c>
      <c r="C28" s="434">
        <v>29000</v>
      </c>
      <c r="D28" s="317">
        <v>29000</v>
      </c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46"/>
      <c r="W28" s="287"/>
      <c r="X28" s="287"/>
      <c r="Y28" s="287"/>
      <c r="Z28" s="287"/>
      <c r="AA28" s="288"/>
    </row>
    <row r="29" spans="1:27" ht="19.5" customHeight="1">
      <c r="A29" s="436">
        <v>24</v>
      </c>
      <c r="B29" s="300" t="s">
        <v>160</v>
      </c>
      <c r="C29" s="434">
        <v>9000</v>
      </c>
      <c r="D29" s="317">
        <v>9000</v>
      </c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46"/>
      <c r="W29" s="287"/>
      <c r="X29" s="287"/>
      <c r="Y29" s="287"/>
      <c r="Z29" s="287"/>
      <c r="AA29" s="288"/>
    </row>
    <row r="30" spans="1:27" ht="19.5" customHeight="1">
      <c r="A30" s="436">
        <v>25</v>
      </c>
      <c r="B30" s="300" t="s">
        <v>161</v>
      </c>
      <c r="C30" s="434">
        <v>500</v>
      </c>
      <c r="D30" s="317">
        <v>500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46"/>
      <c r="W30" s="287"/>
      <c r="X30" s="287"/>
      <c r="Y30" s="287"/>
      <c r="Z30" s="287"/>
      <c r="AA30" s="288"/>
    </row>
    <row r="31" spans="1:27" ht="19.5" customHeight="1">
      <c r="A31" s="436">
        <v>26</v>
      </c>
      <c r="B31" s="300" t="s">
        <v>162</v>
      </c>
      <c r="C31" s="434">
        <v>100</v>
      </c>
      <c r="D31" s="317">
        <v>100</v>
      </c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46"/>
      <c r="W31" s="287"/>
      <c r="X31" s="287"/>
      <c r="Y31" s="287"/>
      <c r="Z31" s="287"/>
      <c r="AA31" s="288"/>
    </row>
    <row r="32" spans="1:27" ht="19.5" customHeight="1">
      <c r="A32" s="436">
        <v>27</v>
      </c>
      <c r="B32" s="301" t="s">
        <v>352</v>
      </c>
      <c r="C32" s="435">
        <f>SUM(C23:C31)</f>
        <v>186200</v>
      </c>
      <c r="D32" s="341">
        <f>SUM(D23:D31)</f>
        <v>186200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47"/>
      <c r="W32" s="289"/>
      <c r="X32" s="289"/>
      <c r="Y32" s="289"/>
      <c r="Z32" s="289"/>
      <c r="AA32" s="290"/>
    </row>
    <row r="33" spans="1:27" ht="19.5" customHeight="1">
      <c r="A33" s="436">
        <v>28</v>
      </c>
      <c r="B33" s="300" t="s">
        <v>163</v>
      </c>
      <c r="C33" s="434">
        <v>156000</v>
      </c>
      <c r="D33" s="317">
        <v>186053</v>
      </c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46"/>
      <c r="W33" s="287"/>
      <c r="X33" s="287"/>
      <c r="Y33" s="287"/>
      <c r="Z33" s="287"/>
      <c r="AA33" s="288"/>
    </row>
    <row r="34" spans="1:27" ht="19.5" customHeight="1">
      <c r="A34" s="436">
        <v>29</v>
      </c>
      <c r="B34" s="299" t="s">
        <v>353</v>
      </c>
      <c r="C34" s="433">
        <f>C33</f>
        <v>156000</v>
      </c>
      <c r="D34" s="340">
        <f>D33</f>
        <v>186053</v>
      </c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4"/>
      <c r="W34" s="283"/>
      <c r="X34" s="283"/>
      <c r="Y34" s="283"/>
      <c r="Z34" s="283"/>
      <c r="AA34" s="284"/>
    </row>
    <row r="35" spans="1:27" ht="29.25" customHeight="1">
      <c r="A35" s="436">
        <v>30</v>
      </c>
      <c r="B35" s="310" t="s">
        <v>164</v>
      </c>
      <c r="C35" s="431">
        <v>500</v>
      </c>
      <c r="D35" s="316">
        <v>500</v>
      </c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3"/>
      <c r="W35" s="281"/>
      <c r="X35" s="281"/>
      <c r="Y35" s="281"/>
      <c r="Z35" s="281"/>
      <c r="AA35" s="282"/>
    </row>
    <row r="36" spans="1:27" ht="19.5" customHeight="1">
      <c r="A36" s="436">
        <v>31</v>
      </c>
      <c r="B36" s="300" t="s">
        <v>165</v>
      </c>
      <c r="C36" s="434">
        <v>1000</v>
      </c>
      <c r="D36" s="317">
        <v>1000</v>
      </c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46"/>
      <c r="W36" s="296"/>
      <c r="X36" s="296"/>
      <c r="Y36" s="296"/>
      <c r="Z36" s="296"/>
      <c r="AA36" s="297"/>
    </row>
    <row r="37" spans="1:27" ht="19.5" customHeight="1">
      <c r="A37" s="436">
        <v>32</v>
      </c>
      <c r="B37" s="299" t="s">
        <v>354</v>
      </c>
      <c r="C37" s="433">
        <f>SUM(C35:C36)</f>
        <v>1500</v>
      </c>
      <c r="D37" s="340">
        <f>SUM(D35:D36)</f>
        <v>1500</v>
      </c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4"/>
      <c r="W37" s="291"/>
      <c r="X37" s="291"/>
      <c r="Y37" s="291"/>
      <c r="Z37" s="291"/>
      <c r="AA37" s="292"/>
    </row>
    <row r="38" spans="1:27" ht="29.25" customHeight="1">
      <c r="A38" s="436">
        <v>33</v>
      </c>
      <c r="B38" s="310" t="s">
        <v>166</v>
      </c>
      <c r="C38" s="431">
        <v>3000</v>
      </c>
      <c r="D38" s="316">
        <v>3000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3"/>
      <c r="W38" s="281"/>
      <c r="X38" s="281"/>
      <c r="Y38" s="281"/>
      <c r="Z38" s="281"/>
      <c r="AA38" s="282"/>
    </row>
    <row r="39" spans="1:27" ht="19.5" customHeight="1">
      <c r="A39" s="436">
        <v>34</v>
      </c>
      <c r="B39" s="300" t="s">
        <v>167</v>
      </c>
      <c r="C39" s="434">
        <v>23583</v>
      </c>
      <c r="D39" s="317">
        <v>35375</v>
      </c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46"/>
      <c r="W39" s="287"/>
      <c r="X39" s="287"/>
      <c r="Y39" s="287"/>
      <c r="Z39" s="287"/>
      <c r="AA39" s="288"/>
    </row>
    <row r="40" spans="1:27" ht="19.5" customHeight="1">
      <c r="A40" s="436">
        <v>35</v>
      </c>
      <c r="B40" s="299" t="s">
        <v>355</v>
      </c>
      <c r="C40" s="433">
        <f>SUM(C38:C39)</f>
        <v>26583</v>
      </c>
      <c r="D40" s="340">
        <f>SUM(D38:D39)</f>
        <v>38375</v>
      </c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4"/>
      <c r="W40" s="283"/>
      <c r="X40" s="283"/>
      <c r="Y40" s="283"/>
      <c r="Z40" s="283"/>
      <c r="AA40" s="284"/>
    </row>
    <row r="41" spans="1:27" ht="19.5" customHeight="1">
      <c r="A41" s="436">
        <v>36</v>
      </c>
      <c r="B41" s="301" t="s">
        <v>356</v>
      </c>
      <c r="C41" s="435">
        <f>C11+C13+C15+C22+C32+C34+C37+C40</f>
        <v>5258247</v>
      </c>
      <c r="D41" s="341">
        <f>D11+D13+D15+D22+D32+D34+D37+D40</f>
        <v>5300092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47"/>
      <c r="W41" s="289"/>
      <c r="X41" s="289"/>
      <c r="Y41" s="289"/>
      <c r="Z41" s="289"/>
      <c r="AA41" s="290"/>
    </row>
    <row r="42" spans="1:27" ht="21.75" customHeight="1">
      <c r="A42" s="436">
        <v>37</v>
      </c>
      <c r="B42" s="310" t="s">
        <v>169</v>
      </c>
      <c r="C42" s="431">
        <v>16372</v>
      </c>
      <c r="D42" s="316">
        <v>16372</v>
      </c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3"/>
      <c r="W42" s="281"/>
      <c r="X42" s="281"/>
      <c r="Y42" s="281"/>
      <c r="Z42" s="281"/>
      <c r="AA42" s="282"/>
    </row>
    <row r="43" spans="1:27" ht="21.75" customHeight="1">
      <c r="A43" s="436">
        <v>38</v>
      </c>
      <c r="B43" s="310" t="s">
        <v>308</v>
      </c>
      <c r="C43" s="431">
        <v>250000</v>
      </c>
      <c r="D43" s="316">
        <v>250000</v>
      </c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3"/>
      <c r="W43" s="281"/>
      <c r="X43" s="281"/>
      <c r="Y43" s="281"/>
      <c r="Z43" s="281"/>
      <c r="AA43" s="282"/>
    </row>
    <row r="44" spans="1:27" ht="18" customHeight="1">
      <c r="A44" s="436">
        <v>39</v>
      </c>
      <c r="B44" s="299" t="s">
        <v>357</v>
      </c>
      <c r="C44" s="433">
        <f>C43++C42</f>
        <v>266372</v>
      </c>
      <c r="D44" s="340">
        <f>SUM(D42:D43)</f>
        <v>266372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283"/>
      <c r="X44" s="283"/>
      <c r="Y44" s="283"/>
      <c r="Z44" s="283"/>
      <c r="AA44" s="284"/>
    </row>
    <row r="45" spans="1:27" ht="21.75" customHeight="1" thickBot="1">
      <c r="A45" s="436">
        <v>40</v>
      </c>
      <c r="B45" s="437" t="s">
        <v>358</v>
      </c>
      <c r="C45" s="438">
        <f>C41+C44</f>
        <v>5524619</v>
      </c>
      <c r="D45" s="439">
        <f>D41+D44</f>
        <v>5566464</v>
      </c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293"/>
      <c r="X45" s="293"/>
      <c r="Y45" s="293"/>
      <c r="Z45" s="293"/>
      <c r="AA45" s="294"/>
    </row>
  </sheetData>
  <sheetProtection/>
  <mergeCells count="2">
    <mergeCell ref="A1:D1"/>
    <mergeCell ref="A2:D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SheetLayoutView="100" zoomScalePageLayoutView="0" workbookViewId="0" topLeftCell="A59">
      <selection activeCell="C83" sqref="C83"/>
    </sheetView>
  </sheetViews>
  <sheetFormatPr defaultColWidth="9.00390625" defaultRowHeight="12.75"/>
  <cols>
    <col min="1" max="1" width="9.125" style="1" customWidth="1"/>
    <col min="2" max="2" width="71.75390625" style="1" customWidth="1"/>
    <col min="3" max="3" width="12.875" style="1" customWidth="1"/>
    <col min="4" max="4" width="14.00390625" style="1" customWidth="1"/>
    <col min="5" max="5" width="14.375" style="1" customWidth="1"/>
    <col min="6" max="35" width="2.75390625" style="1" customWidth="1"/>
    <col min="36" max="16384" width="9.125" style="1" customWidth="1"/>
  </cols>
  <sheetData>
    <row r="1" spans="1:27" ht="21" customHeight="1">
      <c r="A1" s="664" t="s">
        <v>318</v>
      </c>
      <c r="B1" s="664"/>
      <c r="C1" s="664"/>
      <c r="D1" s="664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</row>
    <row r="2" spans="1:27" ht="25.5" customHeight="1">
      <c r="A2" s="665" t="s">
        <v>336</v>
      </c>
      <c r="B2" s="665"/>
      <c r="C2" s="665"/>
      <c r="D2" s="665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</row>
    <row r="3" spans="1:27" ht="19.5" customHeight="1" thickBot="1">
      <c r="A3" s="2"/>
      <c r="B3" s="338"/>
      <c r="C3" s="338"/>
      <c r="D3" s="305" t="s">
        <v>46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</row>
    <row r="4" spans="1:28" ht="44.25" customHeight="1">
      <c r="A4" s="400"/>
      <c r="B4" s="320" t="s">
        <v>142</v>
      </c>
      <c r="C4" s="336" t="s">
        <v>327</v>
      </c>
      <c r="D4" s="337" t="s">
        <v>335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2"/>
    </row>
    <row r="5" spans="1:28" ht="19.5" customHeight="1">
      <c r="A5" s="403">
        <v>1</v>
      </c>
      <c r="B5" s="298" t="s">
        <v>182</v>
      </c>
      <c r="C5" s="298">
        <v>93604</v>
      </c>
      <c r="D5" s="321">
        <v>93604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2"/>
    </row>
    <row r="6" spans="1:40" s="4" customFormat="1" ht="19.5" customHeight="1">
      <c r="A6" s="403">
        <v>2</v>
      </c>
      <c r="B6" s="298" t="s">
        <v>117</v>
      </c>
      <c r="C6" s="298">
        <v>26934</v>
      </c>
      <c r="D6" s="321">
        <v>26934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183"/>
      <c r="AJ6" s="183"/>
      <c r="AK6" s="183"/>
      <c r="AL6" s="183"/>
      <c r="AM6" s="183"/>
      <c r="AN6" s="183"/>
    </row>
    <row r="7" spans="1:40" ht="19.5" customHeight="1">
      <c r="A7" s="403">
        <v>3</v>
      </c>
      <c r="B7" s="309" t="s">
        <v>118</v>
      </c>
      <c r="C7" s="309">
        <v>200</v>
      </c>
      <c r="D7" s="404">
        <v>200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2"/>
      <c r="AJ7" s="666"/>
      <c r="AK7" s="666"/>
      <c r="AL7" s="666"/>
      <c r="AM7" s="666"/>
      <c r="AN7" s="2"/>
    </row>
    <row r="8" spans="1:40" ht="19.5" customHeight="1">
      <c r="A8" s="403">
        <v>4</v>
      </c>
      <c r="B8" s="309" t="s">
        <v>119</v>
      </c>
      <c r="C8" s="309">
        <v>35000</v>
      </c>
      <c r="D8" s="404">
        <v>35000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2"/>
      <c r="AJ8" s="2"/>
      <c r="AK8" s="2"/>
      <c r="AL8" s="2"/>
      <c r="AM8" s="2"/>
      <c r="AN8" s="2"/>
    </row>
    <row r="9" spans="1:28" ht="19.5" customHeight="1">
      <c r="A9" s="403">
        <v>5</v>
      </c>
      <c r="B9" s="298" t="s">
        <v>5</v>
      </c>
      <c r="C9" s="298">
        <f>C7+C8</f>
        <v>35200</v>
      </c>
      <c r="D9" s="321">
        <f>D7+D8</f>
        <v>35200</v>
      </c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2"/>
    </row>
    <row r="10" spans="1:28" ht="19.5" customHeight="1">
      <c r="A10" s="403">
        <v>6</v>
      </c>
      <c r="B10" s="309" t="s">
        <v>120</v>
      </c>
      <c r="C10" s="309">
        <v>1100</v>
      </c>
      <c r="D10" s="404">
        <v>1100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2"/>
    </row>
    <row r="11" spans="1:28" ht="19.5" customHeight="1">
      <c r="A11" s="403">
        <v>7</v>
      </c>
      <c r="B11" s="298" t="s">
        <v>360</v>
      </c>
      <c r="C11" s="298">
        <f>C10</f>
        <v>1100</v>
      </c>
      <c r="D11" s="321">
        <f>D10</f>
        <v>1100</v>
      </c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2"/>
    </row>
    <row r="12" spans="1:28" ht="19.5" customHeight="1">
      <c r="A12" s="403">
        <v>8</v>
      </c>
      <c r="B12" s="309" t="s">
        <v>121</v>
      </c>
      <c r="C12" s="309">
        <v>85000</v>
      </c>
      <c r="D12" s="404">
        <v>85000</v>
      </c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2"/>
    </row>
    <row r="13" spans="1:28" ht="19.5" customHeight="1">
      <c r="A13" s="403">
        <v>9</v>
      </c>
      <c r="B13" s="309" t="s">
        <v>122</v>
      </c>
      <c r="C13" s="309">
        <v>65000</v>
      </c>
      <c r="D13" s="404">
        <v>65000</v>
      </c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2"/>
    </row>
    <row r="14" spans="1:28" ht="19.5" customHeight="1">
      <c r="A14" s="403">
        <v>10</v>
      </c>
      <c r="B14" s="309" t="s">
        <v>123</v>
      </c>
      <c r="C14" s="309">
        <v>59000</v>
      </c>
      <c r="D14" s="404">
        <v>59000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2"/>
    </row>
    <row r="15" spans="1:28" ht="19.5" customHeight="1">
      <c r="A15" s="403">
        <v>11</v>
      </c>
      <c r="B15" s="309" t="s">
        <v>124</v>
      </c>
      <c r="C15" s="309">
        <v>2000</v>
      </c>
      <c r="D15" s="404">
        <v>2000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2"/>
    </row>
    <row r="16" spans="1:28" ht="19.5" customHeight="1">
      <c r="A16" s="403">
        <v>12</v>
      </c>
      <c r="B16" s="405" t="s">
        <v>125</v>
      </c>
      <c r="C16" s="405">
        <v>800</v>
      </c>
      <c r="D16" s="406">
        <v>800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2"/>
    </row>
    <row r="17" spans="1:28" ht="19.5" customHeight="1">
      <c r="A17" s="403">
        <v>13</v>
      </c>
      <c r="B17" s="407" t="s">
        <v>126</v>
      </c>
      <c r="C17" s="407">
        <v>3000</v>
      </c>
      <c r="D17" s="408">
        <v>3000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2"/>
    </row>
    <row r="18" spans="1:28" ht="19.5" customHeight="1">
      <c r="A18" s="403">
        <v>14</v>
      </c>
      <c r="B18" s="309" t="s">
        <v>127</v>
      </c>
      <c r="C18" s="309">
        <v>26300</v>
      </c>
      <c r="D18" s="404">
        <v>26300</v>
      </c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2"/>
    </row>
    <row r="19" spans="1:28" ht="19.5" customHeight="1">
      <c r="A19" s="403">
        <v>15</v>
      </c>
      <c r="B19" s="298" t="s">
        <v>361</v>
      </c>
      <c r="C19" s="298">
        <f>SUM(C12:C18)</f>
        <v>241100</v>
      </c>
      <c r="D19" s="321">
        <f>SUM(D12:D18)</f>
        <v>241100</v>
      </c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2"/>
    </row>
    <row r="20" spans="1:28" ht="19.5" customHeight="1">
      <c r="A20" s="403">
        <v>16</v>
      </c>
      <c r="B20" s="309" t="s">
        <v>128</v>
      </c>
      <c r="C20" s="309">
        <v>5000</v>
      </c>
      <c r="D20" s="404">
        <v>5000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2"/>
    </row>
    <row r="21" spans="1:28" ht="19.5" customHeight="1">
      <c r="A21" s="403">
        <v>17</v>
      </c>
      <c r="B21" s="309" t="s">
        <v>129</v>
      </c>
      <c r="C21" s="309">
        <v>300</v>
      </c>
      <c r="D21" s="404">
        <v>300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2"/>
    </row>
    <row r="22" spans="1:28" ht="19.5" customHeight="1">
      <c r="A22" s="403">
        <v>18</v>
      </c>
      <c r="B22" s="298" t="s">
        <v>362</v>
      </c>
      <c r="C22" s="298">
        <f>C20+C21</f>
        <v>5300</v>
      </c>
      <c r="D22" s="321">
        <f>D20+D21</f>
        <v>5300</v>
      </c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2"/>
    </row>
    <row r="23" spans="1:28" ht="19.5" customHeight="1">
      <c r="A23" s="403">
        <v>19</v>
      </c>
      <c r="B23" s="309" t="s">
        <v>130</v>
      </c>
      <c r="C23" s="309">
        <v>73000</v>
      </c>
      <c r="D23" s="404">
        <v>73000</v>
      </c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2"/>
    </row>
    <row r="24" spans="1:28" ht="19.5" customHeight="1">
      <c r="A24" s="403">
        <v>20</v>
      </c>
      <c r="B24" s="309" t="s">
        <v>131</v>
      </c>
      <c r="C24" s="309">
        <v>29000</v>
      </c>
      <c r="D24" s="404">
        <v>29000</v>
      </c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2"/>
    </row>
    <row r="25" spans="1:28" ht="19.5" customHeight="1">
      <c r="A25" s="403">
        <v>21</v>
      </c>
      <c r="B25" s="309" t="s">
        <v>132</v>
      </c>
      <c r="C25" s="309">
        <v>9000</v>
      </c>
      <c r="D25" s="404">
        <v>9000</v>
      </c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2"/>
    </row>
    <row r="26" spans="1:28" ht="19.5" customHeight="1">
      <c r="A26" s="403">
        <v>22</v>
      </c>
      <c r="B26" s="309" t="s">
        <v>133</v>
      </c>
      <c r="C26" s="309">
        <v>10000</v>
      </c>
      <c r="D26" s="404">
        <v>10000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2"/>
    </row>
    <row r="27" spans="1:28" ht="19.5" customHeight="1">
      <c r="A27" s="403">
        <v>23</v>
      </c>
      <c r="B27" s="298" t="s">
        <v>363</v>
      </c>
      <c r="C27" s="298">
        <f>SUM(C23:C26)</f>
        <v>121000</v>
      </c>
      <c r="D27" s="321">
        <f>SUM(D23:D26)</f>
        <v>121000</v>
      </c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2"/>
    </row>
    <row r="28" spans="1:28" ht="19.5" customHeight="1">
      <c r="A28" s="403">
        <v>24</v>
      </c>
      <c r="B28" s="298" t="s">
        <v>364</v>
      </c>
      <c r="C28" s="298">
        <f>C9+C11+C19+C22+C27</f>
        <v>403700</v>
      </c>
      <c r="D28" s="321">
        <f>D9+D11+D19+D22+D27</f>
        <v>403700</v>
      </c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2"/>
    </row>
    <row r="29" spans="1:28" ht="19.5" customHeight="1">
      <c r="A29" s="403">
        <v>25</v>
      </c>
      <c r="B29" s="303" t="s">
        <v>200</v>
      </c>
      <c r="C29" s="471">
        <v>250</v>
      </c>
      <c r="D29" s="471">
        <v>250</v>
      </c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2"/>
    </row>
    <row r="30" spans="1:28" ht="19.5" customHeight="1">
      <c r="A30" s="403">
        <v>26</v>
      </c>
      <c r="B30" s="303" t="s">
        <v>273</v>
      </c>
      <c r="C30" s="471">
        <v>1500</v>
      </c>
      <c r="D30" s="471">
        <v>1500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2"/>
    </row>
    <row r="31" spans="1:28" ht="19.5" customHeight="1">
      <c r="A31" s="403">
        <v>27</v>
      </c>
      <c r="B31" s="303" t="s">
        <v>199</v>
      </c>
      <c r="C31" s="471">
        <v>2000</v>
      </c>
      <c r="D31" s="471">
        <v>2000</v>
      </c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2"/>
    </row>
    <row r="32" spans="1:28" ht="19.5" customHeight="1">
      <c r="A32" s="403">
        <v>28</v>
      </c>
      <c r="B32" s="322" t="s">
        <v>473</v>
      </c>
      <c r="C32" s="471"/>
      <c r="D32" s="471">
        <v>6000</v>
      </c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2"/>
    </row>
    <row r="33" spans="1:28" ht="19.5" customHeight="1">
      <c r="A33" s="403">
        <v>29</v>
      </c>
      <c r="B33" s="322" t="s">
        <v>339</v>
      </c>
      <c r="C33" s="472">
        <v>2500</v>
      </c>
      <c r="D33" s="472">
        <v>1700</v>
      </c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2"/>
    </row>
    <row r="34" spans="1:28" ht="27.75" customHeight="1">
      <c r="A34" s="403">
        <v>30</v>
      </c>
      <c r="B34" s="322" t="s">
        <v>304</v>
      </c>
      <c r="C34" s="472">
        <v>5000</v>
      </c>
      <c r="D34" s="472">
        <v>2500</v>
      </c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2"/>
    </row>
    <row r="35" spans="1:28" ht="19.5" customHeight="1">
      <c r="A35" s="403">
        <v>31</v>
      </c>
      <c r="B35" s="473" t="s">
        <v>305</v>
      </c>
      <c r="C35" s="365">
        <v>1200</v>
      </c>
      <c r="D35" s="365">
        <v>500</v>
      </c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2"/>
    </row>
    <row r="36" spans="1:28" ht="19.5" customHeight="1">
      <c r="A36" s="403">
        <v>32</v>
      </c>
      <c r="B36" s="303" t="s">
        <v>306</v>
      </c>
      <c r="C36" s="365">
        <v>2500</v>
      </c>
      <c r="D36" s="365">
        <v>1500</v>
      </c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2"/>
    </row>
    <row r="37" spans="1:28" ht="19.5" customHeight="1">
      <c r="A37" s="403">
        <v>33</v>
      </c>
      <c r="B37" s="473" t="s">
        <v>307</v>
      </c>
      <c r="C37" s="365">
        <v>8000</v>
      </c>
      <c r="D37" s="365">
        <v>7000</v>
      </c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2"/>
    </row>
    <row r="38" spans="1:28" ht="19.5" customHeight="1">
      <c r="A38" s="403">
        <v>34</v>
      </c>
      <c r="B38" s="473" t="s">
        <v>340</v>
      </c>
      <c r="C38" s="365">
        <v>12050</v>
      </c>
      <c r="D38" s="365">
        <v>12050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2"/>
    </row>
    <row r="39" spans="1:28" ht="19.5" customHeight="1">
      <c r="A39" s="403">
        <v>35</v>
      </c>
      <c r="B39" s="302" t="s">
        <v>365</v>
      </c>
      <c r="C39" s="302">
        <f>C29+C30+C31+C33+C34+C35+C36+C37+C38</f>
        <v>35000</v>
      </c>
      <c r="D39" s="302">
        <f>D29+D30+D31+D33+D34+D35+D36+D37+D38+D32</f>
        <v>35000</v>
      </c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2"/>
    </row>
    <row r="40" spans="1:28" ht="19.5" customHeight="1">
      <c r="A40" s="403">
        <v>36</v>
      </c>
      <c r="B40" s="302" t="s">
        <v>134</v>
      </c>
      <c r="C40" s="302">
        <v>498142</v>
      </c>
      <c r="D40" s="323">
        <v>498142</v>
      </c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2"/>
    </row>
    <row r="41" spans="1:28" ht="19.5" customHeight="1">
      <c r="A41" s="403">
        <v>37</v>
      </c>
      <c r="B41" s="302" t="s">
        <v>135</v>
      </c>
      <c r="C41" s="302">
        <v>42500</v>
      </c>
      <c r="D41" s="323">
        <v>42500</v>
      </c>
      <c r="E41" s="334"/>
      <c r="F41" s="334"/>
      <c r="G41" s="334"/>
      <c r="H41" s="334"/>
      <c r="I41" s="334"/>
      <c r="J41" s="334"/>
      <c r="K41" s="334"/>
      <c r="L41" s="334" t="s">
        <v>275</v>
      </c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2"/>
    </row>
    <row r="42" spans="1:28" ht="19.5" customHeight="1">
      <c r="A42" s="403"/>
      <c r="B42" s="365" t="s">
        <v>186</v>
      </c>
      <c r="C42" s="365">
        <v>1000</v>
      </c>
      <c r="D42" s="365">
        <v>1000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2"/>
    </row>
    <row r="43" spans="1:28" ht="19.5" customHeight="1">
      <c r="A43" s="403"/>
      <c r="B43" s="365" t="s">
        <v>187</v>
      </c>
      <c r="C43" s="365">
        <v>1000</v>
      </c>
      <c r="D43" s="365">
        <v>1000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2"/>
    </row>
    <row r="44" spans="1:28" ht="19.5" customHeight="1">
      <c r="A44" s="403"/>
      <c r="B44" s="365" t="s">
        <v>188</v>
      </c>
      <c r="C44" s="365">
        <v>1500</v>
      </c>
      <c r="D44" s="365">
        <v>1500</v>
      </c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2"/>
    </row>
    <row r="45" spans="1:28" ht="19.5" customHeight="1">
      <c r="A45" s="403"/>
      <c r="B45" s="365" t="s">
        <v>189</v>
      </c>
      <c r="C45" s="365">
        <v>1500</v>
      </c>
      <c r="D45" s="365">
        <v>1500</v>
      </c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2"/>
    </row>
    <row r="46" spans="1:28" ht="19.5" customHeight="1">
      <c r="A46" s="403"/>
      <c r="B46" s="365" t="s">
        <v>190</v>
      </c>
      <c r="C46" s="365">
        <v>2500</v>
      </c>
      <c r="D46" s="365">
        <v>2500</v>
      </c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2"/>
    </row>
    <row r="47" spans="1:28" ht="19.5" customHeight="1">
      <c r="A47" s="403"/>
      <c r="B47" s="365" t="s">
        <v>191</v>
      </c>
      <c r="C47" s="365">
        <v>2000</v>
      </c>
      <c r="D47" s="365">
        <v>2000</v>
      </c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2"/>
    </row>
    <row r="48" spans="1:28" ht="19.5" customHeight="1">
      <c r="A48" s="403"/>
      <c r="B48" s="365" t="s">
        <v>292</v>
      </c>
      <c r="C48" s="365">
        <v>1000</v>
      </c>
      <c r="D48" s="365">
        <v>1000</v>
      </c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2"/>
    </row>
    <row r="49" spans="1:28" ht="19.5" customHeight="1">
      <c r="A49" s="403"/>
      <c r="B49" s="365" t="s">
        <v>293</v>
      </c>
      <c r="C49" s="365">
        <v>5000</v>
      </c>
      <c r="D49" s="365">
        <v>5000</v>
      </c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2"/>
    </row>
    <row r="50" spans="1:28" ht="19.5" customHeight="1">
      <c r="A50" s="403"/>
      <c r="B50" s="303" t="s">
        <v>192</v>
      </c>
      <c r="C50" s="302">
        <f>C51+C52</f>
        <v>27000</v>
      </c>
      <c r="D50" s="302">
        <f>D51+D52</f>
        <v>27000</v>
      </c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2"/>
    </row>
    <row r="51" spans="1:28" ht="19.5" customHeight="1">
      <c r="A51" s="403"/>
      <c r="B51" s="303" t="s">
        <v>193</v>
      </c>
      <c r="C51" s="303">
        <v>6250</v>
      </c>
      <c r="D51" s="303">
        <v>6250</v>
      </c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2"/>
    </row>
    <row r="52" spans="1:28" ht="19.5" customHeight="1">
      <c r="A52" s="403"/>
      <c r="B52" s="303" t="s">
        <v>106</v>
      </c>
      <c r="C52" s="303">
        <f>SUM(C53:C65)</f>
        <v>20750</v>
      </c>
      <c r="D52" s="303">
        <f>SUM(D53:D65)</f>
        <v>20750</v>
      </c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2"/>
    </row>
    <row r="53" spans="1:28" ht="19.5" customHeight="1">
      <c r="A53" s="403"/>
      <c r="B53" s="303" t="s">
        <v>194</v>
      </c>
      <c r="C53" s="303">
        <v>5250</v>
      </c>
      <c r="D53" s="303">
        <v>5250</v>
      </c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2"/>
    </row>
    <row r="54" spans="1:28" ht="19.5" customHeight="1">
      <c r="A54" s="403"/>
      <c r="B54" s="303" t="s">
        <v>195</v>
      </c>
      <c r="C54" s="303">
        <v>10015</v>
      </c>
      <c r="D54" s="303">
        <v>10015</v>
      </c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2"/>
    </row>
    <row r="55" spans="1:28" ht="19.5" customHeight="1">
      <c r="A55" s="403"/>
      <c r="B55" s="303" t="s">
        <v>196</v>
      </c>
      <c r="C55" s="303">
        <v>1435</v>
      </c>
      <c r="D55" s="303">
        <v>1435</v>
      </c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2"/>
    </row>
    <row r="56" spans="1:28" ht="19.5" customHeight="1">
      <c r="A56" s="403"/>
      <c r="B56" s="303" t="s">
        <v>197</v>
      </c>
      <c r="C56" s="303">
        <v>400</v>
      </c>
      <c r="D56" s="303">
        <v>400</v>
      </c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2"/>
    </row>
    <row r="57" spans="1:28" ht="19.5" customHeight="1">
      <c r="A57" s="403"/>
      <c r="B57" s="303" t="s">
        <v>198</v>
      </c>
      <c r="C57" s="303">
        <v>250</v>
      </c>
      <c r="D57" s="303">
        <v>250</v>
      </c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2"/>
    </row>
    <row r="58" spans="1:28" ht="19.5" customHeight="1">
      <c r="A58" s="403"/>
      <c r="B58" s="303" t="s">
        <v>341</v>
      </c>
      <c r="C58" s="303">
        <v>250</v>
      </c>
      <c r="D58" s="303">
        <v>250</v>
      </c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2"/>
    </row>
    <row r="59" spans="1:28" ht="19.5" customHeight="1">
      <c r="A59" s="403"/>
      <c r="B59" s="303" t="s">
        <v>342</v>
      </c>
      <c r="C59" s="303">
        <v>500</v>
      </c>
      <c r="D59" s="303">
        <v>500</v>
      </c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2"/>
    </row>
    <row r="60" spans="1:28" ht="19.5" customHeight="1">
      <c r="A60" s="403"/>
      <c r="B60" s="303" t="s">
        <v>343</v>
      </c>
      <c r="C60" s="440">
        <v>250</v>
      </c>
      <c r="D60" s="440">
        <v>250</v>
      </c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2"/>
    </row>
    <row r="61" spans="1:28" ht="19.5" customHeight="1">
      <c r="A61" s="403"/>
      <c r="B61" s="303" t="s">
        <v>344</v>
      </c>
      <c r="C61" s="303">
        <v>200</v>
      </c>
      <c r="D61" s="303">
        <v>200</v>
      </c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2"/>
    </row>
    <row r="62" spans="1:28" ht="19.5" customHeight="1">
      <c r="A62" s="403"/>
      <c r="B62" s="303" t="s">
        <v>345</v>
      </c>
      <c r="C62" s="303">
        <v>200</v>
      </c>
      <c r="D62" s="303">
        <v>200</v>
      </c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2"/>
    </row>
    <row r="63" spans="1:28" ht="19.5" customHeight="1">
      <c r="A63" s="403"/>
      <c r="B63" s="303" t="s">
        <v>346</v>
      </c>
      <c r="C63" s="303">
        <v>400</v>
      </c>
      <c r="D63" s="303">
        <v>400</v>
      </c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2"/>
    </row>
    <row r="64" spans="1:28" ht="19.5" customHeight="1">
      <c r="A64" s="403"/>
      <c r="B64" s="303" t="s">
        <v>348</v>
      </c>
      <c r="C64" s="303">
        <v>300</v>
      </c>
      <c r="D64" s="303">
        <v>300</v>
      </c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2"/>
    </row>
    <row r="65" spans="1:28" ht="19.5" customHeight="1">
      <c r="A65" s="403"/>
      <c r="B65" s="303" t="s">
        <v>347</v>
      </c>
      <c r="C65" s="303">
        <v>1300</v>
      </c>
      <c r="D65" s="303">
        <v>1300</v>
      </c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2"/>
    </row>
    <row r="66" spans="1:28" ht="19.5" customHeight="1">
      <c r="A66" s="403">
        <v>38</v>
      </c>
      <c r="B66" s="303" t="s">
        <v>136</v>
      </c>
      <c r="C66" s="441">
        <v>50600</v>
      </c>
      <c r="D66" s="401">
        <v>65600</v>
      </c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2"/>
    </row>
    <row r="67" spans="1:28" ht="19.5" customHeight="1">
      <c r="A67" s="403">
        <v>39</v>
      </c>
      <c r="B67" s="303" t="s">
        <v>274</v>
      </c>
      <c r="C67" s="441">
        <v>1500</v>
      </c>
      <c r="D67" s="401">
        <v>1500</v>
      </c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2"/>
    </row>
    <row r="68" spans="1:28" ht="19.5" customHeight="1">
      <c r="A68" s="403">
        <v>40</v>
      </c>
      <c r="B68" s="302" t="s">
        <v>474</v>
      </c>
      <c r="C68" s="442">
        <f>C40+C41+C66+C67</f>
        <v>592742</v>
      </c>
      <c r="D68" s="343">
        <f>D40+D41+D66+D67</f>
        <v>607742</v>
      </c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2"/>
    </row>
    <row r="69" spans="1:28" ht="19.5" customHeight="1">
      <c r="A69" s="403">
        <v>41</v>
      </c>
      <c r="B69" s="324" t="s">
        <v>181</v>
      </c>
      <c r="C69" s="443">
        <v>3162600</v>
      </c>
      <c r="D69" s="409">
        <v>3172600</v>
      </c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2"/>
    </row>
    <row r="70" spans="1:28" ht="19.5" customHeight="1">
      <c r="A70" s="403">
        <v>42</v>
      </c>
      <c r="B70" s="324" t="s">
        <v>447</v>
      </c>
      <c r="C70" s="443">
        <v>1650</v>
      </c>
      <c r="D70" s="409">
        <v>1650</v>
      </c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2"/>
    </row>
    <row r="71" spans="1:28" s="4" customFormat="1" ht="19.5" customHeight="1">
      <c r="A71" s="403">
        <v>43</v>
      </c>
      <c r="B71" s="325" t="s">
        <v>475</v>
      </c>
      <c r="C71" s="444">
        <f>C69+C70</f>
        <v>3164250</v>
      </c>
      <c r="D71" s="348">
        <f>D69+D70</f>
        <v>3174250</v>
      </c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183"/>
    </row>
    <row r="72" spans="1:28" ht="29.25" customHeight="1">
      <c r="A72" s="403">
        <v>44</v>
      </c>
      <c r="B72" s="302" t="s">
        <v>184</v>
      </c>
      <c r="C72" s="445">
        <v>166280</v>
      </c>
      <c r="D72" s="402">
        <v>183125</v>
      </c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  <c r="AA72" s="334"/>
      <c r="AB72" s="2"/>
    </row>
    <row r="73" spans="1:28" ht="27" customHeight="1">
      <c r="A73" s="403">
        <v>45</v>
      </c>
      <c r="B73" s="303" t="s">
        <v>137</v>
      </c>
      <c r="C73" s="434">
        <v>1500</v>
      </c>
      <c r="D73" s="317">
        <v>1500</v>
      </c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2"/>
    </row>
    <row r="74" spans="1:28" ht="27" customHeight="1">
      <c r="A74" s="403">
        <v>46</v>
      </c>
      <c r="B74" s="303" t="s">
        <v>294</v>
      </c>
      <c r="C74" s="434">
        <v>1500</v>
      </c>
      <c r="D74" s="317">
        <v>1500</v>
      </c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2"/>
    </row>
    <row r="75" spans="1:28" s="4" customFormat="1" ht="19.5" customHeight="1">
      <c r="A75" s="403">
        <v>47</v>
      </c>
      <c r="B75" s="302" t="s">
        <v>476</v>
      </c>
      <c r="C75" s="435">
        <f>C73+C74</f>
        <v>3000</v>
      </c>
      <c r="D75" s="435">
        <f>D73+D74</f>
        <v>3000</v>
      </c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183"/>
    </row>
    <row r="76" spans="1:28" ht="24.75" customHeight="1">
      <c r="A76" s="403">
        <v>48</v>
      </c>
      <c r="B76" s="325" t="s">
        <v>477</v>
      </c>
      <c r="C76" s="444">
        <f>C75+C72+C71+C68+C39+C28+C5+C6</f>
        <v>4485510</v>
      </c>
      <c r="D76" s="348">
        <f>D75+D72+D71+D68+D39+D28+D5+D6</f>
        <v>4527355</v>
      </c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2"/>
    </row>
    <row r="77" spans="1:28" ht="24.75" customHeight="1">
      <c r="A77" s="403">
        <v>49</v>
      </c>
      <c r="B77" s="407" t="s">
        <v>309</v>
      </c>
      <c r="C77" s="444">
        <v>250000</v>
      </c>
      <c r="D77" s="348">
        <v>250000</v>
      </c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2"/>
    </row>
    <row r="78" spans="1:28" ht="24.75" customHeight="1">
      <c r="A78" s="403">
        <v>50</v>
      </c>
      <c r="B78" s="407" t="s">
        <v>310</v>
      </c>
      <c r="C78" s="444">
        <v>22862</v>
      </c>
      <c r="D78" s="348">
        <v>22862</v>
      </c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2"/>
    </row>
    <row r="79" spans="1:28" ht="24.75" customHeight="1">
      <c r="A79" s="403">
        <v>51</v>
      </c>
      <c r="B79" s="326" t="s">
        <v>168</v>
      </c>
      <c r="C79" s="444">
        <v>766247</v>
      </c>
      <c r="D79" s="348">
        <v>766247</v>
      </c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2"/>
    </row>
    <row r="80" spans="1:28" ht="24.75" customHeight="1">
      <c r="A80" s="403">
        <v>52</v>
      </c>
      <c r="B80" s="325" t="s">
        <v>478</v>
      </c>
      <c r="C80" s="444">
        <f>C77+C78+C79</f>
        <v>1039109</v>
      </c>
      <c r="D80" s="348">
        <f>D77+D78+D79</f>
        <v>1039109</v>
      </c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2"/>
    </row>
    <row r="81" spans="1:28" ht="24" customHeight="1" thickBot="1">
      <c r="A81" s="403">
        <v>53</v>
      </c>
      <c r="B81" s="420" t="s">
        <v>479</v>
      </c>
      <c r="C81" s="446">
        <f>C76+C80</f>
        <v>5524619</v>
      </c>
      <c r="D81" s="421">
        <f>D76+D80</f>
        <v>5566464</v>
      </c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2"/>
    </row>
    <row r="82" spans="2:2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>
      <c r="B84" s="3"/>
      <c r="C84" s="3"/>
      <c r="D84" s="41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</sheetData>
  <sheetProtection/>
  <mergeCells count="3">
    <mergeCell ref="A1:D1"/>
    <mergeCell ref="A2:D2"/>
    <mergeCell ref="AJ7:AM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1">
      <selection activeCell="B59" sqref="B59"/>
    </sheetView>
  </sheetViews>
  <sheetFormatPr defaultColWidth="9.00390625" defaultRowHeight="12.75"/>
  <cols>
    <col min="1" max="1" width="9.125" style="474" customWidth="1"/>
    <col min="2" max="2" width="33.625" style="474" customWidth="1"/>
    <col min="3" max="4" width="19.00390625" style="474" customWidth="1"/>
    <col min="5" max="5" width="24.375" style="474" customWidth="1"/>
    <col min="6" max="6" width="17.00390625" style="474" customWidth="1"/>
    <col min="7" max="7" width="14.375" style="474" customWidth="1"/>
    <col min="8" max="16384" width="9.125" style="474" customWidth="1"/>
  </cols>
  <sheetData>
    <row r="1" ht="15">
      <c r="C1" s="474" t="s">
        <v>442</v>
      </c>
    </row>
    <row r="2" spans="1:10" ht="16.5" thickBot="1">
      <c r="A2" s="667" t="s">
        <v>366</v>
      </c>
      <c r="B2" s="667"/>
      <c r="C2" s="667"/>
      <c r="D2" s="667"/>
      <c r="E2" s="667"/>
      <c r="F2" s="667"/>
      <c r="G2" s="667"/>
      <c r="H2" s="475"/>
      <c r="I2" s="475"/>
      <c r="J2" s="475"/>
    </row>
    <row r="3" spans="1:10" ht="26.25" thickBot="1">
      <c r="A3" s="12" t="s">
        <v>201</v>
      </c>
      <c r="B3" s="13" t="s">
        <v>202</v>
      </c>
      <c r="C3" s="256" t="s">
        <v>327</v>
      </c>
      <c r="D3" s="256" t="s">
        <v>335</v>
      </c>
      <c r="E3" s="256" t="s">
        <v>316</v>
      </c>
      <c r="F3" s="256" t="s">
        <v>203</v>
      </c>
      <c r="G3" s="257" t="s">
        <v>204</v>
      </c>
      <c r="H3" s="475"/>
      <c r="I3" s="475"/>
      <c r="J3" s="475"/>
    </row>
    <row r="4" spans="1:10" ht="15.75" thickBot="1">
      <c r="A4" s="14"/>
      <c r="B4" s="15"/>
      <c r="C4" s="15"/>
      <c r="D4" s="15"/>
      <c r="E4" s="15"/>
      <c r="F4" s="15"/>
      <c r="G4" s="16" t="s">
        <v>367</v>
      </c>
      <c r="H4" s="475"/>
      <c r="I4" s="475"/>
      <c r="J4" s="475"/>
    </row>
    <row r="5" spans="1:10" ht="19.5" thickBot="1">
      <c r="A5" s="476" t="s">
        <v>205</v>
      </c>
      <c r="B5" s="668" t="s">
        <v>206</v>
      </c>
      <c r="C5" s="668"/>
      <c r="D5" s="668"/>
      <c r="E5" s="668"/>
      <c r="F5" s="668"/>
      <c r="G5" s="669"/>
      <c r="H5" s="475"/>
      <c r="I5" s="475"/>
      <c r="J5" s="475"/>
    </row>
    <row r="6" spans="1:10" ht="90" customHeight="1">
      <c r="A6" s="477">
        <v>1</v>
      </c>
      <c r="B6" s="349" t="s">
        <v>207</v>
      </c>
      <c r="C6" s="478">
        <v>4000</v>
      </c>
      <c r="D6" s="478">
        <v>4000</v>
      </c>
      <c r="E6" s="478">
        <v>4000</v>
      </c>
      <c r="F6" s="351"/>
      <c r="G6" s="479"/>
      <c r="H6" s="18"/>
      <c r="I6" s="19"/>
      <c r="J6" s="19"/>
    </row>
    <row r="7" spans="1:10" ht="45.75" customHeight="1">
      <c r="A7" s="639">
        <v>2</v>
      </c>
      <c r="B7" s="640" t="s">
        <v>279</v>
      </c>
      <c r="C7" s="641">
        <v>42590</v>
      </c>
      <c r="D7" s="641">
        <v>42590</v>
      </c>
      <c r="E7" s="641">
        <v>42590</v>
      </c>
      <c r="F7" s="642"/>
      <c r="G7" s="355"/>
      <c r="I7" s="17"/>
      <c r="J7" s="17"/>
    </row>
    <row r="8" spans="1:10" ht="45.75" customHeight="1" thickBot="1">
      <c r="A8" s="631">
        <v>3</v>
      </c>
      <c r="B8" s="480" t="s">
        <v>460</v>
      </c>
      <c r="C8" s="481"/>
      <c r="D8" s="481">
        <v>10000</v>
      </c>
      <c r="E8" s="481">
        <v>10000</v>
      </c>
      <c r="F8" s="482"/>
      <c r="G8" s="483"/>
      <c r="I8" s="17"/>
      <c r="J8" s="17"/>
    </row>
    <row r="9" spans="1:10" ht="16.5" thickBot="1">
      <c r="A9" s="484"/>
      <c r="B9" s="485" t="s">
        <v>208</v>
      </c>
      <c r="C9" s="486">
        <f>C7+C6</f>
        <v>46590</v>
      </c>
      <c r="D9" s="486">
        <f>D7+D6+D8</f>
        <v>56590</v>
      </c>
      <c r="E9" s="486">
        <f>E7+E6+E8</f>
        <v>56590</v>
      </c>
      <c r="F9" s="486">
        <f>SUM(F6:F7)</f>
        <v>0</v>
      </c>
      <c r="G9" s="487"/>
      <c r="H9" s="475"/>
      <c r="I9" s="475"/>
      <c r="J9" s="475"/>
    </row>
    <row r="10" spans="1:10" s="493" customFormat="1" ht="15.75">
      <c r="A10" s="488"/>
      <c r="B10" s="489"/>
      <c r="C10" s="490"/>
      <c r="D10" s="490"/>
      <c r="E10" s="490"/>
      <c r="F10" s="490"/>
      <c r="G10" s="491"/>
      <c r="H10" s="492"/>
      <c r="I10" s="492"/>
      <c r="J10" s="492"/>
    </row>
    <row r="11" spans="1:10" s="493" customFormat="1" ht="15.75">
      <c r="A11" s="494"/>
      <c r="B11" s="495"/>
      <c r="C11" s="496"/>
      <c r="D11" s="496"/>
      <c r="E11" s="496"/>
      <c r="F11" s="496"/>
      <c r="G11" s="497"/>
      <c r="H11" s="492"/>
      <c r="I11" s="492"/>
      <c r="J11" s="492"/>
    </row>
    <row r="12" spans="1:10" s="493" customFormat="1" ht="15.75">
      <c r="A12" s="494"/>
      <c r="B12" s="495"/>
      <c r="C12" s="496"/>
      <c r="D12" s="496"/>
      <c r="E12" s="496"/>
      <c r="F12" s="496"/>
      <c r="G12" s="497"/>
      <c r="H12" s="492"/>
      <c r="I12" s="492"/>
      <c r="J12" s="492"/>
    </row>
    <row r="13" spans="1:10" ht="16.5" thickBot="1">
      <c r="A13" s="498"/>
      <c r="B13" s="499"/>
      <c r="C13" s="500"/>
      <c r="D13" s="500"/>
      <c r="E13" s="500"/>
      <c r="F13" s="500"/>
      <c r="G13" s="501"/>
      <c r="H13" s="475"/>
      <c r="I13" s="475"/>
      <c r="J13" s="475"/>
    </row>
    <row r="14" spans="1:10" ht="26.25" thickBot="1">
      <c r="A14" s="502" t="s">
        <v>201</v>
      </c>
      <c r="B14" s="503" t="s">
        <v>202</v>
      </c>
      <c r="C14" s="504" t="s">
        <v>327</v>
      </c>
      <c r="D14" s="256" t="s">
        <v>335</v>
      </c>
      <c r="E14" s="504" t="s">
        <v>316</v>
      </c>
      <c r="F14" s="504" t="s">
        <v>203</v>
      </c>
      <c r="G14" s="505" t="s">
        <v>204</v>
      </c>
      <c r="H14" s="11"/>
      <c r="I14" s="23"/>
      <c r="J14" s="23"/>
    </row>
    <row r="15" spans="1:10" ht="15.75" thickBot="1">
      <c r="A15" s="506"/>
      <c r="B15" s="507"/>
      <c r="C15" s="507"/>
      <c r="D15" s="507"/>
      <c r="E15" s="507"/>
      <c r="F15" s="507"/>
      <c r="G15" s="508" t="s">
        <v>367</v>
      </c>
      <c r="H15" s="475"/>
      <c r="I15" s="475"/>
      <c r="J15" s="475"/>
    </row>
    <row r="16" spans="1:8" ht="18.75" thickBot="1">
      <c r="A16" s="509" t="s">
        <v>209</v>
      </c>
      <c r="B16" s="670" t="s">
        <v>210</v>
      </c>
      <c r="C16" s="670"/>
      <c r="D16" s="670"/>
      <c r="E16" s="670"/>
      <c r="F16" s="670"/>
      <c r="G16" s="671"/>
      <c r="H16" s="475"/>
    </row>
    <row r="17" spans="1:8" ht="38.25">
      <c r="A17" s="510">
        <v>1</v>
      </c>
      <c r="B17" s="353" t="s">
        <v>211</v>
      </c>
      <c r="C17" s="511">
        <v>2000</v>
      </c>
      <c r="D17" s="511">
        <v>2000</v>
      </c>
      <c r="E17" s="512"/>
      <c r="F17" s="512">
        <v>2000</v>
      </c>
      <c r="G17" s="355" t="s">
        <v>280</v>
      </c>
      <c r="H17" s="24"/>
    </row>
    <row r="18" spans="1:8" ht="26.25" thickBot="1">
      <c r="A18" s="510">
        <v>2</v>
      </c>
      <c r="B18" s="353" t="s">
        <v>368</v>
      </c>
      <c r="C18" s="511">
        <v>3200</v>
      </c>
      <c r="D18" s="511">
        <v>3200</v>
      </c>
      <c r="E18" s="512">
        <v>3200</v>
      </c>
      <c r="F18" s="354"/>
      <c r="G18" s="513"/>
      <c r="H18" s="24"/>
    </row>
    <row r="19" spans="1:8" ht="32.25" customHeight="1" thickBot="1">
      <c r="A19" s="514"/>
      <c r="B19" s="485" t="s">
        <v>208</v>
      </c>
      <c r="C19" s="486">
        <f>C17+C18</f>
        <v>5200</v>
      </c>
      <c r="D19" s="486">
        <f>D17+D18</f>
        <v>5200</v>
      </c>
      <c r="E19" s="486">
        <f>E17+E18</f>
        <v>3200</v>
      </c>
      <c r="F19" s="486">
        <f>F17</f>
        <v>2000</v>
      </c>
      <c r="G19" s="487"/>
      <c r="H19" s="475"/>
    </row>
    <row r="20" spans="1:8" ht="32.25" customHeight="1" thickBot="1">
      <c r="A20" s="502" t="s">
        <v>201</v>
      </c>
      <c r="B20" s="503" t="s">
        <v>202</v>
      </c>
      <c r="C20" s="504" t="s">
        <v>327</v>
      </c>
      <c r="D20" s="256" t="s">
        <v>335</v>
      </c>
      <c r="E20" s="504" t="s">
        <v>316</v>
      </c>
      <c r="F20" s="504" t="s">
        <v>203</v>
      </c>
      <c r="G20" s="505" t="s">
        <v>204</v>
      </c>
      <c r="H20" s="11"/>
    </row>
    <row r="21" spans="1:8" ht="15.75" thickBot="1">
      <c r="A21" s="515"/>
      <c r="B21" s="516"/>
      <c r="C21" s="516"/>
      <c r="D21" s="516"/>
      <c r="E21" s="516"/>
      <c r="F21" s="516"/>
      <c r="G21" s="508" t="s">
        <v>367</v>
      </c>
      <c r="H21" s="475"/>
    </row>
    <row r="22" spans="1:8" ht="18.75" thickBot="1">
      <c r="A22" s="509" t="s">
        <v>212</v>
      </c>
      <c r="B22" s="670" t="s">
        <v>213</v>
      </c>
      <c r="C22" s="672"/>
      <c r="D22" s="672"/>
      <c r="E22" s="672"/>
      <c r="F22" s="672"/>
      <c r="G22" s="673"/>
      <c r="H22" s="475"/>
    </row>
    <row r="23" spans="1:8" ht="42" customHeight="1">
      <c r="A23" s="517">
        <v>1</v>
      </c>
      <c r="B23" s="518" t="s">
        <v>444</v>
      </c>
      <c r="C23" s="519">
        <v>3000</v>
      </c>
      <c r="D23" s="519">
        <v>3000</v>
      </c>
      <c r="E23" s="519">
        <v>3000</v>
      </c>
      <c r="F23" s="520">
        <v>0</v>
      </c>
      <c r="G23" s="513"/>
      <c r="H23" s="26"/>
    </row>
    <row r="24" spans="1:10" ht="16.5">
      <c r="A24" s="517">
        <v>2</v>
      </c>
      <c r="B24" s="357" t="s">
        <v>215</v>
      </c>
      <c r="C24" s="511">
        <v>120</v>
      </c>
      <c r="D24" s="511">
        <v>120</v>
      </c>
      <c r="E24" s="511">
        <v>120</v>
      </c>
      <c r="F24" s="354"/>
      <c r="G24" s="513"/>
      <c r="H24" s="26"/>
      <c r="I24" s="475"/>
      <c r="J24" s="475"/>
    </row>
    <row r="25" spans="1:10" ht="25.5">
      <c r="A25" s="517">
        <v>3</v>
      </c>
      <c r="B25" s="357" t="s">
        <v>369</v>
      </c>
      <c r="C25" s="511">
        <v>577000</v>
      </c>
      <c r="D25" s="511">
        <v>577000</v>
      </c>
      <c r="E25" s="511"/>
      <c r="F25" s="512">
        <v>577000</v>
      </c>
      <c r="G25" s="358" t="s">
        <v>370</v>
      </c>
      <c r="H25" s="26"/>
      <c r="I25" s="475"/>
      <c r="J25" s="475"/>
    </row>
    <row r="26" spans="1:10" ht="16.5">
      <c r="A26" s="674">
        <v>4</v>
      </c>
      <c r="B26" s="357" t="s">
        <v>371</v>
      </c>
      <c r="C26" s="521"/>
      <c r="D26" s="521"/>
      <c r="E26" s="511"/>
      <c r="F26" s="512"/>
      <c r="G26" s="358"/>
      <c r="H26" s="26"/>
      <c r="I26" s="475"/>
      <c r="J26" s="475"/>
    </row>
    <row r="27" spans="1:10" ht="16.5">
      <c r="A27" s="675"/>
      <c r="B27" s="357" t="s">
        <v>372</v>
      </c>
      <c r="C27" s="521">
        <v>150000</v>
      </c>
      <c r="D27" s="521">
        <v>150000</v>
      </c>
      <c r="E27" s="511"/>
      <c r="F27" s="512">
        <v>150000</v>
      </c>
      <c r="G27" s="358" t="s">
        <v>373</v>
      </c>
      <c r="H27" s="26"/>
      <c r="I27" s="475"/>
      <c r="J27" s="475"/>
    </row>
    <row r="28" spans="1:10" ht="25.5">
      <c r="A28" s="676"/>
      <c r="B28" s="357" t="s">
        <v>374</v>
      </c>
      <c r="C28" s="521">
        <v>232000</v>
      </c>
      <c r="D28" s="521">
        <v>232000</v>
      </c>
      <c r="E28" s="511"/>
      <c r="F28" s="512">
        <v>232000</v>
      </c>
      <c r="G28" s="358" t="s">
        <v>373</v>
      </c>
      <c r="H28" s="26"/>
      <c r="I28" s="475"/>
      <c r="J28" s="475"/>
    </row>
    <row r="29" spans="1:10" ht="16.5">
      <c r="A29" s="517">
        <v>5</v>
      </c>
      <c r="B29" s="356" t="s">
        <v>375</v>
      </c>
      <c r="C29" s="511">
        <v>705000</v>
      </c>
      <c r="D29" s="511">
        <v>705000</v>
      </c>
      <c r="E29" s="511"/>
      <c r="F29" s="512">
        <v>705000</v>
      </c>
      <c r="G29" s="358" t="s">
        <v>376</v>
      </c>
      <c r="H29" s="26"/>
      <c r="I29" s="475"/>
      <c r="J29" s="475"/>
    </row>
    <row r="30" spans="1:10" ht="38.25">
      <c r="A30" s="517">
        <v>6</v>
      </c>
      <c r="B30" s="350" t="s">
        <v>377</v>
      </c>
      <c r="C30" s="511">
        <v>25000</v>
      </c>
      <c r="D30" s="511">
        <v>25000</v>
      </c>
      <c r="E30" s="511"/>
      <c r="F30" s="512">
        <v>25000</v>
      </c>
      <c r="G30" s="358" t="s">
        <v>378</v>
      </c>
      <c r="H30" s="26"/>
      <c r="I30" s="475"/>
      <c r="J30" s="475"/>
    </row>
    <row r="31" spans="1:10" ht="16.5">
      <c r="A31" s="510">
        <v>7</v>
      </c>
      <c r="B31" s="447" t="s">
        <v>379</v>
      </c>
      <c r="C31" s="522">
        <v>5000</v>
      </c>
      <c r="D31" s="522">
        <v>5000</v>
      </c>
      <c r="E31" s="522">
        <v>5000</v>
      </c>
      <c r="F31" s="523"/>
      <c r="G31" s="524"/>
      <c r="H31" s="26"/>
      <c r="I31" s="475"/>
      <c r="J31" s="475"/>
    </row>
    <row r="32" spans="1:10" ht="38.25">
      <c r="A32" s="517">
        <v>8</v>
      </c>
      <c r="B32" s="350" t="s">
        <v>380</v>
      </c>
      <c r="C32" s="511">
        <v>400000</v>
      </c>
      <c r="D32" s="511">
        <v>400000</v>
      </c>
      <c r="E32" s="511"/>
      <c r="F32" s="512">
        <v>400000</v>
      </c>
      <c r="G32" s="358" t="s">
        <v>381</v>
      </c>
      <c r="H32" s="26"/>
      <c r="I32" s="475"/>
      <c r="J32" s="475"/>
    </row>
    <row r="33" spans="1:10" ht="51">
      <c r="A33" s="525">
        <v>9</v>
      </c>
      <c r="B33" s="350" t="s">
        <v>382</v>
      </c>
      <c r="C33" s="511">
        <v>300000</v>
      </c>
      <c r="D33" s="511">
        <v>300000</v>
      </c>
      <c r="E33" s="511"/>
      <c r="F33" s="512">
        <v>300000</v>
      </c>
      <c r="G33" s="358" t="s">
        <v>381</v>
      </c>
      <c r="H33" s="26"/>
      <c r="I33" s="475"/>
      <c r="J33" s="475"/>
    </row>
    <row r="34" spans="1:10" ht="76.5">
      <c r="A34" s="510">
        <v>10</v>
      </c>
      <c r="B34" s="350" t="s">
        <v>383</v>
      </c>
      <c r="C34" s="511">
        <v>155000</v>
      </c>
      <c r="D34" s="511">
        <v>155000</v>
      </c>
      <c r="E34" s="511"/>
      <c r="F34" s="512">
        <v>155000</v>
      </c>
      <c r="G34" s="358" t="s">
        <v>378</v>
      </c>
      <c r="H34" s="26"/>
      <c r="I34" s="475"/>
      <c r="J34" s="475"/>
    </row>
    <row r="35" spans="1:10" ht="76.5">
      <c r="A35" s="510">
        <v>11</v>
      </c>
      <c r="B35" s="350" t="s">
        <v>384</v>
      </c>
      <c r="C35" s="511">
        <v>155000</v>
      </c>
      <c r="D35" s="511">
        <v>155000</v>
      </c>
      <c r="E35" s="511"/>
      <c r="F35" s="512">
        <v>155000</v>
      </c>
      <c r="G35" s="358" t="s">
        <v>385</v>
      </c>
      <c r="H35" s="26"/>
      <c r="I35" s="475"/>
      <c r="J35" s="475"/>
    </row>
    <row r="36" spans="1:10" ht="38.25">
      <c r="A36" s="510">
        <v>12</v>
      </c>
      <c r="B36" s="350" t="s">
        <v>386</v>
      </c>
      <c r="C36" s="511">
        <v>350000</v>
      </c>
      <c r="D36" s="511">
        <v>350000</v>
      </c>
      <c r="E36" s="511"/>
      <c r="F36" s="512">
        <v>350000</v>
      </c>
      <c r="G36" s="358" t="s">
        <v>387</v>
      </c>
      <c r="H36" s="26"/>
      <c r="I36" s="475"/>
      <c r="J36" s="475"/>
    </row>
    <row r="37" spans="1:10" ht="38.25">
      <c r="A37" s="510">
        <v>13</v>
      </c>
      <c r="B37" s="350" t="s">
        <v>445</v>
      </c>
      <c r="C37" s="511">
        <v>23690</v>
      </c>
      <c r="D37" s="511">
        <v>23690</v>
      </c>
      <c r="E37" s="511">
        <v>7107</v>
      </c>
      <c r="F37" s="512">
        <v>16583</v>
      </c>
      <c r="G37" s="358" t="s">
        <v>446</v>
      </c>
      <c r="H37" s="26"/>
      <c r="I37" s="475"/>
      <c r="J37" s="475"/>
    </row>
    <row r="38" spans="1:10" ht="16.5">
      <c r="A38" s="510">
        <v>14</v>
      </c>
      <c r="B38" s="350" t="s">
        <v>388</v>
      </c>
      <c r="C38" s="511">
        <v>30000</v>
      </c>
      <c r="D38" s="511">
        <v>30000</v>
      </c>
      <c r="E38" s="511">
        <v>30000</v>
      </c>
      <c r="F38" s="512"/>
      <c r="G38" s="358"/>
      <c r="H38" s="26"/>
      <c r="I38" s="475"/>
      <c r="J38" s="475"/>
    </row>
    <row r="39" spans="1:10" ht="16.5">
      <c r="A39" s="525"/>
      <c r="B39" s="526" t="s">
        <v>389</v>
      </c>
      <c r="C39" s="522"/>
      <c r="D39" s="522"/>
      <c r="E39" s="522"/>
      <c r="F39" s="527"/>
      <c r="G39" s="508"/>
      <c r="H39" s="26"/>
      <c r="I39" s="475"/>
      <c r="J39" s="475"/>
    </row>
    <row r="40" spans="1:10" ht="16.5">
      <c r="A40" s="525"/>
      <c r="B40" s="526" t="s">
        <v>390</v>
      </c>
      <c r="C40" s="522"/>
      <c r="D40" s="522"/>
      <c r="E40" s="522"/>
      <c r="F40" s="527"/>
      <c r="G40" s="508"/>
      <c r="H40" s="26"/>
      <c r="I40" s="475"/>
      <c r="J40" s="475"/>
    </row>
    <row r="41" spans="1:10" ht="16.5">
      <c r="A41" s="525"/>
      <c r="B41" s="526" t="s">
        <v>469</v>
      </c>
      <c r="C41" s="522"/>
      <c r="D41" s="522"/>
      <c r="E41" s="522"/>
      <c r="F41" s="527"/>
      <c r="G41" s="508"/>
      <c r="H41" s="26"/>
      <c r="I41" s="475"/>
      <c r="J41" s="475"/>
    </row>
    <row r="42" spans="1:10" ht="16.5">
      <c r="A42" s="525"/>
      <c r="B42" s="526" t="s">
        <v>391</v>
      </c>
      <c r="C42" s="522"/>
      <c r="D42" s="522"/>
      <c r="E42" s="522"/>
      <c r="F42" s="527"/>
      <c r="G42" s="508"/>
      <c r="H42" s="26"/>
      <c r="I42" s="475"/>
      <c r="J42" s="475"/>
    </row>
    <row r="43" spans="1:10" ht="51">
      <c r="A43" s="525"/>
      <c r="B43" s="526" t="s">
        <v>392</v>
      </c>
      <c r="C43" s="522"/>
      <c r="D43" s="522"/>
      <c r="E43" s="522"/>
      <c r="F43" s="527"/>
      <c r="G43" s="508"/>
      <c r="H43" s="26"/>
      <c r="I43" s="475"/>
      <c r="J43" s="475"/>
    </row>
    <row r="44" spans="1:10" ht="51">
      <c r="A44" s="525"/>
      <c r="B44" s="357" t="s">
        <v>277</v>
      </c>
      <c r="C44" s="522"/>
      <c r="D44" s="522"/>
      <c r="E44" s="522"/>
      <c r="F44" s="527"/>
      <c r="G44" s="508"/>
      <c r="H44" s="26"/>
      <c r="I44" s="475"/>
      <c r="J44" s="475"/>
    </row>
    <row r="45" spans="1:10" ht="38.25">
      <c r="A45" s="525"/>
      <c r="B45" s="350" t="s">
        <v>278</v>
      </c>
      <c r="C45" s="522"/>
      <c r="D45" s="522"/>
      <c r="E45" s="522"/>
      <c r="F45" s="527"/>
      <c r="G45" s="508"/>
      <c r="H45" s="26"/>
      <c r="I45" s="475"/>
      <c r="J45" s="475"/>
    </row>
    <row r="46" spans="1:10" ht="16.5">
      <c r="A46" s="525"/>
      <c r="B46" s="350" t="s">
        <v>393</v>
      </c>
      <c r="C46" s="522"/>
      <c r="D46" s="522"/>
      <c r="E46" s="522"/>
      <c r="F46" s="527"/>
      <c r="G46" s="508"/>
      <c r="H46" s="26"/>
      <c r="I46" s="475"/>
      <c r="J46" s="475"/>
    </row>
    <row r="47" spans="1:10" ht="25.5">
      <c r="A47" s="525"/>
      <c r="B47" s="526" t="s">
        <v>394</v>
      </c>
      <c r="C47" s="522"/>
      <c r="D47" s="522"/>
      <c r="E47" s="522"/>
      <c r="F47" s="527"/>
      <c r="G47" s="508"/>
      <c r="H47" s="26"/>
      <c r="I47" s="475"/>
      <c r="J47" s="475"/>
    </row>
    <row r="48" spans="1:10" ht="25.5">
      <c r="A48" s="525"/>
      <c r="B48" s="526" t="s">
        <v>395</v>
      </c>
      <c r="C48" s="522"/>
      <c r="D48" s="522"/>
      <c r="E48" s="522"/>
      <c r="F48" s="527"/>
      <c r="G48" s="508"/>
      <c r="H48" s="26"/>
      <c r="I48" s="475"/>
      <c r="J48" s="475"/>
    </row>
    <row r="49" spans="1:10" ht="25.5">
      <c r="A49" s="525"/>
      <c r="B49" s="526" t="s">
        <v>396</v>
      </c>
      <c r="C49" s="522"/>
      <c r="D49" s="522"/>
      <c r="E49" s="522"/>
      <c r="F49" s="527"/>
      <c r="G49" s="508"/>
      <c r="H49" s="26"/>
      <c r="I49" s="475"/>
      <c r="J49" s="475"/>
    </row>
    <row r="50" spans="1:10" ht="16.5">
      <c r="A50" s="525"/>
      <c r="B50" s="526" t="s">
        <v>397</v>
      </c>
      <c r="C50" s="522"/>
      <c r="D50" s="522"/>
      <c r="E50" s="522"/>
      <c r="F50" s="527"/>
      <c r="G50" s="508"/>
      <c r="H50" s="26"/>
      <c r="I50" s="475"/>
      <c r="J50" s="475"/>
    </row>
    <row r="51" spans="1:10" ht="16.5">
      <c r="A51" s="525"/>
      <c r="B51" s="526" t="s">
        <v>398</v>
      </c>
      <c r="C51" s="522"/>
      <c r="D51" s="522"/>
      <c r="E51" s="522"/>
      <c r="F51" s="527"/>
      <c r="G51" s="508"/>
      <c r="H51" s="26"/>
      <c r="I51" s="475"/>
      <c r="J51" s="475"/>
    </row>
    <row r="52" spans="1:10" ht="16.5">
      <c r="A52" s="525"/>
      <c r="B52" s="526" t="s">
        <v>399</v>
      </c>
      <c r="C52" s="522"/>
      <c r="D52" s="522"/>
      <c r="E52" s="522"/>
      <c r="F52" s="527"/>
      <c r="G52" s="508"/>
      <c r="H52" s="26"/>
      <c r="I52" s="475"/>
      <c r="J52" s="475"/>
    </row>
    <row r="53" spans="1:10" ht="25.5">
      <c r="A53" s="525"/>
      <c r="B53" s="526" t="s">
        <v>400</v>
      </c>
      <c r="C53" s="522"/>
      <c r="D53" s="522"/>
      <c r="E53" s="522"/>
      <c r="F53" s="527"/>
      <c r="G53" s="508"/>
      <c r="H53" s="26"/>
      <c r="I53" s="475"/>
      <c r="J53" s="475"/>
    </row>
    <row r="54" spans="1:10" ht="16.5">
      <c r="A54" s="525"/>
      <c r="B54" s="638" t="s">
        <v>401</v>
      </c>
      <c r="C54" s="522"/>
      <c r="D54" s="522"/>
      <c r="E54" s="522"/>
      <c r="F54" s="527"/>
      <c r="G54" s="508"/>
      <c r="H54" s="26"/>
      <c r="I54" s="475"/>
      <c r="J54" s="475"/>
    </row>
    <row r="55" spans="1:10" ht="25.5">
      <c r="A55" s="525"/>
      <c r="B55" s="526" t="s">
        <v>470</v>
      </c>
      <c r="C55" s="522"/>
      <c r="D55" s="522"/>
      <c r="E55" s="522"/>
      <c r="F55" s="527"/>
      <c r="G55" s="508"/>
      <c r="H55" s="26"/>
      <c r="I55" s="475"/>
      <c r="J55" s="475"/>
    </row>
    <row r="56" spans="1:10" ht="17.25" thickBot="1">
      <c r="A56" s="525"/>
      <c r="B56" s="528" t="s">
        <v>471</v>
      </c>
      <c r="C56" s="522"/>
      <c r="D56" s="522"/>
      <c r="E56" s="522"/>
      <c r="F56" s="527"/>
      <c r="G56" s="508"/>
      <c r="H56" s="26"/>
      <c r="I56" s="475"/>
      <c r="J56" s="475"/>
    </row>
    <row r="57" spans="1:10" ht="17.25" thickBot="1">
      <c r="A57" s="529"/>
      <c r="B57" s="530" t="s">
        <v>208</v>
      </c>
      <c r="C57" s="531">
        <f>SUM(C23:C47)</f>
        <v>3110810</v>
      </c>
      <c r="D57" s="531">
        <f>SUM(D23:D47)</f>
        <v>3110810</v>
      </c>
      <c r="E57" s="531">
        <f>SUM(E23:E47)</f>
        <v>45227</v>
      </c>
      <c r="F57" s="531">
        <f>SUM(F23:F47)</f>
        <v>3065583</v>
      </c>
      <c r="G57" s="532"/>
      <c r="H57" s="29"/>
      <c r="I57" s="30"/>
      <c r="J57" s="30"/>
    </row>
    <row r="58" spans="1:10" ht="15">
      <c r="A58" s="475"/>
      <c r="B58" s="475"/>
      <c r="C58" s="533"/>
      <c r="D58" s="533"/>
      <c r="E58" s="475"/>
      <c r="F58" s="475"/>
      <c r="G58" s="475"/>
      <c r="H58" s="475"/>
      <c r="I58" s="475"/>
      <c r="J58" s="475"/>
    </row>
    <row r="59" spans="1:10" ht="15">
      <c r="A59" s="475"/>
      <c r="B59" s="475"/>
      <c r="C59" s="475"/>
      <c r="D59" s="475"/>
      <c r="E59" s="475"/>
      <c r="F59" s="475"/>
      <c r="G59" s="475"/>
      <c r="H59" s="475"/>
      <c r="I59" s="475"/>
      <c r="J59" s="475"/>
    </row>
    <row r="60" spans="1:10" ht="15">
      <c r="A60" s="475"/>
      <c r="B60" s="475"/>
      <c r="C60" s="533"/>
      <c r="D60" s="533"/>
      <c r="E60" s="533"/>
      <c r="F60" s="533"/>
      <c r="G60" s="475"/>
      <c r="H60" s="475"/>
      <c r="I60" s="475"/>
      <c r="J60" s="475"/>
    </row>
    <row r="61" spans="3:6" ht="15">
      <c r="C61" s="534"/>
      <c r="D61" s="534"/>
      <c r="E61" s="534"/>
      <c r="F61" s="534"/>
    </row>
    <row r="62" spans="3:6" ht="15">
      <c r="C62" s="535"/>
      <c r="D62" s="535"/>
      <c r="E62" s="535"/>
      <c r="F62" s="535"/>
    </row>
    <row r="64" spans="3:4" ht="15">
      <c r="C64" s="534"/>
      <c r="D64" s="534"/>
    </row>
  </sheetData>
  <sheetProtection/>
  <mergeCells count="5">
    <mergeCell ref="A2:G2"/>
    <mergeCell ref="B5:G5"/>
    <mergeCell ref="B16:G16"/>
    <mergeCell ref="B22:G22"/>
    <mergeCell ref="A26:A28"/>
  </mergeCell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1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PageLayoutView="0" workbookViewId="0" topLeftCell="A1">
      <selection activeCell="F58" sqref="F58"/>
    </sheetView>
  </sheetViews>
  <sheetFormatPr defaultColWidth="9.00390625" defaultRowHeight="12.75"/>
  <cols>
    <col min="1" max="1" width="4.75390625" style="8" customWidth="1"/>
    <col min="2" max="2" width="35.75390625" style="8" customWidth="1"/>
    <col min="3" max="4" width="12.75390625" style="8" customWidth="1"/>
    <col min="5" max="5" width="16.75390625" style="8" customWidth="1"/>
    <col min="6" max="6" width="12.75390625" style="8" customWidth="1"/>
    <col min="7" max="7" width="17.75390625" style="8" customWidth="1"/>
    <col min="8" max="8" width="9.125" style="11" customWidth="1"/>
    <col min="9" max="16384" width="9.125" style="8" customWidth="1"/>
  </cols>
  <sheetData>
    <row r="1" spans="1:7" ht="19.5" customHeight="1">
      <c r="A1" s="677" t="s">
        <v>443</v>
      </c>
      <c r="B1" s="677"/>
      <c r="C1" s="677"/>
      <c r="D1" s="677"/>
      <c r="E1" s="677"/>
      <c r="F1" s="677"/>
      <c r="G1" s="677"/>
    </row>
    <row r="2" spans="1:7" ht="21.75" customHeight="1">
      <c r="A2" s="667" t="s">
        <v>402</v>
      </c>
      <c r="B2" s="667"/>
      <c r="C2" s="667"/>
      <c r="D2" s="667"/>
      <c r="E2" s="667"/>
      <c r="F2" s="667"/>
      <c r="G2" s="667"/>
    </row>
    <row r="3" spans="1:7" ht="12" customHeight="1" thickBot="1">
      <c r="A3" s="659"/>
      <c r="B3" s="659"/>
      <c r="C3" s="659"/>
      <c r="D3" s="659"/>
      <c r="E3" s="659"/>
      <c r="F3" s="659"/>
      <c r="G3" s="659"/>
    </row>
    <row r="4" spans="1:8" s="23" customFormat="1" ht="45" customHeight="1" thickBot="1">
      <c r="A4" s="21" t="s">
        <v>201</v>
      </c>
      <c r="B4" s="22" t="s">
        <v>202</v>
      </c>
      <c r="C4" s="256" t="s">
        <v>327</v>
      </c>
      <c r="D4" s="256" t="s">
        <v>335</v>
      </c>
      <c r="E4" s="256" t="s">
        <v>316</v>
      </c>
      <c r="F4" s="256" t="s">
        <v>203</v>
      </c>
      <c r="G4" s="257" t="s">
        <v>204</v>
      </c>
      <c r="H4" s="11"/>
    </row>
    <row r="5" spans="1:7" ht="15" customHeight="1" thickBot="1">
      <c r="A5" s="34"/>
      <c r="B5" s="35"/>
      <c r="C5" s="35"/>
      <c r="D5" s="35"/>
      <c r="E5" s="35"/>
      <c r="F5" s="35"/>
      <c r="G5" s="16" t="s">
        <v>367</v>
      </c>
    </row>
    <row r="6" spans="1:7" ht="30" customHeight="1" thickBot="1">
      <c r="A6" s="476" t="s">
        <v>268</v>
      </c>
      <c r="B6" s="678" t="s">
        <v>216</v>
      </c>
      <c r="C6" s="678"/>
      <c r="D6" s="678"/>
      <c r="E6" s="678"/>
      <c r="F6" s="678"/>
      <c r="G6" s="679"/>
    </row>
    <row r="7" spans="1:7" ht="40.5" customHeight="1">
      <c r="A7" s="429">
        <v>1</v>
      </c>
      <c r="B7" s="536" t="s">
        <v>403</v>
      </c>
      <c r="C7" s="537">
        <v>100000</v>
      </c>
      <c r="D7" s="537">
        <v>100000</v>
      </c>
      <c r="E7" s="537">
        <v>0</v>
      </c>
      <c r="F7" s="537">
        <v>100000</v>
      </c>
      <c r="G7" s="358" t="s">
        <v>404</v>
      </c>
    </row>
    <row r="8" spans="1:7" ht="54" customHeight="1">
      <c r="A8" s="430">
        <v>2</v>
      </c>
      <c r="B8" s="538" t="s">
        <v>405</v>
      </c>
      <c r="C8" s="539">
        <v>61000</v>
      </c>
      <c r="D8" s="539">
        <v>61000</v>
      </c>
      <c r="E8" s="539"/>
      <c r="F8" s="539">
        <v>61000</v>
      </c>
      <c r="G8" s="358" t="s">
        <v>406</v>
      </c>
    </row>
    <row r="9" spans="1:7" ht="40.5" customHeight="1">
      <c r="A9" s="632">
        <v>3</v>
      </c>
      <c r="B9" s="633" t="s">
        <v>407</v>
      </c>
      <c r="C9" s="634">
        <v>5000</v>
      </c>
      <c r="D9" s="634">
        <v>5000</v>
      </c>
      <c r="E9" s="634">
        <v>5000</v>
      </c>
      <c r="F9" s="634">
        <v>0</v>
      </c>
      <c r="G9" s="635"/>
    </row>
    <row r="10" spans="1:7" ht="40.5" customHeight="1">
      <c r="A10" s="430">
        <v>4</v>
      </c>
      <c r="B10" s="538" t="s">
        <v>408</v>
      </c>
      <c r="C10" s="539">
        <v>280</v>
      </c>
      <c r="D10" s="539">
        <v>280</v>
      </c>
      <c r="E10" s="539">
        <v>280</v>
      </c>
      <c r="F10" s="539">
        <v>0</v>
      </c>
      <c r="G10" s="428"/>
    </row>
    <row r="11" spans="1:7" ht="40.5" customHeight="1" thickBot="1">
      <c r="A11" s="632">
        <v>5</v>
      </c>
      <c r="B11" s="772" t="s">
        <v>468</v>
      </c>
      <c r="C11" s="636"/>
      <c r="D11" s="636">
        <v>16845</v>
      </c>
      <c r="E11" s="636">
        <v>5053</v>
      </c>
      <c r="F11" s="636">
        <v>11792</v>
      </c>
      <c r="G11" s="637"/>
    </row>
    <row r="12" spans="1:10" s="17" customFormat="1" ht="19.5" customHeight="1" thickBot="1">
      <c r="A12" s="36"/>
      <c r="B12" s="27" t="s">
        <v>208</v>
      </c>
      <c r="C12" s="28">
        <f>SUM(C7:C10)</f>
        <v>166280</v>
      </c>
      <c r="D12" s="28">
        <f>SUM(D7:D11)</f>
        <v>183125</v>
      </c>
      <c r="E12" s="28">
        <f>SUM(E7:E11)</f>
        <v>10333</v>
      </c>
      <c r="F12" s="28">
        <f>SUM(F7:F11)</f>
        <v>172792</v>
      </c>
      <c r="G12" s="37"/>
      <c r="H12" s="20"/>
      <c r="J12" s="38"/>
    </row>
    <row r="13" spans="1:10" ht="16.5">
      <c r="A13" s="25"/>
      <c r="J13" s="38"/>
    </row>
    <row r="14" spans="1:10" ht="16.5">
      <c r="A14" s="25"/>
      <c r="C14" s="33"/>
      <c r="D14" s="33"/>
      <c r="J14" s="38"/>
    </row>
    <row r="15" spans="2:6" ht="16.5">
      <c r="B15" s="9"/>
      <c r="D15" s="773"/>
      <c r="F15" s="39"/>
    </row>
    <row r="16" spans="1:10" ht="16.5">
      <c r="A16" s="25"/>
      <c r="B16" s="31"/>
      <c r="C16" s="32"/>
      <c r="D16" s="32"/>
      <c r="E16" s="32"/>
      <c r="F16" s="32"/>
      <c r="G16" s="40"/>
      <c r="J16" s="38"/>
    </row>
    <row r="17" spans="1:7" ht="15" customHeight="1">
      <c r="A17" s="25"/>
      <c r="B17" s="41"/>
      <c r="C17" s="42"/>
      <c r="D17" s="42"/>
      <c r="E17" s="42"/>
      <c r="F17" s="42"/>
      <c r="G17" s="40"/>
    </row>
    <row r="18" spans="1:7" ht="15" customHeight="1">
      <c r="A18" s="25"/>
      <c r="B18" s="10"/>
      <c r="C18" s="42"/>
      <c r="D18" s="42"/>
      <c r="E18" s="42"/>
      <c r="F18" s="43"/>
      <c r="G18" s="40"/>
    </row>
    <row r="19" spans="1:7" ht="16.5">
      <c r="A19" s="25"/>
      <c r="B19" s="41"/>
      <c r="C19" s="42"/>
      <c r="D19" s="42"/>
      <c r="E19" s="42"/>
      <c r="F19" s="42"/>
      <c r="G19" s="40"/>
    </row>
    <row r="20" spans="1:7" ht="16.5">
      <c r="A20" s="25"/>
      <c r="B20" s="10"/>
      <c r="C20" s="10"/>
      <c r="D20" s="10"/>
      <c r="E20" s="10"/>
      <c r="F20" s="10"/>
      <c r="G20" s="44"/>
    </row>
    <row r="21" spans="1:7" ht="16.5">
      <c r="A21" s="25"/>
      <c r="B21" s="45"/>
      <c r="C21" s="10"/>
      <c r="D21" s="10"/>
      <c r="E21" s="10"/>
      <c r="F21" s="46"/>
      <c r="G21" s="10"/>
    </row>
    <row r="22" spans="1:7" ht="16.5">
      <c r="A22" s="25"/>
      <c r="B22" s="10"/>
      <c r="C22" s="45"/>
      <c r="D22" s="45"/>
      <c r="E22" s="10"/>
      <c r="F22" s="47"/>
      <c r="G22" s="10"/>
    </row>
    <row r="23" spans="1:11" s="11" customFormat="1" ht="16.5">
      <c r="A23" s="25"/>
      <c r="B23" s="41"/>
      <c r="C23" s="48"/>
      <c r="D23" s="48"/>
      <c r="E23" s="42"/>
      <c r="F23" s="42"/>
      <c r="G23" s="42"/>
      <c r="I23" s="8"/>
      <c r="J23" s="8"/>
      <c r="K23" s="8"/>
    </row>
    <row r="24" spans="1:11" s="11" customFormat="1" ht="16.5">
      <c r="A24" s="25"/>
      <c r="B24" s="10"/>
      <c r="C24" s="10"/>
      <c r="D24" s="10"/>
      <c r="E24" s="10"/>
      <c r="F24" s="10"/>
      <c r="G24" s="10"/>
      <c r="I24" s="8"/>
      <c r="J24" s="8"/>
      <c r="K24" s="8"/>
    </row>
    <row r="25" spans="1:11" s="11" customFormat="1" ht="16.5">
      <c r="A25" s="25"/>
      <c r="B25" s="41"/>
      <c r="C25" s="42"/>
      <c r="D25" s="42"/>
      <c r="E25" s="42"/>
      <c r="F25" s="42"/>
      <c r="G25" s="40"/>
      <c r="I25" s="8"/>
      <c r="J25" s="8"/>
      <c r="K25" s="8"/>
    </row>
    <row r="26" spans="1:11" s="11" customFormat="1" ht="16.5">
      <c r="A26" s="25"/>
      <c r="B26" s="41"/>
      <c r="C26" s="42"/>
      <c r="D26" s="42"/>
      <c r="E26" s="42"/>
      <c r="F26" s="42"/>
      <c r="G26" s="40"/>
      <c r="I26" s="8"/>
      <c r="J26" s="8"/>
      <c r="K26" s="8"/>
    </row>
    <row r="27" spans="1:11" s="11" customFormat="1" ht="16.5">
      <c r="A27" s="25"/>
      <c r="B27" s="45"/>
      <c r="C27" s="44"/>
      <c r="D27" s="44"/>
      <c r="E27" s="44"/>
      <c r="F27" s="44"/>
      <c r="G27" s="10"/>
      <c r="I27" s="8"/>
      <c r="J27" s="8"/>
      <c r="K27" s="8"/>
    </row>
    <row r="28" spans="1:11" s="11" customFormat="1" ht="16.5">
      <c r="A28" s="49"/>
      <c r="B28" s="10"/>
      <c r="C28" s="44"/>
      <c r="D28" s="44"/>
      <c r="E28" s="44"/>
      <c r="F28" s="44"/>
      <c r="G28" s="10"/>
      <c r="I28" s="8"/>
      <c r="J28" s="8"/>
      <c r="K28" s="8"/>
    </row>
    <row r="29" spans="1:11" s="11" customFormat="1" ht="15" customHeight="1">
      <c r="A29" s="8"/>
      <c r="B29" s="9"/>
      <c r="C29" s="8"/>
      <c r="D29" s="8"/>
      <c r="E29" s="33"/>
      <c r="F29" s="8"/>
      <c r="G29" s="8"/>
      <c r="I29" s="8"/>
      <c r="J29" s="8"/>
      <c r="K29" s="8"/>
    </row>
    <row r="30" spans="1:11" s="11" customFormat="1" ht="12" customHeight="1">
      <c r="A30" s="8"/>
      <c r="B30" s="8"/>
      <c r="C30" s="8"/>
      <c r="D30" s="8"/>
      <c r="E30" s="8"/>
      <c r="F30" s="8"/>
      <c r="G30" s="8"/>
      <c r="I30" s="8"/>
      <c r="J30" s="8"/>
      <c r="K30" s="8"/>
    </row>
    <row r="31" spans="1:11" s="11" customFormat="1" ht="16.5">
      <c r="A31" s="8"/>
      <c r="B31" s="8"/>
      <c r="C31" s="8"/>
      <c r="D31" s="8"/>
      <c r="E31" s="33"/>
      <c r="F31" s="8"/>
      <c r="G31" s="33"/>
      <c r="I31" s="8"/>
      <c r="J31" s="8"/>
      <c r="K31" s="8"/>
    </row>
  </sheetData>
  <sheetProtection/>
  <mergeCells count="4">
    <mergeCell ref="A1:G1"/>
    <mergeCell ref="A2:G2"/>
    <mergeCell ref="A3:G3"/>
    <mergeCell ref="B6:G6"/>
  </mergeCells>
  <printOptions/>
  <pageMargins left="0.54" right="0.46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4"/>
  <sheetViews>
    <sheetView zoomScalePageLayoutView="0" workbookViewId="0" topLeftCell="B1">
      <selection activeCell="F58" sqref="F58"/>
    </sheetView>
  </sheetViews>
  <sheetFormatPr defaultColWidth="9.00390625" defaultRowHeight="12.75"/>
  <cols>
    <col min="1" max="1" width="4.00390625" style="184" customWidth="1"/>
    <col min="2" max="2" width="18.125" style="184" customWidth="1"/>
    <col min="3" max="3" width="9.625" style="184" customWidth="1"/>
    <col min="4" max="4" width="11.25390625" style="184" customWidth="1"/>
    <col min="5" max="5" width="10.125" style="184" customWidth="1"/>
    <col min="6" max="6" width="11.875" style="184" customWidth="1"/>
    <col min="7" max="7" width="10.625" style="184" customWidth="1"/>
    <col min="8" max="8" width="11.375" style="184" customWidth="1"/>
    <col min="9" max="16384" width="9.125" style="184" customWidth="1"/>
  </cols>
  <sheetData>
    <row r="1" spans="1:8" ht="12.75" customHeight="1">
      <c r="A1" s="680" t="s">
        <v>453</v>
      </c>
      <c r="B1" s="680"/>
      <c r="C1" s="680"/>
      <c r="D1" s="680"/>
      <c r="E1" s="680"/>
      <c r="F1" s="680"/>
      <c r="G1" s="680"/>
      <c r="H1" s="680"/>
    </row>
    <row r="2" spans="1:8" ht="27.75" customHeight="1">
      <c r="A2" s="681" t="s">
        <v>409</v>
      </c>
      <c r="B2" s="681"/>
      <c r="C2" s="681"/>
      <c r="D2" s="681"/>
      <c r="E2" s="681"/>
      <c r="F2" s="681"/>
      <c r="G2" s="681"/>
      <c r="H2" s="681"/>
    </row>
    <row r="3" spans="1:5" ht="13.5" thickBot="1">
      <c r="A3" s="682"/>
      <c r="B3" s="682"/>
      <c r="C3" s="683"/>
      <c r="D3" s="683"/>
      <c r="E3" s="683"/>
    </row>
    <row r="4" spans="1:8" ht="30" customHeight="1">
      <c r="A4" s="684" t="s">
        <v>6</v>
      </c>
      <c r="B4" s="686" t="s">
        <v>36</v>
      </c>
      <c r="C4" s="688" t="s">
        <v>458</v>
      </c>
      <c r="D4" s="686" t="s">
        <v>454</v>
      </c>
      <c r="E4" s="690" t="s">
        <v>455</v>
      </c>
      <c r="F4" s="692" t="s">
        <v>459</v>
      </c>
      <c r="G4" s="686" t="s">
        <v>456</v>
      </c>
      <c r="H4" s="694" t="s">
        <v>457</v>
      </c>
    </row>
    <row r="5" spans="1:8" ht="47.25" customHeight="1">
      <c r="A5" s="685"/>
      <c r="B5" s="687"/>
      <c r="C5" s="689"/>
      <c r="D5" s="687"/>
      <c r="E5" s="691"/>
      <c r="F5" s="693"/>
      <c r="G5" s="687"/>
      <c r="H5" s="695"/>
    </row>
    <row r="6" spans="1:8" ht="12.75">
      <c r="A6" s="188">
        <v>1</v>
      </c>
      <c r="B6" s="185" t="s">
        <v>37</v>
      </c>
      <c r="C6" s="186">
        <v>32</v>
      </c>
      <c r="D6" s="186">
        <v>32</v>
      </c>
      <c r="E6" s="628"/>
      <c r="F6" s="186">
        <v>32</v>
      </c>
      <c r="G6" s="186">
        <v>32</v>
      </c>
      <c r="H6" s="187"/>
    </row>
    <row r="7" spans="1:8" ht="12.75">
      <c r="A7" s="188">
        <v>2</v>
      </c>
      <c r="B7" s="185" t="s">
        <v>266</v>
      </c>
      <c r="C7" s="186">
        <v>9</v>
      </c>
      <c r="D7" s="186">
        <v>9</v>
      </c>
      <c r="E7" s="628"/>
      <c r="F7" s="186">
        <v>9</v>
      </c>
      <c r="G7" s="186">
        <v>9</v>
      </c>
      <c r="H7" s="187"/>
    </row>
    <row r="8" spans="1:8" ht="12.75">
      <c r="A8" s="188">
        <v>3</v>
      </c>
      <c r="B8" s="189" t="s">
        <v>105</v>
      </c>
      <c r="C8" s="186">
        <v>9</v>
      </c>
      <c r="D8" s="186">
        <v>9</v>
      </c>
      <c r="E8" s="628"/>
      <c r="F8" s="186">
        <v>9</v>
      </c>
      <c r="G8" s="186">
        <v>9</v>
      </c>
      <c r="H8" s="187"/>
    </row>
    <row r="9" spans="1:8" ht="12.75">
      <c r="A9" s="188">
        <v>4</v>
      </c>
      <c r="B9" s="185" t="s">
        <v>90</v>
      </c>
      <c r="C9" s="186">
        <v>7</v>
      </c>
      <c r="D9" s="186">
        <v>7</v>
      </c>
      <c r="E9" s="628"/>
      <c r="F9" s="186">
        <v>7</v>
      </c>
      <c r="G9" s="186">
        <v>7</v>
      </c>
      <c r="H9" s="187"/>
    </row>
    <row r="10" spans="1:8" ht="25.5">
      <c r="A10" s="188">
        <v>5</v>
      </c>
      <c r="B10" s="185" t="s">
        <v>38</v>
      </c>
      <c r="C10" s="186">
        <v>29</v>
      </c>
      <c r="D10" s="186">
        <v>29</v>
      </c>
      <c r="E10" s="628"/>
      <c r="F10" s="186">
        <v>29</v>
      </c>
      <c r="G10" s="186">
        <v>29</v>
      </c>
      <c r="H10" s="187"/>
    </row>
    <row r="11" spans="1:8" ht="38.25">
      <c r="A11" s="188">
        <v>6</v>
      </c>
      <c r="B11" s="185" t="s">
        <v>230</v>
      </c>
      <c r="C11" s="186">
        <v>82</v>
      </c>
      <c r="D11" s="186">
        <v>79</v>
      </c>
      <c r="E11" s="628">
        <v>3</v>
      </c>
      <c r="F11" s="186">
        <v>82</v>
      </c>
      <c r="G11" s="186">
        <v>78</v>
      </c>
      <c r="H11" s="187">
        <v>4</v>
      </c>
    </row>
    <row r="12" spans="1:8" ht="43.5" customHeight="1">
      <c r="A12" s="188">
        <v>7</v>
      </c>
      <c r="B12" s="185" t="s">
        <v>8</v>
      </c>
      <c r="C12" s="190">
        <v>33</v>
      </c>
      <c r="D12" s="190">
        <v>33</v>
      </c>
      <c r="E12" s="629"/>
      <c r="F12" s="190">
        <v>33</v>
      </c>
      <c r="G12" s="190">
        <v>32</v>
      </c>
      <c r="H12" s="270">
        <v>1</v>
      </c>
    </row>
    <row r="13" spans="1:8" ht="43.5" customHeight="1">
      <c r="A13" s="188">
        <v>8</v>
      </c>
      <c r="B13" s="185" t="s">
        <v>281</v>
      </c>
      <c r="C13" s="190">
        <v>2</v>
      </c>
      <c r="D13" s="190">
        <v>2</v>
      </c>
      <c r="E13" s="629"/>
      <c r="F13" s="629">
        <v>2</v>
      </c>
      <c r="G13" s="629">
        <v>2</v>
      </c>
      <c r="H13" s="270"/>
    </row>
    <row r="14" spans="1:8" ht="12.75">
      <c r="A14" s="206"/>
      <c r="B14" s="207" t="s">
        <v>39</v>
      </c>
      <c r="C14" s="208">
        <f aca="true" t="shared" si="0" ref="C14:H14">SUM(C6:C13)</f>
        <v>203</v>
      </c>
      <c r="D14" s="208">
        <f t="shared" si="0"/>
        <v>200</v>
      </c>
      <c r="E14" s="208">
        <f t="shared" si="0"/>
        <v>3</v>
      </c>
      <c r="F14" s="208">
        <f t="shared" si="0"/>
        <v>203</v>
      </c>
      <c r="G14" s="208">
        <f t="shared" si="0"/>
        <v>198</v>
      </c>
      <c r="H14" s="422">
        <f t="shared" si="0"/>
        <v>5</v>
      </c>
    </row>
    <row r="15" spans="1:8" ht="26.25" customHeight="1" thickBot="1">
      <c r="A15" s="191"/>
      <c r="B15" s="192" t="s">
        <v>40</v>
      </c>
      <c r="C15" s="192">
        <v>2</v>
      </c>
      <c r="D15" s="192">
        <v>2</v>
      </c>
      <c r="E15" s="630"/>
      <c r="F15" s="192">
        <v>2</v>
      </c>
      <c r="G15" s="192">
        <v>2</v>
      </c>
      <c r="H15" s="193"/>
    </row>
    <row r="16" ht="12.75">
      <c r="C16" s="194"/>
    </row>
    <row r="19" spans="2:8" ht="12.75">
      <c r="B19" s="696"/>
      <c r="C19" s="696"/>
      <c r="D19" s="696"/>
      <c r="E19" s="696"/>
      <c r="F19" s="696"/>
      <c r="G19" s="696"/>
      <c r="H19" s="696"/>
    </row>
    <row r="27" spans="1:3" ht="12.75">
      <c r="A27" s="205"/>
      <c r="B27" s="205"/>
      <c r="C27" s="205"/>
    </row>
    <row r="28" spans="1:3" ht="12.75">
      <c r="A28" s="205"/>
      <c r="B28" s="205"/>
      <c r="C28" s="205"/>
    </row>
    <row r="29" spans="1:3" ht="12.75">
      <c r="A29" s="205"/>
      <c r="B29" s="205"/>
      <c r="C29" s="205"/>
    </row>
    <row r="30" spans="1:3" ht="12.75">
      <c r="A30" s="205"/>
      <c r="B30" s="205"/>
      <c r="C30" s="205"/>
    </row>
    <row r="31" spans="1:3" ht="12.75">
      <c r="A31" s="205"/>
      <c r="B31" s="205"/>
      <c r="C31" s="205"/>
    </row>
    <row r="32" spans="1:3" ht="12.75">
      <c r="A32" s="205"/>
      <c r="B32" s="205"/>
      <c r="C32" s="205"/>
    </row>
    <row r="33" spans="1:3" ht="12.75">
      <c r="A33" s="205"/>
      <c r="B33" s="205"/>
      <c r="C33" s="205"/>
    </row>
    <row r="34" spans="1:4" ht="12.75">
      <c r="A34" s="205"/>
      <c r="B34" s="205"/>
      <c r="C34" s="205"/>
      <c r="D34" s="205"/>
    </row>
  </sheetData>
  <sheetProtection/>
  <mergeCells count="13">
    <mergeCell ref="G4:G5"/>
    <mergeCell ref="H4:H5"/>
    <mergeCell ref="B19:H19"/>
    <mergeCell ref="A1:H1"/>
    <mergeCell ref="A2:H2"/>
    <mergeCell ref="A3:B3"/>
    <mergeCell ref="C3:E3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Boros Magdolna</dc:creator>
  <cp:keywords/>
  <dc:description/>
  <cp:lastModifiedBy>borosm</cp:lastModifiedBy>
  <cp:lastPrinted>2016-06-03T08:02:01Z</cp:lastPrinted>
  <dcterms:created xsi:type="dcterms:W3CDTF">1998-12-06T10:54:59Z</dcterms:created>
  <dcterms:modified xsi:type="dcterms:W3CDTF">2016-06-03T09:38:07Z</dcterms:modified>
  <cp:category/>
  <cp:version/>
  <cp:contentType/>
  <cp:contentStatus/>
</cp:coreProperties>
</file>