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firstSheet="15" activeTab="18"/>
  </bookViews>
  <sheets>
    <sheet name="1. ÖSSZES bevétel (2)" sheetId="1" r:id="rId1"/>
    <sheet name="2. ÖSSZES kiadások" sheetId="2" r:id="rId2"/>
    <sheet name="3.Intézményi bevételek" sheetId="3" r:id="rId3"/>
    <sheet name="4.Intézményi kiadások (2)" sheetId="4" r:id="rId4"/>
    <sheet name="5.1 Önkormányzat bevétele" sheetId="5" r:id="rId5"/>
    <sheet name="5.2 Önkormányzat kiadása (2)" sheetId="6" r:id="rId6"/>
    <sheet name="6.  beruházás" sheetId="7" r:id="rId7"/>
    <sheet name="7.  felújítás (2)" sheetId="8" r:id="rId8"/>
    <sheet name="8. sz. melléklet létszám (2 (4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3. sz.melléklet ütemterv" sheetId="15" r:id="rId15"/>
    <sheet name="14. közvetett támogatások" sheetId="16" r:id="rId16"/>
    <sheet name="15. támogatások " sheetId="17" r:id="rId17"/>
    <sheet name="16. melléklet" sheetId="18" r:id="rId18"/>
    <sheet name="17. melléklet" sheetId="19" r:id="rId19"/>
    <sheet name="1.tájékoztató kimutatás" sheetId="20" r:id="rId20"/>
    <sheet name="2.Tájékoztató kimurtatás" sheetId="21" r:id="rId21"/>
    <sheet name="Munka3" sheetId="22" r:id="rId22"/>
    <sheet name="Munka4" sheetId="23" r:id="rId23"/>
  </sheets>
  <definedNames>
    <definedName name="_xlnm.Print_Titles" localSheetId="20">'2.Tájékoztató kimurtatás'!$2:$4</definedName>
    <definedName name="_xlnm.Print_Titles" localSheetId="4">'5.1 Önkormányzat bevétele'!$2:$4</definedName>
    <definedName name="_xlnm.Print_Titles" localSheetId="5">'5.2 Önkormányzat kiadása (2)'!$2:$4</definedName>
    <definedName name="_xlnm.Print_Area" localSheetId="20">'2.Tájékoztató kimurtatás'!$A$1:$AE$28</definedName>
    <definedName name="_xlnm.Print_Area" localSheetId="2">'3.Intézményi bevételek'!$A$1:$J$37</definedName>
    <definedName name="_xlnm.Print_Area" localSheetId="3">'4.Intézményi kiadások (2)'!$A$1:$J$26</definedName>
    <definedName name="_xlnm.Print_Area" localSheetId="4">'5.1 Önkormányzat bevétele'!$A$1:$AF$47</definedName>
    <definedName name="_xlnm.Print_Area" localSheetId="5">'5.2 Önkormányzat kiadása (2)'!$A$1:$AF$92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comments13.xml><?xml version="1.0" encoding="utf-8"?>
<comments xmlns="http://schemas.openxmlformats.org/spreadsheetml/2006/main">
  <authors>
    <author>Arany Atila</author>
  </authors>
  <commentList>
    <comment ref="C8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187.559 eFt (még lehívható)
</t>
        </r>
        <r>
          <rPr>
            <u val="single"/>
            <sz val="8"/>
            <rFont val="Tahoma"/>
            <family val="2"/>
          </rPr>
          <t>+42.314 eFt (előlegből meglévő rész)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229.873 eFt</t>
        </r>
      </text>
    </comment>
  </commentList>
</comments>
</file>

<file path=xl/comments7.xml><?xml version="1.0" encoding="utf-8"?>
<comments xmlns="http://schemas.openxmlformats.org/spreadsheetml/2006/main">
  <authors>
    <author>Arany Atila</author>
  </authors>
  <commentList>
    <comment ref="E19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Elkülönített számlán rendelkezésre áll:
 </t>
        </r>
        <r>
          <rPr>
            <u val="single"/>
            <sz val="8"/>
            <rFont val="Tahoma"/>
            <family val="2"/>
          </rPr>
          <t>58.577 eFt</t>
        </r>
        <r>
          <rPr>
            <sz val="8"/>
            <rFont val="Tahoma"/>
            <family val="2"/>
          </rPr>
          <t xml:space="preserve"> (előleg összege)
-17.332 eFt (kifizetésre került)</t>
        </r>
        <r>
          <rPr>
            <u val="single"/>
            <sz val="8"/>
            <rFont val="Tahoma"/>
            <family val="2"/>
          </rPr>
          <t xml:space="preserve">
+ 1.069 eFt (Kéthely 2013-as önrész)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42.314 eFt</t>
        </r>
      </text>
    </comment>
    <comment ref="F19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2014-ben lehívható:
246.136 eFt
</t>
        </r>
        <r>
          <rPr>
            <u val="single"/>
            <sz val="8"/>
            <rFont val="Tahoma"/>
            <family val="2"/>
          </rPr>
          <t>-58.577 eFt (előleg)</t>
        </r>
        <r>
          <rPr>
            <sz val="8"/>
            <rFont val="Tahoma"/>
            <family val="2"/>
          </rPr>
          <t xml:space="preserve">
187.559 eFt
+ Kéthely önrész 2014-es része:
  1.069 eFt
Az összes bevétel:
</t>
        </r>
        <r>
          <rPr>
            <b/>
            <sz val="8"/>
            <rFont val="Tahoma"/>
            <family val="2"/>
          </rPr>
          <t>188.628 eFt</t>
        </r>
      </text>
    </comment>
  </commentList>
</comments>
</file>

<file path=xl/sharedStrings.xml><?xml version="1.0" encoding="utf-8"?>
<sst xmlns="http://schemas.openxmlformats.org/spreadsheetml/2006/main" count="804" uniqueCount="472">
  <si>
    <t>Sorszám</t>
  </si>
  <si>
    <t>Közhatalmi bevételek</t>
  </si>
  <si>
    <t>Tárgyévi bevételek összesen</t>
  </si>
  <si>
    <t>Finanszírozási célú pénzügyi műveletek bevételei összesen</t>
  </si>
  <si>
    <t>Pénzforgalom nélküli bevételek</t>
  </si>
  <si>
    <t>Előző évek pénzmaradványának igénybevétele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</si>
  <si>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</si>
  <si>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</si>
  <si>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</si>
  <si>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</si>
  <si>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Kiküldetések, reklám- és propagandakiadások ( 16+17 )</t>
  </si>
  <si>
    <t>Dologi kiadások összesen ( 5+7+15+18+23 )</t>
  </si>
  <si>
    <t>Ellátottak pénzbeli juttatásai  ( 25+..30 )</t>
  </si>
  <si>
    <t>Különféle befizetések és egyéb dologi kiadások (19+.. +22 )</t>
  </si>
  <si>
    <t>Szolgáltatási kiadások ( 8+…+ 14 )</t>
  </si>
  <si>
    <t>Beruházások ( 37+38+39 )</t>
  </si>
  <si>
    <t>Egyéb felhalmozási célú kiadások (42 )</t>
  </si>
  <si>
    <t>Költségvetési kiadások összesen (24+31+36+40+41+43 )</t>
  </si>
  <si>
    <t>Kiadások mindösszesen( 44+45 )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</si>
  <si>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</si>
  <si>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</si>
  <si>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</si>
  <si>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</si>
  <si>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</si>
  <si>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</si>
  <si>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</si>
  <si>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</si>
  <si>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</si>
  <si>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</si>
  <si>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</si>
  <si>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</si>
  <si>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</si>
  <si>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</si>
  <si>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</si>
  <si>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</si>
  <si>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</si>
  <si>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</si>
  <si>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Pénzügyi befektetések kiadásai (Részesedés vásárlás)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</si>
  <si>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</si>
  <si>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</si>
  <si>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</si>
  <si>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</si>
  <si>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</si>
  <si>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</si>
  <si>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</si>
  <si>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</si>
  <si>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</si>
  <si>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</si>
  <si>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</si>
  <si>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</si>
  <si>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>Marcali Közös Önkormányzati Hivatal 2014.évi bevételei</t>
  </si>
  <si>
    <t>VIII.1.Előző évi költségvetési maradvány igénybevétele működési célra</t>
  </si>
  <si>
    <t>VIII.2.Előző évi költségvetési zmaradvány igénybevétele felhalmozási célra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</si>
  <si>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</si>
  <si>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</si>
  <si>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</si>
  <si>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</si>
  <si>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</si>
  <si>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</si>
  <si>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</si>
  <si>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</si>
  <si>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</si>
  <si>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</si>
  <si>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</si>
  <si>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</si>
  <si>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</si>
  <si>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</si>
  <si>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</si>
  <si>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</si>
  <si>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</si>
  <si>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</si>
  <si>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</si>
  <si>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</si>
  <si>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</si>
  <si>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</si>
  <si>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</si>
  <si>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</si>
  <si>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</si>
  <si>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Városrészi önkormányzatok  támogatása</t>
  </si>
  <si>
    <t>Egészségügyi és Szociális Bizottság rendelkezésére álló támogatás</t>
  </si>
  <si>
    <t xml:space="preserve">Oktatási pályázat 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</si>
  <si>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</si>
  <si>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</si>
  <si>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</si>
  <si>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</si>
  <si>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</si>
  <si>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</si>
  <si>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</si>
  <si>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</si>
  <si>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</si>
  <si>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</si>
  <si>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</si>
  <si>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</si>
  <si>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</si>
  <si>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</si>
  <si>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behajtás, végrehajtás bevétele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</si>
  <si>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</si>
  <si>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</si>
  <si>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</si>
  <si>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</si>
  <si>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</si>
  <si>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</si>
  <si>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</si>
  <si>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</si>
  <si>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</si>
  <si>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</si>
  <si>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</si>
  <si>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</si>
  <si>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</si>
  <si>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</si>
  <si>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</si>
  <si>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</si>
  <si>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</si>
  <si>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</si>
  <si>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</si>
  <si>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</si>
  <si>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</si>
  <si>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</si>
  <si>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</si>
  <si>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Oktatási pályázat</t>
  </si>
  <si>
    <t>Sport egyesületek</t>
  </si>
  <si>
    <t>Felnőtt sport</t>
  </si>
  <si>
    <t>építményadó</t>
  </si>
  <si>
    <t>Népességnyilvántartás</t>
  </si>
  <si>
    <t>Építéshatósági feladat</t>
  </si>
  <si>
    <t>10. sz. melléklet</t>
  </si>
  <si>
    <t>Marcali Városi Önkormányzat EU támogatással megvalósuló programairól, projektjeiről</t>
  </si>
  <si>
    <t>Me.:                   ezer Ft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</si>
  <si>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</si>
  <si>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</si>
  <si>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</si>
  <si>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</si>
  <si>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</si>
  <si>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</si>
  <si>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</si>
  <si>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</si>
  <si>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</si>
  <si>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</si>
  <si>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</si>
  <si>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Könyvtár</t>
  </si>
  <si>
    <t>Marcali Város Önkormányzata, és irányítása alá tartozó költségvetési szervek 2014. évi működési célú bevételei és  kiadásai</t>
  </si>
  <si>
    <t>Marcali Város Önkormányzata, és irányítása alá tartozó költségvetési szervek 2014. évi felhalmozási célú bevételei és  kiadásai</t>
  </si>
  <si>
    <t>Marcali Város Önkormányzata, és irányítása alá tartozó költségvetési szervek 2014. évi összevont költségvetési mérlege</t>
  </si>
  <si>
    <t>Marcali Város Önkormányzata, és irányítása alá tartozó költségvetési szervek 2014. évi általános és céltartalék felhasználása</t>
  </si>
  <si>
    <t>2014.évi  előirányzat</t>
  </si>
  <si>
    <t>Kiadvány /Ipartestület/</t>
  </si>
  <si>
    <t xml:space="preserve">                MVSZSE:</t>
  </si>
  <si>
    <t xml:space="preserve">                Tömegsport</t>
  </si>
  <si>
    <t>Önkormányzatok működési támogatásai (1+..+ 6 )</t>
  </si>
  <si>
    <t>Működési bevételek ( 19 +.. + 27 )</t>
  </si>
  <si>
    <t>Működési célú átvett pénzeszközök ( 31+32 )</t>
  </si>
  <si>
    <t>Felhalmozási célú átvett pénzeszközök ( 34 + 35 )</t>
  </si>
  <si>
    <t>Költségvetési bevételek (7+9+11+18+28+33+36 )</t>
  </si>
  <si>
    <t>Bevételek mindösszesen(37+39 )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</si>
  <si>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</si>
  <si>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</si>
  <si>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</si>
  <si>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</si>
  <si>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</si>
  <si>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</si>
  <si>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</si>
  <si>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</si>
  <si>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</si>
  <si>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</si>
  <si>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</si>
  <si>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</si>
  <si>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</si>
  <si>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</si>
  <si>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</si>
  <si>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</si>
  <si>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</si>
  <si>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</si>
  <si>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</si>
  <si>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</si>
  <si>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</si>
  <si>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</si>
  <si>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</si>
  <si>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</si>
  <si>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</si>
  <si>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</si>
  <si>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</si>
  <si>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</si>
  <si>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</si>
  <si>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</si>
  <si>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</si>
  <si>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</si>
  <si>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</si>
  <si>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</si>
  <si>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</si>
  <si>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</si>
  <si>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</si>
  <si>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</si>
  <si>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Részesedések beszerzése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</si>
  <si>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</si>
  <si>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</si>
  <si>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</si>
  <si>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</si>
  <si>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</si>
  <si>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</si>
  <si>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</si>
  <si>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</si>
  <si>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</si>
  <si>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</si>
  <si>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</si>
  <si>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</si>
  <si>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</si>
  <si>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</si>
  <si>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</si>
  <si>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</si>
  <si>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</si>
  <si>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</si>
  <si>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</si>
  <si>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</si>
  <si>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</si>
  <si>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</si>
  <si>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</si>
  <si>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</si>
  <si>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</si>
  <si>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</si>
  <si>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</si>
  <si>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</si>
  <si>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</si>
  <si>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</si>
  <si>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</si>
  <si>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</si>
  <si>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</si>
  <si>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</si>
  <si>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</si>
  <si>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</si>
  <si>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</si>
  <si>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</si>
  <si>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</si>
  <si>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</si>
  <si>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</si>
  <si>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</si>
  <si>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</si>
  <si>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</si>
  <si>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</si>
  <si>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Marcali Város Önkormányzatának 2014. évi kiadási előirányzatai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</si>
  <si>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</si>
  <si>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</si>
  <si>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</si>
  <si>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</si>
  <si>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</si>
  <si>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</si>
  <si>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</si>
  <si>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 xml:space="preserve"> Bursa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</si>
  <si>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</si>
  <si>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</si>
  <si>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</si>
  <si>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</si>
  <si>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</si>
  <si>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Lakáscélú kölcsön törlesztéséhez támogatás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</si>
  <si>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</si>
  <si>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</si>
  <si>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</si>
  <si>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</si>
  <si>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</si>
  <si>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</si>
  <si>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</si>
  <si>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</si>
  <si>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- Úszószakosztály </t>
  </si>
  <si>
    <t xml:space="preserve">                Karate klub</t>
  </si>
  <si>
    <t xml:space="preserve">                Kerékpárosok</t>
  </si>
  <si>
    <t xml:space="preserve">                Lovas Szakosztály</t>
  </si>
  <si>
    <t>Rendszeres szoc.segély</t>
  </si>
  <si>
    <t>Kiegészítő Gyermekvédelmi tám.</t>
  </si>
  <si>
    <t>Rendszeres gyermekvédelmi kedvezmény</t>
  </si>
  <si>
    <t>Közgyógy ellátás</t>
  </si>
  <si>
    <t>Köztemetés</t>
  </si>
  <si>
    <t>Lakásfenntartási támogatás</t>
  </si>
  <si>
    <t>Ápolási díj</t>
  </si>
  <si>
    <t>Adósságkezelési szolgáltatás</t>
  </si>
  <si>
    <t>Lakbértámogatás</t>
  </si>
  <si>
    <t>Óvodáztatási támogatás</t>
  </si>
  <si>
    <t>Adósságkez. lakásfenntartási tám.</t>
  </si>
  <si>
    <t>Önkormányzati segély / pénzbeli</t>
  </si>
  <si>
    <t>Ssz.</t>
  </si>
  <si>
    <t>F e l a d a t</t>
  </si>
  <si>
    <t>2014. évi előirányzat</t>
  </si>
  <si>
    <t>Önkormány-zati forrás</t>
  </si>
  <si>
    <t>Külső forrás</t>
  </si>
  <si>
    <t>Forrás megnevezése</t>
  </si>
  <si>
    <t>E ft</t>
  </si>
  <si>
    <t>I.</t>
  </si>
  <si>
    <t>VÍZÜGYI ÁGAZAT</t>
  </si>
  <si>
    <t>3016 HRSZ-ú árok összekötése a 0423/1 hrsz.-ú magáningatlanon lévő árokkal - vízjogi létesítési engedély elkészítése (Bize)</t>
  </si>
  <si>
    <t>Vasút u. csapadékvíz átvezetés tervezés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</si>
  <si>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</si>
  <si>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</si>
  <si>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2014-ben határidős vízjogi engedélyek meghosszabbítása</t>
  </si>
  <si>
    <t>Marcali szennyvíztisztító telep felújítása, Horvátkút városrész csatornázása (Dél-Balaton Szennyvíz projekt része)</t>
  </si>
  <si>
    <t>KEOP-1.2.0/09-11-2011-0019 (nettó 1.241.945 eFt), BM EU önerő (231.811 eFt), ÁFA</t>
  </si>
  <si>
    <t>Víziközmű vagyonértékelése</t>
  </si>
  <si>
    <t>Összesen:</t>
  </si>
  <si>
    <t>Önkormányza-ti forrás</t>
  </si>
  <si>
    <t>II.</t>
  </si>
  <si>
    <t>KÖZLEKEDÉSI ÁGAZAT</t>
  </si>
  <si>
    <t>Bize - Marcali - Kéthely - Baltonújlaki leágazó közötti kerékpárút építése</t>
  </si>
  <si>
    <t>Puskás T. utca Liszt F. utca - NOA telephely között járda tervezés</t>
  </si>
  <si>
    <t>Árpád  utca út- és járda építés, csapadékvíz elvezetéssel műszaki ellenőrzés, eljárási díjak</t>
  </si>
  <si>
    <t>III.</t>
  </si>
  <si>
    <t>SZOCIÁLIS-, ÉS HUMÁN SZOLGÁLTATÁS, IGAZGATÁS</t>
  </si>
  <si>
    <t>Belterületi fásítás</t>
  </si>
  <si>
    <t>Marcali Városi Fürdő és Szabadidőközpont napelemes kiserőmű építése</t>
  </si>
  <si>
    <t>Ebrendészeti feladatok ellátásához chip leolvasó beszerzése</t>
  </si>
  <si>
    <t>Kereskedelmi tevékenység nyilvántartó program beszerzése</t>
  </si>
  <si>
    <t>E-Kata vagyongazdálkodásirendszer program beszerzése</t>
  </si>
  <si>
    <t xml:space="preserve">Lehel utca 027/2 hrsz. Telekhatár rendezés, gáz-, villamos energia ellátás kiépítése </t>
  </si>
  <si>
    <t>Horvátkúti sportpálya telekalakítás</t>
  </si>
  <si>
    <t>Focska kanyar ivóvíz szolgalmi jog bejegyzés</t>
  </si>
  <si>
    <t>2011-ben befizetett közműfejlesztési hozzájárulás</t>
  </si>
  <si>
    <t>13.</t>
  </si>
  <si>
    <t>Költségvetés készítő program upgrade</t>
  </si>
  <si>
    <t>Mákos köz közvilágítás</t>
  </si>
  <si>
    <t>FELÚJÍTÁS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</si>
  <si>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</si>
  <si>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</si>
  <si>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</si>
  <si>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Marcali Polgármesteri Hivatal energetikai felújítása</t>
  </si>
  <si>
    <t>KEOP-2012/5.5.1</t>
  </si>
  <si>
    <t>Széchenyi u. 22-28 társasház energetikai felújítás - Panelprogram, önkormányzati önrész, valamint az önkormányzati épületrészek felújítására eső költség</t>
  </si>
  <si>
    <t>Templom utca vízjogi engedéllyel rendelkező északi és déli oldalán csapadékvíz elvezető rendszer felújítása</t>
  </si>
  <si>
    <t>Csak legalább 50% pályázati támogatás esetén</t>
  </si>
  <si>
    <t>Puskás Tivadar utcában a Liszt - József A. utcák között járda felújítás, árok burkolás</t>
  </si>
  <si>
    <t>Széchenyi u. déli oldalon járda felújítás (Baglastól a Csoba papírig) csapadékvíz elvezetéssel</t>
  </si>
  <si>
    <t>Európa park szökőkutak kőburkolatának és filagóriák faszrekezetének felújítása</t>
  </si>
  <si>
    <t>Sport utcai birkózócsarnok tetőhéjazat felújítása</t>
  </si>
  <si>
    <t>Ivóvíz és szennyvíz közművek rekonstrukciója DRV koncessziós díj terhére</t>
  </si>
  <si>
    <t>DRV koncessziós díj</t>
  </si>
  <si>
    <t>Marcali Közös Önkormányzati Hivatal eszköz beszerzés</t>
  </si>
  <si>
    <t>Marcali Közös Önkormányzati Hivatal informatikai fejlesztés</t>
  </si>
  <si>
    <t>14.</t>
  </si>
  <si>
    <t>Erste Bank / áthúzódó tétel /</t>
  </si>
  <si>
    <t>Kékmadár épület felújítás</t>
  </si>
  <si>
    <t>Orvosi rendelő tető szigetelés</t>
  </si>
  <si>
    <t>Marcali Város Önkormányzatának 2014. évi bevételi előirányzatai</t>
  </si>
  <si>
    <t>Működési célú támogatások államháztartáson belülről</t>
  </si>
  <si>
    <t>Felhalmozási célú támogatások államháztartáson belülről</t>
  </si>
  <si>
    <t xml:space="preserve">Felhalmozási bevételek </t>
  </si>
  <si>
    <t>Bevételek mindösszesen</t>
  </si>
  <si>
    <t xml:space="preserve">Maradvány igénybevétele </t>
  </si>
  <si>
    <t>Marcali Város Önkormányzata   irányítása alá tartozó költségvetési szervek 2014. évi bevételi előirányzatai                                          ezer Ft</t>
  </si>
  <si>
    <t>Intézmény</t>
  </si>
  <si>
    <t>Működési bevételek</t>
  </si>
  <si>
    <t>Finanszírozási bevétel</t>
  </si>
  <si>
    <t xml:space="preserve"> Felhalmozási  bevétel</t>
  </si>
  <si>
    <t>2014. évi  előirányzat</t>
  </si>
  <si>
    <t>2012. évi módosított előirányzat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</si>
  <si>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</si>
  <si>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</si>
  <si>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</si>
  <si>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</si>
  <si>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</si>
  <si>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</si>
  <si>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</si>
  <si>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</si>
  <si>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</si>
  <si>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</si>
  <si>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</si>
  <si>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Marcali Város Önkormányzata   irányítása alá tartozó költségvetési szervek 2014. évi kiadási előirányzatai                                          ezer Ft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</si>
  <si>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</si>
  <si>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</si>
  <si>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</si>
  <si>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</si>
  <si>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</si>
  <si>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</si>
  <si>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 xml:space="preserve">Egyéb tárgyi eszközök beszerzése, létesítése  </t>
  </si>
  <si>
    <t>Céltartalék (9.+..15.)</t>
  </si>
  <si>
    <t>Választókerületi alap támogatása</t>
  </si>
  <si>
    <t>Városrészi önkormányzatok  támogatása áthúzódó tételek</t>
  </si>
  <si>
    <t>Szállítói kötelezettség</t>
  </si>
  <si>
    <t>Marcali Közös Önkormányzati Hivatal 2014. évi kiadási előirányzatai</t>
  </si>
  <si>
    <t>Egyéb kommunikációs szolgáltatás</t>
  </si>
  <si>
    <t>Szakmai tev. segítő szolg.</t>
  </si>
  <si>
    <t>Marcali Város Önkormányzata, és irányítása alá tartozó költségvetési szervek 2014. évi engedélyezett létszám előirányzatai</t>
  </si>
  <si>
    <t xml:space="preserve">2014. évi kv. engedélyezett létszámkeret </t>
  </si>
  <si>
    <t xml:space="preserve">KÖZOP-3.2.0/c-08-11-2011-0005: 188 629 eFt, Kéthely: 1 069 eFt, </t>
  </si>
  <si>
    <t xml:space="preserve">KEOP-2012-4.10.0 85%, </t>
  </si>
  <si>
    <t>Kamerarendszer bővítése</t>
  </si>
  <si>
    <t>Marcali Város Önkormányzata, és irányítása alá tartozó költségvetési szervek 2014.évi  bevételi előirányzatai                                                    e Ft</t>
  </si>
  <si>
    <t>Marcali Város Önkormányzata, és irányítása alá tartozó költségvetési szervek 2014.évi  kiadási előirányzatai                                             e Ft</t>
  </si>
  <si>
    <t>ebből : Működőképesség megőrzését szolgáló kiegészítő támogatás</t>
  </si>
  <si>
    <t xml:space="preserve">            Előző évi költségvetési maradvány igénybevétele</t>
  </si>
  <si>
    <t>1. melléklet</t>
  </si>
  <si>
    <t>2. Melléklet</t>
  </si>
  <si>
    <t>Marcali Város Önkormányzata által 2014. évben ellátandó, önként vállalt feladatai, és álamigazgatási feladatai       e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</si>
  <si>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</si>
  <si>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</si>
  <si>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</si>
  <si>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</si>
  <si>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</si>
  <si>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</si>
  <si>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</si>
  <si>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</si>
  <si>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</si>
  <si>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</si>
  <si>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</si>
  <si>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</si>
  <si>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</si>
  <si>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Pénzmaradvány igénybevétele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</si>
  <si>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</si>
  <si>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</si>
  <si>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</si>
  <si>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</si>
  <si>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</si>
  <si>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</si>
  <si>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</si>
  <si>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</si>
  <si>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22.</t>
  </si>
  <si>
    <t>Kiadási előir. összesen:</t>
  </si>
  <si>
    <t xml:space="preserve">Marcali Város Önkormányzata, és irányítása alá tartozó költségvetési szervek  előirányzati ütemterve 2014.évre                         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</si>
  <si>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</si>
  <si>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</si>
  <si>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</si>
  <si>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</si>
  <si>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Pénzügyi befektetések kiadásai (Részesedés vásárlás)</t>
  </si>
  <si>
    <t xml:space="preserve">14. </t>
  </si>
  <si>
    <t>Gazdaságélénkítő program kidolgozása</t>
  </si>
  <si>
    <t xml:space="preserve">8. </t>
  </si>
  <si>
    <t>Csapdékvíz elvezetés</t>
  </si>
  <si>
    <t>Pályázati forrás /BM/</t>
  </si>
  <si>
    <t>talajterhelési díj</t>
  </si>
  <si>
    <t>Kulturális Központ</t>
  </si>
  <si>
    <t>rendezvények</t>
  </si>
  <si>
    <t>Horvátkúti u. 25-31. között bedőlt burkolt árok és járda felújítása</t>
  </si>
  <si>
    <t xml:space="preserve">I. </t>
  </si>
  <si>
    <t>Szent János árok  2. híd szélesítés tervezése</t>
  </si>
  <si>
    <t>Buszváró tervezés és építés a Vicze ABC előtt, a Boronkai utca D-i oldalán és a Focska kanyarban, Horvátkúti  buszfellépő</t>
  </si>
  <si>
    <t>A Múzeum enegedélyezett 7 fő létszámából</t>
  </si>
  <si>
    <t>1 fő foglakozatása pályázat függvénye</t>
  </si>
  <si>
    <t>2014 évi mód előirányzat</t>
  </si>
  <si>
    <t>2014 .évi mód előirányzat</t>
  </si>
  <si>
    <t>2014. évi módosított előrányzat</t>
  </si>
  <si>
    <t>2014. évi módosított előirányzat</t>
  </si>
  <si>
    <t>2014.évi módosított előirányzat</t>
  </si>
  <si>
    <t>2014. évi előrányzat</t>
  </si>
  <si>
    <t>2014. évi módosítot előirányzat</t>
  </si>
  <si>
    <t>Egyéb működési célú kiadások ( 33+..   +35)</t>
  </si>
  <si>
    <t>2014. évi módosított létszámkeret</t>
  </si>
  <si>
    <t>2014 évi előirányzat</t>
  </si>
  <si>
    <t>Felhalmozási célú önkormányzati támogatás</t>
  </si>
  <si>
    <t>Közhatalmi bevételek (17 +18)</t>
  </si>
  <si>
    <t>Termékek és szolgáltatások adói ( 13 +..+ 16)</t>
  </si>
  <si>
    <t>Mikszáth iskola tetőfelújítás</t>
  </si>
  <si>
    <t>2014 évi állami támog ( e-útdíj 600, múzeumi feladatok 1484, hivatal ker.kieg. 1494)</t>
  </si>
  <si>
    <t xml:space="preserve">            ezen belül: Felhalmozási célú önkormányzati támogatás</t>
  </si>
  <si>
    <t>Noszlopy G. Általános Iskola vizesblokk felújítása</t>
  </si>
  <si>
    <t>Múzeum köz 4 -10. házszámú társasház mellett parkoló építése, csapadékvíz elvezetéssel, Horvátkúti buszváró építése</t>
  </si>
  <si>
    <t>Szívbetegekért Közalapítvány</t>
  </si>
  <si>
    <t>Ezüstkapocs Közalapítvány</t>
  </si>
  <si>
    <t>Megbékélés Szeretetotthon</t>
  </si>
  <si>
    <t>Marcali Városi Fürdő és Szabadidőközpont, Korzó, Noszlopy általános iskola napelemes kiserőmű építése</t>
  </si>
  <si>
    <t xml:space="preserve">1. melléklet a 13/2014.(VI.30.) önkormányzati rendelethez </t>
  </si>
  <si>
    <t xml:space="preserve">2. melléklet a  13/2014.(VI.30.) önkormányzati rendelethez </t>
  </si>
  <si>
    <t xml:space="preserve">                                                                                3. melléklet a 13/2014.(VI.30.) önkormányzati rendelethez</t>
  </si>
  <si>
    <t xml:space="preserve">                                                                                 4. melléklet a 13/2014.(VI.30.) önkormányzati rendelethez</t>
  </si>
  <si>
    <t>5/1 melléklet a 13/2014.(VI.30.) önkormányzati rendelethez</t>
  </si>
  <si>
    <t>5/2 melléklet  a 13/2014.(VI.30.) önkormányzati rendelethez</t>
  </si>
  <si>
    <t xml:space="preserve">6. melléklet   a 13/2014.(VI.30.) önkormányzati rendelethez </t>
  </si>
  <si>
    <t>7. melléklet  a 13/2014.(VI.30.) önkormányzati rendelethez</t>
  </si>
  <si>
    <t>8.melléklet a  13/2014.(VI.30.) önkormányzati rendelethez</t>
  </si>
  <si>
    <t>9/1. melléklet a 13/2014.(VI.30.) önkormányzati rendelethez</t>
  </si>
  <si>
    <t>9/2. melléklet a  13/2014.(VI.30.) önkormányzati rendelethez</t>
  </si>
  <si>
    <t>9/3. melléklet a 13/2014.(VI.30.) önkormányzati rendelethez</t>
  </si>
  <si>
    <t xml:space="preserve"> a 13/2014.(VI.30.) önkormányzati rendelethez </t>
  </si>
  <si>
    <t>11. melléklet a 13/2014.(VI.30.) önkormányzati rendelethez</t>
  </si>
  <si>
    <t>13. melléklet a 13/2014 (VI.30.) önkormányzati rendelethez</t>
  </si>
  <si>
    <t>14. melléklet a 13/2014 (VI.30. ) önkormányzati rendelethez</t>
  </si>
  <si>
    <t>15. melléklet a 13/2014. (VI.30. ) önkormányzati rendelethez</t>
  </si>
  <si>
    <t>16. melléklet a 13/2014(VI.30.) önkormányzati rendelethez</t>
  </si>
  <si>
    <t>17.melléklet a 13/2014.(VI.30.) önkormányzati rendelethez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</si>
</sst>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#,##0.0"/>
    <numFmt numFmtId="184" formatCode="#,##0\ _F_t"/>
    <numFmt numFmtId="185" formatCode="#,###"/>
    <numFmt numFmtId="186" formatCode="#"/>
    <numFmt numFmtId="187" formatCode="#,##0.000"/>
    <numFmt numFmtId="188" formatCode="0.0%"/>
    <numFmt numFmtId="189" formatCode="0.000%"/>
    <numFmt numFmtId="190" formatCode="0.0000%"/>
    <numFmt numFmtId="191" formatCode="_-* #,##0.000\ _F_t_-;\-* #,##0.000\ _F_t_-;_-* &quot;-&quot;??\ _F_t_-;_-@_-"/>
    <numFmt numFmtId="192" formatCode="_-* #,##0.0000\ _F_t_-;\-* #,##0.0000\ _F_t_-;_-* &quot;-&quot;??\ _F_t_-;_-@_-"/>
    <numFmt numFmtId="193" formatCode="#,##0.0000\ _F_t"/>
    <numFmt numFmtId="194" formatCode="#,##0.0000"/>
    <numFmt numFmtId="195" formatCode="&quot;H-&quot;0000"/>
    <numFmt numFmtId="196" formatCode="yyyy/mm/dd;@"/>
    <numFmt numFmtId="197" formatCode="_-* #,##0.00\ [$Ft-40E]_-;\-* #,##0.00\ [$Ft-40E]_-;_-* &quot;-&quot;??\ [$Ft-40E]_-;_-@_-"/>
    <numFmt numFmtId="198" formatCode="[$-40E]yyyy\.\ mmmm\ d\."/>
    <numFmt numFmtId="199" formatCode="#,##0.0\ &quot;Ft&quot;"/>
    <numFmt numFmtId="200" formatCode="0.0"/>
    <numFmt numFmtId="201" formatCode="0.E+00"/>
    <numFmt numFmtId="202" formatCode="[$-F800]dddd\,\ mmmm\ dd\,\ yyyy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2"/>
      <color indexed="8"/>
      <name val="Cambria"/>
      <family val="1"/>
    </font>
    <font>
      <b/>
      <i/>
      <sz val="12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u val="single"/>
      <sz val="10"/>
      <name val="Times New Roman CE"/>
      <family val="0"/>
    </font>
    <font>
      <b/>
      <i/>
      <sz val="10"/>
      <name val="Arial"/>
      <family val="2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u val="single"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7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4" borderId="7" applyNumberFormat="0" applyFont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64" fillId="6" borderId="0" applyNumberFormat="0" applyBorder="0" applyAlignment="0" applyProtection="0"/>
    <xf numFmtId="0" fontId="65" fillId="16" borderId="8" applyNumberForma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17" borderId="0" applyNumberFormat="0" applyBorder="0" applyAlignment="0" applyProtection="0"/>
    <xf numFmtId="0" fontId="69" fillId="7" borderId="0" applyNumberFormat="0" applyBorder="0" applyAlignment="0" applyProtection="0"/>
    <xf numFmtId="0" fontId="70" fillId="16" borderId="1" applyNumberFormat="0" applyAlignment="0" applyProtection="0"/>
    <xf numFmtId="9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0" fontId="6" fillId="0" borderId="0" xfId="60" applyFont="1">
      <alignment/>
      <protection/>
    </xf>
    <xf numFmtId="0" fontId="6" fillId="0" borderId="0" xfId="60" applyBorder="1">
      <alignment/>
      <protection/>
    </xf>
    <xf numFmtId="0" fontId="20" fillId="0" borderId="0" xfId="60" applyFont="1">
      <alignment/>
      <protection/>
    </xf>
    <xf numFmtId="0" fontId="21" fillId="18" borderId="15" xfId="60" applyFont="1" applyFill="1" applyBorder="1" applyAlignment="1">
      <alignment horizontal="center" vertical="center" wrapText="1"/>
      <protection/>
    </xf>
    <xf numFmtId="0" fontId="21" fillId="18" borderId="16" xfId="60" applyFont="1" applyFill="1" applyBorder="1" applyAlignment="1">
      <alignment horizontal="center" vertical="center" wrapText="1"/>
      <protection/>
    </xf>
    <xf numFmtId="0" fontId="21" fillId="18" borderId="17" xfId="60" applyFont="1" applyFill="1" applyBorder="1" applyAlignment="1">
      <alignment horizontal="center" vertical="center" wrapText="1"/>
      <protection/>
    </xf>
    <xf numFmtId="0" fontId="17" fillId="0" borderId="18" xfId="60" applyFont="1" applyBorder="1" applyAlignment="1">
      <alignment vertical="top" wrapText="1"/>
      <protection/>
    </xf>
    <xf numFmtId="0" fontId="17" fillId="0" borderId="19" xfId="60" applyFont="1" applyBorder="1" applyAlignment="1">
      <alignment vertical="top" wrapText="1"/>
      <protection/>
    </xf>
    <xf numFmtId="0" fontId="17" fillId="0" borderId="20" xfId="60" applyFont="1" applyBorder="1" applyAlignment="1">
      <alignment horizontal="center" vertical="center" wrapText="1"/>
      <protection/>
    </xf>
    <xf numFmtId="0" fontId="22" fillId="5" borderId="15" xfId="60" applyFont="1" applyFill="1" applyBorder="1" applyAlignment="1">
      <alignment horizontal="center" vertical="center" wrapText="1"/>
      <protection/>
    </xf>
    <xf numFmtId="0" fontId="17" fillId="0" borderId="21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vertical="center" wrapText="1"/>
      <protection/>
    </xf>
    <xf numFmtId="3" fontId="17" fillId="0" borderId="22" xfId="60" applyNumberFormat="1" applyFont="1" applyFill="1" applyBorder="1" applyAlignment="1">
      <alignment horizontal="right" vertical="center" wrapText="1"/>
      <protection/>
    </xf>
    <xf numFmtId="10" fontId="17" fillId="0" borderId="23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left" vertical="center" wrapText="1"/>
      <protection/>
    </xf>
    <xf numFmtId="0" fontId="6" fillId="0" borderId="0" xfId="60" applyAlignment="1">
      <alignment vertical="center"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17" fillId="0" borderId="24" xfId="60" applyFont="1" applyFill="1" applyBorder="1" applyAlignment="1">
      <alignment vertical="center" wrapText="1"/>
      <protection/>
    </xf>
    <xf numFmtId="3" fontId="17" fillId="0" borderId="24" xfId="60" applyNumberFormat="1" applyFont="1" applyFill="1" applyBorder="1" applyAlignment="1">
      <alignment horizontal="right" vertical="center" wrapText="1"/>
      <protection/>
    </xf>
    <xf numFmtId="0" fontId="17" fillId="0" borderId="25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vertical="center"/>
      <protection/>
    </xf>
    <xf numFmtId="0" fontId="6" fillId="0" borderId="0" xfId="60" applyFill="1" applyAlignment="1">
      <alignment vertical="center"/>
      <protection/>
    </xf>
    <xf numFmtId="10" fontId="17" fillId="0" borderId="26" xfId="60" applyNumberFormat="1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vertical="center"/>
      <protection/>
    </xf>
    <xf numFmtId="0" fontId="17" fillId="18" borderId="15" xfId="60" applyFont="1" applyFill="1" applyBorder="1" applyAlignment="1">
      <alignment vertical="top" wrapText="1"/>
      <protection/>
    </xf>
    <xf numFmtId="0" fontId="15" fillId="18" borderId="16" xfId="60" applyFont="1" applyFill="1" applyBorder="1" applyAlignment="1">
      <alignment horizontal="left" vertical="center" wrapText="1"/>
      <protection/>
    </xf>
    <xf numFmtId="3" fontId="15" fillId="18" borderId="16" xfId="60" applyNumberFormat="1" applyFont="1" applyFill="1" applyBorder="1" applyAlignment="1">
      <alignment horizontal="right" vertical="center" wrapText="1"/>
      <protection/>
    </xf>
    <xf numFmtId="10" fontId="16" fillId="18" borderId="17" xfId="60" applyNumberFormat="1" applyFont="1" applyFill="1" applyBorder="1" applyAlignment="1">
      <alignment horizontal="center" vertical="center" wrapText="1"/>
      <protection/>
    </xf>
    <xf numFmtId="0" fontId="21" fillId="18" borderId="15" xfId="60" applyFont="1" applyFill="1" applyBorder="1" applyAlignment="1">
      <alignment horizontal="center" vertical="center" wrapText="1"/>
      <protection/>
    </xf>
    <xf numFmtId="0" fontId="21" fillId="18" borderId="16" xfId="60" applyFont="1" applyFill="1" applyBorder="1" applyAlignment="1">
      <alignment horizontal="center" vertical="center" wrapText="1"/>
      <protection/>
    </xf>
    <xf numFmtId="0" fontId="26" fillId="0" borderId="0" xfId="60" applyFont="1">
      <alignment/>
      <protection/>
    </xf>
    <xf numFmtId="0" fontId="17" fillId="0" borderId="18" xfId="60" applyFont="1" applyBorder="1" applyAlignment="1">
      <alignment vertical="top" wrapText="1"/>
      <protection/>
    </xf>
    <xf numFmtId="0" fontId="17" fillId="0" borderId="19" xfId="60" applyFont="1" applyBorder="1" applyAlignment="1">
      <alignment vertical="top" wrapText="1"/>
      <protection/>
    </xf>
    <xf numFmtId="0" fontId="22" fillId="5" borderId="15" xfId="60" applyFont="1" applyFill="1" applyBorder="1" applyAlignment="1">
      <alignment horizontal="center" vertical="center" wrapText="1"/>
      <protection/>
    </xf>
    <xf numFmtId="0" fontId="17" fillId="0" borderId="27" xfId="60" applyFont="1" applyBorder="1" applyAlignment="1">
      <alignment horizontal="center" vertical="center" wrapText="1"/>
      <protection/>
    </xf>
    <xf numFmtId="0" fontId="17" fillId="0" borderId="22" xfId="60" applyFont="1" applyBorder="1" applyAlignment="1">
      <alignment horizontal="left" vertical="center" wrapText="1"/>
      <protection/>
    </xf>
    <xf numFmtId="3" fontId="17" fillId="0" borderId="12" xfId="60" applyNumberFormat="1" applyFont="1" applyBorder="1" applyAlignment="1">
      <alignment horizontal="right" vertical="center" wrapText="1"/>
      <protection/>
    </xf>
    <xf numFmtId="3" fontId="17" fillId="0" borderId="12" xfId="60" applyNumberFormat="1" applyFont="1" applyBorder="1" applyAlignment="1">
      <alignment horizontal="right" vertical="center"/>
      <protection/>
    </xf>
    <xf numFmtId="0" fontId="17" fillId="0" borderId="28" xfId="60" applyFont="1" applyBorder="1" applyAlignment="1">
      <alignment horizontal="center" vertical="center" wrapText="1"/>
      <protection/>
    </xf>
    <xf numFmtId="0" fontId="17" fillId="0" borderId="27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horizontal="left" vertical="center" wrapText="1"/>
      <protection/>
    </xf>
    <xf numFmtId="3" fontId="17" fillId="0" borderId="12" xfId="60" applyNumberFormat="1" applyFont="1" applyFill="1" applyBorder="1" applyAlignment="1">
      <alignment horizontal="right" vertical="center" wrapText="1"/>
      <protection/>
    </xf>
    <xf numFmtId="3" fontId="17" fillId="0" borderId="12" xfId="60" applyNumberFormat="1" applyFont="1" applyFill="1" applyBorder="1" applyAlignment="1">
      <alignment horizontal="right" vertical="center"/>
      <protection/>
    </xf>
    <xf numFmtId="0" fontId="17" fillId="0" borderId="28" xfId="60" applyFont="1" applyFill="1" applyBorder="1" applyAlignment="1">
      <alignment horizontal="center" vertical="center" wrapText="1"/>
      <protection/>
    </xf>
    <xf numFmtId="0" fontId="20" fillId="0" borderId="0" xfId="60" applyFont="1" applyFill="1">
      <alignment/>
      <protection/>
    </xf>
    <xf numFmtId="0" fontId="6" fillId="0" borderId="0" xfId="60" applyFill="1">
      <alignment/>
      <protection/>
    </xf>
    <xf numFmtId="0" fontId="17" fillId="0" borderId="12" xfId="60" applyFont="1" applyFill="1" applyBorder="1" applyAlignment="1">
      <alignment vertical="center" wrapText="1"/>
      <protection/>
    </xf>
    <xf numFmtId="0" fontId="16" fillId="18" borderId="15" xfId="60" applyFont="1" applyFill="1" applyBorder="1" applyAlignment="1">
      <alignment horizontal="right" vertical="center" wrapText="1"/>
      <protection/>
    </xf>
    <xf numFmtId="0" fontId="15" fillId="18" borderId="16" xfId="60" applyFont="1" applyFill="1" applyBorder="1" applyAlignment="1">
      <alignment horizontal="left" vertical="center" wrapText="1"/>
      <protection/>
    </xf>
    <xf numFmtId="3" fontId="15" fillId="18" borderId="16" xfId="60" applyNumberFormat="1" applyFont="1" applyFill="1" applyBorder="1" applyAlignment="1">
      <alignment horizontal="right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6" fillId="0" borderId="18" xfId="60" applyFont="1" applyFill="1" applyBorder="1" applyAlignment="1">
      <alignment horizontal="center" vertical="center" wrapText="1"/>
      <protection/>
    </xf>
    <xf numFmtId="0" fontId="16" fillId="0" borderId="19" xfId="60" applyFont="1" applyFill="1" applyBorder="1" applyAlignment="1">
      <alignment horizontal="center" vertical="center" wrapText="1"/>
      <protection/>
    </xf>
    <xf numFmtId="0" fontId="16" fillId="0" borderId="19" xfId="60" applyFont="1" applyFill="1" applyBorder="1" applyAlignment="1">
      <alignment horizontal="center" vertical="center" wrapText="1"/>
      <protection/>
    </xf>
    <xf numFmtId="0" fontId="17" fillId="0" borderId="21" xfId="60" applyFont="1" applyBorder="1" applyAlignment="1">
      <alignment horizontal="center" vertical="center" wrapText="1"/>
      <protection/>
    </xf>
    <xf numFmtId="0" fontId="17" fillId="0" borderId="24" xfId="60" applyFont="1" applyBorder="1" applyAlignment="1">
      <alignment horizontal="left" vertical="center" wrapText="1"/>
      <protection/>
    </xf>
    <xf numFmtId="3" fontId="17" fillId="0" borderId="24" xfId="60" applyNumberFormat="1" applyFont="1" applyBorder="1" applyAlignment="1">
      <alignment horizontal="right" vertical="center" wrapText="1"/>
      <protection/>
    </xf>
    <xf numFmtId="3" fontId="17" fillId="0" borderId="24" xfId="60" applyNumberFormat="1" applyFont="1" applyBorder="1" applyAlignment="1">
      <alignment horizontal="right" vertical="center" wrapText="1"/>
      <protection/>
    </xf>
    <xf numFmtId="9" fontId="20" fillId="0" borderId="0" xfId="60" applyNumberFormat="1" applyFont="1">
      <alignment/>
      <protection/>
    </xf>
    <xf numFmtId="0" fontId="17" fillId="0" borderId="12" xfId="60" applyFont="1" applyFill="1" applyBorder="1" applyAlignment="1">
      <alignment horizontal="left" vertical="center" wrapText="1"/>
      <protection/>
    </xf>
    <xf numFmtId="3" fontId="17" fillId="0" borderId="12" xfId="60" applyNumberFormat="1" applyFont="1" applyFill="1" applyBorder="1" applyAlignment="1">
      <alignment horizontal="right" vertical="center" wrapText="1"/>
      <protection/>
    </xf>
    <xf numFmtId="10" fontId="17" fillId="0" borderId="28" xfId="60" applyNumberFormat="1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vertical="center" wrapText="1"/>
      <protection/>
    </xf>
    <xf numFmtId="0" fontId="27" fillId="18" borderId="15" xfId="60" applyFont="1" applyFill="1" applyBorder="1" applyAlignment="1">
      <alignment horizontal="center" vertical="center" wrapText="1"/>
      <protection/>
    </xf>
    <xf numFmtId="0" fontId="15" fillId="18" borderId="16" xfId="60" applyFont="1" applyFill="1" applyBorder="1" applyAlignment="1">
      <alignment vertical="center" wrapText="1"/>
      <protection/>
    </xf>
    <xf numFmtId="3" fontId="15" fillId="18" borderId="16" xfId="60" applyNumberFormat="1" applyFont="1" applyFill="1" applyBorder="1" applyAlignment="1">
      <alignment horizontal="right" vertical="center"/>
      <protection/>
    </xf>
    <xf numFmtId="10" fontId="15" fillId="18" borderId="17" xfId="60" applyNumberFormat="1" applyFont="1" applyFill="1" applyBorder="1" applyAlignment="1">
      <alignment horizontal="center" vertical="center" wrapText="1"/>
      <protection/>
    </xf>
    <xf numFmtId="9" fontId="20" fillId="0" borderId="0" xfId="60" applyNumberFormat="1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17" fillId="0" borderId="0" xfId="60" applyFont="1" applyBorder="1" applyAlignment="1">
      <alignment vertical="top" wrapText="1"/>
      <protection/>
    </xf>
    <xf numFmtId="184" fontId="17" fillId="0" borderId="0" xfId="60" applyNumberFormat="1" applyFont="1" applyBorder="1" applyAlignment="1">
      <alignment horizontal="right" vertical="center" wrapText="1"/>
      <protection/>
    </xf>
    <xf numFmtId="0" fontId="17" fillId="0" borderId="0" xfId="60" applyFont="1" applyAlignment="1">
      <alignment horizontal="center" vertical="center"/>
      <protection/>
    </xf>
    <xf numFmtId="184" fontId="6" fillId="0" borderId="0" xfId="60" applyNumberFormat="1">
      <alignment/>
      <protection/>
    </xf>
    <xf numFmtId="0" fontId="22" fillId="0" borderId="18" xfId="60" applyFont="1" applyFill="1" applyBorder="1" applyAlignment="1">
      <alignment vertical="top" wrapText="1"/>
      <protection/>
    </xf>
    <xf numFmtId="0" fontId="23" fillId="0" borderId="19" xfId="60" applyFont="1" applyFill="1" applyBorder="1" applyAlignment="1">
      <alignment horizontal="center" vertical="top" wrapText="1"/>
      <protection/>
    </xf>
    <xf numFmtId="0" fontId="17" fillId="0" borderId="21" xfId="60" applyFont="1" applyBorder="1" applyAlignment="1">
      <alignment horizontal="center" vertical="center" wrapText="1"/>
      <protection/>
    </xf>
    <xf numFmtId="184" fontId="17" fillId="0" borderId="12" xfId="60" applyNumberFormat="1" applyFont="1" applyFill="1" applyBorder="1" applyAlignment="1">
      <alignment horizontal="right" vertical="center" wrapText="1"/>
      <protection/>
    </xf>
    <xf numFmtId="0" fontId="17" fillId="0" borderId="0" xfId="60" applyFont="1" applyAlignment="1">
      <alignment vertical="center" wrapText="1"/>
      <protection/>
    </xf>
    <xf numFmtId="184" fontId="17" fillId="0" borderId="12" xfId="60" applyNumberFormat="1" applyFont="1" applyFill="1" applyBorder="1" applyAlignment="1">
      <alignment horizontal="right" vertical="center" wrapText="1"/>
      <protection/>
    </xf>
    <xf numFmtId="3" fontId="17" fillId="0" borderId="12" xfId="60" applyNumberFormat="1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horizontal="left"/>
      <protection/>
    </xf>
    <xf numFmtId="0" fontId="24" fillId="0" borderId="0" xfId="60" applyFont="1" applyFill="1" applyAlignment="1">
      <alignment horizontal="left"/>
      <protection/>
    </xf>
    <xf numFmtId="0" fontId="17" fillId="0" borderId="12" xfId="60" applyNumberFormat="1" applyFont="1" applyBorder="1" applyAlignment="1">
      <alignment vertical="center" wrapText="1"/>
      <protection/>
    </xf>
    <xf numFmtId="0" fontId="24" fillId="0" borderId="0" xfId="60" applyFont="1" applyFill="1" applyBorder="1" applyAlignment="1">
      <alignment horizontal="left" vertical="center"/>
      <protection/>
    </xf>
    <xf numFmtId="0" fontId="24" fillId="0" borderId="0" xfId="60" applyFont="1" applyFill="1" applyAlignment="1">
      <alignment horizontal="left" vertical="center"/>
      <protection/>
    </xf>
    <xf numFmtId="184" fontId="24" fillId="0" borderId="0" xfId="60" applyNumberFormat="1" applyFont="1" applyFill="1" applyAlignment="1">
      <alignment horizontal="left" vertical="center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vertical="top" wrapText="1"/>
      <protection/>
    </xf>
    <xf numFmtId="184" fontId="17" fillId="0" borderId="19" xfId="60" applyNumberFormat="1" applyFont="1" applyFill="1" applyBorder="1" applyAlignment="1">
      <alignment horizontal="right" vertical="center" wrapText="1"/>
      <protection/>
    </xf>
    <xf numFmtId="3" fontId="17" fillId="0" borderId="19" xfId="60" applyNumberFormat="1" applyFont="1" applyFill="1" applyBorder="1" applyAlignment="1">
      <alignment vertical="center"/>
      <protection/>
    </xf>
    <xf numFmtId="0" fontId="17" fillId="0" borderId="20" xfId="60" applyFont="1" applyFill="1" applyBorder="1" applyAlignment="1">
      <alignment horizontal="center" vertical="center" wrapText="1"/>
      <protection/>
    </xf>
    <xf numFmtId="0" fontId="17" fillId="0" borderId="27" xfId="60" applyFont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vertical="top" wrapText="1"/>
      <protection/>
    </xf>
    <xf numFmtId="0" fontId="17" fillId="0" borderId="29" xfId="60" applyFont="1" applyBorder="1" applyAlignment="1">
      <alignment horizontal="center" vertical="center" wrapText="1"/>
      <protection/>
    </xf>
    <xf numFmtId="0" fontId="17" fillId="0" borderId="30" xfId="60" applyFont="1" applyFill="1" applyBorder="1" applyAlignment="1">
      <alignment vertical="top" wrapText="1"/>
      <protection/>
    </xf>
    <xf numFmtId="184" fontId="17" fillId="0" borderId="30" xfId="60" applyNumberFormat="1" applyFont="1" applyFill="1" applyBorder="1" applyAlignment="1">
      <alignment horizontal="right" vertical="center" wrapText="1"/>
      <protection/>
    </xf>
    <xf numFmtId="3" fontId="17" fillId="0" borderId="30" xfId="60" applyNumberFormat="1" applyFont="1" applyFill="1" applyBorder="1" applyAlignment="1">
      <alignment vertical="center"/>
      <protection/>
    </xf>
    <xf numFmtId="0" fontId="15" fillId="18" borderId="15" xfId="60" applyFont="1" applyFill="1" applyBorder="1" applyAlignment="1">
      <alignment vertical="center" wrapText="1"/>
      <protection/>
    </xf>
    <xf numFmtId="10" fontId="16" fillId="18" borderId="17" xfId="60" applyNumberFormat="1" applyFont="1" applyFill="1" applyBorder="1" applyAlignment="1">
      <alignment vertical="center" wrapText="1"/>
      <protection/>
    </xf>
    <xf numFmtId="0" fontId="17" fillId="0" borderId="0" xfId="60" applyFont="1" applyBorder="1" applyAlignment="1">
      <alignment horizontal="left" vertical="center"/>
      <protection/>
    </xf>
    <xf numFmtId="184" fontId="6" fillId="0" borderId="0" xfId="60" applyNumberFormat="1" applyAlignment="1">
      <alignment horizontal="right"/>
      <protection/>
    </xf>
    <xf numFmtId="0" fontId="17" fillId="0" borderId="0" xfId="60" applyFont="1" applyBorder="1" applyAlignment="1">
      <alignment horizontal="right" vertical="center" wrapText="1"/>
      <protection/>
    </xf>
    <xf numFmtId="0" fontId="17" fillId="0" borderId="0" xfId="60" applyFont="1" applyBorder="1" applyAlignment="1">
      <alignment vertical="center" wrapText="1"/>
      <protection/>
    </xf>
    <xf numFmtId="184" fontId="17" fillId="0" borderId="0" xfId="60" applyNumberFormat="1" applyFont="1" applyBorder="1" applyAlignment="1">
      <alignment horizontal="right" vertical="center" wrapText="1"/>
      <protection/>
    </xf>
    <xf numFmtId="3" fontId="6" fillId="0" borderId="0" xfId="60" applyNumberFormat="1" applyAlignment="1">
      <alignment horizontal="right"/>
      <protection/>
    </xf>
    <xf numFmtId="184" fontId="6" fillId="0" borderId="0" xfId="60" applyNumberFormat="1" applyBorder="1">
      <alignment/>
      <protection/>
    </xf>
    <xf numFmtId="0" fontId="6" fillId="0" borderId="0" xfId="60" applyFont="1" applyBorder="1">
      <alignment/>
      <protection/>
    </xf>
    <xf numFmtId="3" fontId="6" fillId="0" borderId="0" xfId="60" applyNumberFormat="1" applyBorder="1">
      <alignment/>
      <protection/>
    </xf>
    <xf numFmtId="184" fontId="6" fillId="0" borderId="0" xfId="60" applyNumberFormat="1" applyBorder="1" applyAlignment="1">
      <alignment horizontal="right" vertical="center"/>
      <protection/>
    </xf>
    <xf numFmtId="184" fontId="17" fillId="0" borderId="0" xfId="60" applyNumberFormat="1" applyFont="1" applyFill="1" applyBorder="1" applyAlignment="1">
      <alignment horizontal="right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3" fontId="17" fillId="0" borderId="30" xfId="60" applyNumberFormat="1" applyFont="1" applyFill="1" applyBorder="1" applyAlignment="1">
      <alignment horizontal="right" vertical="center" wrapText="1"/>
      <protection/>
    </xf>
    <xf numFmtId="0" fontId="6" fillId="0" borderId="0" xfId="60" applyAlignment="1">
      <alignment/>
      <protection/>
    </xf>
    <xf numFmtId="0" fontId="17" fillId="0" borderId="0" xfId="58" applyFont="1" applyFill="1" applyProtection="1">
      <alignment/>
      <protection/>
    </xf>
    <xf numFmtId="0" fontId="17" fillId="0" borderId="0" xfId="58" applyFont="1" applyFill="1" applyAlignment="1" applyProtection="1">
      <alignment wrapText="1"/>
      <protection/>
    </xf>
    <xf numFmtId="0" fontId="16" fillId="0" borderId="0" xfId="58" applyFont="1" applyFill="1" applyAlignment="1" applyProtection="1">
      <alignment horizontal="left" vertical="center"/>
      <protection/>
    </xf>
    <xf numFmtId="0" fontId="16" fillId="0" borderId="0" xfId="58" applyFont="1" applyFill="1" applyProtection="1">
      <alignment/>
      <protection/>
    </xf>
    <xf numFmtId="0" fontId="27" fillId="0" borderId="0" xfId="58" applyFont="1" applyFill="1" applyAlignment="1" applyProtection="1">
      <alignment horizontal="left" vertical="center" wrapText="1"/>
      <protection/>
    </xf>
    <xf numFmtId="0" fontId="26" fillId="0" borderId="0" xfId="60" applyFont="1" applyAlignment="1">
      <alignment/>
      <protection/>
    </xf>
    <xf numFmtId="0" fontId="21" fillId="18" borderId="31" xfId="60" applyFont="1" applyFill="1" applyBorder="1" applyAlignment="1">
      <alignment horizontal="center" vertical="center" wrapText="1"/>
      <protection/>
    </xf>
    <xf numFmtId="0" fontId="21" fillId="18" borderId="32" xfId="60" applyFont="1" applyFill="1" applyBorder="1" applyAlignment="1">
      <alignment horizontal="center" wrapText="1"/>
      <protection/>
    </xf>
    <xf numFmtId="0" fontId="21" fillId="18" borderId="13" xfId="60" applyFont="1" applyFill="1" applyBorder="1" applyAlignment="1">
      <alignment horizontal="center" vertical="top" wrapText="1"/>
      <protection/>
    </xf>
    <xf numFmtId="0" fontId="21" fillId="18" borderId="33" xfId="60" applyFont="1" applyFill="1" applyBorder="1" applyAlignment="1">
      <alignment horizontal="center" vertical="top" wrapText="1"/>
      <protection/>
    </xf>
    <xf numFmtId="49" fontId="31" fillId="0" borderId="32" xfId="60" applyNumberFormat="1" applyFont="1" applyBorder="1" applyAlignment="1">
      <alignment vertical="top" wrapText="1"/>
      <protection/>
    </xf>
    <xf numFmtId="3" fontId="31" fillId="0" borderId="13" xfId="60" applyNumberFormat="1" applyFont="1" applyBorder="1" applyAlignment="1">
      <alignment horizontal="right" vertical="center" wrapText="1"/>
      <protection/>
    </xf>
    <xf numFmtId="3" fontId="31" fillId="0" borderId="12" xfId="60" applyNumberFormat="1" applyFont="1" applyBorder="1" applyAlignment="1">
      <alignment horizontal="right" vertical="top" wrapText="1"/>
      <protection/>
    </xf>
    <xf numFmtId="3" fontId="31" fillId="0" borderId="13" xfId="60" applyNumberFormat="1" applyFont="1" applyBorder="1" applyAlignment="1">
      <alignment horizontal="right" vertical="top" wrapText="1"/>
      <protection/>
    </xf>
    <xf numFmtId="3" fontId="31" fillId="0" borderId="10" xfId="60" applyNumberFormat="1" applyFont="1" applyBorder="1" applyAlignment="1">
      <alignment horizontal="right" vertical="center" wrapText="1"/>
      <protection/>
    </xf>
    <xf numFmtId="3" fontId="31" fillId="0" borderId="34" xfId="60" applyNumberFormat="1" applyFont="1" applyBorder="1" applyAlignment="1">
      <alignment horizontal="right" vertical="center" wrapText="1"/>
      <protection/>
    </xf>
    <xf numFmtId="3" fontId="31" fillId="0" borderId="12" xfId="60" applyNumberFormat="1" applyFont="1" applyBorder="1" applyAlignment="1">
      <alignment horizontal="right" wrapText="1"/>
      <protection/>
    </xf>
    <xf numFmtId="3" fontId="31" fillId="0" borderId="13" xfId="60" applyNumberFormat="1" applyFont="1" applyBorder="1" applyAlignment="1">
      <alignment horizontal="right" wrapText="1"/>
      <protection/>
    </xf>
    <xf numFmtId="0" fontId="21" fillId="0" borderId="32" xfId="60" applyFont="1" applyBorder="1" applyAlignment="1">
      <alignment vertical="top" wrapText="1"/>
      <protection/>
    </xf>
    <xf numFmtId="3" fontId="21" fillId="0" borderId="12" xfId="60" applyNumberFormat="1" applyFont="1" applyBorder="1" applyAlignment="1">
      <alignment horizontal="right" vertical="top" wrapText="1"/>
      <protection/>
    </xf>
    <xf numFmtId="3" fontId="21" fillId="0" borderId="34" xfId="60" applyNumberFormat="1" applyFont="1" applyBorder="1" applyAlignment="1">
      <alignment horizontal="right" vertical="top" wrapText="1"/>
      <protection/>
    </xf>
    <xf numFmtId="0" fontId="21" fillId="0" borderId="35" xfId="60" applyFont="1" applyBorder="1" applyAlignment="1">
      <alignment vertical="top" wrapText="1"/>
      <protection/>
    </xf>
    <xf numFmtId="3" fontId="21" fillId="0" borderId="36" xfId="60" applyNumberFormat="1" applyFont="1" applyBorder="1" applyAlignment="1">
      <alignment horizontal="right" wrapText="1"/>
      <protection/>
    </xf>
    <xf numFmtId="3" fontId="21" fillId="0" borderId="37" xfId="60" applyNumberFormat="1" applyFont="1" applyBorder="1" applyAlignment="1">
      <alignment horizontal="right" wrapText="1"/>
      <protection/>
    </xf>
    <xf numFmtId="3" fontId="21" fillId="0" borderId="38" xfId="60" applyNumberFormat="1" applyFont="1" applyBorder="1" applyAlignment="1">
      <alignment horizontal="right" wrapText="1"/>
      <protection/>
    </xf>
    <xf numFmtId="0" fontId="21" fillId="0" borderId="39" xfId="60" applyFont="1" applyBorder="1" applyAlignment="1">
      <alignment vertical="top" wrapText="1"/>
      <protection/>
    </xf>
    <xf numFmtId="3" fontId="21" fillId="0" borderId="40" xfId="60" applyNumberFormat="1" applyFont="1" applyBorder="1" applyAlignment="1">
      <alignment horizontal="right" wrapText="1"/>
      <protection/>
    </xf>
    <xf numFmtId="0" fontId="21" fillId="0" borderId="41" xfId="60" applyFont="1" applyBorder="1" applyAlignment="1">
      <alignment vertical="top" wrapText="1"/>
      <protection/>
    </xf>
    <xf numFmtId="3" fontId="21" fillId="0" borderId="42" xfId="60" applyNumberFormat="1" applyFont="1" applyBorder="1" applyAlignment="1">
      <alignment horizontal="right" wrapText="1"/>
      <protection/>
    </xf>
    <xf numFmtId="0" fontId="26" fillId="0" borderId="0" xfId="60" applyFont="1" applyBorder="1">
      <alignment/>
      <protection/>
    </xf>
    <xf numFmtId="0" fontId="21" fillId="18" borderId="12" xfId="60" applyFont="1" applyFill="1" applyBorder="1" applyAlignment="1">
      <alignment horizontal="center" vertical="top" wrapText="1"/>
      <protection/>
    </xf>
    <xf numFmtId="0" fontId="21" fillId="18" borderId="34" xfId="60" applyFont="1" applyFill="1" applyBorder="1" applyAlignment="1">
      <alignment horizontal="center" vertical="top" wrapText="1"/>
      <protection/>
    </xf>
    <xf numFmtId="3" fontId="31" fillId="0" borderId="12" xfId="60" applyNumberFormat="1" applyFont="1" applyBorder="1" applyAlignment="1">
      <alignment horizontal="right" vertical="center" wrapText="1"/>
      <protection/>
    </xf>
    <xf numFmtId="3" fontId="31" fillId="0" borderId="33" xfId="60" applyNumberFormat="1" applyFont="1" applyBorder="1" applyAlignment="1">
      <alignment horizontal="right" vertical="center" wrapText="1"/>
      <protection/>
    </xf>
    <xf numFmtId="0" fontId="26" fillId="0" borderId="13" xfId="60" applyFont="1" applyBorder="1">
      <alignment/>
      <protection/>
    </xf>
    <xf numFmtId="0" fontId="26" fillId="0" borderId="12" xfId="60" applyFont="1" applyBorder="1">
      <alignment/>
      <protection/>
    </xf>
    <xf numFmtId="0" fontId="21" fillId="0" borderId="0" xfId="60" applyFont="1" applyBorder="1" applyAlignment="1">
      <alignment vertical="top" wrapText="1"/>
      <protection/>
    </xf>
    <xf numFmtId="3" fontId="21" fillId="0" borderId="0" xfId="60" applyNumberFormat="1" applyFont="1" applyBorder="1" applyAlignment="1">
      <alignment horizontal="right" wrapText="1"/>
      <protection/>
    </xf>
    <xf numFmtId="0" fontId="26" fillId="0" borderId="0" xfId="60" applyFont="1" applyBorder="1" applyAlignment="1">
      <alignment horizontal="center" vertical="center" wrapText="1"/>
      <protection/>
    </xf>
    <xf numFmtId="0" fontId="21" fillId="18" borderId="43" xfId="60" applyFont="1" applyFill="1" applyBorder="1" applyAlignment="1">
      <alignment horizontal="center" wrapText="1"/>
      <protection/>
    </xf>
    <xf numFmtId="0" fontId="21" fillId="18" borderId="44" xfId="60" applyFont="1" applyFill="1" applyBorder="1" applyAlignment="1">
      <alignment horizontal="center" vertical="top" wrapText="1"/>
      <protection/>
    </xf>
    <xf numFmtId="0" fontId="21" fillId="18" borderId="45" xfId="60" applyFont="1" applyFill="1" applyBorder="1" applyAlignment="1">
      <alignment horizontal="center" vertical="top" wrapText="1"/>
      <protection/>
    </xf>
    <xf numFmtId="0" fontId="21" fillId="0" borderId="0" xfId="60" applyFont="1" applyFill="1" applyBorder="1" applyAlignment="1">
      <alignment horizontal="center" vertical="top" wrapText="1"/>
      <protection/>
    </xf>
    <xf numFmtId="0" fontId="21" fillId="0" borderId="0" xfId="60" applyFont="1" applyFill="1" applyBorder="1" applyAlignment="1">
      <alignment horizontal="center" wrapText="1"/>
      <protection/>
    </xf>
    <xf numFmtId="3" fontId="31" fillId="0" borderId="0" xfId="60" applyNumberFormat="1" applyFont="1" applyBorder="1" applyAlignment="1">
      <alignment horizontal="right" vertical="center" wrapText="1"/>
      <protection/>
    </xf>
    <xf numFmtId="3" fontId="31" fillId="0" borderId="0" xfId="60" applyNumberFormat="1" applyFont="1" applyBorder="1" applyAlignment="1">
      <alignment horizontal="right" vertical="top" wrapText="1"/>
      <protection/>
    </xf>
    <xf numFmtId="3" fontId="31" fillId="0" borderId="0" xfId="60" applyNumberFormat="1" applyFont="1" applyBorder="1" applyAlignment="1">
      <alignment horizontal="right" wrapText="1"/>
      <protection/>
    </xf>
    <xf numFmtId="3" fontId="31" fillId="0" borderId="46" xfId="60" applyNumberFormat="1" applyFont="1" applyBorder="1" applyAlignment="1">
      <alignment horizontal="right" vertical="center" wrapText="1"/>
      <protection/>
    </xf>
    <xf numFmtId="0" fontId="21" fillId="0" borderId="47" xfId="60" applyFont="1" applyBorder="1" applyAlignment="1">
      <alignment vertical="top" wrapText="1"/>
      <protection/>
    </xf>
    <xf numFmtId="3" fontId="31" fillId="0" borderId="24" xfId="60" applyNumberFormat="1" applyFont="1" applyBorder="1" applyAlignment="1">
      <alignment horizontal="right" vertical="center" wrapText="1"/>
      <protection/>
    </xf>
    <xf numFmtId="3" fontId="31" fillId="0" borderId="48" xfId="60" applyNumberFormat="1" applyFont="1" applyBorder="1" applyAlignment="1">
      <alignment horizontal="right" vertical="center" wrapText="1"/>
      <protection/>
    </xf>
    <xf numFmtId="3" fontId="31" fillId="0" borderId="37" xfId="60" applyNumberFormat="1" applyFont="1" applyBorder="1" applyAlignment="1">
      <alignment horizontal="right" vertical="center" wrapText="1"/>
      <protection/>
    </xf>
    <xf numFmtId="3" fontId="31" fillId="0" borderId="40" xfId="60" applyNumberFormat="1" applyFont="1" applyBorder="1" applyAlignment="1">
      <alignment horizontal="right" vertical="center" wrapText="1"/>
      <protection/>
    </xf>
    <xf numFmtId="0" fontId="31" fillId="0" borderId="0" xfId="60" applyFont="1" applyBorder="1">
      <alignment/>
      <protection/>
    </xf>
    <xf numFmtId="0" fontId="31" fillId="0" borderId="0" xfId="58" applyFont="1" applyFill="1" applyProtection="1">
      <alignment/>
      <protection/>
    </xf>
    <xf numFmtId="0" fontId="26" fillId="0" borderId="0" xfId="60" applyFont="1" applyAlignment="1">
      <alignment horizontal="center" vertical="center" wrapText="1"/>
      <protection/>
    </xf>
    <xf numFmtId="0" fontId="26" fillId="0" borderId="0" xfId="60" applyFont="1" applyBorder="1" applyAlignment="1">
      <alignment horizontal="right" vertical="center" wrapText="1"/>
      <protection/>
    </xf>
    <xf numFmtId="0" fontId="31" fillId="0" borderId="12" xfId="58" applyFont="1" applyFill="1" applyBorder="1" applyProtection="1">
      <alignment/>
      <protection/>
    </xf>
    <xf numFmtId="0" fontId="21" fillId="0" borderId="12" xfId="58" applyFont="1" applyFill="1" applyBorder="1" applyProtection="1">
      <alignment/>
      <protection/>
    </xf>
    <xf numFmtId="0" fontId="17" fillId="0" borderId="15" xfId="60" applyFont="1" applyFill="1" applyBorder="1" applyAlignment="1">
      <alignment vertical="top" wrapText="1"/>
      <protection/>
    </xf>
    <xf numFmtId="0" fontId="15" fillId="0" borderId="16" xfId="60" applyFont="1" applyFill="1" applyBorder="1" applyAlignment="1">
      <alignment horizontal="left" vertical="center" wrapText="1"/>
      <protection/>
    </xf>
    <xf numFmtId="3" fontId="15" fillId="0" borderId="16" xfId="60" applyNumberFormat="1" applyFont="1" applyFill="1" applyBorder="1" applyAlignment="1">
      <alignment horizontal="right" vertical="center" wrapText="1"/>
      <protection/>
    </xf>
    <xf numFmtId="10" fontId="16" fillId="0" borderId="17" xfId="60" applyNumberFormat="1" applyFont="1" applyFill="1" applyBorder="1" applyAlignment="1">
      <alignment horizontal="center" vertical="center" wrapText="1"/>
      <protection/>
    </xf>
    <xf numFmtId="3" fontId="34" fillId="0" borderId="13" xfId="0" applyNumberFormat="1" applyFont="1" applyFill="1" applyBorder="1" applyAlignment="1">
      <alignment horizontal="right" vertical="center"/>
    </xf>
    <xf numFmtId="0" fontId="37" fillId="0" borderId="0" xfId="66" applyFont="1">
      <alignment/>
      <protection/>
    </xf>
    <xf numFmtId="0" fontId="6" fillId="0" borderId="0" xfId="66">
      <alignment/>
      <protection/>
    </xf>
    <xf numFmtId="0" fontId="38" fillId="18" borderId="49" xfId="66" applyFont="1" applyFill="1" applyBorder="1" applyAlignment="1">
      <alignment horizontal="center" vertical="top" wrapText="1"/>
      <protection/>
    </xf>
    <xf numFmtId="0" fontId="38" fillId="18" borderId="50" xfId="66" applyFont="1" applyFill="1" applyBorder="1" applyAlignment="1">
      <alignment horizontal="center" vertical="top" wrapText="1"/>
      <protection/>
    </xf>
    <xf numFmtId="0" fontId="39" fillId="0" borderId="27" xfId="66" applyFont="1" applyBorder="1" applyAlignment="1">
      <alignment horizontal="center" vertical="top" wrapText="1"/>
      <protection/>
    </xf>
    <xf numFmtId="0" fontId="40" fillId="0" borderId="12" xfId="66" applyFont="1" applyBorder="1" applyAlignment="1">
      <alignment horizontal="center" vertical="top" wrapText="1"/>
      <protection/>
    </xf>
    <xf numFmtId="0" fontId="38" fillId="0" borderId="27" xfId="66" applyFont="1" applyBorder="1" applyAlignment="1">
      <alignment horizontal="center" vertical="top" wrapText="1"/>
      <protection/>
    </xf>
    <xf numFmtId="0" fontId="40" fillId="0" borderId="12" xfId="66" applyFont="1" applyBorder="1" applyAlignment="1">
      <alignment vertical="top" wrapText="1"/>
      <protection/>
    </xf>
    <xf numFmtId="0" fontId="39" fillId="0" borderId="12" xfId="66" applyFont="1" applyBorder="1" applyAlignment="1">
      <alignment vertical="top" wrapText="1"/>
      <protection/>
    </xf>
    <xf numFmtId="0" fontId="39" fillId="16" borderId="12" xfId="66" applyFont="1" applyFill="1" applyBorder="1" applyAlignment="1">
      <alignment vertical="top" wrapText="1"/>
      <protection/>
    </xf>
    <xf numFmtId="0" fontId="6" fillId="0" borderId="0" xfId="66" applyFont="1">
      <alignment/>
      <protection/>
    </xf>
    <xf numFmtId="0" fontId="38" fillId="18" borderId="27" xfId="66" applyFont="1" applyFill="1" applyBorder="1" applyAlignment="1">
      <alignment horizontal="center" vertical="top" wrapText="1"/>
      <protection/>
    </xf>
    <xf numFmtId="0" fontId="38" fillId="18" borderId="12" xfId="66" applyFont="1" applyFill="1" applyBorder="1" applyAlignment="1">
      <alignment vertical="top" wrapText="1"/>
      <protection/>
    </xf>
    <xf numFmtId="3" fontId="6" fillId="0" borderId="0" xfId="66" applyNumberFormat="1">
      <alignment/>
      <protection/>
    </xf>
    <xf numFmtId="0" fontId="39" fillId="0" borderId="51" xfId="66" applyFont="1" applyBorder="1" applyAlignment="1">
      <alignment horizontal="center" vertical="top" wrapText="1"/>
      <protection/>
    </xf>
    <xf numFmtId="0" fontId="39" fillId="0" borderId="24" xfId="66" applyFont="1" applyBorder="1" applyAlignment="1">
      <alignment vertical="top" wrapText="1"/>
      <protection/>
    </xf>
    <xf numFmtId="0" fontId="6" fillId="0" borderId="0" xfId="66" applyFont="1">
      <alignment/>
      <protection/>
    </xf>
    <xf numFmtId="3" fontId="17" fillId="0" borderId="0" xfId="66" applyNumberFormat="1" applyFont="1" applyBorder="1">
      <alignment/>
      <protection/>
    </xf>
    <xf numFmtId="3" fontId="17" fillId="0" borderId="0" xfId="66" applyNumberFormat="1" applyFont="1">
      <alignment/>
      <protection/>
    </xf>
    <xf numFmtId="0" fontId="39" fillId="16" borderId="12" xfId="66" applyFont="1" applyFill="1" applyBorder="1" applyAlignment="1">
      <alignment vertical="top" wrapText="1" shrinkToFit="1"/>
      <protection/>
    </xf>
    <xf numFmtId="3" fontId="4" fillId="0" borderId="0" xfId="0" applyNumberFormat="1" applyFont="1" applyFill="1" applyAlignment="1">
      <alignment/>
    </xf>
    <xf numFmtId="0" fontId="38" fillId="19" borderId="52" xfId="66" applyFont="1" applyFill="1" applyBorder="1" applyAlignment="1">
      <alignment horizontal="center" wrapText="1"/>
      <protection/>
    </xf>
    <xf numFmtId="3" fontId="40" fillId="0" borderId="28" xfId="66" applyNumberFormat="1" applyFont="1" applyBorder="1" applyAlignment="1">
      <alignment horizontal="center" vertical="top" wrapText="1"/>
      <protection/>
    </xf>
    <xf numFmtId="3" fontId="38" fillId="0" borderId="28" xfId="66" applyNumberFormat="1" applyFont="1" applyBorder="1" applyAlignment="1">
      <alignment horizontal="right" vertical="top" wrapText="1"/>
      <protection/>
    </xf>
    <xf numFmtId="3" fontId="39" fillId="0" borderId="28" xfId="66" applyNumberFormat="1" applyFont="1" applyBorder="1" applyAlignment="1">
      <alignment horizontal="right" vertical="top" wrapText="1"/>
      <protection/>
    </xf>
    <xf numFmtId="3" fontId="38" fillId="0" borderId="28" xfId="66" applyNumberFormat="1" applyFont="1" applyBorder="1" applyAlignment="1">
      <alignment horizontal="right" wrapText="1"/>
      <protection/>
    </xf>
    <xf numFmtId="3" fontId="39" fillId="0" borderId="28" xfId="66" applyNumberFormat="1" applyFont="1" applyBorder="1">
      <alignment/>
      <protection/>
    </xf>
    <xf numFmtId="3" fontId="38" fillId="0" borderId="28" xfId="66" applyNumberFormat="1" applyFont="1" applyBorder="1">
      <alignment/>
      <protection/>
    </xf>
    <xf numFmtId="3" fontId="38" fillId="18" borderId="28" xfId="66" applyNumberFormat="1" applyFont="1" applyFill="1" applyBorder="1" applyAlignment="1">
      <alignment horizontal="right" wrapText="1"/>
      <protection/>
    </xf>
    <xf numFmtId="0" fontId="39" fillId="16" borderId="30" xfId="66" applyFont="1" applyFill="1" applyBorder="1" applyAlignment="1">
      <alignment vertical="top" wrapText="1" shrinkToFit="1"/>
      <protection/>
    </xf>
    <xf numFmtId="3" fontId="39" fillId="0" borderId="26" xfId="66" applyNumberFormat="1" applyFont="1" applyBorder="1" applyAlignment="1">
      <alignment horizontal="right" vertical="top" wrapText="1"/>
      <protection/>
    </xf>
    <xf numFmtId="0" fontId="6" fillId="0" borderId="0" xfId="66" applyFont="1" applyAlignment="1">
      <alignment horizontal="center" vertical="center" wrapText="1"/>
      <protection/>
    </xf>
    <xf numFmtId="0" fontId="6" fillId="0" borderId="0" xfId="66" applyAlignment="1">
      <alignment horizontal="center" vertical="center" wrapText="1"/>
      <protection/>
    </xf>
    <xf numFmtId="185" fontId="27" fillId="0" borderId="0" xfId="62" applyNumberFormat="1" applyFont="1" applyAlignment="1">
      <alignment horizontal="center" vertical="center" wrapText="1"/>
      <protection/>
    </xf>
    <xf numFmtId="185" fontId="43" fillId="0" borderId="0" xfId="62" applyNumberFormat="1" applyFont="1" applyAlignment="1">
      <alignment vertical="center" wrapText="1"/>
      <protection/>
    </xf>
    <xf numFmtId="185" fontId="19" fillId="0" borderId="0" xfId="62" applyNumberFormat="1" applyFont="1" applyAlignment="1">
      <alignment vertical="center" wrapText="1"/>
      <protection/>
    </xf>
    <xf numFmtId="185" fontId="19" fillId="0" borderId="0" xfId="62" applyNumberFormat="1" applyAlignment="1">
      <alignment vertical="center" wrapText="1"/>
      <protection/>
    </xf>
    <xf numFmtId="185" fontId="44" fillId="0" borderId="0" xfId="62" applyNumberFormat="1" applyFont="1" applyAlignment="1">
      <alignment horizontal="right" vertical="center"/>
      <protection/>
    </xf>
    <xf numFmtId="185" fontId="15" fillId="18" borderId="27" xfId="62" applyNumberFormat="1" applyFont="1" applyFill="1" applyBorder="1" applyAlignment="1">
      <alignment horizontal="center" vertical="center" wrapText="1"/>
      <protection/>
    </xf>
    <xf numFmtId="185" fontId="16" fillId="18" borderId="12" xfId="62" applyNumberFormat="1" applyFont="1" applyFill="1" applyBorder="1" applyAlignment="1">
      <alignment horizontal="center" vertical="center" wrapText="1"/>
      <protection/>
    </xf>
    <xf numFmtId="185" fontId="15" fillId="18" borderId="12" xfId="62" applyNumberFormat="1" applyFont="1" applyFill="1" applyBorder="1" applyAlignment="1">
      <alignment horizontal="center" vertical="center" wrapText="1"/>
      <protection/>
    </xf>
    <xf numFmtId="185" fontId="16" fillId="18" borderId="28" xfId="62" applyNumberFormat="1" applyFont="1" applyFill="1" applyBorder="1" applyAlignment="1">
      <alignment horizontal="center" vertical="center" wrapText="1"/>
      <protection/>
    </xf>
    <xf numFmtId="185" fontId="45" fillId="0" borderId="0" xfId="62" applyNumberFormat="1" applyFont="1" applyAlignment="1">
      <alignment horizontal="center" vertical="center" wrapText="1"/>
      <protection/>
    </xf>
    <xf numFmtId="185" fontId="17" fillId="0" borderId="12" xfId="62" applyNumberFormat="1" applyFont="1" applyBorder="1" applyAlignment="1" applyProtection="1">
      <alignment horizontal="right" vertical="center" wrapText="1"/>
      <protection locked="0"/>
    </xf>
    <xf numFmtId="185" fontId="17" fillId="0" borderId="12" xfId="62" applyNumberFormat="1" applyFont="1" applyBorder="1" applyAlignment="1">
      <alignment vertical="center" wrapText="1"/>
      <protection/>
    </xf>
    <xf numFmtId="185" fontId="17" fillId="0" borderId="28" xfId="62" applyNumberFormat="1" applyFont="1" applyBorder="1" applyAlignment="1" applyProtection="1">
      <alignment horizontal="right" vertical="center" wrapText="1"/>
      <protection locked="0"/>
    </xf>
    <xf numFmtId="185" fontId="46" fillId="0" borderId="0" xfId="62" applyNumberFormat="1" applyFont="1" applyAlignment="1">
      <alignment horizontal="centerContinuous" vertical="center" wrapText="1"/>
      <protection/>
    </xf>
    <xf numFmtId="185" fontId="17" fillId="0" borderId="27" xfId="62" applyNumberFormat="1" applyFont="1" applyBorder="1" applyAlignment="1" applyProtection="1">
      <alignment horizontal="left" vertical="center" wrapText="1"/>
      <protection locked="0"/>
    </xf>
    <xf numFmtId="185" fontId="19" fillId="0" borderId="27" xfId="62" applyNumberFormat="1" applyFont="1" applyBorder="1" applyAlignment="1">
      <alignment horizontal="left" vertical="center" wrapText="1"/>
      <protection/>
    </xf>
    <xf numFmtId="185" fontId="19" fillId="0" borderId="12" xfId="62" applyNumberFormat="1" applyBorder="1" applyAlignment="1">
      <alignment vertical="center" wrapText="1"/>
      <protection/>
    </xf>
    <xf numFmtId="185" fontId="17" fillId="0" borderId="12" xfId="62" applyNumberFormat="1" applyFont="1" applyBorder="1" applyAlignment="1" applyProtection="1">
      <alignment horizontal="center" vertical="center" wrapText="1"/>
      <protection locked="0"/>
    </xf>
    <xf numFmtId="185" fontId="17" fillId="0" borderId="12" xfId="62" applyNumberFormat="1" applyFont="1" applyBorder="1" applyAlignment="1" applyProtection="1">
      <alignment vertical="center" wrapText="1"/>
      <protection locked="0"/>
    </xf>
    <xf numFmtId="185" fontId="17" fillId="0" borderId="28" xfId="62" applyNumberFormat="1" applyFont="1" applyBorder="1" applyAlignment="1" applyProtection="1">
      <alignment horizontal="center" vertical="center" wrapText="1"/>
      <protection locked="0"/>
    </xf>
    <xf numFmtId="185" fontId="16" fillId="0" borderId="27" xfId="62" applyNumberFormat="1" applyFont="1" applyBorder="1" applyAlignment="1">
      <alignment horizontal="left" vertical="center" wrapText="1"/>
      <protection/>
    </xf>
    <xf numFmtId="185" fontId="16" fillId="0" borderId="12" xfId="62" applyNumberFormat="1" applyFont="1" applyBorder="1" applyAlignment="1">
      <alignment horizontal="right" vertical="center" wrapText="1"/>
      <protection/>
    </xf>
    <xf numFmtId="185" fontId="16" fillId="0" borderId="12" xfId="62" applyNumberFormat="1" applyFont="1" applyBorder="1" applyAlignment="1">
      <alignment vertical="center" wrapText="1"/>
      <protection/>
    </xf>
    <xf numFmtId="185" fontId="16" fillId="0" borderId="28" xfId="62" applyNumberFormat="1" applyFont="1" applyBorder="1" applyAlignment="1">
      <alignment vertical="center" wrapText="1"/>
      <protection/>
    </xf>
    <xf numFmtId="185" fontId="21" fillId="0" borderId="29" xfId="62" applyNumberFormat="1" applyFont="1" applyBorder="1" applyAlignment="1">
      <alignment horizontal="left" vertical="center" wrapText="1"/>
      <protection/>
    </xf>
    <xf numFmtId="185" fontId="17" fillId="0" borderId="30" xfId="62" applyNumberFormat="1" applyFont="1" applyBorder="1" applyAlignment="1" applyProtection="1">
      <alignment horizontal="right" vertical="center" wrapText="1"/>
      <protection/>
    </xf>
    <xf numFmtId="185" fontId="21" fillId="0" borderId="30" xfId="62" applyNumberFormat="1" applyFont="1" applyBorder="1" applyAlignment="1">
      <alignment vertical="center" wrapText="1"/>
      <protection/>
    </xf>
    <xf numFmtId="185" fontId="17" fillId="0" borderId="26" xfId="62" applyNumberFormat="1" applyFont="1" applyBorder="1" applyAlignment="1" applyProtection="1">
      <alignment horizontal="center" vertical="center" wrapText="1"/>
      <protection/>
    </xf>
    <xf numFmtId="185" fontId="19" fillId="0" borderId="0" xfId="62" applyNumberFormat="1" applyFont="1" applyAlignment="1">
      <alignment horizontal="center" vertical="center" wrapText="1"/>
      <protection/>
    </xf>
    <xf numFmtId="185" fontId="19" fillId="0" borderId="0" xfId="62" applyNumberFormat="1" applyAlignment="1">
      <alignment horizontal="center" vertical="center" wrapText="1"/>
      <protection/>
    </xf>
    <xf numFmtId="185" fontId="19" fillId="0" borderId="0" xfId="63" applyNumberFormat="1" applyAlignment="1">
      <alignment vertical="center" wrapText="1"/>
      <protection/>
    </xf>
    <xf numFmtId="185" fontId="44" fillId="0" borderId="0" xfId="63" applyNumberFormat="1" applyFont="1" applyAlignment="1">
      <alignment horizontal="right" vertical="center"/>
      <protection/>
    </xf>
    <xf numFmtId="185" fontId="15" fillId="18" borderId="27" xfId="63" applyNumberFormat="1" applyFont="1" applyFill="1" applyBorder="1" applyAlignment="1">
      <alignment horizontal="center" vertical="center" wrapText="1"/>
      <protection/>
    </xf>
    <xf numFmtId="185" fontId="16" fillId="18" borderId="12" xfId="63" applyNumberFormat="1" applyFont="1" applyFill="1" applyBorder="1" applyAlignment="1">
      <alignment horizontal="center" vertical="center" wrapText="1"/>
      <protection/>
    </xf>
    <xf numFmtId="185" fontId="15" fillId="18" borderId="12" xfId="63" applyNumberFormat="1" applyFont="1" applyFill="1" applyBorder="1" applyAlignment="1">
      <alignment horizontal="center" vertical="center" wrapText="1"/>
      <protection/>
    </xf>
    <xf numFmtId="185" fontId="45" fillId="0" borderId="0" xfId="63" applyNumberFormat="1" applyFont="1" applyAlignment="1">
      <alignment horizontal="center" vertical="center" wrapText="1"/>
      <protection/>
    </xf>
    <xf numFmtId="185" fontId="17" fillId="0" borderId="27" xfId="63" applyNumberFormat="1" applyFont="1" applyBorder="1" applyAlignment="1">
      <alignment horizontal="left" vertical="center" wrapText="1"/>
      <protection/>
    </xf>
    <xf numFmtId="185" fontId="17" fillId="0" borderId="12" xfId="63" applyNumberFormat="1" applyFont="1" applyBorder="1" applyAlignment="1" applyProtection="1">
      <alignment horizontal="right" vertical="center" wrapText="1"/>
      <protection locked="0"/>
    </xf>
    <xf numFmtId="185" fontId="17" fillId="0" borderId="12" xfId="63" applyNumberFormat="1" applyFont="1" applyBorder="1" applyAlignment="1">
      <alignment vertical="center" wrapText="1"/>
      <protection/>
    </xf>
    <xf numFmtId="185" fontId="46" fillId="0" borderId="0" xfId="63" applyNumberFormat="1" applyFont="1" applyAlignment="1">
      <alignment horizontal="centerContinuous" vertical="center" wrapText="1"/>
      <protection/>
    </xf>
    <xf numFmtId="185" fontId="17" fillId="0" borderId="12" xfId="63" applyNumberFormat="1" applyFont="1" applyBorder="1" applyAlignment="1" applyProtection="1">
      <alignment vertical="center" wrapText="1"/>
      <protection locked="0"/>
    </xf>
    <xf numFmtId="185" fontId="17" fillId="0" borderId="27" xfId="63" applyNumberFormat="1" applyFont="1" applyBorder="1" applyAlignment="1" applyProtection="1">
      <alignment horizontal="left" vertical="center" wrapText="1"/>
      <protection locked="0"/>
    </xf>
    <xf numFmtId="185" fontId="19" fillId="0" borderId="0" xfId="63" applyNumberFormat="1" applyFont="1" applyAlignment="1">
      <alignment vertical="center" wrapText="1"/>
      <protection/>
    </xf>
    <xf numFmtId="185" fontId="17" fillId="0" borderId="12" xfId="63" applyNumberFormat="1" applyFont="1" applyBorder="1" applyAlignment="1" applyProtection="1">
      <alignment horizontal="center" vertical="center" wrapText="1"/>
      <protection locked="0"/>
    </xf>
    <xf numFmtId="185" fontId="16" fillId="0" borderId="27" xfId="63" applyNumberFormat="1" applyFont="1" applyBorder="1" applyAlignment="1">
      <alignment horizontal="left" vertical="center" wrapText="1"/>
      <protection/>
    </xf>
    <xf numFmtId="1" fontId="16" fillId="0" borderId="12" xfId="63" applyNumberFormat="1" applyFont="1" applyBorder="1" applyAlignment="1">
      <alignment horizontal="right" vertical="center" wrapText="1"/>
      <protection/>
    </xf>
    <xf numFmtId="185" fontId="16" fillId="0" borderId="12" xfId="63" applyNumberFormat="1" applyFont="1" applyBorder="1" applyAlignment="1">
      <alignment vertical="center" wrapText="1"/>
      <protection/>
    </xf>
    <xf numFmtId="185" fontId="21" fillId="0" borderId="29" xfId="63" applyNumberFormat="1" applyFont="1" applyBorder="1" applyAlignment="1">
      <alignment horizontal="left" vertical="center" wrapText="1"/>
      <protection/>
    </xf>
    <xf numFmtId="185" fontId="17" fillId="0" borderId="30" xfId="63" applyNumberFormat="1" applyFont="1" applyBorder="1" applyAlignment="1" applyProtection="1">
      <alignment horizontal="center" vertical="center" wrapText="1"/>
      <protection/>
    </xf>
    <xf numFmtId="185" fontId="21" fillId="0" borderId="30" xfId="63" applyNumberFormat="1" applyFont="1" applyBorder="1" applyAlignment="1">
      <alignment vertical="center" wrapText="1"/>
      <protection/>
    </xf>
    <xf numFmtId="185" fontId="19" fillId="0" borderId="0" xfId="63" applyNumberFormat="1" applyFont="1" applyAlignment="1">
      <alignment horizontal="center" vertical="center" wrapText="1"/>
      <protection/>
    </xf>
    <xf numFmtId="185" fontId="19" fillId="0" borderId="0" xfId="63" applyNumberFormat="1" applyAlignment="1">
      <alignment horizontal="center" vertical="center" wrapText="1"/>
      <protection/>
    </xf>
    <xf numFmtId="0" fontId="48" fillId="0" borderId="0" xfId="56" applyFont="1">
      <alignment/>
      <protection/>
    </xf>
    <xf numFmtId="0" fontId="48" fillId="0" borderId="0" xfId="56" applyFont="1" applyAlignment="1">
      <alignment horizontal="right"/>
      <protection/>
    </xf>
    <xf numFmtId="49" fontId="48" fillId="0" borderId="0" xfId="56" applyNumberFormat="1" applyFont="1">
      <alignment/>
      <protection/>
    </xf>
    <xf numFmtId="3" fontId="48" fillId="0" borderId="12" xfId="56" applyNumberFormat="1" applyFont="1" applyBorder="1">
      <alignment/>
      <protection/>
    </xf>
    <xf numFmtId="3" fontId="48" fillId="0" borderId="28" xfId="56" applyNumberFormat="1" applyFont="1" applyBorder="1">
      <alignment/>
      <protection/>
    </xf>
    <xf numFmtId="0" fontId="48" fillId="0" borderId="0" xfId="56" applyFont="1" applyAlignment="1">
      <alignment vertical="center"/>
      <protection/>
    </xf>
    <xf numFmtId="3" fontId="48" fillId="0" borderId="30" xfId="56" applyNumberFormat="1" applyFont="1" applyBorder="1">
      <alignment/>
      <protection/>
    </xf>
    <xf numFmtId="3" fontId="48" fillId="0" borderId="26" xfId="56" applyNumberFormat="1" applyFont="1" applyBorder="1">
      <alignment/>
      <protection/>
    </xf>
    <xf numFmtId="0" fontId="48" fillId="0" borderId="0" xfId="56" applyFont="1" applyBorder="1" applyAlignment="1">
      <alignment horizontal="left"/>
      <protection/>
    </xf>
    <xf numFmtId="0" fontId="48" fillId="0" borderId="0" xfId="56" applyFont="1" applyBorder="1">
      <alignment/>
      <protection/>
    </xf>
    <xf numFmtId="0" fontId="19" fillId="0" borderId="0" xfId="65" applyFont="1" applyAlignment="1">
      <alignment horizontal="center" vertical="center" wrapText="1"/>
      <protection/>
    </xf>
    <xf numFmtId="0" fontId="19" fillId="0" borderId="0" xfId="65" applyAlignment="1">
      <alignment horizontal="center" vertical="center" wrapText="1"/>
      <protection/>
    </xf>
    <xf numFmtId="0" fontId="19" fillId="0" borderId="0" xfId="65" applyFont="1" applyAlignment="1">
      <alignment horizontal="right" vertical="center" wrapText="1"/>
      <protection/>
    </xf>
    <xf numFmtId="0" fontId="19" fillId="0" borderId="0" xfId="65" applyFont="1" applyAlignment="1">
      <alignment vertical="center" wrapText="1"/>
      <protection/>
    </xf>
    <xf numFmtId="0" fontId="7" fillId="0" borderId="32" xfId="66" applyFont="1" applyBorder="1" applyAlignment="1">
      <alignment vertical="center"/>
      <protection/>
    </xf>
    <xf numFmtId="0" fontId="7" fillId="0" borderId="12" xfId="66" applyFont="1" applyBorder="1" applyAlignment="1">
      <alignment vertical="center"/>
      <protection/>
    </xf>
    <xf numFmtId="0" fontId="7" fillId="0" borderId="12" xfId="66" applyFont="1" applyBorder="1" applyAlignment="1">
      <alignment vertical="center" wrapText="1"/>
      <protection/>
    </xf>
    <xf numFmtId="3" fontId="7" fillId="0" borderId="10" xfId="66" applyNumberFormat="1" applyFont="1" applyBorder="1" applyAlignment="1">
      <alignment/>
      <protection/>
    </xf>
    <xf numFmtId="3" fontId="7" fillId="0" borderId="33" xfId="66" applyNumberFormat="1" applyFont="1" applyBorder="1" applyAlignment="1">
      <alignment/>
      <protection/>
    </xf>
    <xf numFmtId="0" fontId="6" fillId="0" borderId="12" xfId="66" applyFont="1" applyBorder="1" applyAlignment="1">
      <alignment vertical="center" wrapText="1"/>
      <protection/>
    </xf>
    <xf numFmtId="3" fontId="6" fillId="0" borderId="10" xfId="66" applyNumberFormat="1" applyFont="1" applyBorder="1" applyAlignment="1">
      <alignment horizontal="right"/>
      <protection/>
    </xf>
    <xf numFmtId="3" fontId="6" fillId="0" borderId="33" xfId="66" applyNumberFormat="1" applyFont="1" applyBorder="1" applyAlignment="1">
      <alignment horizontal="right"/>
      <protection/>
    </xf>
    <xf numFmtId="0" fontId="6" fillId="0" borderId="0" xfId="66" applyBorder="1">
      <alignment/>
      <protection/>
    </xf>
    <xf numFmtId="0" fontId="7" fillId="0" borderId="39" xfId="66" applyFont="1" applyBorder="1">
      <alignment/>
      <protection/>
    </xf>
    <xf numFmtId="0" fontId="7" fillId="0" borderId="37" xfId="66" applyFont="1" applyBorder="1">
      <alignment/>
      <protection/>
    </xf>
    <xf numFmtId="0" fontId="50" fillId="0" borderId="0" xfId="66" applyFont="1">
      <alignment/>
      <protection/>
    </xf>
    <xf numFmtId="0" fontId="17" fillId="0" borderId="53" xfId="66" applyFont="1" applyBorder="1" applyAlignment="1">
      <alignment horizontal="left" vertical="top" wrapText="1"/>
      <protection/>
    </xf>
    <xf numFmtId="0" fontId="6" fillId="0" borderId="0" xfId="66" applyAlignment="1">
      <alignment/>
      <protection/>
    </xf>
    <xf numFmtId="0" fontId="17" fillId="0" borderId="0" xfId="66" applyFont="1" applyBorder="1" applyAlignment="1">
      <alignment horizontal="left" vertical="top" wrapText="1"/>
      <protection/>
    </xf>
    <xf numFmtId="3" fontId="17" fillId="0" borderId="0" xfId="66" applyNumberFormat="1" applyFont="1" applyBorder="1" applyAlignment="1">
      <alignment horizontal="right" vertical="top" wrapText="1"/>
      <protection/>
    </xf>
    <xf numFmtId="0" fontId="17" fillId="0" borderId="0" xfId="66" applyFont="1" applyFill="1" applyBorder="1" applyAlignment="1">
      <alignment horizontal="left" vertical="top" wrapText="1"/>
      <protection/>
    </xf>
    <xf numFmtId="3" fontId="17" fillId="0" borderId="0" xfId="66" applyNumberFormat="1" applyFont="1" applyFill="1" applyBorder="1" applyAlignment="1">
      <alignment horizontal="right" vertical="top" wrapText="1"/>
      <protection/>
    </xf>
    <xf numFmtId="185" fontId="49" fillId="0" borderId="0" xfId="64" applyNumberFormat="1" applyFont="1" applyAlignment="1">
      <alignment vertical="center" wrapText="1"/>
      <protection/>
    </xf>
    <xf numFmtId="0" fontId="19" fillId="0" borderId="0" xfId="65" applyAlignment="1">
      <alignment vertical="center" wrapText="1"/>
      <protection/>
    </xf>
    <xf numFmtId="0" fontId="17" fillId="0" borderId="0" xfId="66" applyFont="1" applyAlignment="1">
      <alignment/>
      <protection/>
    </xf>
    <xf numFmtId="185" fontId="52" fillId="0" borderId="0" xfId="65" applyNumberFormat="1" applyFont="1" applyAlignment="1">
      <alignment horizontal="center" vertical="center" wrapText="1"/>
      <protection/>
    </xf>
    <xf numFmtId="185" fontId="52" fillId="0" borderId="0" xfId="65" applyNumberFormat="1" applyFont="1" applyAlignment="1">
      <alignment vertical="center" wrapText="1"/>
      <protection/>
    </xf>
    <xf numFmtId="0" fontId="45" fillId="0" borderId="15" xfId="65" applyFont="1" applyBorder="1" applyAlignment="1">
      <alignment horizontal="center" vertical="center" wrapText="1"/>
      <protection/>
    </xf>
    <xf numFmtId="0" fontId="51" fillId="0" borderId="16" xfId="65" applyFont="1" applyBorder="1" applyAlignment="1">
      <alignment horizontal="center" vertical="center" wrapText="1"/>
      <protection/>
    </xf>
    <xf numFmtId="0" fontId="51" fillId="0" borderId="17" xfId="65" applyFont="1" applyBorder="1" applyAlignment="1">
      <alignment horizontal="center" vertical="center" wrapText="1"/>
      <protection/>
    </xf>
    <xf numFmtId="0" fontId="45" fillId="0" borderId="0" xfId="65" applyFont="1" applyAlignment="1">
      <alignment horizontal="center" vertical="center" wrapText="1"/>
      <protection/>
    </xf>
    <xf numFmtId="0" fontId="45" fillId="0" borderId="16" xfId="65" applyFont="1" applyBorder="1" applyAlignment="1">
      <alignment horizontal="center" vertical="center" wrapText="1"/>
      <protection/>
    </xf>
    <xf numFmtId="0" fontId="45" fillId="0" borderId="17" xfId="65" applyFont="1" applyBorder="1" applyAlignment="1">
      <alignment horizontal="center" vertical="center" wrapText="1"/>
      <protection/>
    </xf>
    <xf numFmtId="0" fontId="19" fillId="0" borderId="51" xfId="65" applyFont="1" applyBorder="1" applyAlignment="1">
      <alignment horizontal="center" vertical="center" wrapText="1"/>
      <protection/>
    </xf>
    <xf numFmtId="0" fontId="19" fillId="0" borderId="24" xfId="65" applyFont="1" applyBorder="1" applyAlignment="1" applyProtection="1">
      <alignment vertical="center" wrapText="1"/>
      <protection locked="0"/>
    </xf>
    <xf numFmtId="185" fontId="19" fillId="0" borderId="25" xfId="65" applyNumberFormat="1" applyBorder="1" applyAlignment="1" applyProtection="1">
      <alignment vertical="center" wrapText="1"/>
      <protection locked="0"/>
    </xf>
    <xf numFmtId="0" fontId="45" fillId="0" borderId="29" xfId="65" applyFont="1" applyBorder="1" applyAlignment="1">
      <alignment horizontal="center" vertical="center" wrapText="1"/>
      <protection/>
    </xf>
    <xf numFmtId="0" fontId="51" fillId="0" borderId="30" xfId="65" applyFont="1" applyBorder="1" applyAlignment="1">
      <alignment vertical="center" wrapText="1"/>
      <protection/>
    </xf>
    <xf numFmtId="185" fontId="45" fillId="0" borderId="26" xfId="65" applyNumberFormat="1" applyFont="1" applyBorder="1" applyAlignment="1">
      <alignment vertical="center" wrapText="1"/>
      <protection/>
    </xf>
    <xf numFmtId="0" fontId="19" fillId="0" borderId="49" xfId="65" applyBorder="1" applyAlignment="1">
      <alignment horizontal="center" vertical="center" wrapText="1"/>
      <protection/>
    </xf>
    <xf numFmtId="0" fontId="19" fillId="0" borderId="50" xfId="65" applyFont="1" applyBorder="1" applyAlignment="1" applyProtection="1">
      <alignment vertical="center" wrapText="1"/>
      <protection locked="0"/>
    </xf>
    <xf numFmtId="185" fontId="19" fillId="0" borderId="50" xfId="65" applyNumberFormat="1" applyBorder="1" applyAlignment="1" applyProtection="1">
      <alignment vertical="center" wrapText="1"/>
      <protection locked="0"/>
    </xf>
    <xf numFmtId="185" fontId="19" fillId="0" borderId="52" xfId="65" applyNumberFormat="1" applyBorder="1" applyAlignment="1" applyProtection="1">
      <alignment vertical="center" wrapText="1"/>
      <protection locked="0"/>
    </xf>
    <xf numFmtId="185" fontId="19" fillId="0" borderId="0" xfId="65" applyNumberFormat="1" applyAlignment="1">
      <alignment vertical="center" wrapText="1"/>
      <protection/>
    </xf>
    <xf numFmtId="0" fontId="19" fillId="0" borderId="27" xfId="65" applyFont="1" applyBorder="1" applyAlignment="1">
      <alignment horizontal="center" vertical="center" wrapText="1"/>
      <protection/>
    </xf>
    <xf numFmtId="0" fontId="19" fillId="0" borderId="12" xfId="65" applyFont="1" applyBorder="1" applyAlignment="1" applyProtection="1">
      <alignment vertical="center" wrapText="1"/>
      <protection locked="0"/>
    </xf>
    <xf numFmtId="185" fontId="19" fillId="0" borderId="12" xfId="65" applyNumberFormat="1" applyBorder="1" applyAlignment="1" applyProtection="1">
      <alignment vertical="center" wrapText="1"/>
      <protection locked="0"/>
    </xf>
    <xf numFmtId="185" fontId="19" fillId="0" borderId="28" xfId="65" applyNumberFormat="1" applyBorder="1" applyAlignment="1" applyProtection="1">
      <alignment vertical="center" wrapText="1"/>
      <protection locked="0"/>
    </xf>
    <xf numFmtId="185" fontId="45" fillId="0" borderId="30" xfId="65" applyNumberFormat="1" applyFont="1" applyBorder="1" applyAlignment="1">
      <alignment vertical="center" wrapText="1"/>
      <protection/>
    </xf>
    <xf numFmtId="0" fontId="6" fillId="0" borderId="0" xfId="66" applyAlignment="1">
      <alignment horizontal="right" vertical="center"/>
      <protection/>
    </xf>
    <xf numFmtId="0" fontId="7" fillId="0" borderId="50" xfId="66" applyFont="1" applyBorder="1" applyAlignment="1">
      <alignment horizontal="center" vertical="center" wrapText="1"/>
      <protection/>
    </xf>
    <xf numFmtId="0" fontId="6" fillId="0" borderId="12" xfId="66" applyBorder="1" applyAlignment="1">
      <alignment/>
      <protection/>
    </xf>
    <xf numFmtId="0" fontId="6" fillId="0" borderId="12" xfId="66" applyNumberFormat="1" applyBorder="1" applyAlignment="1">
      <alignment/>
      <protection/>
    </xf>
    <xf numFmtId="0" fontId="6" fillId="0" borderId="12" xfId="66" applyBorder="1">
      <alignment/>
      <protection/>
    </xf>
    <xf numFmtId="0" fontId="6" fillId="0" borderId="12" xfId="66" applyBorder="1" applyAlignment="1">
      <alignment wrapText="1"/>
      <protection/>
    </xf>
    <xf numFmtId="0" fontId="7" fillId="0" borderId="27" xfId="66" applyFont="1" applyBorder="1" applyAlignment="1">
      <alignment wrapText="1"/>
      <protection/>
    </xf>
    <xf numFmtId="0" fontId="6" fillId="0" borderId="27" xfId="66" applyBorder="1">
      <alignment/>
      <protection/>
    </xf>
    <xf numFmtId="0" fontId="6" fillId="0" borderId="27" xfId="66" applyBorder="1" applyAlignment="1">
      <alignment wrapText="1"/>
      <protection/>
    </xf>
    <xf numFmtId="0" fontId="7" fillId="0" borderId="29" xfId="66" applyFont="1" applyBorder="1" applyAlignment="1">
      <alignment wrapText="1"/>
      <protection/>
    </xf>
    <xf numFmtId="0" fontId="6" fillId="0" borderId="30" xfId="66" applyBorder="1">
      <alignment/>
      <protection/>
    </xf>
    <xf numFmtId="0" fontId="6" fillId="0" borderId="30" xfId="66" applyBorder="1" applyAlignment="1">
      <alignment wrapText="1"/>
      <protection/>
    </xf>
    <xf numFmtId="0" fontId="6" fillId="0" borderId="0" xfId="66" applyAlignment="1">
      <alignment wrapText="1"/>
      <protection/>
    </xf>
    <xf numFmtId="10" fontId="6" fillId="0" borderId="0" xfId="66" applyNumberFormat="1">
      <alignment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 wrapText="1"/>
      <protection/>
    </xf>
    <xf numFmtId="0" fontId="7" fillId="0" borderId="17" xfId="66" applyFont="1" applyBorder="1" applyAlignment="1">
      <alignment horizontal="center" vertical="center" wrapText="1"/>
      <protection/>
    </xf>
    <xf numFmtId="0" fontId="6" fillId="0" borderId="54" xfId="66" applyBorder="1" applyAlignment="1">
      <alignment horizontal="center" vertical="center" wrapText="1"/>
      <protection/>
    </xf>
    <xf numFmtId="3" fontId="6" fillId="0" borderId="54" xfId="66" applyNumberFormat="1" applyBorder="1" applyAlignment="1">
      <alignment horizontal="center" vertical="center"/>
      <protection/>
    </xf>
    <xf numFmtId="0" fontId="7" fillId="0" borderId="54" xfId="66" applyFont="1" applyFill="1" applyBorder="1" applyAlignment="1">
      <alignment horizontal="center" vertical="center" wrapText="1"/>
      <protection/>
    </xf>
    <xf numFmtId="0" fontId="7" fillId="0" borderId="54" xfId="66" applyFont="1" applyBorder="1" applyAlignment="1">
      <alignment horizontal="center" vertical="center" wrapText="1"/>
      <protection/>
    </xf>
    <xf numFmtId="3" fontId="7" fillId="0" borderId="54" xfId="66" applyNumberFormat="1" applyFont="1" applyBorder="1" applyAlignment="1">
      <alignment horizontal="center" vertical="center"/>
      <protection/>
    </xf>
    <xf numFmtId="0" fontId="6" fillId="0" borderId="0" xfId="67">
      <alignment/>
      <protection/>
    </xf>
    <xf numFmtId="0" fontId="6" fillId="0" borderId="0" xfId="67" applyAlignment="1">
      <alignment vertical="center"/>
      <protection/>
    </xf>
    <xf numFmtId="3" fontId="17" fillId="0" borderId="12" xfId="67" applyNumberFormat="1" applyFont="1" applyBorder="1" applyAlignment="1">
      <alignment horizontal="right" vertical="center"/>
      <protection/>
    </xf>
    <xf numFmtId="0" fontId="17" fillId="0" borderId="12" xfId="67" applyFont="1" applyFill="1" applyBorder="1" applyAlignment="1">
      <alignment vertical="center" wrapText="1"/>
      <protection/>
    </xf>
    <xf numFmtId="3" fontId="17" fillId="0" borderId="12" xfId="67" applyNumberFormat="1" applyFont="1" applyFill="1" applyBorder="1" applyAlignment="1">
      <alignment horizontal="right" vertical="center"/>
      <protection/>
    </xf>
    <xf numFmtId="3" fontId="6" fillId="0" borderId="0" xfId="67" applyNumberFormat="1">
      <alignment/>
      <protection/>
    </xf>
    <xf numFmtId="0" fontId="17" fillId="0" borderId="12" xfId="67" applyFont="1" applyFill="1" applyBorder="1" applyAlignment="1">
      <alignment horizontal="left" vertical="center" wrapText="1"/>
      <protection/>
    </xf>
    <xf numFmtId="0" fontId="6" fillId="0" borderId="0" xfId="67" applyBorder="1">
      <alignment/>
      <protection/>
    </xf>
    <xf numFmtId="0" fontId="17" fillId="0" borderId="0" xfId="67" applyFont="1" applyBorder="1" applyAlignment="1">
      <alignment horizontal="center" vertical="center" wrapText="1"/>
      <protection/>
    </xf>
    <xf numFmtId="0" fontId="17" fillId="0" borderId="0" xfId="67" applyFont="1">
      <alignment/>
      <protection/>
    </xf>
    <xf numFmtId="0" fontId="15" fillId="10" borderId="12" xfId="67" applyFont="1" applyFill="1" applyBorder="1" applyAlignment="1">
      <alignment horizontal="center" vertical="center"/>
      <protection/>
    </xf>
    <xf numFmtId="0" fontId="15" fillId="10" borderId="12" xfId="67" applyFont="1" applyFill="1" applyBorder="1" applyAlignment="1">
      <alignment horizontal="center" vertical="center" wrapText="1"/>
      <protection/>
    </xf>
    <xf numFmtId="0" fontId="10" fillId="0" borderId="0" xfId="67" applyFont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/>
      <protection/>
    </xf>
    <xf numFmtId="3" fontId="17" fillId="0" borderId="12" xfId="67" applyNumberFormat="1" applyFont="1" applyFill="1" applyBorder="1" applyAlignment="1">
      <alignment horizontal="right" vertical="center" wrapText="1"/>
      <protection/>
    </xf>
    <xf numFmtId="0" fontId="17" fillId="0" borderId="12" xfId="67" applyFont="1" applyFill="1" applyBorder="1" applyAlignment="1">
      <alignment horizontal="right" vertical="center" wrapText="1"/>
      <protection/>
    </xf>
    <xf numFmtId="0" fontId="17" fillId="0" borderId="12" xfId="67" applyFont="1" applyFill="1" applyBorder="1" applyAlignment="1">
      <alignment horizontal="righ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17" fillId="0" borderId="12" xfId="67" applyFont="1" applyBorder="1" applyAlignment="1">
      <alignment wrapText="1"/>
      <protection/>
    </xf>
    <xf numFmtId="0" fontId="17" fillId="0" borderId="12" xfId="67" applyFont="1" applyBorder="1" applyAlignment="1">
      <alignment horizontal="right" vertical="center"/>
      <protection/>
    </xf>
    <xf numFmtId="0" fontId="17" fillId="0" borderId="12" xfId="67" applyFont="1" applyBorder="1" applyAlignment="1">
      <alignment horizontal="center" vertical="center"/>
      <protection/>
    </xf>
    <xf numFmtId="0" fontId="17" fillId="0" borderId="0" xfId="67" applyFont="1" applyAlignment="1">
      <alignment vertical="center" wrapText="1"/>
      <protection/>
    </xf>
    <xf numFmtId="0" fontId="15" fillId="18" borderId="12" xfId="67" applyFont="1" applyFill="1" applyBorder="1" applyAlignment="1">
      <alignment vertical="center"/>
      <protection/>
    </xf>
    <xf numFmtId="0" fontId="15" fillId="18" borderId="12" xfId="67" applyFont="1" applyFill="1" applyBorder="1" applyAlignment="1">
      <alignment vertical="center" wrapText="1"/>
      <protection/>
    </xf>
    <xf numFmtId="3" fontId="15" fillId="18" borderId="12" xfId="67" applyNumberFormat="1" applyFont="1" applyFill="1" applyBorder="1" applyAlignment="1">
      <alignment horizontal="right" vertical="center"/>
      <protection/>
    </xf>
    <xf numFmtId="0" fontId="27" fillId="10" borderId="15" xfId="67" applyFont="1" applyFill="1" applyBorder="1" applyAlignment="1">
      <alignment wrapText="1"/>
      <protection/>
    </xf>
    <xf numFmtId="0" fontId="27" fillId="10" borderId="17" xfId="67" applyFont="1" applyFill="1" applyBorder="1" applyAlignment="1">
      <alignment horizontal="center" vertical="center"/>
      <protection/>
    </xf>
    <xf numFmtId="0" fontId="27" fillId="0" borderId="27" xfId="67" applyFont="1" applyFill="1" applyBorder="1" applyAlignment="1">
      <alignment wrapText="1"/>
      <protection/>
    </xf>
    <xf numFmtId="3" fontId="27" fillId="0" borderId="25" xfId="67" applyNumberFormat="1" applyFont="1" applyBorder="1">
      <alignment/>
      <protection/>
    </xf>
    <xf numFmtId="0" fontId="27" fillId="0" borderId="51" xfId="67" applyFont="1" applyFill="1" applyBorder="1" applyAlignment="1">
      <alignment wrapText="1"/>
      <protection/>
    </xf>
    <xf numFmtId="0" fontId="15" fillId="18" borderId="15" xfId="67" applyFont="1" applyFill="1" applyBorder="1">
      <alignment/>
      <protection/>
    </xf>
    <xf numFmtId="3" fontId="15" fillId="18" borderId="55" xfId="67" applyNumberFormat="1" applyFont="1" applyFill="1" applyBorder="1">
      <alignment/>
      <protection/>
    </xf>
    <xf numFmtId="0" fontId="27" fillId="0" borderId="0" xfId="67" applyFont="1">
      <alignment/>
      <protection/>
    </xf>
    <xf numFmtId="3" fontId="34" fillId="0" borderId="10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59">
      <alignment/>
      <protection/>
    </xf>
    <xf numFmtId="0" fontId="17" fillId="0" borderId="12" xfId="59" applyFont="1" applyBorder="1" applyAlignment="1">
      <alignment vertical="top" wrapText="1"/>
      <protection/>
    </xf>
    <xf numFmtId="0" fontId="6" fillId="0" borderId="12" xfId="59" applyBorder="1">
      <alignment/>
      <protection/>
    </xf>
    <xf numFmtId="0" fontId="6" fillId="0" borderId="28" xfId="59" applyBorder="1">
      <alignment/>
      <protection/>
    </xf>
    <xf numFmtId="0" fontId="17" fillId="0" borderId="27" xfId="59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>
      <alignment vertical="top" wrapText="1"/>
      <protection/>
    </xf>
    <xf numFmtId="0" fontId="6" fillId="0" borderId="12" xfId="59" applyBorder="1" applyAlignment="1">
      <alignment vertical="top"/>
      <protection/>
    </xf>
    <xf numFmtId="0" fontId="6" fillId="0" borderId="29" xfId="59" applyBorder="1">
      <alignment/>
      <protection/>
    </xf>
    <xf numFmtId="0" fontId="6" fillId="0" borderId="30" xfId="59" applyBorder="1">
      <alignment/>
      <protection/>
    </xf>
    <xf numFmtId="0" fontId="6" fillId="0" borderId="26" xfId="59" applyBorder="1">
      <alignment/>
      <protection/>
    </xf>
    <xf numFmtId="0" fontId="6" fillId="0" borderId="57" xfId="59" applyFill="1" applyBorder="1">
      <alignment/>
      <protection/>
    </xf>
    <xf numFmtId="0" fontId="4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1" fontId="33" fillId="0" borderId="13" xfId="60" applyNumberFormat="1" applyFont="1" applyBorder="1">
      <alignment/>
      <protection/>
    </xf>
    <xf numFmtId="1" fontId="26" fillId="0" borderId="13" xfId="60" applyNumberFormat="1" applyFont="1" applyBorder="1">
      <alignment/>
      <protection/>
    </xf>
    <xf numFmtId="3" fontId="32" fillId="0" borderId="13" xfId="60" applyNumberFormat="1" applyFont="1" applyBorder="1" applyAlignment="1">
      <alignment horizontal="right" vertical="top" wrapText="1"/>
      <protection/>
    </xf>
    <xf numFmtId="0" fontId="5" fillId="0" borderId="59" xfId="0" applyFont="1" applyFill="1" applyBorder="1" applyAlignment="1">
      <alignment horizontal="center" vertical="center"/>
    </xf>
    <xf numFmtId="185" fontId="52" fillId="0" borderId="0" xfId="65" applyNumberFormat="1" applyFont="1" applyAlignment="1">
      <alignment horizontal="right" vertical="center"/>
      <protection/>
    </xf>
    <xf numFmtId="0" fontId="4" fillId="0" borderId="10" xfId="0" applyFont="1" applyFill="1" applyBorder="1" applyAlignment="1" quotePrefix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17" fillId="0" borderId="0" xfId="58" applyFont="1" applyFill="1" applyBorder="1" applyProtection="1">
      <alignment/>
      <protection/>
    </xf>
    <xf numFmtId="0" fontId="19" fillId="0" borderId="0" xfId="65" applyBorder="1" applyAlignment="1">
      <alignment horizontal="center" vertical="center" wrapText="1"/>
      <protection/>
    </xf>
    <xf numFmtId="0" fontId="19" fillId="0" borderId="0" xfId="65" applyBorder="1" applyAlignment="1">
      <alignment vertical="center" wrapText="1"/>
      <protection/>
    </xf>
    <xf numFmtId="185" fontId="19" fillId="0" borderId="0" xfId="63" applyNumberFormat="1" applyFont="1" applyBorder="1" applyAlignment="1">
      <alignment horizontal="center" vertical="center" wrapText="1"/>
      <protection/>
    </xf>
    <xf numFmtId="185" fontId="19" fillId="0" borderId="0" xfId="63" applyNumberFormat="1" applyFont="1" applyBorder="1" applyAlignment="1">
      <alignment vertical="center" wrapText="1"/>
      <protection/>
    </xf>
    <xf numFmtId="185" fontId="19" fillId="0" borderId="0" xfId="62" applyNumberFormat="1" applyFont="1" applyBorder="1" applyAlignment="1">
      <alignment horizontal="center" vertical="center" wrapText="1"/>
      <protection/>
    </xf>
    <xf numFmtId="185" fontId="19" fillId="0" borderId="0" xfId="62" applyNumberFormat="1" applyFont="1" applyBorder="1" applyAlignment="1">
      <alignment vertical="center" wrapText="1"/>
      <protection/>
    </xf>
    <xf numFmtId="0" fontId="6" fillId="0" borderId="0" xfId="59" applyBorder="1">
      <alignment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49" fontId="31" fillId="0" borderId="47" xfId="60" applyNumberFormat="1" applyFont="1" applyBorder="1" applyAlignment="1">
      <alignment vertical="top" wrapText="1"/>
      <protection/>
    </xf>
    <xf numFmtId="0" fontId="17" fillId="0" borderId="27" xfId="59" applyFont="1" applyBorder="1" applyAlignment="1">
      <alignment vertical="top" wrapText="1"/>
      <protection/>
    </xf>
    <xf numFmtId="0" fontId="16" fillId="0" borderId="12" xfId="59" applyFont="1" applyBorder="1" applyAlignment="1">
      <alignment vertical="top" wrapText="1"/>
      <protection/>
    </xf>
    <xf numFmtId="3" fontId="16" fillId="0" borderId="12" xfId="59" applyNumberFormat="1" applyFont="1" applyBorder="1" applyAlignment="1">
      <alignment vertical="top" wrapText="1"/>
      <protection/>
    </xf>
    <xf numFmtId="0" fontId="39" fillId="0" borderId="27" xfId="66" applyFont="1" applyBorder="1" applyAlignment="1">
      <alignment vertical="top" wrapText="1"/>
      <protection/>
    </xf>
    <xf numFmtId="3" fontId="39" fillId="0" borderId="12" xfId="66" applyNumberFormat="1" applyFont="1" applyBorder="1" applyAlignment="1">
      <alignment horizontal="right" vertical="top" wrapText="1"/>
      <protection/>
    </xf>
    <xf numFmtId="0" fontId="39" fillId="16" borderId="27" xfId="66" applyFont="1" applyFill="1" applyBorder="1" applyAlignment="1">
      <alignment vertical="top" wrapText="1" shrinkToFit="1"/>
      <protection/>
    </xf>
    <xf numFmtId="0" fontId="39" fillId="0" borderId="27" xfId="66" applyFont="1" applyBorder="1" applyAlignment="1">
      <alignment horizontal="left" vertical="top" wrapText="1"/>
      <protection/>
    </xf>
    <xf numFmtId="0" fontId="48" fillId="11" borderId="50" xfId="56" applyFont="1" applyFill="1" applyBorder="1" applyAlignment="1">
      <alignment horizontal="center"/>
      <protection/>
    </xf>
    <xf numFmtId="0" fontId="48" fillId="11" borderId="52" xfId="56" applyFont="1" applyFill="1" applyBorder="1" applyAlignment="1">
      <alignment horizontal="center"/>
      <protection/>
    </xf>
    <xf numFmtId="3" fontId="48" fillId="0" borderId="12" xfId="56" applyNumberFormat="1" applyFont="1" applyBorder="1" applyAlignment="1">
      <alignment vertical="center"/>
      <protection/>
    </xf>
    <xf numFmtId="0" fontId="17" fillId="0" borderId="24" xfId="60" applyFont="1" applyFill="1" applyBorder="1" applyAlignment="1">
      <alignment vertical="center" wrapText="1"/>
      <protection/>
    </xf>
    <xf numFmtId="0" fontId="39" fillId="0" borderId="10" xfId="66" applyFont="1" applyBorder="1" applyAlignment="1">
      <alignment vertical="top" wrapText="1"/>
      <protection/>
    </xf>
    <xf numFmtId="0" fontId="39" fillId="16" borderId="60" xfId="66" applyFont="1" applyFill="1" applyBorder="1" applyAlignment="1">
      <alignment vertical="top" wrapText="1" shrinkToFit="1"/>
      <protection/>
    </xf>
    <xf numFmtId="0" fontId="21" fillId="18" borderId="49" xfId="58" applyFont="1" applyFill="1" applyBorder="1" applyAlignment="1" applyProtection="1">
      <alignment horizontal="center" vertical="center" wrapText="1"/>
      <protection/>
    </xf>
    <xf numFmtId="0" fontId="21" fillId="18" borderId="50" xfId="58" applyFont="1" applyFill="1" applyBorder="1" applyAlignment="1" applyProtection="1">
      <alignment vertical="center" wrapText="1"/>
      <protection/>
    </xf>
    <xf numFmtId="0" fontId="21" fillId="18" borderId="52" xfId="60" applyFont="1" applyFill="1" applyBorder="1" applyAlignment="1">
      <alignment horizontal="center" vertical="center" wrapText="1"/>
      <protection/>
    </xf>
    <xf numFmtId="0" fontId="31" fillId="0" borderId="27" xfId="58" applyFont="1" applyFill="1" applyBorder="1" applyProtection="1">
      <alignment/>
      <protection/>
    </xf>
    <xf numFmtId="0" fontId="21" fillId="0" borderId="12" xfId="58" applyFont="1" applyFill="1" applyBorder="1" applyAlignment="1" applyProtection="1">
      <alignment/>
      <protection/>
    </xf>
    <xf numFmtId="3" fontId="21" fillId="0" borderId="28" xfId="58" applyNumberFormat="1" applyFont="1" applyFill="1" applyBorder="1" applyAlignment="1" applyProtection="1">
      <alignment/>
      <protection/>
    </xf>
    <xf numFmtId="3" fontId="21" fillId="0" borderId="28" xfId="58" applyNumberFormat="1" applyFont="1" applyFill="1" applyBorder="1" applyProtection="1">
      <alignment/>
      <protection/>
    </xf>
    <xf numFmtId="0" fontId="21" fillId="0" borderId="27" xfId="58" applyFont="1" applyFill="1" applyBorder="1" applyAlignment="1" applyProtection="1">
      <alignment horizontal="left" vertical="center"/>
      <protection/>
    </xf>
    <xf numFmtId="0" fontId="21" fillId="0" borderId="12" xfId="58" applyFont="1" applyFill="1" applyBorder="1" applyAlignment="1" applyProtection="1">
      <alignment horizontal="left" vertical="center"/>
      <protection/>
    </xf>
    <xf numFmtId="3" fontId="21" fillId="0" borderId="28" xfId="58" applyNumberFormat="1" applyFont="1" applyFill="1" applyBorder="1" applyAlignment="1" applyProtection="1">
      <alignment horizontal="right" vertical="center"/>
      <protection/>
    </xf>
    <xf numFmtId="1" fontId="21" fillId="0" borderId="28" xfId="58" applyNumberFormat="1" applyFont="1" applyFill="1" applyBorder="1" applyAlignment="1" applyProtection="1">
      <alignment/>
      <protection/>
    </xf>
    <xf numFmtId="0" fontId="21" fillId="0" borderId="29" xfId="58" applyFont="1" applyFill="1" applyBorder="1" applyAlignment="1" applyProtection="1">
      <alignment horizontal="left" vertical="center"/>
      <protection/>
    </xf>
    <xf numFmtId="0" fontId="21" fillId="0" borderId="30" xfId="58" applyFont="1" applyFill="1" applyBorder="1" applyAlignment="1" applyProtection="1">
      <alignment horizontal="left" vertical="center"/>
      <protection/>
    </xf>
    <xf numFmtId="3" fontId="21" fillId="0" borderId="26" xfId="58" applyNumberFormat="1" applyFont="1" applyFill="1" applyBorder="1" applyAlignment="1" applyProtection="1">
      <alignment vertical="center"/>
      <protection/>
    </xf>
    <xf numFmtId="0" fontId="7" fillId="0" borderId="52" xfId="66" applyFont="1" applyBorder="1">
      <alignment/>
      <protection/>
    </xf>
    <xf numFmtId="2" fontId="7" fillId="0" borderId="28" xfId="66" applyNumberFormat="1" applyFont="1" applyBorder="1" applyAlignment="1">
      <alignment horizontal="center" vertical="center"/>
      <protection/>
    </xf>
    <xf numFmtId="0" fontId="6" fillId="0" borderId="28" xfId="66" applyBorder="1">
      <alignment/>
      <protection/>
    </xf>
    <xf numFmtId="0" fontId="7" fillId="0" borderId="28" xfId="66" applyFont="1" applyBorder="1">
      <alignment/>
      <protection/>
    </xf>
    <xf numFmtId="9" fontId="7" fillId="0" borderId="26" xfId="66" applyNumberFormat="1" applyFont="1" applyBorder="1">
      <alignment/>
      <protection/>
    </xf>
    <xf numFmtId="0" fontId="54" fillId="0" borderId="0" xfId="69" applyProtection="1">
      <alignment/>
      <protection locked="0"/>
    </xf>
    <xf numFmtId="0" fontId="19" fillId="0" borderId="61" xfId="69" applyFont="1" applyBorder="1" applyAlignment="1" applyProtection="1">
      <alignment horizontal="center" vertical="center" wrapText="1"/>
      <protection/>
    </xf>
    <xf numFmtId="0" fontId="45" fillId="11" borderId="62" xfId="69" applyFont="1" applyFill="1" applyBorder="1" applyAlignment="1" applyProtection="1">
      <alignment horizontal="center" vertical="center" wrapText="1"/>
      <protection/>
    </xf>
    <xf numFmtId="0" fontId="45" fillId="11" borderId="63" xfId="69" applyFont="1" applyFill="1" applyBorder="1" applyAlignment="1" applyProtection="1">
      <alignment horizontal="center" vertical="center"/>
      <protection/>
    </xf>
    <xf numFmtId="0" fontId="45" fillId="11" borderId="64" xfId="69" applyFont="1" applyFill="1" applyBorder="1" applyAlignment="1" applyProtection="1">
      <alignment horizontal="center" vertical="center"/>
      <protection/>
    </xf>
    <xf numFmtId="0" fontId="54" fillId="0" borderId="0" xfId="69" applyProtection="1">
      <alignment/>
      <protection/>
    </xf>
    <xf numFmtId="0" fontId="19" fillId="0" borderId="65" xfId="69" applyFont="1" applyBorder="1" applyAlignment="1" applyProtection="1">
      <alignment horizontal="left" vertical="center"/>
      <protection/>
    </xf>
    <xf numFmtId="0" fontId="55" fillId="0" borderId="12" xfId="69" applyFont="1" applyBorder="1" applyAlignment="1" applyProtection="1">
      <alignment vertical="center"/>
      <protection/>
    </xf>
    <xf numFmtId="185" fontId="19" fillId="0" borderId="12" xfId="69" applyNumberFormat="1" applyFont="1" applyBorder="1" applyAlignment="1" applyProtection="1">
      <alignment vertical="center"/>
      <protection/>
    </xf>
    <xf numFmtId="185" fontId="19" fillId="0" borderId="66" xfId="69" applyNumberFormat="1" applyFont="1" applyBorder="1" applyAlignment="1" applyProtection="1">
      <alignment vertical="center"/>
      <protection/>
    </xf>
    <xf numFmtId="0" fontId="54" fillId="0" borderId="0" xfId="69" applyAlignment="1" applyProtection="1">
      <alignment vertical="center"/>
      <protection/>
    </xf>
    <xf numFmtId="0" fontId="19" fillId="0" borderId="12" xfId="69" applyFont="1" applyBorder="1" applyAlignment="1" applyProtection="1">
      <alignment vertical="center"/>
      <protection locked="0"/>
    </xf>
    <xf numFmtId="185" fontId="19" fillId="0" borderId="12" xfId="69" applyNumberFormat="1" applyFont="1" applyBorder="1" applyAlignment="1" applyProtection="1">
      <alignment vertical="center"/>
      <protection locked="0"/>
    </xf>
    <xf numFmtId="3" fontId="54" fillId="0" borderId="0" xfId="69" applyNumberFormat="1" applyAlignment="1" applyProtection="1">
      <alignment vertical="center"/>
      <protection locked="0"/>
    </xf>
    <xf numFmtId="0" fontId="54" fillId="0" borderId="0" xfId="69" applyAlignment="1" applyProtection="1">
      <alignment vertical="center"/>
      <protection locked="0"/>
    </xf>
    <xf numFmtId="0" fontId="45" fillId="0" borderId="67" xfId="69" applyFont="1" applyBorder="1" applyAlignment="1" applyProtection="1">
      <alignment vertical="center"/>
      <protection/>
    </xf>
    <xf numFmtId="185" fontId="45" fillId="0" borderId="67" xfId="69" applyNumberFormat="1" applyFont="1" applyBorder="1" applyAlignment="1" applyProtection="1">
      <alignment vertical="center"/>
      <protection/>
    </xf>
    <xf numFmtId="185" fontId="45" fillId="0" borderId="68" xfId="69" applyNumberFormat="1" applyFont="1" applyBorder="1" applyAlignment="1" applyProtection="1">
      <alignment vertical="center"/>
      <protection/>
    </xf>
    <xf numFmtId="3" fontId="54" fillId="0" borderId="0" xfId="69" applyNumberFormat="1" applyAlignment="1" applyProtection="1">
      <alignment vertical="center"/>
      <protection/>
    </xf>
    <xf numFmtId="185" fontId="54" fillId="0" borderId="0" xfId="69" applyNumberFormat="1" applyAlignment="1" applyProtection="1">
      <alignment vertical="center"/>
      <protection/>
    </xf>
    <xf numFmtId="0" fontId="19" fillId="0" borderId="0" xfId="69" applyFont="1" applyProtection="1">
      <alignment/>
      <protection/>
    </xf>
    <xf numFmtId="0" fontId="19" fillId="0" borderId="0" xfId="69" applyFont="1" applyProtection="1">
      <alignment/>
      <protection locked="0"/>
    </xf>
    <xf numFmtId="0" fontId="39" fillId="0" borderId="10" xfId="66" applyFont="1" applyBorder="1" applyAlignment="1">
      <alignment horizontal="left" vertical="top" wrapText="1"/>
      <protection/>
    </xf>
    <xf numFmtId="0" fontId="39" fillId="0" borderId="24" xfId="66" applyFont="1" applyBorder="1" applyAlignment="1">
      <alignment horizontal="left" vertical="top" wrapText="1"/>
      <protection/>
    </xf>
    <xf numFmtId="0" fontId="39" fillId="0" borderId="12" xfId="66" applyFont="1" applyBorder="1" applyAlignment="1">
      <alignment horizontal="left" vertical="top" wrapText="1"/>
      <protection/>
    </xf>
    <xf numFmtId="0" fontId="17" fillId="0" borderId="69" xfId="60" applyFont="1" applyBorder="1" applyAlignment="1">
      <alignment horizontal="center" vertical="center" wrapText="1"/>
      <protection/>
    </xf>
    <xf numFmtId="3" fontId="17" fillId="0" borderId="70" xfId="60" applyNumberFormat="1" applyFont="1" applyFill="1" applyBorder="1" applyAlignment="1">
      <alignment horizontal="right" vertical="center" wrapText="1"/>
      <protection/>
    </xf>
    <xf numFmtId="3" fontId="17" fillId="0" borderId="70" xfId="60" applyNumberFormat="1" applyFont="1" applyFill="1" applyBorder="1" applyAlignment="1">
      <alignment horizontal="right" vertical="center"/>
      <protection/>
    </xf>
    <xf numFmtId="0" fontId="17" fillId="0" borderId="29" xfId="60" applyFont="1" applyFill="1" applyBorder="1" applyAlignment="1">
      <alignment horizontal="center" vertical="center" wrapText="1"/>
      <protection/>
    </xf>
    <xf numFmtId="0" fontId="17" fillId="0" borderId="30" xfId="60" applyFont="1" applyFill="1" applyBorder="1" applyAlignment="1">
      <alignment vertical="center" wrapText="1"/>
      <protection/>
    </xf>
    <xf numFmtId="185" fontId="19" fillId="0" borderId="24" xfId="65" applyNumberFormat="1" applyBorder="1" applyAlignment="1" applyProtection="1">
      <alignment vertical="center" wrapText="1"/>
      <protection locked="0"/>
    </xf>
    <xf numFmtId="0" fontId="6" fillId="0" borderId="54" xfId="66" applyFont="1" applyBorder="1" applyAlignment="1">
      <alignment horizontal="center" vertical="center"/>
      <protection/>
    </xf>
    <xf numFmtId="0" fontId="6" fillId="0" borderId="54" xfId="66" applyFont="1" applyBorder="1" applyAlignment="1">
      <alignment horizontal="center" vertical="center" wrapText="1"/>
      <protection/>
    </xf>
    <xf numFmtId="3" fontId="17" fillId="0" borderId="12" xfId="66" applyNumberFormat="1" applyFont="1" applyBorder="1">
      <alignment/>
      <protection/>
    </xf>
    <xf numFmtId="0" fontId="37" fillId="0" borderId="0" xfId="66" applyFont="1" applyAlignment="1">
      <alignment horizontal="center" vertical="center" wrapText="1"/>
      <protection/>
    </xf>
    <xf numFmtId="0" fontId="37" fillId="0" borderId="0" xfId="66" applyFont="1" applyBorder="1" applyAlignment="1">
      <alignment horizontal="center" vertical="center" wrapText="1"/>
      <protection/>
    </xf>
    <xf numFmtId="0" fontId="38" fillId="19" borderId="71" xfId="66" applyFont="1" applyFill="1" applyBorder="1" applyAlignment="1">
      <alignment horizontal="center" wrapText="1"/>
      <protection/>
    </xf>
    <xf numFmtId="3" fontId="40" fillId="0" borderId="10" xfId="66" applyNumberFormat="1" applyFont="1" applyBorder="1" applyAlignment="1">
      <alignment horizontal="center" vertical="top" wrapText="1"/>
      <protection/>
    </xf>
    <xf numFmtId="3" fontId="38" fillId="0" borderId="10" xfId="66" applyNumberFormat="1" applyFont="1" applyBorder="1" applyAlignment="1">
      <alignment horizontal="right" vertical="top" wrapText="1"/>
      <protection/>
    </xf>
    <xf numFmtId="3" fontId="39" fillId="0" borderId="10" xfId="66" applyNumberFormat="1" applyFont="1" applyBorder="1" applyAlignment="1">
      <alignment horizontal="right" vertical="top" wrapText="1"/>
      <protection/>
    </xf>
    <xf numFmtId="3" fontId="38" fillId="0" borderId="10" xfId="66" applyNumberFormat="1" applyFont="1" applyBorder="1" applyAlignment="1">
      <alignment horizontal="right" wrapText="1"/>
      <protection/>
    </xf>
    <xf numFmtId="3" fontId="39" fillId="0" borderId="10" xfId="66" applyNumberFormat="1" applyFont="1" applyBorder="1">
      <alignment/>
      <protection/>
    </xf>
    <xf numFmtId="3" fontId="38" fillId="0" borderId="10" xfId="66" applyNumberFormat="1" applyFont="1" applyBorder="1">
      <alignment/>
      <protection/>
    </xf>
    <xf numFmtId="3" fontId="38" fillId="18" borderId="10" xfId="66" applyNumberFormat="1" applyFont="1" applyFill="1" applyBorder="1" applyAlignment="1">
      <alignment horizontal="right" wrapText="1"/>
      <protection/>
    </xf>
    <xf numFmtId="3" fontId="39" fillId="0" borderId="60" xfId="66" applyNumberFormat="1" applyFont="1" applyBorder="1" applyAlignment="1">
      <alignment horizontal="right" vertical="top" wrapText="1"/>
      <protection/>
    </xf>
    <xf numFmtId="3" fontId="17" fillId="0" borderId="28" xfId="66" applyNumberFormat="1" applyFont="1" applyBorder="1">
      <alignment/>
      <protection/>
    </xf>
    <xf numFmtId="3" fontId="39" fillId="0" borderId="58" xfId="66" applyNumberFormat="1" applyFont="1" applyBorder="1" applyAlignment="1">
      <alignment horizontal="right" vertical="top" wrapText="1"/>
      <protection/>
    </xf>
    <xf numFmtId="0" fontId="21" fillId="18" borderId="39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wrapText="1"/>
    </xf>
    <xf numFmtId="185" fontId="15" fillId="0" borderId="50" xfId="62" applyNumberFormat="1" applyFont="1" applyBorder="1" applyAlignment="1">
      <alignment horizontal="center" vertical="center" wrapText="1"/>
      <protection/>
    </xf>
    <xf numFmtId="185" fontId="15" fillId="0" borderId="52" xfId="62" applyNumberFormat="1" applyFont="1" applyBorder="1" applyAlignment="1">
      <alignment horizontal="center" vertical="center" wrapText="1"/>
      <protection/>
    </xf>
    <xf numFmtId="185" fontId="15" fillId="0" borderId="50" xfId="63" applyNumberFormat="1" applyFont="1" applyBorder="1" applyAlignment="1">
      <alignment horizontal="center" vertical="center" wrapText="1"/>
      <protection/>
    </xf>
    <xf numFmtId="0" fontId="16" fillId="18" borderId="16" xfId="60" applyFont="1" applyFill="1" applyBorder="1" applyAlignment="1">
      <alignment horizontal="center" vertical="center" wrapText="1"/>
      <protection/>
    </xf>
    <xf numFmtId="0" fontId="16" fillId="18" borderId="17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6" fillId="0" borderId="10" xfId="59" applyBorder="1">
      <alignment/>
      <protection/>
    </xf>
    <xf numFmtId="0" fontId="6" fillId="0" borderId="10" xfId="59" applyBorder="1" applyAlignment="1">
      <alignment vertical="top"/>
      <protection/>
    </xf>
    <xf numFmtId="3" fontId="16" fillId="0" borderId="10" xfId="59" applyNumberFormat="1" applyFont="1" applyBorder="1" applyAlignment="1">
      <alignment vertical="top" wrapText="1"/>
      <protection/>
    </xf>
    <xf numFmtId="0" fontId="6" fillId="0" borderId="60" xfId="59" applyBorder="1">
      <alignment/>
      <protection/>
    </xf>
    <xf numFmtId="185" fontId="16" fillId="0" borderId="10" xfId="62" applyNumberFormat="1" applyFont="1" applyBorder="1" applyAlignment="1">
      <alignment vertical="center" wrapText="1"/>
      <protection/>
    </xf>
    <xf numFmtId="185" fontId="16" fillId="18" borderId="10" xfId="62" applyNumberFormat="1" applyFont="1" applyFill="1" applyBorder="1" applyAlignment="1">
      <alignment horizontal="center" vertical="center" wrapText="1"/>
      <protection/>
    </xf>
    <xf numFmtId="185" fontId="17" fillId="0" borderId="10" xfId="62" applyNumberFormat="1" applyFont="1" applyBorder="1" applyAlignment="1" applyProtection="1">
      <alignment horizontal="right" vertical="center" wrapText="1"/>
      <protection locked="0"/>
    </xf>
    <xf numFmtId="185" fontId="17" fillId="0" borderId="10" xfId="62" applyNumberFormat="1" applyFont="1" applyBorder="1" applyAlignment="1" applyProtection="1">
      <alignment horizontal="center" vertical="center" wrapText="1"/>
      <protection locked="0"/>
    </xf>
    <xf numFmtId="185" fontId="17" fillId="0" borderId="60" xfId="62" applyNumberFormat="1" applyFont="1" applyBorder="1" applyAlignment="1" applyProtection="1">
      <alignment horizontal="center" vertical="center" wrapText="1"/>
      <protection/>
    </xf>
    <xf numFmtId="185" fontId="16" fillId="18" borderId="10" xfId="63" applyNumberFormat="1" applyFont="1" applyFill="1" applyBorder="1" applyAlignment="1">
      <alignment horizontal="center" vertical="center" wrapText="1"/>
      <protection/>
    </xf>
    <xf numFmtId="185" fontId="17" fillId="0" borderId="10" xfId="63" applyNumberFormat="1" applyFont="1" applyBorder="1" applyAlignment="1" applyProtection="1">
      <alignment horizontal="right" vertical="center" wrapText="1"/>
      <protection locked="0"/>
    </xf>
    <xf numFmtId="185" fontId="17" fillId="0" borderId="60" xfId="63" applyNumberFormat="1" applyFont="1" applyBorder="1" applyAlignment="1" applyProtection="1">
      <alignment horizontal="right" vertical="center" wrapText="1"/>
      <protection/>
    </xf>
    <xf numFmtId="185" fontId="17" fillId="0" borderId="10" xfId="63" applyNumberFormat="1" applyFont="1" applyBorder="1" applyAlignment="1">
      <alignment vertical="center" wrapText="1"/>
      <protection/>
    </xf>
    <xf numFmtId="185" fontId="17" fillId="0" borderId="10" xfId="63" applyNumberFormat="1" applyFont="1" applyBorder="1" applyAlignment="1" applyProtection="1">
      <alignment vertical="center" wrapText="1"/>
      <protection locked="0"/>
    </xf>
    <xf numFmtId="185" fontId="16" fillId="0" borderId="10" xfId="63" applyNumberFormat="1" applyFont="1" applyBorder="1" applyAlignment="1">
      <alignment vertical="center" wrapText="1"/>
      <protection/>
    </xf>
    <xf numFmtId="0" fontId="17" fillId="0" borderId="72" xfId="58" applyFont="1" applyFill="1" applyBorder="1" applyProtection="1">
      <alignment/>
      <protection/>
    </xf>
    <xf numFmtId="3" fontId="16" fillId="0" borderId="72" xfId="58" applyNumberFormat="1" applyFont="1" applyFill="1" applyBorder="1" applyProtection="1">
      <alignment/>
      <protection/>
    </xf>
    <xf numFmtId="3" fontId="17" fillId="0" borderId="72" xfId="58" applyNumberFormat="1" applyFont="1" applyFill="1" applyBorder="1" applyProtection="1">
      <alignment/>
      <protection/>
    </xf>
    <xf numFmtId="0" fontId="16" fillId="0" borderId="72" xfId="58" applyFont="1" applyFill="1" applyBorder="1" applyProtection="1">
      <alignment/>
      <protection/>
    </xf>
    <xf numFmtId="0" fontId="16" fillId="18" borderId="73" xfId="58" applyFont="1" applyFill="1" applyBorder="1" applyAlignment="1" applyProtection="1">
      <alignment wrapText="1"/>
      <protection/>
    </xf>
    <xf numFmtId="0" fontId="5" fillId="18" borderId="12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17" fillId="0" borderId="51" xfId="60" applyFont="1" applyBorder="1" applyAlignment="1">
      <alignment horizontal="center" vertical="center" wrapText="1"/>
      <protection/>
    </xf>
    <xf numFmtId="0" fontId="17" fillId="0" borderId="24" xfId="60" applyFont="1" applyFill="1" applyBorder="1" applyAlignment="1">
      <alignment horizontal="left" vertical="center" wrapText="1"/>
      <protection/>
    </xf>
    <xf numFmtId="3" fontId="17" fillId="0" borderId="24" xfId="60" applyNumberFormat="1" applyFont="1" applyFill="1" applyBorder="1" applyAlignment="1">
      <alignment horizontal="right" vertical="center"/>
      <protection/>
    </xf>
    <xf numFmtId="0" fontId="17" fillId="0" borderId="70" xfId="67" applyFont="1" applyFill="1" applyBorder="1" applyAlignment="1">
      <alignment vertical="center" wrapText="1"/>
      <protection/>
    </xf>
    <xf numFmtId="10" fontId="17" fillId="0" borderId="25" xfId="60" applyNumberFormat="1" applyFont="1" applyFill="1" applyBorder="1" applyAlignment="1">
      <alignment horizontal="center" vertical="center" wrapText="1"/>
      <protection/>
    </xf>
    <xf numFmtId="0" fontId="17" fillId="0" borderId="26" xfId="60" applyFont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28" xfId="59" applyBorder="1" applyAlignment="1">
      <alignment vertical="top"/>
      <protection/>
    </xf>
    <xf numFmtId="3" fontId="16" fillId="0" borderId="28" xfId="59" applyNumberFormat="1" applyFont="1" applyBorder="1" applyAlignment="1">
      <alignment vertical="top" wrapText="1"/>
      <protection/>
    </xf>
    <xf numFmtId="185" fontId="16" fillId="18" borderId="28" xfId="63" applyNumberFormat="1" applyFont="1" applyFill="1" applyBorder="1" applyAlignment="1">
      <alignment horizontal="center" vertical="center" wrapText="1"/>
      <protection/>
    </xf>
    <xf numFmtId="185" fontId="17" fillId="0" borderId="28" xfId="63" applyNumberFormat="1" applyFont="1" applyBorder="1" applyAlignment="1" applyProtection="1">
      <alignment horizontal="right" vertical="center" wrapText="1"/>
      <protection locked="0"/>
    </xf>
    <xf numFmtId="185" fontId="17" fillId="0" borderId="28" xfId="63" applyNumberFormat="1" applyFont="1" applyBorder="1" applyAlignment="1" applyProtection="1">
      <alignment horizontal="center" vertical="center" wrapText="1"/>
      <protection locked="0"/>
    </xf>
    <xf numFmtId="1" fontId="16" fillId="0" borderId="28" xfId="63" applyNumberFormat="1" applyFont="1" applyBorder="1" applyAlignment="1">
      <alignment vertical="center" wrapText="1"/>
      <protection/>
    </xf>
    <xf numFmtId="185" fontId="17" fillId="0" borderId="26" xfId="63" applyNumberFormat="1" applyFont="1" applyBorder="1" applyAlignment="1" applyProtection="1">
      <alignment horizontal="right" vertical="center" wrapText="1"/>
      <protection/>
    </xf>
    <xf numFmtId="0" fontId="7" fillId="0" borderId="43" xfId="66" applyFont="1" applyBorder="1" applyAlignment="1">
      <alignment vertical="center"/>
      <protection/>
    </xf>
    <xf numFmtId="0" fontId="7" fillId="0" borderId="19" xfId="66" applyFont="1" applyBorder="1" applyAlignment="1">
      <alignment vertical="center"/>
      <protection/>
    </xf>
    <xf numFmtId="0" fontId="6" fillId="0" borderId="19" xfId="66" applyFont="1" applyBorder="1" applyAlignment="1">
      <alignment vertical="center" wrapText="1"/>
      <protection/>
    </xf>
    <xf numFmtId="3" fontId="6" fillId="0" borderId="56" xfId="66" applyNumberFormat="1" applyFont="1" applyBorder="1" applyAlignment="1">
      <alignment horizontal="right"/>
      <protection/>
    </xf>
    <xf numFmtId="3" fontId="6" fillId="0" borderId="45" xfId="66" applyNumberFormat="1" applyFont="1" applyBorder="1" applyAlignment="1">
      <alignment horizontal="right"/>
      <protection/>
    </xf>
    <xf numFmtId="0" fontId="17" fillId="0" borderId="69" xfId="60" applyFont="1" applyBorder="1" applyAlignment="1">
      <alignment horizontal="center" vertical="center" wrapText="1"/>
      <protection/>
    </xf>
    <xf numFmtId="184" fontId="17" fillId="0" borderId="70" xfId="60" applyNumberFormat="1" applyFont="1" applyFill="1" applyBorder="1" applyAlignment="1">
      <alignment horizontal="right" vertical="center" wrapText="1"/>
      <protection/>
    </xf>
    <xf numFmtId="3" fontId="17" fillId="0" borderId="70" xfId="60" applyNumberFormat="1" applyFont="1" applyFill="1" applyBorder="1" applyAlignment="1">
      <alignment vertical="center"/>
      <protection/>
    </xf>
    <xf numFmtId="10" fontId="17" fillId="0" borderId="74" xfId="60" applyNumberFormat="1" applyFont="1" applyFill="1" applyBorder="1" applyAlignment="1">
      <alignment horizontal="center" vertical="center" wrapText="1"/>
      <protection/>
    </xf>
    <xf numFmtId="0" fontId="17" fillId="0" borderId="70" xfId="60" applyFont="1" applyFill="1" applyBorder="1" applyAlignment="1">
      <alignment vertical="top" wrapText="1"/>
      <protection/>
    </xf>
    <xf numFmtId="0" fontId="4" fillId="0" borderId="13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16" fillId="0" borderId="21" xfId="60" applyFont="1" applyBorder="1" applyAlignment="1">
      <alignment horizontal="center" vertical="center" wrapText="1"/>
      <protection/>
    </xf>
    <xf numFmtId="0" fontId="16" fillId="0" borderId="12" xfId="60" applyFont="1" applyFill="1" applyBorder="1" applyAlignment="1">
      <alignment horizontal="left" vertical="center" wrapText="1"/>
      <protection/>
    </xf>
    <xf numFmtId="3" fontId="16" fillId="0" borderId="12" xfId="60" applyNumberFormat="1" applyFont="1" applyFill="1" applyBorder="1" applyAlignment="1">
      <alignment horizontal="right" vertical="center" wrapText="1"/>
      <protection/>
    </xf>
    <xf numFmtId="3" fontId="16" fillId="0" borderId="12" xfId="60" applyNumberFormat="1" applyFont="1" applyFill="1" applyBorder="1" applyAlignment="1">
      <alignment horizontal="right" vertical="center"/>
      <protection/>
    </xf>
    <xf numFmtId="10" fontId="16" fillId="0" borderId="28" xfId="60" applyNumberFormat="1" applyFont="1" applyFill="1" applyBorder="1" applyAlignment="1">
      <alignment horizontal="center" vertical="center" wrapText="1"/>
      <protection/>
    </xf>
    <xf numFmtId="0" fontId="37" fillId="0" borderId="0" xfId="66" applyFont="1" applyAlignment="1">
      <alignment horizontal="center" vertical="center" wrapText="1"/>
      <protection/>
    </xf>
    <xf numFmtId="0" fontId="37" fillId="0" borderId="0" xfId="66" applyFont="1" applyBorder="1" applyAlignment="1">
      <alignment horizontal="center" vertical="center" wrapText="1"/>
      <protection/>
    </xf>
    <xf numFmtId="0" fontId="39" fillId="0" borderId="27" xfId="66" applyFont="1" applyBorder="1" applyAlignment="1">
      <alignment horizontal="center" vertical="top" wrapText="1"/>
      <protection/>
    </xf>
    <xf numFmtId="0" fontId="39" fillId="0" borderId="29" xfId="66" applyFont="1" applyBorder="1" applyAlignment="1">
      <alignment horizontal="center" vertical="top" wrapText="1"/>
      <protection/>
    </xf>
    <xf numFmtId="0" fontId="39" fillId="0" borderId="51" xfId="66" applyFont="1" applyBorder="1" applyAlignment="1">
      <alignment horizontal="center" vertical="top" wrapText="1"/>
      <protection/>
    </xf>
    <xf numFmtId="0" fontId="39" fillId="0" borderId="18" xfId="66" applyFont="1" applyBorder="1" applyAlignment="1">
      <alignment horizontal="center" vertical="top" wrapText="1"/>
      <protection/>
    </xf>
    <xf numFmtId="0" fontId="17" fillId="0" borderId="0" xfId="60" applyFont="1" applyBorder="1" applyAlignment="1">
      <alignment horizontal="center"/>
      <protection/>
    </xf>
    <xf numFmtId="0" fontId="6" fillId="0" borderId="0" xfId="60" applyBorder="1" applyAlignment="1">
      <alignment horizontal="center"/>
      <protection/>
    </xf>
    <xf numFmtId="0" fontId="31" fillId="0" borderId="0" xfId="60" applyFont="1" applyBorder="1" applyAlignment="1">
      <alignment vertical="center" wrapText="1"/>
      <protection/>
    </xf>
    <xf numFmtId="0" fontId="31" fillId="0" borderId="0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1" fillId="18" borderId="76" xfId="60" applyFont="1" applyFill="1" applyBorder="1" applyAlignment="1">
      <alignment horizontal="center" vertical="center" wrapText="1"/>
      <protection/>
    </xf>
    <xf numFmtId="0" fontId="21" fillId="18" borderId="77" xfId="60" applyFont="1" applyFill="1" applyBorder="1" applyAlignment="1">
      <alignment horizontal="center" vertical="center" wrapText="1"/>
      <protection/>
    </xf>
    <xf numFmtId="0" fontId="26" fillId="18" borderId="78" xfId="60" applyFont="1" applyFill="1" applyBorder="1" applyAlignment="1">
      <alignment horizontal="center" vertical="center" wrapText="1"/>
      <protection/>
    </xf>
    <xf numFmtId="0" fontId="26" fillId="18" borderId="77" xfId="60" applyFont="1" applyFill="1" applyBorder="1" applyAlignment="1">
      <alignment horizontal="center" vertical="center" wrapText="1"/>
      <protection/>
    </xf>
    <xf numFmtId="0" fontId="26" fillId="18" borderId="79" xfId="60" applyFont="1" applyFill="1" applyBorder="1" applyAlignment="1">
      <alignment horizontal="center" vertical="center" wrapText="1"/>
      <protection/>
    </xf>
    <xf numFmtId="0" fontId="21" fillId="18" borderId="80" xfId="60" applyFont="1" applyFill="1" applyBorder="1" applyAlignment="1">
      <alignment horizontal="center" vertical="center" wrapText="1"/>
      <protection/>
    </xf>
    <xf numFmtId="0" fontId="26" fillId="18" borderId="80" xfId="60" applyFont="1" applyFill="1" applyBorder="1" applyAlignment="1">
      <alignment horizontal="center" vertical="center" wrapText="1"/>
      <protection/>
    </xf>
    <xf numFmtId="0" fontId="26" fillId="0" borderId="80" xfId="60" applyFont="1" applyBorder="1" applyAlignment="1">
      <alignment horizontal="center" vertical="center" wrapText="1"/>
      <protection/>
    </xf>
    <xf numFmtId="0" fontId="26" fillId="0" borderId="81" xfId="60" applyFont="1" applyBorder="1" applyAlignment="1">
      <alignment horizontal="center" vertical="center" wrapText="1"/>
      <protection/>
    </xf>
    <xf numFmtId="0" fontId="21" fillId="18" borderId="82" xfId="60" applyFont="1" applyFill="1" applyBorder="1" applyAlignment="1">
      <alignment horizontal="center" vertical="center" wrapText="1"/>
      <protection/>
    </xf>
    <xf numFmtId="0" fontId="21" fillId="18" borderId="3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left" vertical="center" wrapText="1"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0" fontId="11" fillId="0" borderId="58" xfId="0" applyFont="1" applyFill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3" fontId="13" fillId="0" borderId="58" xfId="0" applyNumberFormat="1" applyFont="1" applyFill="1" applyBorder="1" applyAlignment="1">
      <alignment horizontal="right" vertical="center"/>
    </xf>
    <xf numFmtId="0" fontId="14" fillId="0" borderId="75" xfId="0" applyFont="1" applyBorder="1" applyAlignment="1">
      <alignment horizontal="right" vertical="center"/>
    </xf>
    <xf numFmtId="0" fontId="14" fillId="0" borderId="84" xfId="0" applyFont="1" applyBorder="1" applyAlignment="1">
      <alignment horizontal="right" vertical="center"/>
    </xf>
    <xf numFmtId="0" fontId="14" fillId="0" borderId="59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83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16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6" fillId="16" borderId="24" xfId="0" applyFont="1" applyFill="1" applyBorder="1" applyAlignment="1">
      <alignment horizontal="left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18" fillId="16" borderId="12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3" fillId="5" borderId="16" xfId="60" applyFont="1" applyFill="1" applyBorder="1" applyAlignment="1">
      <alignment horizontal="center" vertical="center" wrapText="1"/>
      <protection/>
    </xf>
    <xf numFmtId="0" fontId="6" fillId="0" borderId="16" xfId="60" applyBorder="1" applyAlignment="1">
      <alignment horizontal="center" vertical="center" wrapText="1"/>
      <protection/>
    </xf>
    <xf numFmtId="0" fontId="6" fillId="0" borderId="17" xfId="60" applyBorder="1" applyAlignment="1">
      <alignment horizontal="center" vertical="center" wrapText="1"/>
      <protection/>
    </xf>
    <xf numFmtId="0" fontId="27" fillId="0" borderId="0" xfId="60" applyFont="1" applyAlignment="1">
      <alignment horizontal="center"/>
      <protection/>
    </xf>
    <xf numFmtId="0" fontId="23" fillId="5" borderId="17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left" vertical="center" wrapText="1"/>
      <protection/>
    </xf>
    <xf numFmtId="0" fontId="24" fillId="0" borderId="0" xfId="60" applyFont="1" applyFill="1" applyAlignment="1">
      <alignment horizontal="left" vertical="center" wrapText="1"/>
      <protection/>
    </xf>
    <xf numFmtId="0" fontId="23" fillId="5" borderId="16" xfId="60" applyFont="1" applyFill="1" applyBorder="1" applyAlignment="1">
      <alignment horizontal="center" vertical="center" wrapText="1"/>
      <protection/>
    </xf>
    <xf numFmtId="0" fontId="23" fillId="5" borderId="17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left"/>
      <protection/>
    </xf>
    <xf numFmtId="0" fontId="24" fillId="0" borderId="0" xfId="60" applyFont="1" applyFill="1" applyAlignment="1">
      <alignment horizontal="left"/>
      <protection/>
    </xf>
    <xf numFmtId="0" fontId="17" fillId="0" borderId="0" xfId="60" applyFont="1" applyAlignment="1">
      <alignment horizontal="center"/>
      <protection/>
    </xf>
    <xf numFmtId="0" fontId="22" fillId="5" borderId="16" xfId="60" applyFont="1" applyFill="1" applyBorder="1" applyAlignment="1">
      <alignment horizontal="center" vertical="center" wrapText="1"/>
      <protection/>
    </xf>
    <xf numFmtId="0" fontId="22" fillId="5" borderId="17" xfId="60" applyFont="1" applyFill="1" applyBorder="1" applyAlignment="1">
      <alignment horizontal="center" vertical="center" wrapText="1"/>
      <protection/>
    </xf>
    <xf numFmtId="0" fontId="16" fillId="18" borderId="50" xfId="59" applyFont="1" applyFill="1" applyBorder="1" applyAlignment="1">
      <alignment horizontal="center" vertical="top" wrapText="1"/>
      <protection/>
    </xf>
    <xf numFmtId="0" fontId="16" fillId="18" borderId="12" xfId="59" applyFont="1" applyFill="1" applyBorder="1" applyAlignment="1">
      <alignment horizontal="center" vertical="top" wrapText="1"/>
      <protection/>
    </xf>
    <xf numFmtId="0" fontId="16" fillId="18" borderId="50" xfId="59" applyFont="1" applyFill="1" applyBorder="1" applyAlignment="1">
      <alignment horizontal="center" vertical="center" wrapText="1"/>
      <protection/>
    </xf>
    <xf numFmtId="0" fontId="6" fillId="0" borderId="12" xfId="59" applyBorder="1" applyAlignment="1">
      <alignment horizontal="center" vertical="center" wrapText="1"/>
      <protection/>
    </xf>
    <xf numFmtId="0" fontId="7" fillId="18" borderId="85" xfId="59" applyFont="1" applyFill="1" applyBorder="1" applyAlignment="1">
      <alignment horizontal="center" wrapText="1"/>
      <protection/>
    </xf>
    <xf numFmtId="0" fontId="7" fillId="18" borderId="22" xfId="59" applyFont="1" applyFill="1" applyBorder="1" applyAlignment="1">
      <alignment horizontal="center" wrapText="1"/>
      <protection/>
    </xf>
    <xf numFmtId="0" fontId="16" fillId="18" borderId="12" xfId="59" applyFont="1" applyFill="1" applyBorder="1" applyAlignment="1">
      <alignment horizontal="center" vertical="center" wrapText="1"/>
      <protection/>
    </xf>
    <xf numFmtId="0" fontId="16" fillId="18" borderId="52" xfId="59" applyFont="1" applyFill="1" applyBorder="1" applyAlignment="1">
      <alignment horizontal="center" vertical="center" wrapText="1"/>
      <protection/>
    </xf>
    <xf numFmtId="0" fontId="6" fillId="0" borderId="28" xfId="59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Alignment="1">
      <alignment horizontal="center" vertical="center" wrapText="1"/>
      <protection/>
    </xf>
    <xf numFmtId="0" fontId="16" fillId="18" borderId="71" xfId="59" applyFont="1" applyFill="1" applyBorder="1" applyAlignment="1">
      <alignment horizontal="center" vertical="center" wrapText="1"/>
      <protection/>
    </xf>
    <xf numFmtId="0" fontId="6" fillId="0" borderId="10" xfId="59" applyBorder="1" applyAlignment="1">
      <alignment horizontal="center" vertical="center" wrapText="1"/>
      <protection/>
    </xf>
    <xf numFmtId="0" fontId="17" fillId="0" borderId="86" xfId="59" applyFont="1" applyBorder="1" applyAlignment="1">
      <alignment horizontal="right"/>
      <protection/>
    </xf>
    <xf numFmtId="0" fontId="6" fillId="0" borderId="86" xfId="59" applyFont="1" applyBorder="1" applyAlignment="1">
      <alignment horizontal="right"/>
      <protection/>
    </xf>
    <xf numFmtId="0" fontId="16" fillId="18" borderId="49" xfId="59" applyFont="1" applyFill="1" applyBorder="1" applyAlignment="1">
      <alignment horizontal="center" vertical="center" wrapText="1"/>
      <protection/>
    </xf>
    <xf numFmtId="0" fontId="6" fillId="0" borderId="27" xfId="59" applyBorder="1" applyAlignment="1">
      <alignment horizontal="center" vertical="center" wrapText="1"/>
      <protection/>
    </xf>
    <xf numFmtId="185" fontId="27" fillId="0" borderId="0" xfId="62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 vertical="center" wrapText="1"/>
      <protection/>
    </xf>
    <xf numFmtId="185" fontId="15" fillId="0" borderId="49" xfId="62" applyNumberFormat="1" applyFont="1" applyBorder="1" applyAlignment="1">
      <alignment horizontal="center" vertical="center" wrapText="1"/>
      <protection/>
    </xf>
    <xf numFmtId="185" fontId="15" fillId="0" borderId="50" xfId="62" applyNumberFormat="1" applyFont="1" applyBorder="1" applyAlignment="1">
      <alignment horizontal="center" vertical="center" wrapText="1"/>
      <protection/>
    </xf>
    <xf numFmtId="185" fontId="15" fillId="0" borderId="71" xfId="62" applyNumberFormat="1" applyFont="1" applyBorder="1" applyAlignment="1">
      <alignment horizontal="center" vertical="center" wrapText="1"/>
      <protection/>
    </xf>
    <xf numFmtId="185" fontId="15" fillId="0" borderId="49" xfId="63" applyNumberFormat="1" applyFont="1" applyBorder="1" applyAlignment="1">
      <alignment horizontal="center" vertical="center" wrapText="1"/>
      <protection/>
    </xf>
    <xf numFmtId="185" fontId="15" fillId="0" borderId="50" xfId="63" applyNumberFormat="1" applyFont="1" applyBorder="1" applyAlignment="1">
      <alignment horizontal="center" vertical="center" wrapText="1"/>
      <protection/>
    </xf>
    <xf numFmtId="185" fontId="15" fillId="0" borderId="71" xfId="63" applyNumberFormat="1" applyFont="1" applyBorder="1" applyAlignment="1">
      <alignment horizontal="center" vertical="center" wrapText="1"/>
      <protection/>
    </xf>
    <xf numFmtId="185" fontId="15" fillId="0" borderId="52" xfId="63" applyNumberFormat="1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center" vertical="center" wrapText="1"/>
      <protection/>
    </xf>
    <xf numFmtId="0" fontId="48" fillId="0" borderId="27" xfId="56" applyFont="1" applyBorder="1" applyAlignment="1">
      <alignment horizontal="left"/>
      <protection/>
    </xf>
    <xf numFmtId="0" fontId="48" fillId="0" borderId="12" xfId="56" applyFont="1" applyBorder="1" applyAlignment="1">
      <alignment horizontal="left"/>
      <protection/>
    </xf>
    <xf numFmtId="0" fontId="48" fillId="0" borderId="29" xfId="56" applyFont="1" applyBorder="1" applyAlignment="1">
      <alignment horizontal="left"/>
      <protection/>
    </xf>
    <xf numFmtId="0" fontId="48" fillId="0" borderId="30" xfId="56" applyFont="1" applyBorder="1" applyAlignment="1">
      <alignment horizontal="left"/>
      <protection/>
    </xf>
    <xf numFmtId="0" fontId="48" fillId="11" borderId="49" xfId="56" applyFont="1" applyFill="1" applyBorder="1" applyAlignment="1">
      <alignment horizontal="center"/>
      <protection/>
    </xf>
    <xf numFmtId="0" fontId="48" fillId="11" borderId="50" xfId="56" applyFont="1" applyFill="1" applyBorder="1" applyAlignment="1">
      <alignment horizont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12" xfId="56" applyFont="1" applyBorder="1" applyAlignment="1">
      <alignment horizontal="left" vertical="center"/>
      <protection/>
    </xf>
    <xf numFmtId="0" fontId="53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0" fontId="27" fillId="0" borderId="0" xfId="67" applyFont="1" applyAlignment="1">
      <alignment horizontal="center" vertical="center" wrapText="1"/>
      <protection/>
    </xf>
    <xf numFmtId="0" fontId="27" fillId="0" borderId="0" xfId="67" applyFont="1" applyBorder="1" applyAlignment="1">
      <alignment horizontal="center" vertical="center" wrapText="1"/>
      <protection/>
    </xf>
    <xf numFmtId="0" fontId="17" fillId="0" borderId="24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2" xfId="67" applyFont="1" applyFill="1" applyBorder="1" applyAlignment="1">
      <alignment horizontal="center" vertical="center"/>
      <protection/>
    </xf>
    <xf numFmtId="3" fontId="7" fillId="0" borderId="82" xfId="66" applyNumberFormat="1" applyFont="1" applyBorder="1" applyAlignment="1">
      <alignment horizontal="right"/>
      <protection/>
    </xf>
    <xf numFmtId="3" fontId="7" fillId="0" borderId="38" xfId="66" applyNumberFormat="1" applyFont="1" applyBorder="1" applyAlignment="1">
      <alignment horizontal="right"/>
      <protection/>
    </xf>
    <xf numFmtId="185" fontId="49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/>
      <protection/>
    </xf>
    <xf numFmtId="0" fontId="19" fillId="0" borderId="0" xfId="65" applyFont="1" applyAlignment="1">
      <alignment horizontal="center" vertical="center" wrapText="1"/>
      <protection/>
    </xf>
    <xf numFmtId="0" fontId="19" fillId="0" borderId="0" xfId="65" applyAlignment="1">
      <alignment horizontal="center" vertical="center" wrapText="1"/>
      <protection/>
    </xf>
    <xf numFmtId="0" fontId="7" fillId="18" borderId="31" xfId="66" applyFont="1" applyFill="1" applyBorder="1" applyAlignment="1">
      <alignment horizontal="center" vertical="center"/>
      <protection/>
    </xf>
    <xf numFmtId="0" fontId="7" fillId="18" borderId="32" xfId="66" applyFont="1" applyFill="1" applyBorder="1" applyAlignment="1">
      <alignment horizontal="center" vertical="center"/>
      <protection/>
    </xf>
    <xf numFmtId="0" fontId="7" fillId="18" borderId="80" xfId="66" applyFont="1" applyFill="1" applyBorder="1" applyAlignment="1">
      <alignment horizontal="center" vertical="center"/>
      <protection/>
    </xf>
    <xf numFmtId="0" fontId="7" fillId="18" borderId="12" xfId="66" applyFont="1" applyFill="1" applyBorder="1" applyAlignment="1">
      <alignment horizontal="center" vertical="center"/>
      <protection/>
    </xf>
    <xf numFmtId="0" fontId="7" fillId="18" borderId="81" xfId="66" applyFont="1" applyFill="1" applyBorder="1" applyAlignment="1">
      <alignment horizontal="center" vertical="center"/>
      <protection/>
    </xf>
    <xf numFmtId="0" fontId="7" fillId="18" borderId="34" xfId="66" applyFont="1" applyFill="1" applyBorder="1" applyAlignment="1">
      <alignment horizontal="center" vertical="center"/>
      <protection/>
    </xf>
    <xf numFmtId="0" fontId="17" fillId="0" borderId="0" xfId="59" applyFont="1" applyAlignment="1">
      <alignment horizontal="center" vertical="center" wrapText="1"/>
      <protection/>
    </xf>
    <xf numFmtId="0" fontId="19" fillId="0" borderId="0" xfId="69" applyFont="1" applyBorder="1" applyAlignment="1" applyProtection="1">
      <alignment horizontal="center" vertical="center" wrapText="1"/>
      <protection/>
    </xf>
    <xf numFmtId="0" fontId="6" fillId="0" borderId="0" xfId="66" applyAlignment="1">
      <alignment horizontal="center" vertical="center" wrapText="1"/>
      <protection/>
    </xf>
    <xf numFmtId="0" fontId="7" fillId="0" borderId="27" xfId="66" applyFont="1" applyBorder="1" applyAlignment="1">
      <alignment wrapText="1"/>
      <protection/>
    </xf>
    <xf numFmtId="0" fontId="7" fillId="0" borderId="12" xfId="66" applyFont="1" applyBorder="1" applyAlignment="1">
      <alignment wrapText="1"/>
      <protection/>
    </xf>
    <xf numFmtId="0" fontId="6" fillId="0" borderId="27" xfId="66" applyBorder="1" applyAlignment="1">
      <alignment/>
      <protection/>
    </xf>
    <xf numFmtId="0" fontId="6" fillId="0" borderId="12" xfId="66" applyBorder="1" applyAlignment="1">
      <alignment/>
      <protection/>
    </xf>
    <xf numFmtId="0" fontId="7" fillId="0" borderId="27" xfId="66" applyFont="1" applyBorder="1" applyAlignment="1">
      <alignment/>
      <protection/>
    </xf>
    <xf numFmtId="0" fontId="7" fillId="0" borderId="12" xfId="66" applyFont="1" applyBorder="1" applyAlignment="1">
      <alignment/>
      <protection/>
    </xf>
    <xf numFmtId="0" fontId="7" fillId="0" borderId="49" xfId="66" applyFont="1" applyBorder="1" applyAlignment="1">
      <alignment horizontal="center" vertical="center" wrapText="1"/>
      <protection/>
    </xf>
    <xf numFmtId="0" fontId="7" fillId="0" borderId="50" xfId="66" applyFont="1" applyBorder="1" applyAlignment="1">
      <alignment horizontal="center" vertical="center" wrapText="1"/>
      <protection/>
    </xf>
    <xf numFmtId="0" fontId="6" fillId="0" borderId="27" xfId="66" applyBorder="1" applyAlignment="1">
      <alignment wrapText="1"/>
      <protection/>
    </xf>
    <xf numFmtId="0" fontId="6" fillId="0" borderId="12" xfId="66" applyBorder="1" applyAlignment="1">
      <alignment wrapText="1"/>
      <protection/>
    </xf>
    <xf numFmtId="0" fontId="21" fillId="0" borderId="27" xfId="58" applyFont="1" applyFill="1" applyBorder="1" applyAlignment="1" applyProtection="1">
      <alignment horizontal="left" vertical="center"/>
      <protection/>
    </xf>
    <xf numFmtId="0" fontId="21" fillId="0" borderId="12" xfId="58" applyFont="1" applyFill="1" applyBorder="1" applyAlignment="1" applyProtection="1">
      <alignment horizontal="left" vertical="center"/>
      <protection/>
    </xf>
    <xf numFmtId="0" fontId="27" fillId="0" borderId="0" xfId="58" applyFont="1" applyFill="1" applyAlignment="1" applyProtection="1">
      <alignment horizontal="left" vertical="center" wrapText="1"/>
      <protection/>
    </xf>
    <xf numFmtId="0" fontId="5" fillId="18" borderId="13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2013. mellékletek-1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3. sz. melléklet Adott támogatás 7-2005 (II.18.) rendelet" xfId="65"/>
    <cellStyle name="Normál_2013. mellékletek-1" xfId="66"/>
    <cellStyle name="Normál_2014_ ktv  terv beruházás 2013 01 24" xfId="67"/>
    <cellStyle name="Normal_KARSZJ3" xfId="68"/>
    <cellStyle name="Normál_SEGEDLETEK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191" customWidth="1"/>
    <col min="2" max="2" width="53.375" style="191" customWidth="1"/>
    <col min="3" max="4" width="14.625" style="191" customWidth="1"/>
    <col min="5" max="5" width="11.00390625" style="191" customWidth="1"/>
    <col min="6" max="16384" width="9.125" style="191" customWidth="1"/>
  </cols>
  <sheetData>
    <row r="1" spans="1:4" ht="12.75">
      <c r="A1" s="190"/>
      <c r="B1" s="606" t="s">
        <v>453</v>
      </c>
      <c r="C1" s="606"/>
      <c r="D1" s="494"/>
    </row>
    <row r="2" spans="1:4" ht="25.5" customHeight="1" thickBot="1">
      <c r="A2" s="190"/>
      <c r="B2" s="607" t="s">
        <v>380</v>
      </c>
      <c r="C2" s="607"/>
      <c r="D2" s="495"/>
    </row>
    <row r="3" spans="1:4" ht="27.75" customHeight="1">
      <c r="A3" s="192" t="s">
        <v>19</v>
      </c>
      <c r="B3" s="193" t="s">
        <v>245</v>
      </c>
      <c r="C3" s="496" t="s">
        <v>279</v>
      </c>
      <c r="D3" s="211" t="s">
        <v>431</v>
      </c>
    </row>
    <row r="4" spans="1:4" ht="12" customHeight="1">
      <c r="A4" s="194"/>
      <c r="B4" s="195" t="s">
        <v>39</v>
      </c>
      <c r="C4" s="497"/>
      <c r="D4" s="212"/>
    </row>
    <row r="5" spans="1:4" ht="12" customHeight="1">
      <c r="A5" s="196" t="s">
        <v>195</v>
      </c>
      <c r="B5" s="197" t="s">
        <v>21</v>
      </c>
      <c r="C5" s="498">
        <f>SUM(C6:C15)</f>
        <v>4433884</v>
      </c>
      <c r="D5" s="213">
        <f>SUM(D6:D15)-D9</f>
        <v>4449503</v>
      </c>
    </row>
    <row r="6" spans="1:4" ht="12" customHeight="1">
      <c r="A6" s="196"/>
      <c r="B6" s="198" t="s">
        <v>40</v>
      </c>
      <c r="C6" s="207">
        <v>1000601</v>
      </c>
      <c r="D6" s="505">
        <f>'5.1 Önkormányzat bevétele'!AF12</f>
        <v>1018617</v>
      </c>
    </row>
    <row r="7" spans="1:4" ht="12" customHeight="1">
      <c r="A7" s="610"/>
      <c r="B7" s="198" t="s">
        <v>42</v>
      </c>
      <c r="C7" s="499">
        <v>62592</v>
      </c>
      <c r="D7" s="214">
        <f>'5.1 Önkormányzat bevétele'!AF14</f>
        <v>62592</v>
      </c>
    </row>
    <row r="8" spans="1:4" ht="12" customHeight="1">
      <c r="A8" s="611"/>
      <c r="B8" s="198" t="s">
        <v>41</v>
      </c>
      <c r="C8" s="499">
        <v>2128963</v>
      </c>
      <c r="D8" s="214">
        <f>'5.1 Önkormányzat bevétele'!AF17</f>
        <v>2128963</v>
      </c>
    </row>
    <row r="9" spans="1:4" ht="12" customHeight="1">
      <c r="A9" s="611"/>
      <c r="B9" s="198" t="s">
        <v>446</v>
      </c>
      <c r="C9" s="499"/>
      <c r="D9" s="214">
        <f>'5.1 Önkormányzat bevétele'!AF15</f>
        <v>14542</v>
      </c>
    </row>
    <row r="10" spans="1:4" ht="12" customHeight="1">
      <c r="A10" s="611"/>
      <c r="B10" s="198" t="s">
        <v>43</v>
      </c>
      <c r="C10" s="499">
        <v>575560</v>
      </c>
      <c r="D10" s="214">
        <f>'5.1 Önkormányzat bevétele'!AF24</f>
        <v>575560</v>
      </c>
    </row>
    <row r="11" spans="1:4" ht="12" customHeight="1">
      <c r="A11" s="611"/>
      <c r="B11" s="198" t="s">
        <v>44</v>
      </c>
      <c r="C11" s="499">
        <v>180551</v>
      </c>
      <c r="D11" s="214">
        <f>'5.1 Önkormányzat bevétele'!AF34</f>
        <v>180551</v>
      </c>
    </row>
    <row r="12" spans="1:4" ht="12" customHeight="1">
      <c r="A12" s="611"/>
      <c r="B12" s="198" t="s">
        <v>45</v>
      </c>
      <c r="C12" s="499">
        <v>148020</v>
      </c>
      <c r="D12" s="214">
        <f>'5.1 Önkormányzat bevétele'!AF36</f>
        <v>148020</v>
      </c>
    </row>
    <row r="13" spans="1:4" ht="12" customHeight="1">
      <c r="A13" s="611"/>
      <c r="B13" s="198" t="s">
        <v>46</v>
      </c>
      <c r="C13" s="499">
        <v>1500</v>
      </c>
      <c r="D13" s="214">
        <f>'5.1 Önkormányzat bevétele'!AF39</f>
        <v>1500</v>
      </c>
    </row>
    <row r="14" spans="1:4" ht="12" customHeight="1">
      <c r="A14" s="611"/>
      <c r="B14" s="198" t="s">
        <v>47</v>
      </c>
      <c r="C14" s="499">
        <v>5310</v>
      </c>
      <c r="D14" s="214">
        <f>'5.1 Önkormányzat bevétele'!AF42</f>
        <v>5310</v>
      </c>
    </row>
    <row r="15" spans="1:4" ht="12" customHeight="1">
      <c r="A15" s="611"/>
      <c r="B15" s="209" t="s">
        <v>383</v>
      </c>
      <c r="C15" s="499">
        <v>330787</v>
      </c>
      <c r="D15" s="214">
        <f>'5.1 Önkormányzat bevétele'!AF44</f>
        <v>328390</v>
      </c>
    </row>
    <row r="16" spans="1:6" ht="12" customHeight="1">
      <c r="A16" s="194"/>
      <c r="B16" s="199"/>
      <c r="C16" s="499"/>
      <c r="D16" s="214"/>
      <c r="F16" s="203"/>
    </row>
    <row r="17" spans="1:4" ht="12" customHeight="1">
      <c r="A17" s="196" t="s">
        <v>196</v>
      </c>
      <c r="B17" s="197" t="s">
        <v>25</v>
      </c>
      <c r="C17" s="500">
        <f>C18+C20+C19</f>
        <v>51765</v>
      </c>
      <c r="D17" s="215">
        <f>D18+D20+D19</f>
        <v>51765</v>
      </c>
    </row>
    <row r="18" spans="1:4" ht="12" customHeight="1">
      <c r="A18" s="194"/>
      <c r="B18" s="198" t="s">
        <v>48</v>
      </c>
      <c r="C18" s="501">
        <v>1400</v>
      </c>
      <c r="D18" s="216">
        <v>1400</v>
      </c>
    </row>
    <row r="19" spans="1:4" ht="12" customHeight="1">
      <c r="A19" s="194"/>
      <c r="B19" s="198" t="s">
        <v>43</v>
      </c>
      <c r="C19" s="501">
        <v>5000</v>
      </c>
      <c r="D19" s="216">
        <v>5000</v>
      </c>
    </row>
    <row r="20" spans="1:4" ht="12" customHeight="1">
      <c r="A20" s="194"/>
      <c r="B20" s="209" t="s">
        <v>383</v>
      </c>
      <c r="C20" s="501">
        <v>45365</v>
      </c>
      <c r="D20" s="216">
        <f>'3.Intézményi bevételek'!J23</f>
        <v>45365</v>
      </c>
    </row>
    <row r="21" spans="1:4" ht="12" customHeight="1">
      <c r="A21" s="196" t="s">
        <v>197</v>
      </c>
      <c r="B21" s="197" t="s">
        <v>29</v>
      </c>
      <c r="C21" s="502">
        <f>C22+C23+C24</f>
        <v>149637</v>
      </c>
      <c r="D21" s="217">
        <f>D22+D23+D24</f>
        <v>163675</v>
      </c>
    </row>
    <row r="22" spans="1:5" ht="12" customHeight="1">
      <c r="A22" s="608" t="s">
        <v>30</v>
      </c>
      <c r="B22" s="198" t="s">
        <v>48</v>
      </c>
      <c r="C22" s="501">
        <v>141047</v>
      </c>
      <c r="D22" s="216">
        <f>'3.Intézményi bevételek'!C11</f>
        <v>141047</v>
      </c>
      <c r="E22" s="200"/>
    </row>
    <row r="23" spans="1:4" ht="12" customHeight="1">
      <c r="A23" s="608"/>
      <c r="B23" s="198" t="s">
        <v>42</v>
      </c>
      <c r="C23" s="501">
        <v>7900</v>
      </c>
      <c r="D23" s="216">
        <f>'3.Intézményi bevételek'!J11</f>
        <v>10648</v>
      </c>
    </row>
    <row r="24" spans="1:4" ht="12" customHeight="1">
      <c r="A24" s="608"/>
      <c r="B24" s="209" t="s">
        <v>383</v>
      </c>
      <c r="C24" s="501">
        <v>690</v>
      </c>
      <c r="D24" s="216">
        <f>'3.Intézményi bevételek'!J22</f>
        <v>11980</v>
      </c>
    </row>
    <row r="25" spans="1:5" ht="12" customHeight="1">
      <c r="A25" s="201"/>
      <c r="B25" s="202" t="s">
        <v>49</v>
      </c>
      <c r="C25" s="503">
        <f>C21+C17+C5</f>
        <v>4635286</v>
      </c>
      <c r="D25" s="218">
        <f>D21+D17+D5</f>
        <v>4664943</v>
      </c>
      <c r="E25" s="203"/>
    </row>
    <row r="26" spans="1:4" ht="12" customHeight="1">
      <c r="A26" s="204"/>
      <c r="B26" s="439" t="s">
        <v>40</v>
      </c>
      <c r="C26" s="499">
        <f>C6</f>
        <v>1000601</v>
      </c>
      <c r="D26" s="214">
        <f>D6</f>
        <v>1018617</v>
      </c>
    </row>
    <row r="27" spans="1:6" ht="12" customHeight="1">
      <c r="A27" s="608"/>
      <c r="B27" s="439" t="s">
        <v>42</v>
      </c>
      <c r="C27" s="499">
        <f>C7+C23</f>
        <v>70492</v>
      </c>
      <c r="D27" s="214">
        <f>D7+D23</f>
        <v>73240</v>
      </c>
      <c r="F27" s="203"/>
    </row>
    <row r="28" spans="1:6" ht="12" customHeight="1">
      <c r="A28" s="608"/>
      <c r="B28" s="439" t="s">
        <v>41</v>
      </c>
      <c r="C28" s="499">
        <f>C8</f>
        <v>2128963</v>
      </c>
      <c r="D28" s="214">
        <f>D8</f>
        <v>2128963</v>
      </c>
      <c r="F28" s="203"/>
    </row>
    <row r="29" spans="1:6" ht="12" customHeight="1">
      <c r="A29" s="608"/>
      <c r="B29" s="198" t="s">
        <v>446</v>
      </c>
      <c r="C29" s="499"/>
      <c r="D29" s="214">
        <f>D9</f>
        <v>14542</v>
      </c>
      <c r="F29" s="203"/>
    </row>
    <row r="30" spans="1:6" ht="12" customHeight="1">
      <c r="A30" s="608"/>
      <c r="B30" s="439" t="s">
        <v>43</v>
      </c>
      <c r="C30" s="499">
        <f>C10+C19</f>
        <v>580560</v>
      </c>
      <c r="D30" s="214">
        <f>D10+D19</f>
        <v>580560</v>
      </c>
      <c r="F30" s="203"/>
    </row>
    <row r="31" spans="1:6" ht="12" customHeight="1">
      <c r="A31" s="608"/>
      <c r="B31" s="439" t="s">
        <v>44</v>
      </c>
      <c r="C31" s="499">
        <f>C11+C18+C22</f>
        <v>322998</v>
      </c>
      <c r="D31" s="214">
        <f>D11+D18+D22</f>
        <v>322998</v>
      </c>
      <c r="F31" s="203"/>
    </row>
    <row r="32" spans="1:6" ht="12" customHeight="1">
      <c r="A32" s="608"/>
      <c r="B32" s="439" t="s">
        <v>45</v>
      </c>
      <c r="C32" s="499">
        <f aca="true" t="shared" si="0" ref="C32:D34">C12</f>
        <v>148020</v>
      </c>
      <c r="D32" s="214">
        <f t="shared" si="0"/>
        <v>148020</v>
      </c>
      <c r="F32" s="203"/>
    </row>
    <row r="33" spans="1:6" ht="12" customHeight="1">
      <c r="A33" s="608"/>
      <c r="B33" s="439" t="s">
        <v>46</v>
      </c>
      <c r="C33" s="499">
        <f t="shared" si="0"/>
        <v>1500</v>
      </c>
      <c r="D33" s="214">
        <f t="shared" si="0"/>
        <v>1500</v>
      </c>
      <c r="F33" s="203"/>
    </row>
    <row r="34" spans="1:6" ht="12" customHeight="1">
      <c r="A34" s="608"/>
      <c r="B34" s="439" t="s">
        <v>47</v>
      </c>
      <c r="C34" s="499">
        <f t="shared" si="0"/>
        <v>5310</v>
      </c>
      <c r="D34" s="214">
        <f t="shared" si="0"/>
        <v>5310</v>
      </c>
      <c r="F34" s="203"/>
    </row>
    <row r="35" spans="1:6" ht="12" customHeight="1" thickBot="1">
      <c r="A35" s="609"/>
      <c r="B35" s="440" t="s">
        <v>383</v>
      </c>
      <c r="C35" s="504">
        <f>C15+C24+C20</f>
        <v>376842</v>
      </c>
      <c r="D35" s="220">
        <f>D15+D20+D24</f>
        <v>385735</v>
      </c>
      <c r="E35" s="297"/>
      <c r="F35" s="203"/>
    </row>
    <row r="36" spans="1:4" ht="12.75">
      <c r="A36" s="206"/>
      <c r="B36" s="206"/>
      <c r="C36" s="207"/>
      <c r="D36" s="207"/>
    </row>
    <row r="37" spans="3:4" ht="12.75">
      <c r="C37" s="208"/>
      <c r="D37" s="208"/>
    </row>
    <row r="38" spans="3:4" ht="12.75">
      <c r="C38" s="208"/>
      <c r="D38" s="208"/>
    </row>
    <row r="39" spans="3:4" ht="12.75">
      <c r="C39" s="208"/>
      <c r="D39" s="208"/>
    </row>
  </sheetData>
  <sheetProtection/>
  <mergeCells count="5">
    <mergeCell ref="B1:C1"/>
    <mergeCell ref="B2:C2"/>
    <mergeCell ref="A27:A35"/>
    <mergeCell ref="A22:A24"/>
    <mergeCell ref="A7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">
      <selection activeCell="A1" sqref="A1:E1"/>
    </sheetView>
  </sheetViews>
  <sheetFormatPr defaultColWidth="8.00390625" defaultRowHeight="12.75"/>
  <cols>
    <col min="1" max="1" width="22.875" style="252" customWidth="1"/>
    <col min="2" max="3" width="14.625" style="226" customWidth="1"/>
    <col min="4" max="4" width="18.375" style="226" customWidth="1"/>
    <col min="5" max="6" width="14.75390625" style="226" customWidth="1"/>
    <col min="7" max="7" width="10.25390625" style="226" customWidth="1"/>
    <col min="8" max="8" width="24.375" style="226" customWidth="1"/>
    <col min="9" max="11" width="11.00390625" style="226" customWidth="1"/>
    <col min="12" max="16384" width="8.00390625" style="226" customWidth="1"/>
  </cols>
  <sheetData>
    <row r="1" spans="1:11" ht="15.75">
      <c r="A1" s="730" t="s">
        <v>462</v>
      </c>
      <c r="B1" s="731"/>
      <c r="C1" s="731"/>
      <c r="D1" s="731"/>
      <c r="E1" s="731"/>
      <c r="F1" s="221"/>
      <c r="G1" s="224"/>
      <c r="H1" s="225"/>
      <c r="K1" s="227"/>
    </row>
    <row r="2" spans="1:11" ht="33" customHeight="1">
      <c r="A2" s="730" t="s">
        <v>140</v>
      </c>
      <c r="B2" s="731"/>
      <c r="C2" s="731"/>
      <c r="D2" s="731"/>
      <c r="E2" s="731"/>
      <c r="F2" s="221"/>
      <c r="G2" s="224"/>
      <c r="H2" s="225"/>
      <c r="K2" s="227"/>
    </row>
    <row r="3" spans="1:11" ht="33" customHeight="1" thickBot="1">
      <c r="A3" s="223"/>
      <c r="B3" s="221"/>
      <c r="C3" s="221"/>
      <c r="D3" s="221"/>
      <c r="E3" s="221" t="s">
        <v>244</v>
      </c>
      <c r="F3" s="221"/>
      <c r="G3" s="224"/>
      <c r="H3" s="225"/>
      <c r="K3" s="227"/>
    </row>
    <row r="4" spans="1:11" ht="28.5" customHeight="1">
      <c r="A4" s="732" t="s">
        <v>39</v>
      </c>
      <c r="B4" s="733"/>
      <c r="C4" s="509"/>
      <c r="D4" s="733" t="s">
        <v>20</v>
      </c>
      <c r="E4" s="734"/>
      <c r="F4" s="510"/>
      <c r="G4" s="224"/>
      <c r="H4" s="225"/>
      <c r="K4" s="227"/>
    </row>
    <row r="5" spans="1:7" ht="39.75" customHeight="1">
      <c r="A5" s="228" t="s">
        <v>198</v>
      </c>
      <c r="B5" s="229" t="s">
        <v>347</v>
      </c>
      <c r="C5" s="229" t="s">
        <v>434</v>
      </c>
      <c r="D5" s="230" t="s">
        <v>198</v>
      </c>
      <c r="E5" s="520" t="s">
        <v>144</v>
      </c>
      <c r="F5" s="231" t="s">
        <v>434</v>
      </c>
      <c r="G5" s="232"/>
    </row>
    <row r="6" spans="1:7" s="232" customFormat="1" ht="24.75" customHeight="1">
      <c r="A6" s="431" t="s">
        <v>156</v>
      </c>
      <c r="B6" s="493">
        <f>'1. ÖSSZES bevétel (2)'!C6</f>
        <v>1000601</v>
      </c>
      <c r="C6" s="493">
        <f>'1. ÖSSZES bevétel (2)'!D6</f>
        <v>1018617</v>
      </c>
      <c r="D6" s="198" t="s">
        <v>361</v>
      </c>
      <c r="E6" s="499">
        <f>'2. ÖSSZES kiadások'!C27</f>
        <v>431573</v>
      </c>
      <c r="F6" s="214">
        <f>'2. ÖSSZES kiadások'!D27</f>
        <v>437306</v>
      </c>
      <c r="G6" s="225"/>
    </row>
    <row r="7" spans="1:7" ht="24.75" customHeight="1">
      <c r="A7" s="431" t="s">
        <v>337</v>
      </c>
      <c r="B7" s="432">
        <f>'1. ÖSSZES bevétel (2)'!C27</f>
        <v>70492</v>
      </c>
      <c r="C7" s="432">
        <f>'1. ÖSSZES bevétel (2)'!D27</f>
        <v>73240</v>
      </c>
      <c r="D7" s="198" t="s">
        <v>61</v>
      </c>
      <c r="E7" s="521">
        <f>'2. ÖSSZES kiadások'!C28</f>
        <v>119704</v>
      </c>
      <c r="F7" s="235">
        <f>'2. ÖSSZES kiadások'!D28</f>
        <v>121169</v>
      </c>
      <c r="G7" s="225"/>
    </row>
    <row r="8" spans="1:7" ht="24.75" customHeight="1">
      <c r="A8" s="431" t="s">
        <v>157</v>
      </c>
      <c r="B8" s="432">
        <f>'1. ÖSSZES bevétel (2)'!C30</f>
        <v>580560</v>
      </c>
      <c r="C8" s="432">
        <f>'1. ÖSSZES bevétel (2)'!D30</f>
        <v>580560</v>
      </c>
      <c r="D8" s="198" t="s">
        <v>363</v>
      </c>
      <c r="E8" s="521">
        <f>'2. ÖSSZES kiadások'!C29</f>
        <v>775724</v>
      </c>
      <c r="F8" s="235">
        <f>'2. ÖSSZES kiadások'!D29</f>
        <v>856756</v>
      </c>
      <c r="G8" s="225"/>
    </row>
    <row r="9" spans="1:7" ht="24.75" customHeight="1">
      <c r="A9" s="431" t="s">
        <v>344</v>
      </c>
      <c r="B9" s="432">
        <f>'1. ÖSSZES bevétel (2)'!C31</f>
        <v>322998</v>
      </c>
      <c r="C9" s="432">
        <f>'1. ÖSSZES bevétel (2)'!D31</f>
        <v>322998</v>
      </c>
      <c r="D9" s="198" t="s">
        <v>163</v>
      </c>
      <c r="E9" s="521">
        <f>'2. ÖSSZES kiadások'!C30</f>
        <v>118660</v>
      </c>
      <c r="F9" s="521">
        <f>'2. ÖSSZES kiadások'!D30</f>
        <v>118660</v>
      </c>
      <c r="G9" s="225"/>
    </row>
    <row r="10" spans="1:7" ht="24.75" customHeight="1">
      <c r="A10" s="431" t="s">
        <v>158</v>
      </c>
      <c r="B10" s="432">
        <f>'1. ÖSSZES bevétel (2)'!C33</f>
        <v>1500</v>
      </c>
      <c r="C10" s="432">
        <f>'1. ÖSSZES bevétel (2)'!D33</f>
        <v>1500</v>
      </c>
      <c r="D10" s="198" t="s">
        <v>164</v>
      </c>
      <c r="E10" s="521">
        <f>'2. ÖSSZES kiadások'!C31</f>
        <v>761373</v>
      </c>
      <c r="F10" s="235">
        <f>'2. ÖSSZES kiadások'!D31</f>
        <v>680980</v>
      </c>
      <c r="G10" s="236"/>
    </row>
    <row r="11" spans="1:7" ht="31.5" customHeight="1">
      <c r="A11" s="433" t="s">
        <v>155</v>
      </c>
      <c r="B11" s="233">
        <f>'1. ÖSSZES bevétel (2)'!C35-'9.2.sz.mell felhalm mérleg'!B8</f>
        <v>167051</v>
      </c>
      <c r="C11" s="233">
        <f>'1. ÖSSZES bevétel (2)'!D35-'9.2.sz.mell felhalm mérleg'!C8</f>
        <v>175944</v>
      </c>
      <c r="D11" s="234"/>
      <c r="E11" s="521"/>
      <c r="F11" s="235"/>
      <c r="G11" s="225"/>
    </row>
    <row r="12" spans="1:7" ht="29.25" customHeight="1">
      <c r="A12" s="433"/>
      <c r="B12" s="233"/>
      <c r="C12" s="233"/>
      <c r="D12" s="234"/>
      <c r="E12" s="521"/>
      <c r="F12" s="235"/>
      <c r="G12" s="225"/>
    </row>
    <row r="13" spans="1:7" ht="50.25" customHeight="1">
      <c r="A13" s="237"/>
      <c r="B13" s="239"/>
      <c r="C13" s="239"/>
      <c r="D13" s="234"/>
      <c r="E13" s="521"/>
      <c r="F13" s="235"/>
      <c r="G13" s="225"/>
    </row>
    <row r="14" spans="1:7" ht="24.75" customHeight="1">
      <c r="A14" s="238"/>
      <c r="B14" s="240"/>
      <c r="C14" s="240"/>
      <c r="D14" s="234"/>
      <c r="E14" s="521"/>
      <c r="F14" s="235"/>
      <c r="G14" s="225"/>
    </row>
    <row r="15" spans="1:7" ht="24.75" customHeight="1">
      <c r="A15" s="237"/>
      <c r="B15" s="240"/>
      <c r="C15" s="240"/>
      <c r="D15" s="234"/>
      <c r="E15" s="521"/>
      <c r="F15" s="235"/>
      <c r="G15" s="225"/>
    </row>
    <row r="16" spans="1:7" ht="24.75" customHeight="1">
      <c r="A16" s="237"/>
      <c r="B16" s="240"/>
      <c r="C16" s="240"/>
      <c r="D16" s="241"/>
      <c r="E16" s="521"/>
      <c r="F16" s="235"/>
      <c r="G16" s="225"/>
    </row>
    <row r="17" spans="1:7" ht="24.75" customHeight="1">
      <c r="A17" s="237"/>
      <c r="B17" s="240"/>
      <c r="C17" s="240"/>
      <c r="D17" s="241"/>
      <c r="E17" s="522"/>
      <c r="F17" s="242"/>
      <c r="G17" s="225"/>
    </row>
    <row r="18" spans="1:7" ht="18" customHeight="1">
      <c r="A18" s="237"/>
      <c r="B18" s="240"/>
      <c r="C18" s="240"/>
      <c r="D18" s="241"/>
      <c r="E18" s="522"/>
      <c r="F18" s="242"/>
      <c r="G18" s="225"/>
    </row>
    <row r="19" spans="1:7" ht="18" customHeight="1">
      <c r="A19" s="237"/>
      <c r="B19" s="240"/>
      <c r="C19" s="240"/>
      <c r="D19" s="241"/>
      <c r="E19" s="522"/>
      <c r="F19" s="242"/>
      <c r="G19" s="225"/>
    </row>
    <row r="20" spans="1:7" ht="18" customHeight="1">
      <c r="A20" s="243" t="s">
        <v>62</v>
      </c>
      <c r="B20" s="244">
        <f>SUM(B6:B19)</f>
        <v>2143202</v>
      </c>
      <c r="C20" s="244">
        <f>SUM(C6:C19)</f>
        <v>2172859</v>
      </c>
      <c r="D20" s="245" t="s">
        <v>62</v>
      </c>
      <c r="E20" s="519">
        <f>SUM(E6:E19)</f>
        <v>2207034</v>
      </c>
      <c r="F20" s="246">
        <f>SUM(F6:F19)</f>
        <v>2214871</v>
      </c>
      <c r="G20" s="225"/>
    </row>
    <row r="21" spans="1:7" ht="18" customHeight="1" thickBot="1">
      <c r="A21" s="247" t="s">
        <v>63</v>
      </c>
      <c r="B21" s="248">
        <f>B20-E20</f>
        <v>-63832</v>
      </c>
      <c r="C21" s="248">
        <f>C20-F20</f>
        <v>-42012</v>
      </c>
      <c r="D21" s="249" t="s">
        <v>64</v>
      </c>
      <c r="E21" s="523" t="str">
        <f>IF(((B20-E20)&gt;0),B20-E20,"----")</f>
        <v>----</v>
      </c>
      <c r="F21" s="250"/>
      <c r="G21" s="225"/>
    </row>
    <row r="22" spans="1:8" ht="18" customHeight="1">
      <c r="A22" s="251"/>
      <c r="B22" s="225"/>
      <c r="C22" s="225"/>
      <c r="D22" s="225"/>
      <c r="E22" s="225"/>
      <c r="F22" s="225"/>
      <c r="G22" s="225"/>
      <c r="H22" s="225"/>
    </row>
    <row r="23" spans="1:8" ht="12.75">
      <c r="A23" s="251"/>
      <c r="B23" s="225"/>
      <c r="C23" s="225"/>
      <c r="D23" s="225"/>
      <c r="E23" s="225"/>
      <c r="F23" s="225"/>
      <c r="G23" s="225"/>
      <c r="H23" s="225"/>
    </row>
    <row r="24" spans="1:8" ht="12.75">
      <c r="A24" s="251"/>
      <c r="B24" s="225"/>
      <c r="C24" s="225"/>
      <c r="D24" s="225"/>
      <c r="E24" s="225"/>
      <c r="F24" s="225"/>
      <c r="G24" s="225"/>
      <c r="H24" s="225"/>
    </row>
    <row r="25" spans="1:8" ht="12.75">
      <c r="A25" s="251"/>
      <c r="B25" s="225"/>
      <c r="C25" s="225"/>
      <c r="D25" s="225"/>
      <c r="E25" s="225"/>
      <c r="F25" s="225"/>
      <c r="G25" s="225"/>
      <c r="H25" s="225"/>
    </row>
    <row r="26" spans="1:8" ht="12.75">
      <c r="A26" s="422"/>
      <c r="B26" s="423"/>
      <c r="C26" s="423"/>
      <c r="D26" s="423"/>
      <c r="E26" s="423"/>
      <c r="F26" s="423"/>
      <c r="G26" s="225"/>
      <c r="H26" s="225"/>
    </row>
    <row r="27" spans="1:8" ht="12.75">
      <c r="A27" s="422"/>
      <c r="B27" s="423"/>
      <c r="C27" s="423"/>
      <c r="D27" s="423"/>
      <c r="E27" s="225"/>
      <c r="F27" s="225"/>
      <c r="G27" s="225"/>
      <c r="H27" s="225"/>
    </row>
    <row r="28" spans="1:8" ht="12.75">
      <c r="A28" s="422"/>
      <c r="B28" s="423"/>
      <c r="C28" s="423"/>
      <c r="D28" s="423"/>
      <c r="E28" s="225"/>
      <c r="F28" s="225"/>
      <c r="G28" s="225"/>
      <c r="H28" s="225"/>
    </row>
    <row r="29" spans="1:8" ht="12.75">
      <c r="A29" s="422"/>
      <c r="B29" s="423"/>
      <c r="C29" s="423"/>
      <c r="D29" s="423"/>
      <c r="E29" s="225"/>
      <c r="F29" s="225"/>
      <c r="G29" s="225"/>
      <c r="H29" s="225"/>
    </row>
    <row r="30" spans="1:8" ht="12.75">
      <c r="A30" s="422"/>
      <c r="B30" s="423"/>
      <c r="C30" s="423"/>
      <c r="D30" s="423"/>
      <c r="E30" s="423"/>
      <c r="F30" s="423"/>
      <c r="G30" s="225"/>
      <c r="H30" s="225"/>
    </row>
    <row r="31" spans="1:8" ht="12.75">
      <c r="A31" s="422"/>
      <c r="B31" s="423"/>
      <c r="C31" s="423"/>
      <c r="D31" s="423"/>
      <c r="E31" s="225"/>
      <c r="F31" s="225"/>
      <c r="G31" s="225"/>
      <c r="H31" s="225"/>
    </row>
    <row r="32" spans="1:8" ht="12.75">
      <c r="A32" s="422"/>
      <c r="B32" s="423"/>
      <c r="C32" s="423"/>
      <c r="D32" s="423"/>
      <c r="E32" s="225"/>
      <c r="F32" s="225"/>
      <c r="G32" s="225"/>
      <c r="H32" s="225"/>
    </row>
    <row r="33" spans="1:8" ht="12.75">
      <c r="A33" s="422"/>
      <c r="B33" s="423"/>
      <c r="C33" s="423"/>
      <c r="D33" s="423"/>
      <c r="E33" s="423"/>
      <c r="F33" s="423"/>
      <c r="G33" s="225"/>
      <c r="H33" s="225"/>
    </row>
    <row r="34" spans="1:8" ht="12.75">
      <c r="A34" s="251"/>
      <c r="B34" s="225"/>
      <c r="C34" s="225"/>
      <c r="D34" s="225"/>
      <c r="E34" s="225"/>
      <c r="F34" s="225"/>
      <c r="G34" s="225"/>
      <c r="H34" s="225"/>
    </row>
    <row r="35" spans="1:8" ht="12.75">
      <c r="A35" s="251"/>
      <c r="B35" s="225"/>
      <c r="C35" s="225"/>
      <c r="D35" s="225"/>
      <c r="E35" s="225"/>
      <c r="F35" s="225"/>
      <c r="G35" s="225"/>
      <c r="H35" s="225"/>
    </row>
    <row r="36" spans="1:8" ht="12.75">
      <c r="A36" s="251"/>
      <c r="B36" s="225"/>
      <c r="C36" s="225"/>
      <c r="D36" s="225"/>
      <c r="E36" s="225"/>
      <c r="F36" s="225"/>
      <c r="G36" s="225"/>
      <c r="H36" s="225"/>
    </row>
    <row r="37" spans="1:8" ht="12.75">
      <c r="A37" s="251"/>
      <c r="B37" s="225"/>
      <c r="C37" s="225"/>
      <c r="D37" s="225"/>
      <c r="E37" s="225"/>
      <c r="F37" s="225"/>
      <c r="G37" s="225"/>
      <c r="H37" s="225"/>
    </row>
    <row r="38" spans="1:8" ht="12.75">
      <c r="A38" s="251"/>
      <c r="B38" s="225"/>
      <c r="C38" s="225"/>
      <c r="D38" s="225"/>
      <c r="E38" s="225"/>
      <c r="F38" s="225"/>
      <c r="G38" s="225"/>
      <c r="H38" s="225"/>
    </row>
    <row r="39" spans="1:8" ht="12.75">
      <c r="A39" s="251"/>
      <c r="B39" s="225"/>
      <c r="C39" s="225"/>
      <c r="D39" s="225"/>
      <c r="E39" s="225"/>
      <c r="F39" s="225"/>
      <c r="G39" s="225"/>
      <c r="H39" s="225"/>
    </row>
    <row r="40" spans="1:8" ht="12.75">
      <c r="A40" s="251"/>
      <c r="B40" s="225"/>
      <c r="C40" s="225"/>
      <c r="D40" s="225"/>
      <c r="E40" s="225"/>
      <c r="F40" s="225"/>
      <c r="G40" s="225"/>
      <c r="H40" s="225"/>
    </row>
    <row r="41" spans="1:8" ht="12.75">
      <c r="A41" s="251"/>
      <c r="B41" s="225"/>
      <c r="C41" s="225"/>
      <c r="D41" s="225"/>
      <c r="E41" s="225"/>
      <c r="F41" s="225"/>
      <c r="G41" s="225"/>
      <c r="H41" s="225"/>
    </row>
    <row r="42" spans="1:8" ht="12.75">
      <c r="A42" s="251"/>
      <c r="B42" s="225"/>
      <c r="C42" s="225"/>
      <c r="D42" s="225"/>
      <c r="E42" s="225"/>
      <c r="F42" s="225"/>
      <c r="G42" s="225"/>
      <c r="H42" s="225"/>
    </row>
    <row r="43" spans="1:8" ht="12.75">
      <c r="A43" s="251"/>
      <c r="B43" s="225"/>
      <c r="C43" s="225"/>
      <c r="D43" s="225"/>
      <c r="E43" s="225"/>
      <c r="F43" s="225"/>
      <c r="G43" s="225"/>
      <c r="H43" s="225"/>
    </row>
    <row r="44" spans="1:8" ht="12.75">
      <c r="A44" s="251"/>
      <c r="B44" s="225"/>
      <c r="C44" s="225"/>
      <c r="D44" s="225"/>
      <c r="E44" s="225"/>
      <c r="F44" s="225"/>
      <c r="G44" s="225"/>
      <c r="H44" s="225"/>
    </row>
    <row r="45" spans="1:8" ht="12.75">
      <c r="A45" s="251"/>
      <c r="B45" s="225"/>
      <c r="C45" s="225"/>
      <c r="D45" s="225"/>
      <c r="E45" s="225"/>
      <c r="F45" s="225"/>
      <c r="G45" s="225"/>
      <c r="H45" s="225"/>
    </row>
    <row r="46" spans="1:8" ht="12.75">
      <c r="A46" s="251"/>
      <c r="B46" s="225"/>
      <c r="C46" s="225"/>
      <c r="D46" s="225"/>
      <c r="E46" s="225"/>
      <c r="F46" s="225"/>
      <c r="G46" s="225"/>
      <c r="H46" s="225"/>
    </row>
    <row r="47" spans="1:8" ht="12.75">
      <c r="A47" s="251"/>
      <c r="B47" s="225"/>
      <c r="C47" s="225"/>
      <c r="D47" s="225"/>
      <c r="E47" s="225"/>
      <c r="F47" s="225"/>
      <c r="G47" s="225"/>
      <c r="H47" s="225"/>
    </row>
    <row r="48" spans="1:8" ht="12.75">
      <c r="A48" s="251"/>
      <c r="B48" s="225"/>
      <c r="C48" s="225"/>
      <c r="D48" s="225"/>
      <c r="E48" s="225"/>
      <c r="F48" s="225"/>
      <c r="G48" s="225"/>
      <c r="H48" s="225"/>
    </row>
    <row r="49" spans="1:8" ht="12.75">
      <c r="A49" s="251"/>
      <c r="B49" s="225"/>
      <c r="C49" s="225"/>
      <c r="D49" s="225"/>
      <c r="E49" s="225"/>
      <c r="F49" s="225"/>
      <c r="G49" s="225"/>
      <c r="H49" s="225"/>
    </row>
    <row r="50" spans="1:8" ht="12.75">
      <c r="A50" s="251"/>
      <c r="B50" s="225"/>
      <c r="C50" s="225"/>
      <c r="D50" s="225"/>
      <c r="E50" s="225"/>
      <c r="F50" s="225"/>
      <c r="G50" s="225"/>
      <c r="H50" s="225"/>
    </row>
    <row r="51" spans="1:8" ht="12.75">
      <c r="A51" s="251"/>
      <c r="B51" s="225"/>
      <c r="C51" s="225"/>
      <c r="D51" s="225"/>
      <c r="E51" s="225"/>
      <c r="F51" s="225"/>
      <c r="G51" s="225"/>
      <c r="H51" s="225"/>
    </row>
    <row r="52" spans="1:8" ht="12.75">
      <c r="A52" s="251"/>
      <c r="B52" s="225"/>
      <c r="C52" s="225"/>
      <c r="D52" s="225"/>
      <c r="E52" s="225"/>
      <c r="F52" s="225"/>
      <c r="G52" s="225"/>
      <c r="H52" s="225"/>
    </row>
    <row r="53" spans="1:8" ht="12.75">
      <c r="A53" s="251"/>
      <c r="B53" s="225"/>
      <c r="C53" s="225"/>
      <c r="D53" s="225"/>
      <c r="E53" s="225"/>
      <c r="F53" s="225"/>
      <c r="G53" s="225"/>
      <c r="H53" s="225"/>
    </row>
    <row r="54" spans="1:8" ht="12.75">
      <c r="A54" s="251"/>
      <c r="B54" s="225"/>
      <c r="C54" s="225"/>
      <c r="D54" s="225"/>
      <c r="E54" s="225"/>
      <c r="F54" s="225"/>
      <c r="G54" s="225"/>
      <c r="H54" s="225"/>
    </row>
    <row r="55" spans="1:8" ht="12.75">
      <c r="A55" s="251"/>
      <c r="B55" s="225"/>
      <c r="C55" s="225"/>
      <c r="D55" s="225"/>
      <c r="E55" s="225"/>
      <c r="F55" s="225"/>
      <c r="G55" s="225"/>
      <c r="H55" s="225"/>
    </row>
    <row r="56" spans="1:8" ht="12.75">
      <c r="A56" s="251"/>
      <c r="B56" s="225"/>
      <c r="C56" s="225"/>
      <c r="D56" s="225"/>
      <c r="E56" s="225"/>
      <c r="F56" s="225"/>
      <c r="G56" s="225"/>
      <c r="H56" s="225"/>
    </row>
    <row r="57" spans="1:8" ht="12.75">
      <c r="A57" s="251"/>
      <c r="B57" s="225"/>
      <c r="C57" s="225"/>
      <c r="D57" s="225"/>
      <c r="E57" s="225"/>
      <c r="F57" s="225"/>
      <c r="G57" s="225"/>
      <c r="H57" s="225"/>
    </row>
    <row r="58" spans="1:8" ht="12.75">
      <c r="A58" s="251"/>
      <c r="B58" s="225"/>
      <c r="C58" s="225"/>
      <c r="D58" s="225"/>
      <c r="E58" s="225"/>
      <c r="F58" s="225"/>
      <c r="G58" s="225"/>
      <c r="H58" s="225"/>
    </row>
    <row r="59" spans="1:8" ht="12.75">
      <c r="A59" s="251"/>
      <c r="B59" s="225"/>
      <c r="C59" s="225"/>
      <c r="D59" s="225"/>
      <c r="E59" s="225"/>
      <c r="F59" s="225"/>
      <c r="G59" s="225"/>
      <c r="H59" s="225"/>
    </row>
    <row r="60" spans="1:8" ht="12.75">
      <c r="A60" s="251"/>
      <c r="B60" s="225"/>
      <c r="C60" s="225"/>
      <c r="D60" s="225"/>
      <c r="E60" s="225"/>
      <c r="F60" s="225"/>
      <c r="G60" s="225"/>
      <c r="H60" s="225"/>
    </row>
    <row r="61" spans="1:8" ht="12.75">
      <c r="A61" s="251"/>
      <c r="B61" s="225"/>
      <c r="C61" s="225"/>
      <c r="D61" s="225"/>
      <c r="E61" s="225"/>
      <c r="F61" s="225"/>
      <c r="G61" s="225"/>
      <c r="H61" s="225"/>
    </row>
    <row r="62" spans="1:8" ht="12.75">
      <c r="A62" s="251"/>
      <c r="B62" s="225"/>
      <c r="C62" s="225"/>
      <c r="D62" s="225"/>
      <c r="E62" s="225"/>
      <c r="F62" s="225"/>
      <c r="G62" s="225"/>
      <c r="H62" s="225"/>
    </row>
    <row r="63" spans="1:8" ht="12.75">
      <c r="A63" s="251"/>
      <c r="B63" s="225"/>
      <c r="C63" s="225"/>
      <c r="D63" s="225"/>
      <c r="E63" s="225"/>
      <c r="F63" s="225"/>
      <c r="G63" s="225"/>
      <c r="H63" s="225"/>
    </row>
    <row r="64" spans="1:8" ht="12.75">
      <c r="A64" s="251"/>
      <c r="B64" s="225"/>
      <c r="C64" s="225"/>
      <c r="D64" s="225"/>
      <c r="E64" s="225"/>
      <c r="F64" s="225"/>
      <c r="G64" s="225"/>
      <c r="H64" s="225"/>
    </row>
    <row r="65" spans="1:8" ht="12.75">
      <c r="A65" s="251"/>
      <c r="B65" s="225"/>
      <c r="C65" s="225"/>
      <c r="D65" s="225"/>
      <c r="E65" s="225"/>
      <c r="F65" s="225"/>
      <c r="G65" s="225"/>
      <c r="H65" s="225"/>
    </row>
    <row r="66" spans="1:8" ht="12.75">
      <c r="A66" s="251"/>
      <c r="B66" s="225"/>
      <c r="C66" s="225"/>
      <c r="D66" s="225"/>
      <c r="E66" s="225"/>
      <c r="F66" s="225"/>
      <c r="G66" s="225"/>
      <c r="H66" s="225"/>
    </row>
    <row r="67" spans="1:8" ht="12.75">
      <c r="A67" s="251"/>
      <c r="B67" s="225"/>
      <c r="C67" s="225"/>
      <c r="D67" s="225"/>
      <c r="E67" s="225"/>
      <c r="F67" s="225"/>
      <c r="G67" s="225"/>
      <c r="H67" s="225"/>
    </row>
    <row r="68" spans="1:8" ht="12.75">
      <c r="A68" s="251"/>
      <c r="B68" s="225"/>
      <c r="C68" s="225"/>
      <c r="D68" s="225"/>
      <c r="E68" s="225"/>
      <c r="F68" s="225"/>
      <c r="G68" s="225"/>
      <c r="H68" s="225"/>
    </row>
    <row r="69" spans="1:8" ht="12.75">
      <c r="A69" s="251"/>
      <c r="B69" s="225"/>
      <c r="C69" s="225"/>
      <c r="D69" s="225"/>
      <c r="E69" s="225"/>
      <c r="F69" s="225"/>
      <c r="G69" s="225"/>
      <c r="H69" s="225"/>
    </row>
    <row r="70" spans="1:8" ht="12.75">
      <c r="A70" s="251"/>
      <c r="B70" s="225"/>
      <c r="C70" s="225"/>
      <c r="D70" s="225"/>
      <c r="E70" s="225"/>
      <c r="F70" s="225"/>
      <c r="G70" s="225"/>
      <c r="H70" s="225"/>
    </row>
  </sheetData>
  <sheetProtection/>
  <mergeCells count="4">
    <mergeCell ref="A1:E1"/>
    <mergeCell ref="A2:E2"/>
    <mergeCell ref="A4:B4"/>
    <mergeCell ref="D4:E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A1" sqref="A1:F1"/>
    </sheetView>
  </sheetViews>
  <sheetFormatPr defaultColWidth="8.00390625" defaultRowHeight="12.75"/>
  <cols>
    <col min="1" max="1" width="22.375" style="274" customWidth="1"/>
    <col min="2" max="2" width="10.75390625" style="274" customWidth="1"/>
    <col min="3" max="3" width="11.375" style="274" customWidth="1"/>
    <col min="4" max="5" width="19.625" style="253" customWidth="1"/>
    <col min="6" max="6" width="13.375" style="253" customWidth="1"/>
    <col min="7" max="7" width="24.375" style="253" customWidth="1"/>
    <col min="8" max="10" width="11.00390625" style="253" customWidth="1"/>
    <col min="11" max="16384" width="8.00390625" style="253" customWidth="1"/>
  </cols>
  <sheetData>
    <row r="1" spans="1:10" ht="28.5" customHeight="1">
      <c r="A1" s="730" t="s">
        <v>463</v>
      </c>
      <c r="B1" s="731"/>
      <c r="C1" s="731"/>
      <c r="D1" s="731"/>
      <c r="E1" s="731"/>
      <c r="F1" s="731"/>
      <c r="J1" s="254"/>
    </row>
    <row r="2" spans="1:10" ht="28.5" customHeight="1">
      <c r="A2" s="730" t="s">
        <v>141</v>
      </c>
      <c r="B2" s="731"/>
      <c r="C2" s="731"/>
      <c r="D2" s="731"/>
      <c r="E2" s="731"/>
      <c r="F2" s="731"/>
      <c r="J2" s="254"/>
    </row>
    <row r="3" spans="1:10" ht="28.5" customHeight="1" thickBot="1">
      <c r="A3" s="223"/>
      <c r="B3" s="221"/>
      <c r="C3" s="221"/>
      <c r="D3" s="221"/>
      <c r="E3" s="221"/>
      <c r="F3" s="221" t="s">
        <v>244</v>
      </c>
      <c r="J3" s="254"/>
    </row>
    <row r="4" spans="1:10" ht="28.5" customHeight="1">
      <c r="A4" s="735" t="s">
        <v>39</v>
      </c>
      <c r="B4" s="736"/>
      <c r="C4" s="511"/>
      <c r="D4" s="736" t="s">
        <v>20</v>
      </c>
      <c r="E4" s="737"/>
      <c r="F4" s="738"/>
      <c r="J4" s="254"/>
    </row>
    <row r="5" spans="1:7" ht="37.5" customHeight="1">
      <c r="A5" s="255" t="s">
        <v>198</v>
      </c>
      <c r="B5" s="256" t="s">
        <v>279</v>
      </c>
      <c r="C5" s="256" t="s">
        <v>434</v>
      </c>
      <c r="D5" s="257" t="s">
        <v>198</v>
      </c>
      <c r="E5" s="524" t="s">
        <v>347</v>
      </c>
      <c r="F5" s="552" t="s">
        <v>347</v>
      </c>
      <c r="G5" s="258"/>
    </row>
    <row r="6" spans="1:7" s="258" customFormat="1" ht="24.75" customHeight="1">
      <c r="A6" s="434" t="s">
        <v>338</v>
      </c>
      <c r="B6" s="432">
        <f>'1. ÖSSZES bevétel (2)'!C28</f>
        <v>2128963</v>
      </c>
      <c r="C6" s="432">
        <f>'1. ÖSSZES bevétel (2)'!D28</f>
        <v>2128963</v>
      </c>
      <c r="D6" s="198" t="s">
        <v>159</v>
      </c>
      <c r="E6" s="525">
        <f>'2. ÖSSZES kiadások'!C32</f>
        <v>2000</v>
      </c>
      <c r="F6" s="553">
        <f>'2. ÖSSZES kiadások'!D32</f>
        <v>2000</v>
      </c>
      <c r="G6" s="253"/>
    </row>
    <row r="7" spans="1:6" ht="24.75" customHeight="1">
      <c r="A7" s="431" t="s">
        <v>154</v>
      </c>
      <c r="B7" s="432">
        <f>'1. ÖSSZES bevétel (2)'!C32</f>
        <v>148020</v>
      </c>
      <c r="C7" s="432">
        <f>'1. ÖSSZES bevétel (2)'!D32</f>
        <v>148020</v>
      </c>
      <c r="D7" s="198" t="s">
        <v>160</v>
      </c>
      <c r="E7" s="525">
        <f>'2. ÖSSZES kiadások'!C33</f>
        <v>1808498</v>
      </c>
      <c r="F7" s="553">
        <f>'2. ÖSSZES kiadások'!D33</f>
        <v>1812318</v>
      </c>
    </row>
    <row r="8" spans="1:6" ht="24.75" customHeight="1">
      <c r="A8" s="433" t="s">
        <v>155</v>
      </c>
      <c r="B8" s="260">
        <v>209791</v>
      </c>
      <c r="C8" s="260">
        <v>209791</v>
      </c>
      <c r="D8" s="198" t="s">
        <v>161</v>
      </c>
      <c r="E8" s="525">
        <f>'2. ÖSSZES kiadások'!C34</f>
        <v>607254</v>
      </c>
      <c r="F8" s="553">
        <f>'2. ÖSSZES kiadások'!D34</f>
        <v>625254</v>
      </c>
    </row>
    <row r="9" spans="1:6" ht="24.75" customHeight="1">
      <c r="A9" s="431" t="s">
        <v>47</v>
      </c>
      <c r="B9" s="432">
        <f>'1. ÖSSZES bevétel (2)'!C34</f>
        <v>5310</v>
      </c>
      <c r="C9" s="432">
        <f>'1. ÖSSZES bevétel (2)'!D34</f>
        <v>5310</v>
      </c>
      <c r="D9" s="209" t="s">
        <v>162</v>
      </c>
      <c r="E9" s="525">
        <f>'2. ÖSSZES kiadások'!C35</f>
        <v>10500</v>
      </c>
      <c r="F9" s="553">
        <f>'2. ÖSSZES kiadások'!D35</f>
        <v>10500</v>
      </c>
    </row>
    <row r="10" spans="1:7" ht="24.75" customHeight="1">
      <c r="A10" s="259"/>
      <c r="B10" s="260"/>
      <c r="C10" s="260"/>
      <c r="D10" s="261"/>
      <c r="E10" s="527"/>
      <c r="F10" s="553"/>
      <c r="G10" s="262"/>
    </row>
    <row r="11" spans="1:6" ht="24.75" customHeight="1">
      <c r="A11" s="259"/>
      <c r="B11" s="260"/>
      <c r="C11" s="260"/>
      <c r="D11" s="263"/>
      <c r="E11" s="528"/>
      <c r="F11" s="553"/>
    </row>
    <row r="12" spans="1:9" ht="24.75" customHeight="1">
      <c r="A12" s="264"/>
      <c r="B12" s="260"/>
      <c r="C12" s="260"/>
      <c r="D12" s="261"/>
      <c r="E12" s="527"/>
      <c r="F12" s="553"/>
      <c r="I12" s="265"/>
    </row>
    <row r="13" spans="1:9" ht="24.75" customHeight="1">
      <c r="A13" s="264"/>
      <c r="B13" s="260"/>
      <c r="C13" s="260"/>
      <c r="D13" s="261"/>
      <c r="E13" s="527"/>
      <c r="F13" s="553"/>
      <c r="I13" s="265"/>
    </row>
    <row r="14" spans="1:6" ht="24.75" customHeight="1">
      <c r="A14" s="264"/>
      <c r="B14" s="260"/>
      <c r="C14" s="260"/>
      <c r="D14" s="263"/>
      <c r="E14" s="528"/>
      <c r="F14" s="553"/>
    </row>
    <row r="15" spans="1:6" ht="24.75" customHeight="1">
      <c r="A15" s="264"/>
      <c r="B15" s="260"/>
      <c r="C15" s="260"/>
      <c r="D15" s="263"/>
      <c r="E15" s="528"/>
      <c r="F15" s="553"/>
    </row>
    <row r="16" spans="1:6" ht="24.75" customHeight="1">
      <c r="A16" s="264"/>
      <c r="B16" s="266"/>
      <c r="C16" s="266"/>
      <c r="D16" s="263"/>
      <c r="E16" s="528"/>
      <c r="F16" s="554"/>
    </row>
    <row r="17" spans="1:6" ht="18" customHeight="1">
      <c r="A17" s="264"/>
      <c r="B17" s="266"/>
      <c r="C17" s="266"/>
      <c r="D17" s="263"/>
      <c r="E17" s="528"/>
      <c r="F17" s="554"/>
    </row>
    <row r="18" spans="1:6" ht="18" customHeight="1">
      <c r="A18" s="264"/>
      <c r="B18" s="266"/>
      <c r="C18" s="266"/>
      <c r="D18" s="263"/>
      <c r="E18" s="528"/>
      <c r="F18" s="554"/>
    </row>
    <row r="19" spans="1:6" ht="38.25" customHeight="1">
      <c r="A19" s="267" t="s">
        <v>62</v>
      </c>
      <c r="B19" s="268">
        <f>SUM(B6:B18)</f>
        <v>2492084</v>
      </c>
      <c r="C19" s="268">
        <f>SUM(C6:C18)</f>
        <v>2492084</v>
      </c>
      <c r="D19" s="269" t="s">
        <v>62</v>
      </c>
      <c r="E19" s="529">
        <f>SUM(E6:E18)</f>
        <v>2428252</v>
      </c>
      <c r="F19" s="555">
        <f>SUM(F6:F18)</f>
        <v>2450072</v>
      </c>
    </row>
    <row r="20" spans="1:6" ht="18" customHeight="1" thickBot="1">
      <c r="A20" s="270" t="s">
        <v>63</v>
      </c>
      <c r="B20" s="271" t="str">
        <f>IF(((F19-B19)&gt;0),F19-B19,"----")</f>
        <v>----</v>
      </c>
      <c r="C20" s="271"/>
      <c r="D20" s="272" t="s">
        <v>64</v>
      </c>
      <c r="E20" s="526">
        <f>B19-E19</f>
        <v>63832</v>
      </c>
      <c r="F20" s="556">
        <f>C19-F19</f>
        <v>42012</v>
      </c>
    </row>
    <row r="21" spans="1:6" ht="18" customHeight="1">
      <c r="A21" s="273"/>
      <c r="B21" s="273"/>
      <c r="C21" s="273"/>
      <c r="D21" s="265"/>
      <c r="E21" s="265"/>
      <c r="F21" s="265"/>
    </row>
    <row r="22" spans="1:6" ht="12.75">
      <c r="A22" s="273"/>
      <c r="B22" s="273"/>
      <c r="C22" s="273"/>
      <c r="D22" s="265"/>
      <c r="E22" s="265"/>
      <c r="F22" s="265"/>
    </row>
    <row r="23" spans="1:6" ht="12.75">
      <c r="A23" s="273"/>
      <c r="B23" s="273"/>
      <c r="C23" s="273"/>
      <c r="D23" s="265"/>
      <c r="E23" s="265"/>
      <c r="F23" s="265"/>
    </row>
    <row r="24" spans="1:6" ht="12.75">
      <c r="A24" s="273"/>
      <c r="B24" s="273"/>
      <c r="C24" s="273"/>
      <c r="D24" s="265"/>
      <c r="E24" s="265"/>
      <c r="F24" s="265"/>
    </row>
    <row r="25" spans="1:6" ht="12.75">
      <c r="A25" s="273"/>
      <c r="B25" s="273"/>
      <c r="C25" s="273"/>
      <c r="D25" s="265"/>
      <c r="E25" s="265"/>
      <c r="F25" s="265"/>
    </row>
    <row r="26" spans="1:6" ht="12.75">
      <c r="A26" s="420"/>
      <c r="B26" s="420"/>
      <c r="C26" s="420"/>
      <c r="D26" s="421"/>
      <c r="E26" s="421"/>
      <c r="F26" s="265"/>
    </row>
    <row r="27" spans="1:6" ht="12.75">
      <c r="A27" s="420"/>
      <c r="B27" s="420">
        <f>B24-B22</f>
        <v>0</v>
      </c>
      <c r="C27" s="420"/>
      <c r="D27" s="420">
        <f>D24-D22</f>
        <v>0</v>
      </c>
      <c r="E27" s="420"/>
      <c r="F27" s="273">
        <f>F24-F22</f>
        <v>0</v>
      </c>
    </row>
    <row r="28" spans="1:6" ht="12.75">
      <c r="A28" s="420"/>
      <c r="B28" s="420"/>
      <c r="C28" s="420"/>
      <c r="D28" s="421"/>
      <c r="E28" s="421"/>
      <c r="F28" s="265"/>
    </row>
    <row r="29" spans="1:6" ht="12.75">
      <c r="A29" s="420"/>
      <c r="B29" s="420"/>
      <c r="C29" s="420"/>
      <c r="D29" s="421"/>
      <c r="E29" s="421"/>
      <c r="F29" s="265"/>
    </row>
    <row r="30" spans="1:6" ht="12.75">
      <c r="A30" s="420"/>
      <c r="B30" s="420"/>
      <c r="C30" s="420"/>
      <c r="D30" s="421"/>
      <c r="E30" s="421"/>
      <c r="F30" s="265"/>
    </row>
    <row r="31" spans="1:6" ht="12.75">
      <c r="A31" s="420"/>
      <c r="B31" s="420"/>
      <c r="C31" s="420"/>
      <c r="D31" s="421"/>
      <c r="E31" s="421"/>
      <c r="F31" s="265"/>
    </row>
    <row r="32" spans="1:6" ht="12.75">
      <c r="A32" s="420"/>
      <c r="B32" s="420"/>
      <c r="C32" s="420"/>
      <c r="D32" s="421"/>
      <c r="E32" s="421"/>
      <c r="F32" s="265"/>
    </row>
    <row r="33" spans="1:6" ht="12.75">
      <c r="A33" s="420"/>
      <c r="B33" s="420"/>
      <c r="C33" s="420"/>
      <c r="D33" s="421"/>
      <c r="E33" s="421"/>
      <c r="F33" s="421"/>
    </row>
    <row r="34" spans="1:6" ht="12.75">
      <c r="A34" s="273"/>
      <c r="B34" s="273"/>
      <c r="C34" s="273"/>
      <c r="D34" s="265"/>
      <c r="E34" s="265"/>
      <c r="F34" s="265"/>
    </row>
    <row r="35" spans="1:6" ht="12.75">
      <c r="A35" s="273"/>
      <c r="B35" s="273"/>
      <c r="C35" s="273"/>
      <c r="D35" s="265"/>
      <c r="E35" s="265"/>
      <c r="F35" s="265"/>
    </row>
    <row r="36" spans="1:6" ht="12.75">
      <c r="A36" s="273"/>
      <c r="B36" s="273"/>
      <c r="C36" s="273"/>
      <c r="D36" s="265"/>
      <c r="E36" s="265"/>
      <c r="F36" s="265"/>
    </row>
    <row r="37" spans="1:6" ht="12.75">
      <c r="A37" s="273"/>
      <c r="B37" s="273"/>
      <c r="C37" s="273"/>
      <c r="D37" s="265"/>
      <c r="E37" s="265"/>
      <c r="F37" s="265"/>
    </row>
    <row r="38" spans="1:6" ht="12.75">
      <c r="A38" s="273"/>
      <c r="B38" s="273"/>
      <c r="C38" s="273"/>
      <c r="D38" s="265"/>
      <c r="E38" s="265"/>
      <c r="F38" s="265"/>
    </row>
    <row r="39" spans="1:6" ht="12.75">
      <c r="A39" s="273"/>
      <c r="B39" s="273"/>
      <c r="C39" s="273"/>
      <c r="D39" s="265"/>
      <c r="E39" s="265"/>
      <c r="F39" s="265"/>
    </row>
    <row r="40" spans="1:6" ht="12.75">
      <c r="A40" s="273"/>
      <c r="B40" s="273"/>
      <c r="C40" s="273"/>
      <c r="D40" s="265"/>
      <c r="E40" s="265"/>
      <c r="F40" s="265"/>
    </row>
    <row r="41" spans="1:6" ht="12.75">
      <c r="A41" s="273"/>
      <c r="B41" s="273"/>
      <c r="C41" s="273"/>
      <c r="D41" s="265"/>
      <c r="E41" s="265"/>
      <c r="F41" s="265"/>
    </row>
    <row r="42" spans="1:6" ht="12.75">
      <c r="A42" s="273"/>
      <c r="B42" s="273"/>
      <c r="C42" s="273"/>
      <c r="D42" s="265"/>
      <c r="E42" s="265"/>
      <c r="F42" s="265"/>
    </row>
    <row r="43" spans="1:6" ht="12.75">
      <c r="A43" s="273"/>
      <c r="B43" s="273"/>
      <c r="C43" s="273"/>
      <c r="D43" s="265"/>
      <c r="E43" s="265"/>
      <c r="F43" s="265"/>
    </row>
    <row r="44" spans="1:6" ht="12.75">
      <c r="A44" s="273"/>
      <c r="B44" s="273"/>
      <c r="C44" s="273"/>
      <c r="D44" s="265"/>
      <c r="E44" s="265"/>
      <c r="F44" s="265"/>
    </row>
    <row r="45" spans="1:6" ht="12.75">
      <c r="A45" s="273"/>
      <c r="B45" s="273"/>
      <c r="C45" s="273"/>
      <c r="D45" s="265"/>
      <c r="E45" s="265"/>
      <c r="F45" s="265"/>
    </row>
    <row r="46" spans="1:6" ht="12.75">
      <c r="A46" s="273"/>
      <c r="B46" s="273"/>
      <c r="C46" s="273"/>
      <c r="D46" s="265"/>
      <c r="E46" s="265"/>
      <c r="F46" s="265"/>
    </row>
    <row r="47" spans="1:6" ht="12.75">
      <c r="A47" s="273"/>
      <c r="B47" s="273"/>
      <c r="C47" s="273"/>
      <c r="D47" s="265"/>
      <c r="E47" s="265"/>
      <c r="F47" s="265"/>
    </row>
    <row r="48" spans="1:6" ht="12.75">
      <c r="A48" s="273"/>
      <c r="B48" s="273"/>
      <c r="C48" s="273"/>
      <c r="D48" s="265"/>
      <c r="E48" s="265"/>
      <c r="F48" s="265"/>
    </row>
    <row r="49" spans="1:6" ht="12.75">
      <c r="A49" s="273"/>
      <c r="B49" s="273"/>
      <c r="C49" s="273"/>
      <c r="D49" s="265"/>
      <c r="E49" s="265"/>
      <c r="F49" s="265"/>
    </row>
    <row r="50" spans="1:6" ht="12.75">
      <c r="A50" s="273"/>
      <c r="B50" s="273"/>
      <c r="C50" s="273"/>
      <c r="D50" s="265"/>
      <c r="E50" s="265"/>
      <c r="F50" s="265"/>
    </row>
    <row r="51" spans="1:6" ht="12.75">
      <c r="A51" s="273"/>
      <c r="B51" s="273"/>
      <c r="C51" s="273"/>
      <c r="D51" s="265"/>
      <c r="E51" s="265"/>
      <c r="F51" s="265"/>
    </row>
    <row r="52" spans="1:6" ht="12.75">
      <c r="A52" s="273"/>
      <c r="B52" s="273"/>
      <c r="C52" s="273"/>
      <c r="D52" s="265"/>
      <c r="E52" s="265"/>
      <c r="F52" s="265"/>
    </row>
    <row r="53" spans="1:6" ht="12.75">
      <c r="A53" s="273"/>
      <c r="B53" s="273"/>
      <c r="C53" s="273"/>
      <c r="D53" s="265"/>
      <c r="E53" s="265"/>
      <c r="F53" s="265"/>
    </row>
    <row r="54" spans="1:6" ht="12.75">
      <c r="A54" s="273"/>
      <c r="B54" s="273"/>
      <c r="C54" s="273"/>
      <c r="D54" s="265"/>
      <c r="E54" s="265"/>
      <c r="F54" s="265"/>
    </row>
    <row r="55" spans="1:6" ht="12.75">
      <c r="A55" s="273"/>
      <c r="B55" s="273"/>
      <c r="C55" s="273"/>
      <c r="D55" s="265"/>
      <c r="E55" s="265"/>
      <c r="F55" s="265"/>
    </row>
    <row r="56" spans="1:6" ht="12.75">
      <c r="A56" s="273"/>
      <c r="B56" s="273"/>
      <c r="C56" s="273"/>
      <c r="D56" s="265"/>
      <c r="E56" s="265"/>
      <c r="F56" s="265"/>
    </row>
    <row r="57" spans="1:6" ht="12.75">
      <c r="A57" s="273"/>
      <c r="B57" s="273"/>
      <c r="C57" s="273"/>
      <c r="D57" s="265"/>
      <c r="E57" s="265"/>
      <c r="F57" s="265"/>
    </row>
    <row r="58" spans="1:6" ht="12.75">
      <c r="A58" s="273"/>
      <c r="B58" s="273"/>
      <c r="C58" s="273"/>
      <c r="D58" s="265"/>
      <c r="E58" s="265"/>
      <c r="F58" s="265"/>
    </row>
  </sheetData>
  <sheetProtection/>
  <mergeCells count="4">
    <mergeCell ref="A1:F1"/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1" sqref="C1:I1"/>
    </sheetView>
  </sheetViews>
  <sheetFormatPr defaultColWidth="8.00390625" defaultRowHeight="12.75"/>
  <cols>
    <col min="1" max="2" width="8.00390625" style="275" customWidth="1"/>
    <col min="3" max="3" width="9.00390625" style="275" customWidth="1"/>
    <col min="4" max="4" width="6.125" style="275" customWidth="1"/>
    <col min="5" max="5" width="4.25390625" style="275" customWidth="1"/>
    <col min="6" max="6" width="27.125" style="275" customWidth="1"/>
    <col min="7" max="9" width="15.75390625" style="275" customWidth="1"/>
    <col min="10" max="16384" width="8.00390625" style="275" customWidth="1"/>
  </cols>
  <sheetData>
    <row r="1" spans="3:9" ht="15.75">
      <c r="C1" s="739" t="s">
        <v>464</v>
      </c>
      <c r="D1" s="739"/>
      <c r="E1" s="739"/>
      <c r="F1" s="739"/>
      <c r="G1" s="739"/>
      <c r="H1" s="739"/>
      <c r="I1" s="739"/>
    </row>
    <row r="2" spans="3:9" ht="36" customHeight="1">
      <c r="C2" s="739" t="s">
        <v>142</v>
      </c>
      <c r="D2" s="739"/>
      <c r="E2" s="739"/>
      <c r="F2" s="739"/>
      <c r="G2" s="739"/>
      <c r="H2" s="739"/>
      <c r="I2" s="739"/>
    </row>
    <row r="3" spans="9:10" ht="16.5" thickBot="1">
      <c r="I3" s="276" t="s">
        <v>65</v>
      </c>
      <c r="J3" s="277"/>
    </row>
    <row r="4" spans="3:9" ht="15.75">
      <c r="C4" s="744" t="s">
        <v>198</v>
      </c>
      <c r="D4" s="745"/>
      <c r="E4" s="745"/>
      <c r="F4" s="745"/>
      <c r="G4" s="435" t="s">
        <v>66</v>
      </c>
      <c r="H4" s="435" t="s">
        <v>67</v>
      </c>
      <c r="I4" s="436" t="s">
        <v>237</v>
      </c>
    </row>
    <row r="5" spans="3:9" ht="15.75">
      <c r="C5" s="740" t="s">
        <v>2</v>
      </c>
      <c r="D5" s="741"/>
      <c r="E5" s="741"/>
      <c r="F5" s="741"/>
      <c r="G5" s="278">
        <v>1996915</v>
      </c>
      <c r="H5" s="278">
        <v>2282293</v>
      </c>
      <c r="I5" s="279">
        <f>G5+H5</f>
        <v>4279208</v>
      </c>
    </row>
    <row r="6" spans="3:9" ht="15.75">
      <c r="C6" s="740" t="s">
        <v>68</v>
      </c>
      <c r="D6" s="741"/>
      <c r="E6" s="741"/>
      <c r="F6" s="741"/>
      <c r="G6" s="278">
        <v>2214871</v>
      </c>
      <c r="H6" s="278">
        <v>2450072</v>
      </c>
      <c r="I6" s="279">
        <f>G6+H6</f>
        <v>4664943</v>
      </c>
    </row>
    <row r="7" spans="3:9" s="280" customFormat="1" ht="24" customHeight="1">
      <c r="C7" s="746" t="s">
        <v>69</v>
      </c>
      <c r="D7" s="747"/>
      <c r="E7" s="747"/>
      <c r="F7" s="747"/>
      <c r="G7" s="437">
        <f>G13-G12</f>
        <v>-42012</v>
      </c>
      <c r="H7" s="437">
        <f>H13-H12</f>
        <v>42012</v>
      </c>
      <c r="I7" s="279">
        <f aca="true" t="shared" si="0" ref="I7:I13">G7+H7</f>
        <v>0</v>
      </c>
    </row>
    <row r="8" spans="3:9" s="280" customFormat="1" ht="24" customHeight="1">
      <c r="C8" s="746" t="s">
        <v>70</v>
      </c>
      <c r="D8" s="747"/>
      <c r="E8" s="747"/>
      <c r="F8" s="747"/>
      <c r="G8" s="437">
        <v>175944</v>
      </c>
      <c r="H8" s="437">
        <f>'9.2.sz.mell felhalm mérleg'!B8</f>
        <v>209791</v>
      </c>
      <c r="I8" s="279">
        <f t="shared" si="0"/>
        <v>385735</v>
      </c>
    </row>
    <row r="9" spans="3:9" ht="15.75">
      <c r="C9" s="740" t="s">
        <v>71</v>
      </c>
      <c r="D9" s="741"/>
      <c r="E9" s="741"/>
      <c r="F9" s="741"/>
      <c r="G9" s="278"/>
      <c r="H9" s="278"/>
      <c r="I9" s="279">
        <f t="shared" si="0"/>
        <v>0</v>
      </c>
    </row>
    <row r="10" spans="3:9" ht="15.75">
      <c r="C10" s="740" t="s">
        <v>72</v>
      </c>
      <c r="D10" s="741"/>
      <c r="E10" s="741"/>
      <c r="F10" s="741"/>
      <c r="G10" s="278"/>
      <c r="H10" s="278"/>
      <c r="I10" s="279">
        <f t="shared" si="0"/>
        <v>0</v>
      </c>
    </row>
    <row r="11" spans="3:9" s="280" customFormat="1" ht="24" customHeight="1">
      <c r="C11" s="746" t="s">
        <v>73</v>
      </c>
      <c r="D11" s="747"/>
      <c r="E11" s="747"/>
      <c r="F11" s="747"/>
      <c r="G11" s="437"/>
      <c r="H11" s="437"/>
      <c r="I11" s="279">
        <f t="shared" si="0"/>
        <v>0</v>
      </c>
    </row>
    <row r="12" spans="3:9" ht="15.75">
      <c r="C12" s="740" t="s">
        <v>239</v>
      </c>
      <c r="D12" s="741"/>
      <c r="E12" s="741"/>
      <c r="F12" s="741"/>
      <c r="G12" s="278">
        <f>G6</f>
        <v>2214871</v>
      </c>
      <c r="H12" s="278">
        <v>2450072</v>
      </c>
      <c r="I12" s="279">
        <f t="shared" si="0"/>
        <v>4664943</v>
      </c>
    </row>
    <row r="13" spans="3:9" ht="16.5" thickBot="1">
      <c r="C13" s="742" t="s">
        <v>340</v>
      </c>
      <c r="D13" s="743"/>
      <c r="E13" s="743"/>
      <c r="F13" s="743"/>
      <c r="G13" s="281">
        <f>G5+G8</f>
        <v>2172859</v>
      </c>
      <c r="H13" s="281">
        <f>H5+H8</f>
        <v>2492084</v>
      </c>
      <c r="I13" s="282">
        <f t="shared" si="0"/>
        <v>4664943</v>
      </c>
    </row>
    <row r="14" spans="3:9" ht="15.75">
      <c r="C14" s="283"/>
      <c r="D14" s="283"/>
      <c r="E14" s="283"/>
      <c r="F14" s="283"/>
      <c r="G14" s="284"/>
      <c r="H14" s="284"/>
      <c r="I14" s="284"/>
    </row>
    <row r="26" spans="1:3" ht="15.75">
      <c r="A26" s="284"/>
      <c r="B26" s="284"/>
      <c r="C26" s="284"/>
    </row>
    <row r="27" spans="1:3" ht="15.75">
      <c r="A27" s="284"/>
      <c r="B27" s="284"/>
      <c r="C27" s="284"/>
    </row>
    <row r="28" spans="1:3" ht="15.75">
      <c r="A28" s="284"/>
      <c r="B28" s="284"/>
      <c r="C28" s="284"/>
    </row>
    <row r="29" spans="1:3" ht="15.75">
      <c r="A29" s="284"/>
      <c r="B29" s="284"/>
      <c r="C29" s="284"/>
    </row>
    <row r="30" spans="1:3" ht="15.75">
      <c r="A30" s="284"/>
      <c r="B30" s="284"/>
      <c r="C30" s="284"/>
    </row>
    <row r="31" spans="1:3" ht="15.75">
      <c r="A31" s="284"/>
      <c r="B31" s="284"/>
      <c r="C31" s="284"/>
    </row>
    <row r="32" spans="1:3" ht="15.75">
      <c r="A32" s="284"/>
      <c r="B32" s="284"/>
      <c r="C32" s="284"/>
    </row>
    <row r="33" spans="1:4" ht="15.75">
      <c r="A33" s="284"/>
      <c r="B33" s="284"/>
      <c r="C33" s="284"/>
      <c r="D33" s="284"/>
    </row>
  </sheetData>
  <sheetProtection/>
  <mergeCells count="12">
    <mergeCell ref="C9:F9"/>
    <mergeCell ref="C10:F10"/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75390625" style="357" customWidth="1"/>
    <col min="2" max="2" width="40.75390625" style="357" customWidth="1"/>
    <col min="3" max="3" width="12.75390625" style="357" customWidth="1"/>
    <col min="4" max="4" width="14.75390625" style="357" customWidth="1"/>
    <col min="5" max="5" width="15.125" style="357" customWidth="1"/>
    <col min="6" max="6" width="12.75390625" style="357" customWidth="1"/>
    <col min="7" max="7" width="13.875" style="366" customWidth="1"/>
    <col min="8" max="16384" width="9.125" style="357" customWidth="1"/>
  </cols>
  <sheetData>
    <row r="1" spans="1:4" ht="12.75">
      <c r="A1" s="748" t="s">
        <v>125</v>
      </c>
      <c r="B1" s="748"/>
      <c r="C1" s="748"/>
      <c r="D1" s="748"/>
    </row>
    <row r="2" spans="1:4" ht="12.75">
      <c r="A2" s="749" t="s">
        <v>465</v>
      </c>
      <c r="B2" s="749"/>
      <c r="C2" s="749"/>
      <c r="D2" s="749"/>
    </row>
    <row r="3" spans="1:4" ht="12.75">
      <c r="A3" s="750" t="s">
        <v>126</v>
      </c>
      <c r="B3" s="750"/>
      <c r="C3" s="750"/>
      <c r="D3" s="750"/>
    </row>
    <row r="4" spans="1:4" ht="24.75" customHeight="1">
      <c r="A4" s="751"/>
      <c r="B4" s="751"/>
      <c r="C4" s="751"/>
      <c r="D4" s="751"/>
    </row>
    <row r="5" spans="1:4" ht="25.5">
      <c r="A5" s="365"/>
      <c r="B5" s="365"/>
      <c r="C5" s="365"/>
      <c r="D5" s="365" t="s">
        <v>127</v>
      </c>
    </row>
    <row r="6" spans="1:7" s="369" customFormat="1" ht="47.25">
      <c r="A6" s="367" t="s">
        <v>277</v>
      </c>
      <c r="B6" s="367" t="s">
        <v>198</v>
      </c>
      <c r="C6" s="368" t="s">
        <v>128</v>
      </c>
      <c r="D6" s="367" t="s">
        <v>129</v>
      </c>
      <c r="E6" s="368" t="s">
        <v>130</v>
      </c>
      <c r="F6" s="368" t="s">
        <v>131</v>
      </c>
      <c r="G6" s="368" t="s">
        <v>132</v>
      </c>
    </row>
    <row r="7" spans="1:7" s="374" customFormat="1" ht="25.5">
      <c r="A7" s="370" t="s">
        <v>195</v>
      </c>
      <c r="B7" s="363" t="s">
        <v>304</v>
      </c>
      <c r="C7" s="371">
        <v>42355</v>
      </c>
      <c r="D7" s="361">
        <v>49830</v>
      </c>
      <c r="E7" s="372">
        <v>0</v>
      </c>
      <c r="F7" s="373">
        <v>0</v>
      </c>
      <c r="G7" s="361">
        <f>D7-(C7+E7+F7)</f>
        <v>7475</v>
      </c>
    </row>
    <row r="8" spans="1:7" ht="12.75">
      <c r="A8" s="370" t="s">
        <v>196</v>
      </c>
      <c r="B8" s="375" t="s">
        <v>133</v>
      </c>
      <c r="C8" s="359">
        <v>229873</v>
      </c>
      <c r="D8" s="359">
        <v>233923</v>
      </c>
      <c r="E8" s="359">
        <v>0</v>
      </c>
      <c r="F8" s="376">
        <v>1069</v>
      </c>
      <c r="G8" s="361">
        <f>D8-(C8+E8+F8)</f>
        <v>2981</v>
      </c>
    </row>
    <row r="9" spans="1:7" ht="38.25">
      <c r="A9" s="752" t="s">
        <v>197</v>
      </c>
      <c r="B9" s="375" t="s">
        <v>291</v>
      </c>
      <c r="C9" s="359"/>
      <c r="D9" s="359"/>
      <c r="E9" s="359"/>
      <c r="F9" s="376"/>
      <c r="G9" s="361"/>
    </row>
    <row r="10" spans="1:9" ht="12.75">
      <c r="A10" s="753"/>
      <c r="B10" s="375" t="s">
        <v>134</v>
      </c>
      <c r="C10" s="359">
        <f>D10*0.84270738</f>
        <v>11524.0234215</v>
      </c>
      <c r="D10" s="359">
        <v>13675</v>
      </c>
      <c r="E10" s="359">
        <f>D10*0.27</f>
        <v>3692.2500000000005</v>
      </c>
      <c r="F10" s="359">
        <v>0</v>
      </c>
      <c r="G10" s="361">
        <f>D10*1.27-(C10+E10+F10)</f>
        <v>2150.9765785</v>
      </c>
      <c r="H10" s="362"/>
      <c r="I10" s="362"/>
    </row>
    <row r="11" spans="1:9" ht="12.75">
      <c r="A11" s="753"/>
      <c r="B11" s="375" t="s">
        <v>135</v>
      </c>
      <c r="C11" s="359">
        <f>D11*0.84270738</f>
        <v>803127.94248354</v>
      </c>
      <c r="D11" s="359">
        <v>953033</v>
      </c>
      <c r="E11" s="359">
        <f>D11*0.27</f>
        <v>257318.91</v>
      </c>
      <c r="F11" s="359">
        <v>152056</v>
      </c>
      <c r="G11" s="361">
        <f>D11*1.27-(C11+E11+F11)</f>
        <v>-2150.9424835401587</v>
      </c>
      <c r="H11" s="362"/>
      <c r="I11" s="362"/>
    </row>
    <row r="12" spans="1:9" ht="12.75">
      <c r="A12" s="754"/>
      <c r="B12" s="375" t="s">
        <v>136</v>
      </c>
      <c r="C12" s="359">
        <f>D12*0.84270738</f>
        <v>427293.09161424</v>
      </c>
      <c r="D12" s="359">
        <v>507048</v>
      </c>
      <c r="E12" s="359">
        <f>D12*0.27</f>
        <v>136902.96000000002</v>
      </c>
      <c r="F12" s="359">
        <v>79755</v>
      </c>
      <c r="G12" s="361">
        <f>D12*1.27-(C12+E12+F12)</f>
        <v>-0.09161424008198082</v>
      </c>
      <c r="H12" s="362"/>
      <c r="I12" s="362"/>
    </row>
    <row r="13" spans="1:7" ht="12.75">
      <c r="A13" s="377" t="s">
        <v>194</v>
      </c>
      <c r="B13" s="360" t="s">
        <v>319</v>
      </c>
      <c r="C13" s="359">
        <v>251609</v>
      </c>
      <c r="D13" s="359">
        <v>296011</v>
      </c>
      <c r="E13" s="359">
        <v>0</v>
      </c>
      <c r="F13" s="376">
        <v>0</v>
      </c>
      <c r="G13" s="361">
        <f>D13-(C13+E13+F13)</f>
        <v>44402</v>
      </c>
    </row>
    <row r="14" spans="1:7" ht="25.5">
      <c r="A14" s="377" t="s">
        <v>229</v>
      </c>
      <c r="B14" s="378" t="s">
        <v>317</v>
      </c>
      <c r="C14" s="359">
        <v>187620</v>
      </c>
      <c r="D14" s="359">
        <v>220730</v>
      </c>
      <c r="E14" s="359">
        <v>0</v>
      </c>
      <c r="F14" s="376">
        <v>0</v>
      </c>
      <c r="G14" s="361">
        <f>D14-(C14+E14+F14)</f>
        <v>33110</v>
      </c>
    </row>
    <row r="15" spans="1:7" s="358" customFormat="1" ht="15.75">
      <c r="A15" s="379"/>
      <c r="B15" s="380" t="s">
        <v>294</v>
      </c>
      <c r="C15" s="381">
        <f>SUM(C7:C14)</f>
        <v>1953402.0575192801</v>
      </c>
      <c r="D15" s="381">
        <f>SUM(D7:D14)</f>
        <v>2274250</v>
      </c>
      <c r="E15" s="381"/>
      <c r="F15" s="381">
        <f>SUM(F7:F14)</f>
        <v>232880</v>
      </c>
      <c r="G15" s="381">
        <f>SUM(G7:G14)</f>
        <v>87967.94248071976</v>
      </c>
    </row>
    <row r="16" ht="13.5" thickBot="1"/>
    <row r="17" spans="2:5" ht="32.25" thickBot="1">
      <c r="B17" s="382" t="s">
        <v>137</v>
      </c>
      <c r="C17" s="383" t="s">
        <v>138</v>
      </c>
      <c r="D17" s="364"/>
      <c r="E17" s="364"/>
    </row>
    <row r="18" spans="2:5" ht="15.75">
      <c r="B18" s="384" t="s">
        <v>135</v>
      </c>
      <c r="C18" s="385">
        <f>G7+G8+G11+G13+G14</f>
        <v>85817.05751645984</v>
      </c>
      <c r="D18" s="364"/>
      <c r="E18" s="364"/>
    </row>
    <row r="19" spans="2:5" ht="16.5" thickBot="1">
      <c r="B19" s="386" t="s">
        <v>136</v>
      </c>
      <c r="C19" s="385">
        <f>G12</f>
        <v>-0.09161424008198082</v>
      </c>
      <c r="D19" s="364"/>
      <c r="E19" s="364"/>
    </row>
    <row r="20" spans="2:3" s="389" customFormat="1" ht="16.5" thickBot="1">
      <c r="B20" s="387" t="s">
        <v>294</v>
      </c>
      <c r="C20" s="388">
        <f>SUM(C18:C19)</f>
        <v>85816.96590221976</v>
      </c>
    </row>
    <row r="26" spans="1:3" ht="12.75">
      <c r="A26" s="364"/>
      <c r="B26" s="364"/>
      <c r="C26" s="364"/>
    </row>
    <row r="27" spans="1:3" ht="12.75">
      <c r="A27" s="364"/>
      <c r="B27" s="364"/>
      <c r="C27" s="364"/>
    </row>
    <row r="28" spans="1:3" ht="12.75">
      <c r="A28" s="364"/>
      <c r="B28" s="364"/>
      <c r="C28" s="364"/>
    </row>
    <row r="29" spans="1:3" ht="12.75">
      <c r="A29" s="364"/>
      <c r="B29" s="364"/>
      <c r="C29" s="364"/>
    </row>
    <row r="30" spans="1:3" ht="12.75">
      <c r="A30" s="364"/>
      <c r="B30" s="364"/>
      <c r="C30" s="364"/>
    </row>
    <row r="31" spans="1:3" ht="12.75">
      <c r="A31" s="364"/>
      <c r="B31" s="364"/>
      <c r="C31" s="364"/>
    </row>
    <row r="32" spans="1:3" ht="12.75">
      <c r="A32" s="364"/>
      <c r="B32" s="364"/>
      <c r="C32" s="364"/>
    </row>
    <row r="33" spans="1:4" ht="12.75">
      <c r="A33" s="364"/>
      <c r="B33" s="364"/>
      <c r="C33" s="364"/>
      <c r="D33" s="364"/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&amp;C10. sz. melléklet a 17/2011.(III.9.) sz. rendelethez Marcali Városi Önkormányzat 
EU támogatások, projektek
E ft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41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8.375" style="191" customWidth="1"/>
    <col min="2" max="2" width="21.875" style="191" customWidth="1"/>
    <col min="3" max="3" width="58.25390625" style="191" customWidth="1"/>
    <col min="4" max="4" width="11.125" style="191" customWidth="1"/>
    <col min="5" max="5" width="7.375" style="191" customWidth="1"/>
    <col min="6" max="16384" width="9.125" style="191" customWidth="1"/>
  </cols>
  <sheetData>
    <row r="1" spans="2:5" ht="12.75">
      <c r="B1" s="757"/>
      <c r="C1" s="757"/>
      <c r="D1" s="757"/>
      <c r="E1" s="757"/>
    </row>
    <row r="2" spans="2:5" ht="12.75">
      <c r="B2" s="758" t="s">
        <v>466</v>
      </c>
      <c r="C2" s="758"/>
      <c r="D2" s="758"/>
      <c r="E2" s="758"/>
    </row>
    <row r="3" spans="2:5" ht="12.75">
      <c r="B3" s="759" t="s">
        <v>143</v>
      </c>
      <c r="C3" s="760"/>
      <c r="D3" s="760"/>
      <c r="E3" s="760"/>
    </row>
    <row r="4" spans="2:5" ht="12.75">
      <c r="B4" s="285"/>
      <c r="C4" s="286"/>
      <c r="D4" s="286"/>
      <c r="E4" s="286"/>
    </row>
    <row r="5" spans="2:5" ht="13.5" thickBot="1">
      <c r="B5" s="285"/>
      <c r="C5" s="286"/>
      <c r="D5" s="287"/>
      <c r="E5" s="288" t="s">
        <v>65</v>
      </c>
    </row>
    <row r="6" spans="1:5" ht="13.5" thickTop="1">
      <c r="A6" s="761" t="s">
        <v>0</v>
      </c>
      <c r="B6" s="763" t="s">
        <v>198</v>
      </c>
      <c r="C6" s="763" t="s">
        <v>74</v>
      </c>
      <c r="D6" s="763" t="s">
        <v>75</v>
      </c>
      <c r="E6" s="765"/>
    </row>
    <row r="7" spans="1:5" ht="12.75">
      <c r="A7" s="762"/>
      <c r="B7" s="764"/>
      <c r="C7" s="764"/>
      <c r="D7" s="764"/>
      <c r="E7" s="766"/>
    </row>
    <row r="8" spans="1:5" ht="25.5" customHeight="1">
      <c r="A8" s="289" t="s">
        <v>195</v>
      </c>
      <c r="B8" s="290" t="s">
        <v>76</v>
      </c>
      <c r="C8" s="291" t="s">
        <v>77</v>
      </c>
      <c r="D8" s="292"/>
      <c r="E8" s="293">
        <v>500</v>
      </c>
    </row>
    <row r="9" spans="1:6" ht="12.75">
      <c r="A9" s="289" t="s">
        <v>196</v>
      </c>
      <c r="B9" s="290" t="s">
        <v>368</v>
      </c>
      <c r="C9" s="291"/>
      <c r="D9" s="292"/>
      <c r="E9" s="293">
        <f>SUM(E10:E17)</f>
        <v>138576</v>
      </c>
      <c r="F9" s="203"/>
    </row>
    <row r="10" spans="1:5" ht="12.75">
      <c r="A10" s="289" t="s">
        <v>197</v>
      </c>
      <c r="B10" s="290"/>
      <c r="C10" s="294" t="s">
        <v>369</v>
      </c>
      <c r="D10" s="295"/>
      <c r="E10" s="296">
        <v>4000</v>
      </c>
    </row>
    <row r="11" spans="1:5" ht="12.75">
      <c r="A11" s="289" t="s">
        <v>194</v>
      </c>
      <c r="B11" s="290"/>
      <c r="C11" s="294" t="s">
        <v>370</v>
      </c>
      <c r="D11" s="295"/>
      <c r="E11" s="296">
        <v>7217</v>
      </c>
    </row>
    <row r="12" spans="1:5" ht="15" customHeight="1">
      <c r="A12" s="289" t="s">
        <v>229</v>
      </c>
      <c r="B12" s="290"/>
      <c r="C12" s="294" t="s">
        <v>78</v>
      </c>
      <c r="D12" s="295"/>
      <c r="E12" s="296">
        <v>5000</v>
      </c>
    </row>
    <row r="13" spans="1:5" ht="12.75" customHeight="1">
      <c r="A13" s="289" t="s">
        <v>230</v>
      </c>
      <c r="B13" s="290"/>
      <c r="C13" s="294" t="s">
        <v>79</v>
      </c>
      <c r="D13" s="295"/>
      <c r="E13" s="296"/>
    </row>
    <row r="14" spans="1:5" ht="12.75">
      <c r="A14" s="289" t="s">
        <v>231</v>
      </c>
      <c r="B14" s="290"/>
      <c r="C14" s="294" t="s">
        <v>371</v>
      </c>
      <c r="D14" s="295"/>
      <c r="E14" s="296">
        <v>116681</v>
      </c>
    </row>
    <row r="15" spans="1:5" ht="12.75">
      <c r="A15" s="289" t="s">
        <v>232</v>
      </c>
      <c r="B15" s="290"/>
      <c r="C15" s="294" t="s">
        <v>80</v>
      </c>
      <c r="D15" s="295"/>
      <c r="E15" s="296">
        <v>1500</v>
      </c>
    </row>
    <row r="16" spans="1:5" ht="12.75">
      <c r="A16" s="289" t="s">
        <v>233</v>
      </c>
      <c r="B16" s="290"/>
      <c r="C16" s="294" t="s">
        <v>81</v>
      </c>
      <c r="D16" s="295"/>
      <c r="E16" s="296">
        <v>600</v>
      </c>
    </row>
    <row r="17" spans="1:5" ht="26.25" thickBot="1">
      <c r="A17" s="557"/>
      <c r="B17" s="558"/>
      <c r="C17" s="559" t="s">
        <v>445</v>
      </c>
      <c r="D17" s="560"/>
      <c r="E17" s="561">
        <v>3578</v>
      </c>
    </row>
    <row r="18" spans="1:5" ht="21" customHeight="1" thickBot="1" thickTop="1">
      <c r="A18" s="298"/>
      <c r="B18" s="299" t="s">
        <v>82</v>
      </c>
      <c r="C18" s="299"/>
      <c r="D18" s="755">
        <f>E8+E9</f>
        <v>139076</v>
      </c>
      <c r="E18" s="756"/>
    </row>
    <row r="19" ht="13.5" thickTop="1"/>
    <row r="26" ht="12.75">
      <c r="D26" s="300"/>
    </row>
    <row r="27" spans="1:3" ht="12.75">
      <c r="A27" s="297"/>
      <c r="B27" s="297"/>
      <c r="C27" s="297"/>
    </row>
    <row r="28" spans="1:3" ht="12.75">
      <c r="A28" s="297"/>
      <c r="B28" s="297"/>
      <c r="C28" s="297"/>
    </row>
    <row r="29" spans="1:3" ht="12.75">
      <c r="A29" s="297"/>
      <c r="B29" s="297"/>
      <c r="C29" s="297"/>
    </row>
    <row r="30" spans="1:3" ht="3" customHeight="1">
      <c r="A30" s="297"/>
      <c r="B30" s="297"/>
      <c r="C30" s="297"/>
    </row>
    <row r="31" spans="1:3" ht="12.75" hidden="1">
      <c r="A31" s="297"/>
      <c r="B31" s="297"/>
      <c r="C31" s="297"/>
    </row>
    <row r="32" spans="1:4" ht="12.75" hidden="1">
      <c r="A32" s="297"/>
      <c r="B32" s="297"/>
      <c r="C32" s="297"/>
      <c r="D32" s="203"/>
    </row>
    <row r="33" spans="1:3" ht="12.75" hidden="1">
      <c r="A33" s="297"/>
      <c r="B33" s="297"/>
      <c r="C33" s="297"/>
    </row>
    <row r="34" spans="1:4" ht="12.75" hidden="1">
      <c r="A34" s="297"/>
      <c r="B34" s="297"/>
      <c r="C34" s="297"/>
      <c r="D34" s="297"/>
    </row>
    <row r="35" ht="12.75" hidden="1"/>
    <row r="36" spans="2:4" ht="12.75" hidden="1">
      <c r="B36" s="301"/>
      <c r="C36" s="302"/>
      <c r="D36" s="297"/>
    </row>
    <row r="37" spans="2:4" ht="12.75">
      <c r="B37" s="303"/>
      <c r="C37" s="302"/>
      <c r="D37" s="304"/>
    </row>
    <row r="38" spans="2:4" ht="12.75">
      <c r="B38" s="303"/>
      <c r="C38" s="302"/>
      <c r="D38" s="304"/>
    </row>
    <row r="39" spans="2:4" ht="12.75">
      <c r="B39" s="305"/>
      <c r="C39" s="302"/>
      <c r="D39" s="306"/>
    </row>
    <row r="41" ht="12.75">
      <c r="D41" s="300"/>
    </row>
  </sheetData>
  <sheetProtection/>
  <mergeCells count="8">
    <mergeCell ref="A6:A7"/>
    <mergeCell ref="B6:B7"/>
    <mergeCell ref="C6:C7"/>
    <mergeCell ref="D6:E7"/>
    <mergeCell ref="D18:E18"/>
    <mergeCell ref="B1:E1"/>
    <mergeCell ref="B2:E2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28"/>
  <sheetViews>
    <sheetView workbookViewId="0" topLeftCell="A1">
      <pane xSplit="16680" topLeftCell="T1" activePane="topLeft" state="split"/>
      <selection pane="topLeft" activeCell="A1" sqref="A1:O1"/>
      <selection pane="topRight" activeCell="B11" sqref="B11"/>
    </sheetView>
  </sheetViews>
  <sheetFormatPr defaultColWidth="8.00390625" defaultRowHeight="12.75"/>
  <cols>
    <col min="1" max="1" width="5.375" style="465" customWidth="1"/>
    <col min="2" max="2" width="30.875" style="460" customWidth="1"/>
    <col min="3" max="3" width="7.125" style="460" customWidth="1"/>
    <col min="4" max="4" width="7.375" style="460" customWidth="1"/>
    <col min="5" max="5" width="8.625" style="460" customWidth="1"/>
    <col min="6" max="6" width="9.375" style="460" customWidth="1"/>
    <col min="7" max="7" width="9.75390625" style="460" customWidth="1"/>
    <col min="8" max="8" width="8.875" style="460" customWidth="1"/>
    <col min="9" max="9" width="9.125" style="460" customWidth="1"/>
    <col min="10" max="10" width="7.375" style="460" customWidth="1"/>
    <col min="11" max="11" width="9.125" style="460" customWidth="1"/>
    <col min="12" max="12" width="8.125" style="460" customWidth="1"/>
    <col min="13" max="13" width="9.375" style="460" customWidth="1"/>
    <col min="14" max="14" width="8.75390625" style="460" customWidth="1"/>
    <col min="15" max="15" width="10.125" style="465" customWidth="1"/>
    <col min="16" max="16" width="14.125" style="460" customWidth="1"/>
    <col min="17" max="17" width="9.00390625" style="460" bestFit="1" customWidth="1"/>
    <col min="18" max="25" width="8.00390625" style="460" customWidth="1"/>
    <col min="26" max="26" width="10.125" style="460" bestFit="1" customWidth="1"/>
    <col min="27" max="16384" width="8.00390625" style="460" customWidth="1"/>
  </cols>
  <sheetData>
    <row r="1" spans="1:15" ht="12.75" customHeight="1">
      <c r="A1" s="767" t="s">
        <v>467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</row>
    <row r="2" spans="1:15" ht="12.75" customHeight="1">
      <c r="A2" s="768" t="s">
        <v>411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</row>
    <row r="3" spans="1:15" ht="11.25" customHeight="1" thickBo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 t="s">
        <v>65</v>
      </c>
    </row>
    <row r="4" spans="1:15" s="465" customFormat="1" ht="19.5" customHeight="1" thickTop="1">
      <c r="A4" s="462" t="s">
        <v>228</v>
      </c>
      <c r="B4" s="463" t="s">
        <v>198</v>
      </c>
      <c r="C4" s="463" t="s">
        <v>387</v>
      </c>
      <c r="D4" s="463" t="s">
        <v>388</v>
      </c>
      <c r="E4" s="463" t="s">
        <v>389</v>
      </c>
      <c r="F4" s="463" t="s">
        <v>390</v>
      </c>
      <c r="G4" s="463" t="s">
        <v>391</v>
      </c>
      <c r="H4" s="463" t="s">
        <v>392</v>
      </c>
      <c r="I4" s="463" t="s">
        <v>393</v>
      </c>
      <c r="J4" s="463" t="s">
        <v>394</v>
      </c>
      <c r="K4" s="463" t="s">
        <v>395</v>
      </c>
      <c r="L4" s="463" t="s">
        <v>396</v>
      </c>
      <c r="M4" s="463" t="s">
        <v>397</v>
      </c>
      <c r="N4" s="463" t="s">
        <v>398</v>
      </c>
      <c r="O4" s="464" t="s">
        <v>294</v>
      </c>
    </row>
    <row r="5" spans="1:15" s="470" customFormat="1" ht="18" customHeight="1">
      <c r="A5" s="466" t="s">
        <v>195</v>
      </c>
      <c r="B5" s="467" t="s">
        <v>399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9">
        <f aca="true" t="shared" si="0" ref="O5:O26">SUM(C5:N5)</f>
        <v>0</v>
      </c>
    </row>
    <row r="6" spans="1:16" s="474" customFormat="1" ht="15.75">
      <c r="A6" s="466" t="s">
        <v>196</v>
      </c>
      <c r="B6" s="439" t="s">
        <v>156</v>
      </c>
      <c r="C6" s="472">
        <v>82100</v>
      </c>
      <c r="D6" s="472">
        <v>82100</v>
      </c>
      <c r="E6" s="472">
        <v>82100</v>
      </c>
      <c r="F6" s="472">
        <v>82100</v>
      </c>
      <c r="G6" s="472">
        <v>90000</v>
      </c>
      <c r="H6" s="472">
        <v>100116</v>
      </c>
      <c r="I6" s="472">
        <v>82100</v>
      </c>
      <c r="J6" s="472">
        <v>82100</v>
      </c>
      <c r="K6" s="472">
        <v>82100</v>
      </c>
      <c r="L6" s="472">
        <v>89555</v>
      </c>
      <c r="M6" s="472">
        <v>82100</v>
      </c>
      <c r="N6" s="472">
        <v>82146</v>
      </c>
      <c r="O6" s="469">
        <f t="shared" si="0"/>
        <v>1018617</v>
      </c>
      <c r="P6" s="473"/>
    </row>
    <row r="7" spans="1:16" s="474" customFormat="1" ht="15.75" customHeight="1">
      <c r="A7" s="466" t="s">
        <v>197</v>
      </c>
      <c r="B7" s="482" t="s">
        <v>337</v>
      </c>
      <c r="C7" s="472"/>
      <c r="D7" s="472">
        <v>10000</v>
      </c>
      <c r="E7" s="472"/>
      <c r="F7" s="472">
        <v>15000</v>
      </c>
      <c r="G7" s="472"/>
      <c r="H7" s="472">
        <v>12748</v>
      </c>
      <c r="I7" s="472"/>
      <c r="J7" s="472">
        <v>10000</v>
      </c>
      <c r="K7" s="472">
        <v>3000</v>
      </c>
      <c r="L7" s="472">
        <v>10000</v>
      </c>
      <c r="M7" s="472">
        <v>10000</v>
      </c>
      <c r="N7" s="472">
        <v>2492</v>
      </c>
      <c r="O7" s="469">
        <f t="shared" si="0"/>
        <v>73240</v>
      </c>
      <c r="P7" s="473"/>
    </row>
    <row r="8" spans="1:16" s="474" customFormat="1" ht="24">
      <c r="A8" s="466" t="s">
        <v>194</v>
      </c>
      <c r="B8" s="482" t="s">
        <v>338</v>
      </c>
      <c r="C8" s="472"/>
      <c r="D8" s="472">
        <v>200500</v>
      </c>
      <c r="E8" s="472"/>
      <c r="F8" s="472">
        <v>500000</v>
      </c>
      <c r="G8" s="472"/>
      <c r="H8" s="472">
        <v>500000</v>
      </c>
      <c r="I8" s="472"/>
      <c r="J8" s="472"/>
      <c r="K8" s="472">
        <v>500000</v>
      </c>
      <c r="L8" s="472"/>
      <c r="M8" s="472">
        <v>428463</v>
      </c>
      <c r="N8" s="472"/>
      <c r="O8" s="469">
        <f t="shared" si="0"/>
        <v>2128963</v>
      </c>
      <c r="P8" s="473"/>
    </row>
    <row r="9" spans="1:16" s="474" customFormat="1" ht="15.75">
      <c r="A9" s="466" t="s">
        <v>229</v>
      </c>
      <c r="B9" s="482" t="s">
        <v>1</v>
      </c>
      <c r="C9" s="472"/>
      <c r="D9" s="472"/>
      <c r="E9" s="472">
        <v>210000</v>
      </c>
      <c r="F9" s="472"/>
      <c r="G9" s="472"/>
      <c r="H9" s="472"/>
      <c r="I9" s="472"/>
      <c r="J9" s="472"/>
      <c r="K9" s="472">
        <v>370560</v>
      </c>
      <c r="L9" s="472"/>
      <c r="M9" s="472"/>
      <c r="N9" s="472"/>
      <c r="O9" s="469">
        <f t="shared" si="0"/>
        <v>580560</v>
      </c>
      <c r="P9" s="473"/>
    </row>
    <row r="10" spans="1:16" s="474" customFormat="1" ht="15.75">
      <c r="A10" s="466" t="s">
        <v>230</v>
      </c>
      <c r="B10" s="482" t="s">
        <v>412</v>
      </c>
      <c r="C10" s="472">
        <v>20000</v>
      </c>
      <c r="D10" s="472">
        <v>30000</v>
      </c>
      <c r="E10" s="472">
        <v>30000</v>
      </c>
      <c r="F10" s="472">
        <v>30000</v>
      </c>
      <c r="G10" s="472">
        <v>30000</v>
      </c>
      <c r="H10" s="472">
        <v>30000</v>
      </c>
      <c r="I10" s="472">
        <v>20000</v>
      </c>
      <c r="J10" s="472">
        <v>30000</v>
      </c>
      <c r="K10" s="472">
        <v>20000</v>
      </c>
      <c r="L10" s="472">
        <v>30000</v>
      </c>
      <c r="M10" s="472">
        <v>22998</v>
      </c>
      <c r="N10" s="472">
        <v>30000</v>
      </c>
      <c r="O10" s="469">
        <f t="shared" si="0"/>
        <v>322998</v>
      </c>
      <c r="P10" s="473"/>
    </row>
    <row r="11" spans="1:16" s="474" customFormat="1" ht="15.75">
      <c r="A11" s="466" t="s">
        <v>231</v>
      </c>
      <c r="B11" s="482" t="s">
        <v>413</v>
      </c>
      <c r="C11" s="472">
        <v>12000</v>
      </c>
      <c r="D11" s="472">
        <v>13000</v>
      </c>
      <c r="E11" s="472">
        <v>12000</v>
      </c>
      <c r="F11" s="472">
        <v>13000</v>
      </c>
      <c r="G11" s="472">
        <v>12000</v>
      </c>
      <c r="H11" s="472">
        <v>13000</v>
      </c>
      <c r="I11" s="472">
        <v>12000</v>
      </c>
      <c r="J11" s="472">
        <v>13000</v>
      </c>
      <c r="K11" s="472">
        <v>12000</v>
      </c>
      <c r="L11" s="472">
        <v>13000</v>
      </c>
      <c r="M11" s="472">
        <v>12000</v>
      </c>
      <c r="N11" s="472">
        <v>11020</v>
      </c>
      <c r="O11" s="469">
        <f t="shared" si="0"/>
        <v>148020</v>
      </c>
      <c r="P11" s="473"/>
    </row>
    <row r="12" spans="1:16" s="474" customFormat="1" ht="15.75">
      <c r="A12" s="466" t="s">
        <v>232</v>
      </c>
      <c r="B12" s="482" t="s">
        <v>414</v>
      </c>
      <c r="C12" s="472">
        <v>40</v>
      </c>
      <c r="D12" s="472">
        <v>40</v>
      </c>
      <c r="E12" s="472">
        <v>40</v>
      </c>
      <c r="F12" s="472">
        <v>40</v>
      </c>
      <c r="G12" s="472">
        <v>40</v>
      </c>
      <c r="H12" s="472">
        <v>40</v>
      </c>
      <c r="I12" s="472">
        <v>40</v>
      </c>
      <c r="J12" s="472">
        <v>40</v>
      </c>
      <c r="K12" s="472">
        <v>40</v>
      </c>
      <c r="L12" s="472">
        <v>1000</v>
      </c>
      <c r="M12" s="472">
        <v>40</v>
      </c>
      <c r="N12" s="472">
        <v>100</v>
      </c>
      <c r="O12" s="469">
        <f t="shared" si="0"/>
        <v>1500</v>
      </c>
      <c r="P12" s="473"/>
    </row>
    <row r="13" spans="1:16" s="474" customFormat="1" ht="15.75">
      <c r="A13" s="466" t="s">
        <v>233</v>
      </c>
      <c r="B13" s="482" t="s">
        <v>415</v>
      </c>
      <c r="C13" s="472">
        <v>400</v>
      </c>
      <c r="D13" s="472">
        <v>400</v>
      </c>
      <c r="E13" s="472">
        <v>500</v>
      </c>
      <c r="F13" s="472">
        <v>400</v>
      </c>
      <c r="G13" s="472">
        <v>500</v>
      </c>
      <c r="H13" s="472">
        <v>500</v>
      </c>
      <c r="I13" s="472">
        <v>400</v>
      </c>
      <c r="J13" s="472">
        <v>400</v>
      </c>
      <c r="K13" s="472">
        <v>500</v>
      </c>
      <c r="L13" s="472">
        <v>400</v>
      </c>
      <c r="M13" s="472">
        <v>410</v>
      </c>
      <c r="N13" s="472">
        <v>500</v>
      </c>
      <c r="O13" s="469">
        <f t="shared" si="0"/>
        <v>5310</v>
      </c>
      <c r="P13" s="473"/>
    </row>
    <row r="14" spans="1:16" s="474" customFormat="1" ht="16.5" thickBot="1">
      <c r="A14" s="466" t="s">
        <v>234</v>
      </c>
      <c r="B14" s="471" t="s">
        <v>400</v>
      </c>
      <c r="C14" s="472"/>
      <c r="D14" s="472"/>
      <c r="E14" s="472">
        <v>100000</v>
      </c>
      <c r="F14" s="472"/>
      <c r="G14" s="472"/>
      <c r="H14" s="472">
        <v>108893</v>
      </c>
      <c r="I14" s="472"/>
      <c r="J14" s="472"/>
      <c r="K14" s="472">
        <v>100000</v>
      </c>
      <c r="L14" s="472"/>
      <c r="M14" s="472">
        <v>46055</v>
      </c>
      <c r="N14" s="472">
        <v>30787</v>
      </c>
      <c r="O14" s="469">
        <f t="shared" si="0"/>
        <v>385735</v>
      </c>
      <c r="P14" s="473"/>
    </row>
    <row r="15" spans="1:16" s="470" customFormat="1" ht="20.25" customHeight="1" thickBot="1" thickTop="1">
      <c r="A15" s="466" t="s">
        <v>235</v>
      </c>
      <c r="B15" s="475" t="s">
        <v>401</v>
      </c>
      <c r="C15" s="476">
        <f aca="true" t="shared" si="1" ref="C15:N15">SUM(C6:C14)</f>
        <v>114540</v>
      </c>
      <c r="D15" s="476">
        <f t="shared" si="1"/>
        <v>336040</v>
      </c>
      <c r="E15" s="476">
        <f t="shared" si="1"/>
        <v>434640</v>
      </c>
      <c r="F15" s="476">
        <f t="shared" si="1"/>
        <v>640540</v>
      </c>
      <c r="G15" s="476">
        <f t="shared" si="1"/>
        <v>132540</v>
      </c>
      <c r="H15" s="476">
        <f t="shared" si="1"/>
        <v>765297</v>
      </c>
      <c r="I15" s="476">
        <f t="shared" si="1"/>
        <v>114540</v>
      </c>
      <c r="J15" s="476">
        <f t="shared" si="1"/>
        <v>135540</v>
      </c>
      <c r="K15" s="476">
        <f t="shared" si="1"/>
        <v>1088200</v>
      </c>
      <c r="L15" s="476">
        <f t="shared" si="1"/>
        <v>143955</v>
      </c>
      <c r="M15" s="476">
        <f t="shared" si="1"/>
        <v>602066</v>
      </c>
      <c r="N15" s="476">
        <f t="shared" si="1"/>
        <v>157045</v>
      </c>
      <c r="O15" s="477">
        <f t="shared" si="0"/>
        <v>4664943</v>
      </c>
      <c r="P15" s="478"/>
    </row>
    <row r="16" spans="1:16" s="470" customFormat="1" ht="14.25" customHeight="1" thickTop="1">
      <c r="A16" s="466" t="s">
        <v>236</v>
      </c>
      <c r="B16" s="467" t="s">
        <v>20</v>
      </c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9"/>
      <c r="P16" s="478"/>
    </row>
    <row r="17" spans="1:16" s="474" customFormat="1" ht="15.75">
      <c r="A17" s="466" t="s">
        <v>312</v>
      </c>
      <c r="B17" s="205" t="s">
        <v>361</v>
      </c>
      <c r="C17" s="472">
        <v>36000</v>
      </c>
      <c r="D17" s="472">
        <v>36000</v>
      </c>
      <c r="E17" s="472">
        <v>36000</v>
      </c>
      <c r="F17" s="472">
        <v>36000</v>
      </c>
      <c r="G17" s="472">
        <v>36000</v>
      </c>
      <c r="H17" s="472">
        <v>41733</v>
      </c>
      <c r="I17" s="472">
        <v>36000</v>
      </c>
      <c r="J17" s="472">
        <v>36000</v>
      </c>
      <c r="K17" s="472">
        <v>36000</v>
      </c>
      <c r="L17" s="472">
        <v>36000</v>
      </c>
      <c r="M17" s="472">
        <v>36000</v>
      </c>
      <c r="N17" s="472">
        <v>35573</v>
      </c>
      <c r="O17" s="469">
        <f t="shared" si="0"/>
        <v>437306</v>
      </c>
      <c r="P17" s="473"/>
    </row>
    <row r="18" spans="1:16" s="474" customFormat="1" ht="15.75">
      <c r="A18" s="466" t="s">
        <v>332</v>
      </c>
      <c r="B18" s="198" t="s">
        <v>61</v>
      </c>
      <c r="C18" s="472">
        <v>9000</v>
      </c>
      <c r="D18" s="472">
        <v>10000</v>
      </c>
      <c r="E18" s="472">
        <v>9000</v>
      </c>
      <c r="F18" s="472">
        <v>10000</v>
      </c>
      <c r="G18" s="472">
        <v>10000</v>
      </c>
      <c r="H18" s="472">
        <v>11465</v>
      </c>
      <c r="I18" s="472">
        <v>10000</v>
      </c>
      <c r="J18" s="472">
        <v>10000</v>
      </c>
      <c r="K18" s="472">
        <v>10000</v>
      </c>
      <c r="L18" s="472">
        <v>10000</v>
      </c>
      <c r="M18" s="472">
        <v>10000</v>
      </c>
      <c r="N18" s="472">
        <v>11704</v>
      </c>
      <c r="O18" s="469">
        <f t="shared" si="0"/>
        <v>121169</v>
      </c>
      <c r="P18" s="473"/>
    </row>
    <row r="19" spans="1:16" s="474" customFormat="1" ht="15.75">
      <c r="A19" s="466" t="s">
        <v>402</v>
      </c>
      <c r="B19" s="484" t="s">
        <v>363</v>
      </c>
      <c r="C19" s="472">
        <v>65000</v>
      </c>
      <c r="D19" s="472">
        <v>65000</v>
      </c>
      <c r="E19" s="472">
        <v>65000</v>
      </c>
      <c r="F19" s="472">
        <v>65000</v>
      </c>
      <c r="G19" s="472">
        <v>65000</v>
      </c>
      <c r="H19" s="472">
        <v>146032</v>
      </c>
      <c r="I19" s="472">
        <v>65000</v>
      </c>
      <c r="J19" s="472">
        <v>65000</v>
      </c>
      <c r="K19" s="472">
        <v>62000</v>
      </c>
      <c r="L19" s="472">
        <v>65000</v>
      </c>
      <c r="M19" s="472">
        <v>65000</v>
      </c>
      <c r="N19" s="472">
        <v>63724</v>
      </c>
      <c r="O19" s="469">
        <f t="shared" si="0"/>
        <v>856756</v>
      </c>
      <c r="P19" s="473"/>
    </row>
    <row r="20" spans="1:16" s="474" customFormat="1" ht="15.75">
      <c r="A20" s="466" t="s">
        <v>403</v>
      </c>
      <c r="B20" s="484" t="s">
        <v>163</v>
      </c>
      <c r="C20" s="472">
        <v>10000</v>
      </c>
      <c r="D20" s="472">
        <v>10000</v>
      </c>
      <c r="E20" s="472">
        <v>10000</v>
      </c>
      <c r="F20" s="472">
        <v>10000</v>
      </c>
      <c r="G20" s="472">
        <v>10000</v>
      </c>
      <c r="H20" s="472">
        <v>10000</v>
      </c>
      <c r="I20" s="472">
        <v>10000</v>
      </c>
      <c r="J20" s="472">
        <v>10000</v>
      </c>
      <c r="K20" s="472">
        <v>10000</v>
      </c>
      <c r="L20" s="472">
        <v>10000</v>
      </c>
      <c r="M20" s="472">
        <v>10000</v>
      </c>
      <c r="N20" s="472">
        <v>8660</v>
      </c>
      <c r="O20" s="469">
        <f t="shared" si="0"/>
        <v>118660</v>
      </c>
      <c r="P20" s="473"/>
    </row>
    <row r="21" spans="1:16" s="474" customFormat="1" ht="15.75">
      <c r="A21" s="466" t="s">
        <v>404</v>
      </c>
      <c r="B21" s="484" t="s">
        <v>164</v>
      </c>
      <c r="C21" s="472">
        <v>63000</v>
      </c>
      <c r="D21" s="472">
        <v>64000</v>
      </c>
      <c r="E21" s="472">
        <v>63000</v>
      </c>
      <c r="F21" s="472">
        <v>64000</v>
      </c>
      <c r="G21" s="472">
        <v>63000</v>
      </c>
      <c r="H21" s="472">
        <v>1607</v>
      </c>
      <c r="I21" s="472">
        <v>45000</v>
      </c>
      <c r="J21" s="472">
        <v>64000</v>
      </c>
      <c r="K21" s="472">
        <v>63000</v>
      </c>
      <c r="L21" s="472">
        <v>64000</v>
      </c>
      <c r="M21" s="472">
        <v>63000</v>
      </c>
      <c r="N21" s="472">
        <v>63373</v>
      </c>
      <c r="O21" s="469">
        <f t="shared" si="0"/>
        <v>680980</v>
      </c>
      <c r="P21" s="473"/>
    </row>
    <row r="22" spans="1:16" s="474" customFormat="1" ht="15.75">
      <c r="A22" s="466" t="s">
        <v>405</v>
      </c>
      <c r="B22" s="484" t="s">
        <v>159</v>
      </c>
      <c r="C22" s="472">
        <v>500</v>
      </c>
      <c r="D22" s="472"/>
      <c r="E22" s="472"/>
      <c r="F22" s="472"/>
      <c r="G22" s="472">
        <v>500</v>
      </c>
      <c r="H22" s="472"/>
      <c r="I22" s="472"/>
      <c r="J22" s="472"/>
      <c r="K22" s="472">
        <v>500</v>
      </c>
      <c r="L22" s="472"/>
      <c r="M22" s="472">
        <v>500</v>
      </c>
      <c r="N22" s="472"/>
      <c r="O22" s="469">
        <f t="shared" si="0"/>
        <v>2000</v>
      </c>
      <c r="P22" s="473"/>
    </row>
    <row r="23" spans="1:16" s="474" customFormat="1" ht="15.75">
      <c r="A23" s="466" t="s">
        <v>406</v>
      </c>
      <c r="B23" s="484" t="s">
        <v>160</v>
      </c>
      <c r="C23" s="472">
        <v>400000</v>
      </c>
      <c r="D23" s="472"/>
      <c r="E23" s="472">
        <v>400000</v>
      </c>
      <c r="F23" s="472"/>
      <c r="G23" s="472">
        <v>357498</v>
      </c>
      <c r="H23" s="472">
        <v>3820</v>
      </c>
      <c r="I23" s="472">
        <v>300000</v>
      </c>
      <c r="J23" s="472"/>
      <c r="K23" s="472">
        <v>300000</v>
      </c>
      <c r="L23" s="472"/>
      <c r="M23" s="472">
        <v>30000</v>
      </c>
      <c r="N23" s="472">
        <v>21000</v>
      </c>
      <c r="O23" s="469">
        <f t="shared" si="0"/>
        <v>1812318</v>
      </c>
      <c r="P23" s="473"/>
    </row>
    <row r="24" spans="1:16" s="474" customFormat="1" ht="15.75">
      <c r="A24" s="466" t="s">
        <v>407</v>
      </c>
      <c r="B24" s="483" t="s">
        <v>161</v>
      </c>
      <c r="C24" s="472">
        <v>50000</v>
      </c>
      <c r="D24" s="472">
        <v>50000</v>
      </c>
      <c r="E24" s="472">
        <v>50000</v>
      </c>
      <c r="F24" s="472">
        <v>50000</v>
      </c>
      <c r="G24" s="472">
        <v>50000</v>
      </c>
      <c r="H24" s="472">
        <v>50000</v>
      </c>
      <c r="I24" s="472">
        <v>68000</v>
      </c>
      <c r="J24" s="472">
        <v>50000</v>
      </c>
      <c r="K24" s="472">
        <v>50000</v>
      </c>
      <c r="L24" s="472">
        <v>50000</v>
      </c>
      <c r="M24" s="472">
        <v>50000</v>
      </c>
      <c r="N24" s="472">
        <v>57254</v>
      </c>
      <c r="O24" s="469">
        <f t="shared" si="0"/>
        <v>625254</v>
      </c>
      <c r="P24" s="473"/>
    </row>
    <row r="25" spans="1:16" s="474" customFormat="1" ht="24.75" thickBot="1">
      <c r="A25" s="466" t="s">
        <v>408</v>
      </c>
      <c r="B25" s="219" t="s">
        <v>416</v>
      </c>
      <c r="C25" s="472">
        <v>500</v>
      </c>
      <c r="D25" s="472">
        <v>1000</v>
      </c>
      <c r="E25" s="472">
        <v>1000</v>
      </c>
      <c r="F25" s="472">
        <v>1000</v>
      </c>
      <c r="G25" s="472">
        <v>500</v>
      </c>
      <c r="H25" s="472">
        <v>1000</v>
      </c>
      <c r="I25" s="472">
        <v>1000</v>
      </c>
      <c r="J25" s="472">
        <v>1000</v>
      </c>
      <c r="K25" s="472">
        <v>1000</v>
      </c>
      <c r="L25" s="472">
        <v>1000</v>
      </c>
      <c r="M25" s="472">
        <v>500</v>
      </c>
      <c r="N25" s="472">
        <v>1000</v>
      </c>
      <c r="O25" s="469">
        <f t="shared" si="0"/>
        <v>10500</v>
      </c>
      <c r="P25" s="473"/>
    </row>
    <row r="26" spans="1:16" s="470" customFormat="1" ht="20.25" customHeight="1" thickBot="1" thickTop="1">
      <c r="A26" s="466" t="s">
        <v>409</v>
      </c>
      <c r="B26" s="475" t="s">
        <v>410</v>
      </c>
      <c r="C26" s="476">
        <f aca="true" t="shared" si="2" ref="C26:N26">SUM(C17:C25)</f>
        <v>634000</v>
      </c>
      <c r="D26" s="476">
        <f t="shared" si="2"/>
        <v>236000</v>
      </c>
      <c r="E26" s="476">
        <f t="shared" si="2"/>
        <v>634000</v>
      </c>
      <c r="F26" s="476">
        <f t="shared" si="2"/>
        <v>236000</v>
      </c>
      <c r="G26" s="476">
        <f t="shared" si="2"/>
        <v>592498</v>
      </c>
      <c r="H26" s="476">
        <f t="shared" si="2"/>
        <v>265657</v>
      </c>
      <c r="I26" s="476">
        <f t="shared" si="2"/>
        <v>535000</v>
      </c>
      <c r="J26" s="476">
        <f t="shared" si="2"/>
        <v>236000</v>
      </c>
      <c r="K26" s="476">
        <f t="shared" si="2"/>
        <v>532500</v>
      </c>
      <c r="L26" s="476">
        <f t="shared" si="2"/>
        <v>236000</v>
      </c>
      <c r="M26" s="476">
        <f t="shared" si="2"/>
        <v>265000</v>
      </c>
      <c r="N26" s="476">
        <f t="shared" si="2"/>
        <v>262288</v>
      </c>
      <c r="O26" s="477">
        <f t="shared" si="0"/>
        <v>4664943</v>
      </c>
      <c r="P26" s="479"/>
    </row>
    <row r="27" spans="1:15" ht="16.5" thickTop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0"/>
    </row>
    <row r="28" ht="15.75">
      <c r="A28" s="480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34"/>
  <sheetViews>
    <sheetView zoomScalePageLayoutView="0" workbookViewId="0" topLeftCell="A1">
      <selection activeCell="A2" sqref="A2:E2"/>
    </sheetView>
  </sheetViews>
  <sheetFormatPr defaultColWidth="8.00390625" defaultRowHeight="12.75"/>
  <cols>
    <col min="1" max="1" width="5.625" style="286" customWidth="1"/>
    <col min="2" max="2" width="30.375" style="308" customWidth="1"/>
    <col min="3" max="3" width="14.875" style="308" hidden="1" customWidth="1"/>
    <col min="4" max="4" width="15.875" style="308" customWidth="1"/>
    <col min="5" max="5" width="15.25390625" style="308" customWidth="1"/>
    <col min="6" max="16384" width="8.00390625" style="308" customWidth="1"/>
  </cols>
  <sheetData>
    <row r="1" spans="1:10" ht="12.75" customHeight="1">
      <c r="A1" s="757"/>
      <c r="B1" s="757"/>
      <c r="C1" s="757"/>
      <c r="D1" s="757"/>
      <c r="E1" s="757"/>
      <c r="F1" s="307"/>
      <c r="G1" s="307"/>
      <c r="H1" s="307"/>
      <c r="I1" s="307"/>
      <c r="J1" s="307"/>
    </row>
    <row r="2" spans="1:10" ht="12.75">
      <c r="A2" s="758" t="s">
        <v>468</v>
      </c>
      <c r="B2" s="758"/>
      <c r="C2" s="758"/>
      <c r="D2" s="758"/>
      <c r="E2" s="758"/>
      <c r="F2" s="309"/>
      <c r="G2" s="309"/>
      <c r="H2" s="309"/>
      <c r="I2" s="309"/>
      <c r="J2" s="309"/>
    </row>
    <row r="3" spans="1:5" ht="12.75">
      <c r="A3" s="759" t="s">
        <v>91</v>
      </c>
      <c r="B3" s="760"/>
      <c r="C3" s="760"/>
      <c r="D3" s="760"/>
      <c r="E3" s="760"/>
    </row>
    <row r="4" spans="1:5" ht="12.75">
      <c r="A4" s="759" t="s">
        <v>92</v>
      </c>
      <c r="B4" s="759"/>
      <c r="C4" s="759"/>
      <c r="D4" s="759"/>
      <c r="E4" s="759"/>
    </row>
    <row r="5" spans="1:5" s="311" customFormat="1" ht="15.75" thickBot="1">
      <c r="A5" s="310"/>
      <c r="E5" s="412" t="s">
        <v>244</v>
      </c>
    </row>
    <row r="6" spans="1:5" s="315" customFormat="1" ht="63" customHeight="1" thickBot="1">
      <c r="A6" s="312" t="s">
        <v>228</v>
      </c>
      <c r="B6" s="313" t="s">
        <v>84</v>
      </c>
      <c r="C6" s="313" t="s">
        <v>85</v>
      </c>
      <c r="D6" s="313" t="s">
        <v>93</v>
      </c>
      <c r="E6" s="314" t="s">
        <v>94</v>
      </c>
    </row>
    <row r="7" spans="1:5" s="315" customFormat="1" ht="18" customHeight="1" thickBot="1">
      <c r="A7" s="312"/>
      <c r="B7" s="316">
        <v>2</v>
      </c>
      <c r="C7" s="316"/>
      <c r="D7" s="316">
        <v>3</v>
      </c>
      <c r="E7" s="317">
        <v>4</v>
      </c>
    </row>
    <row r="8" spans="1:7" ht="18" customHeight="1">
      <c r="A8" s="324" t="s">
        <v>195</v>
      </c>
      <c r="B8" s="325" t="s">
        <v>95</v>
      </c>
      <c r="C8" s="325">
        <v>2000</v>
      </c>
      <c r="D8" s="326">
        <v>4040</v>
      </c>
      <c r="E8" s="327">
        <v>40</v>
      </c>
      <c r="G8" s="328"/>
    </row>
    <row r="9" spans="1:7" ht="18" customHeight="1">
      <c r="A9" s="329" t="s">
        <v>196</v>
      </c>
      <c r="B9" s="330" t="s">
        <v>96</v>
      </c>
      <c r="C9" s="330">
        <v>39000</v>
      </c>
      <c r="D9" s="331">
        <v>40500</v>
      </c>
      <c r="E9" s="332">
        <v>1500</v>
      </c>
      <c r="G9" s="328"/>
    </row>
    <row r="10" spans="1:7" ht="18" customHeight="1">
      <c r="A10" s="329" t="s">
        <v>197</v>
      </c>
      <c r="B10" s="330" t="s">
        <v>97</v>
      </c>
      <c r="C10" s="330">
        <v>76000</v>
      </c>
      <c r="D10" s="331">
        <v>35300</v>
      </c>
      <c r="E10" s="332">
        <v>1300</v>
      </c>
      <c r="G10" s="328"/>
    </row>
    <row r="11" spans="1:7" ht="18" customHeight="1">
      <c r="A11" s="318" t="s">
        <v>194</v>
      </c>
      <c r="B11" s="319" t="s">
        <v>422</v>
      </c>
      <c r="C11" s="319"/>
      <c r="D11" s="490">
        <v>2100</v>
      </c>
      <c r="E11" s="320">
        <v>100</v>
      </c>
      <c r="G11" s="328"/>
    </row>
    <row r="12" spans="1:5" ht="18" customHeight="1" thickBot="1">
      <c r="A12" s="321"/>
      <c r="B12" s="322" t="s">
        <v>294</v>
      </c>
      <c r="C12" s="322">
        <f>SUM(C8:C10)</f>
        <v>117000</v>
      </c>
      <c r="D12" s="333">
        <f>SUM(D8:D10)</f>
        <v>79840</v>
      </c>
      <c r="E12" s="323">
        <f>SUM(E8:E10)</f>
        <v>2840</v>
      </c>
    </row>
    <row r="27" spans="1:3" ht="12.75">
      <c r="A27" s="418"/>
      <c r="B27" s="419"/>
      <c r="C27" s="419"/>
    </row>
    <row r="28" spans="1:3" ht="12.75">
      <c r="A28" s="418"/>
      <c r="B28" s="419"/>
      <c r="C28" s="419"/>
    </row>
    <row r="29" spans="1:3" ht="12.75">
      <c r="A29" s="418"/>
      <c r="B29" s="419"/>
      <c r="C29" s="419"/>
    </row>
    <row r="30" spans="1:3" ht="12.75">
      <c r="A30" s="418"/>
      <c r="B30" s="419"/>
      <c r="C30" s="419"/>
    </row>
    <row r="31" spans="1:3" ht="12.75">
      <c r="A31" s="418"/>
      <c r="B31" s="419"/>
      <c r="C31" s="419"/>
    </row>
    <row r="32" spans="1:3" ht="12.75">
      <c r="A32" s="418"/>
      <c r="B32" s="419"/>
      <c r="C32" s="419"/>
    </row>
    <row r="33" spans="1:3" ht="12.75">
      <c r="A33" s="418"/>
      <c r="B33" s="419"/>
      <c r="C33" s="419"/>
    </row>
    <row r="34" spans="1:4" ht="12.75">
      <c r="A34" s="418"/>
      <c r="B34" s="419"/>
      <c r="C34" s="419"/>
      <c r="D34" s="419"/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33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5.625" style="286" customWidth="1"/>
    <col min="2" max="2" width="33.375" style="308" customWidth="1"/>
    <col min="3" max="3" width="14.875" style="308" hidden="1" customWidth="1"/>
    <col min="4" max="4" width="31.75390625" style="308" customWidth="1"/>
    <col min="5" max="16384" width="8.00390625" style="308" customWidth="1"/>
  </cols>
  <sheetData>
    <row r="1" spans="1:9" ht="12.75" customHeight="1">
      <c r="A1" s="757"/>
      <c r="B1" s="757"/>
      <c r="C1" s="757"/>
      <c r="D1" s="757"/>
      <c r="E1" s="307"/>
      <c r="F1" s="307"/>
      <c r="G1" s="307"/>
      <c r="H1" s="307"/>
      <c r="I1" s="307"/>
    </row>
    <row r="2" spans="1:9" ht="12.75">
      <c r="A2" s="758" t="s">
        <v>469</v>
      </c>
      <c r="B2" s="758"/>
      <c r="C2" s="758"/>
      <c r="D2" s="758"/>
      <c r="E2" s="309"/>
      <c r="F2" s="309"/>
      <c r="G2" s="309"/>
      <c r="H2" s="309"/>
      <c r="I2" s="309"/>
    </row>
    <row r="3" spans="1:4" ht="12.75">
      <c r="A3" s="759" t="s">
        <v>83</v>
      </c>
      <c r="B3" s="760"/>
      <c r="C3" s="760"/>
      <c r="D3" s="760"/>
    </row>
    <row r="4" spans="1:4" ht="12.75">
      <c r="A4" s="759"/>
      <c r="B4" s="759"/>
      <c r="C4" s="759"/>
      <c r="D4" s="759"/>
    </row>
    <row r="5" spans="1:5" s="311" customFormat="1" ht="15.75" thickBot="1">
      <c r="A5" s="310"/>
      <c r="E5" s="311" t="s">
        <v>244</v>
      </c>
    </row>
    <row r="6" spans="1:4" s="315" customFormat="1" ht="63" customHeight="1" thickBot="1">
      <c r="A6" s="312" t="s">
        <v>228</v>
      </c>
      <c r="B6" s="313" t="s">
        <v>84</v>
      </c>
      <c r="C6" s="313" t="s">
        <v>85</v>
      </c>
      <c r="D6" s="314" t="s">
        <v>86</v>
      </c>
    </row>
    <row r="7" spans="1:4" s="315" customFormat="1" ht="18" customHeight="1" thickBot="1">
      <c r="A7" s="312"/>
      <c r="B7" s="316">
        <v>2</v>
      </c>
      <c r="C7" s="316"/>
      <c r="D7" s="317">
        <v>3</v>
      </c>
    </row>
    <row r="8" spans="1:4" ht="26.25" customHeight="1">
      <c r="A8" s="318" t="s">
        <v>195</v>
      </c>
      <c r="B8" s="319" t="s">
        <v>87</v>
      </c>
      <c r="C8" s="319"/>
      <c r="D8" s="320">
        <v>7915</v>
      </c>
    </row>
    <row r="9" spans="1:4" ht="26.25" customHeight="1">
      <c r="A9" s="318" t="s">
        <v>88</v>
      </c>
      <c r="B9" s="319" t="s">
        <v>89</v>
      </c>
      <c r="C9" s="319"/>
      <c r="D9" s="320">
        <v>200</v>
      </c>
    </row>
    <row r="10" spans="1:4" ht="18" customHeight="1" thickBot="1">
      <c r="A10" s="321"/>
      <c r="B10" s="322" t="s">
        <v>294</v>
      </c>
      <c r="C10" s="322" t="e">
        <f>SUM(#REF!)</f>
        <v>#REF!</v>
      </c>
      <c r="D10" s="323">
        <f>SUM(D8:D9)</f>
        <v>8115</v>
      </c>
    </row>
    <row r="26" spans="1:3" ht="12.75">
      <c r="A26" s="418"/>
      <c r="B26" s="419"/>
      <c r="C26" s="419"/>
    </row>
    <row r="27" spans="1:3" ht="12.75">
      <c r="A27" s="418"/>
      <c r="B27" s="419"/>
      <c r="C27" s="419"/>
    </row>
    <row r="28" spans="1:3" ht="12.75">
      <c r="A28" s="418"/>
      <c r="B28" s="419"/>
      <c r="C28" s="419"/>
    </row>
    <row r="29" spans="1:3" ht="12.75">
      <c r="A29" s="418"/>
      <c r="B29" s="419"/>
      <c r="C29" s="419"/>
    </row>
    <row r="30" spans="1:3" ht="12.75">
      <c r="A30" s="418"/>
      <c r="B30" s="419"/>
      <c r="C30" s="419"/>
    </row>
    <row r="31" spans="1:3" ht="12.75">
      <c r="A31" s="418"/>
      <c r="B31" s="419"/>
      <c r="C31" s="419"/>
    </row>
    <row r="32" spans="1:3" ht="12.75">
      <c r="A32" s="418"/>
      <c r="B32" s="419"/>
      <c r="C32" s="419"/>
    </row>
    <row r="33" spans="1:4" ht="12.75">
      <c r="A33" s="418"/>
      <c r="B33" s="419"/>
      <c r="C33" s="419"/>
      <c r="D33" s="419"/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2.00390625" style="191" customWidth="1"/>
    <col min="2" max="2" width="0.37109375" style="191" hidden="1" customWidth="1"/>
    <col min="3" max="3" width="9.125" style="191" hidden="1" customWidth="1"/>
    <col min="4" max="4" width="15.875" style="191" customWidth="1"/>
    <col min="5" max="5" width="17.25390625" style="191" customWidth="1"/>
    <col min="6" max="16384" width="9.125" style="191" customWidth="1"/>
  </cols>
  <sheetData>
    <row r="1" spans="1:5" ht="12.75" customHeight="1">
      <c r="A1" s="731" t="s">
        <v>470</v>
      </c>
      <c r="B1" s="769"/>
      <c r="C1" s="769"/>
      <c r="D1" s="769"/>
      <c r="E1" s="769"/>
    </row>
    <row r="2" spans="1:10" ht="39.75" customHeight="1">
      <c r="A2" s="731" t="s">
        <v>98</v>
      </c>
      <c r="B2" s="731"/>
      <c r="C2" s="731"/>
      <c r="D2" s="731"/>
      <c r="E2" s="731"/>
      <c r="F2" s="302"/>
      <c r="G2" s="302"/>
      <c r="H2" s="302"/>
      <c r="I2" s="302"/>
      <c r="J2" s="302"/>
    </row>
    <row r="3" ht="13.5" thickBot="1">
      <c r="E3" s="334" t="s">
        <v>244</v>
      </c>
    </row>
    <row r="4" spans="1:5" ht="53.25" customHeight="1">
      <c r="A4" s="776" t="s">
        <v>198</v>
      </c>
      <c r="B4" s="777"/>
      <c r="C4" s="777"/>
      <c r="D4" s="335" t="s">
        <v>0</v>
      </c>
      <c r="E4" s="455"/>
    </row>
    <row r="5" spans="1:5" ht="12.75">
      <c r="A5" s="774" t="s">
        <v>60</v>
      </c>
      <c r="B5" s="775"/>
      <c r="C5" s="775"/>
      <c r="D5" s="336"/>
      <c r="E5" s="456"/>
    </row>
    <row r="6" spans="1:5" ht="18" customHeight="1">
      <c r="A6" s="772" t="s">
        <v>99</v>
      </c>
      <c r="B6" s="773"/>
      <c r="C6" s="773"/>
      <c r="D6" s="337">
        <v>1</v>
      </c>
      <c r="E6" s="457">
        <v>571560</v>
      </c>
    </row>
    <row r="7" spans="1:5" ht="19.5" customHeight="1">
      <c r="A7" s="772" t="s">
        <v>100</v>
      </c>
      <c r="B7" s="773"/>
      <c r="C7" s="773"/>
      <c r="D7" s="336">
        <v>2</v>
      </c>
      <c r="E7" s="457">
        <v>96046</v>
      </c>
    </row>
    <row r="8" spans="1:5" ht="22.5" customHeight="1">
      <c r="A8" s="772" t="s">
        <v>101</v>
      </c>
      <c r="B8" s="773"/>
      <c r="C8" s="773"/>
      <c r="D8" s="336">
        <v>3</v>
      </c>
      <c r="E8" s="457">
        <v>4000</v>
      </c>
    </row>
    <row r="9" spans="1:5" ht="63.75" customHeight="1">
      <c r="A9" s="778" t="s">
        <v>102</v>
      </c>
      <c r="B9" s="779"/>
      <c r="C9" s="779"/>
      <c r="D9" s="339">
        <v>4</v>
      </c>
      <c r="E9" s="457">
        <v>148020</v>
      </c>
    </row>
    <row r="10" spans="1:5" ht="12.75" customHeight="1">
      <c r="A10" s="770" t="s">
        <v>103</v>
      </c>
      <c r="B10" s="771"/>
      <c r="C10" s="771"/>
      <c r="D10" s="339">
        <v>5</v>
      </c>
      <c r="E10" s="458">
        <f>E6+E7+E8+E9</f>
        <v>819626</v>
      </c>
    </row>
    <row r="11" spans="1:5" ht="38.25">
      <c r="A11" s="340" t="s">
        <v>104</v>
      </c>
      <c r="B11" s="338"/>
      <c r="C11" s="338"/>
      <c r="D11" s="339">
        <v>7</v>
      </c>
      <c r="E11" s="458">
        <f>E12+E13</f>
        <v>0</v>
      </c>
    </row>
    <row r="12" spans="1:5" ht="12.75">
      <c r="A12" s="341" t="s">
        <v>105</v>
      </c>
      <c r="B12" s="338"/>
      <c r="C12" s="338"/>
      <c r="D12" s="339">
        <v>8</v>
      </c>
      <c r="E12" s="457"/>
    </row>
    <row r="13" spans="1:5" ht="25.5">
      <c r="A13" s="342" t="s">
        <v>106</v>
      </c>
      <c r="B13" s="338"/>
      <c r="C13" s="338"/>
      <c r="D13" s="339">
        <v>9</v>
      </c>
      <c r="E13" s="457"/>
    </row>
    <row r="14" spans="1:5" ht="26.25" thickBot="1">
      <c r="A14" s="343" t="s">
        <v>107</v>
      </c>
      <c r="B14" s="344"/>
      <c r="C14" s="344"/>
      <c r="D14" s="345">
        <v>10</v>
      </c>
      <c r="E14" s="459">
        <f>E11/E10</f>
        <v>0</v>
      </c>
    </row>
    <row r="15" ht="12.75">
      <c r="D15" s="346"/>
    </row>
    <row r="16" spans="4:5" ht="12.75">
      <c r="D16" s="346"/>
      <c r="E16" s="347"/>
    </row>
    <row r="17" ht="12.75">
      <c r="D17" s="346"/>
    </row>
    <row r="18" ht="12.75">
      <c r="D18" s="346"/>
    </row>
    <row r="19" ht="12.75">
      <c r="D19" s="346"/>
    </row>
    <row r="20" ht="12.75">
      <c r="D20" s="346"/>
    </row>
    <row r="21" ht="12.75">
      <c r="D21" s="346"/>
    </row>
    <row r="22" ht="12.75">
      <c r="D22" s="346"/>
    </row>
    <row r="23" ht="12.75">
      <c r="D23" s="346"/>
    </row>
    <row r="24" ht="12.75">
      <c r="D24" s="346"/>
    </row>
    <row r="26" spans="1:3" ht="12.75">
      <c r="A26" s="297"/>
      <c r="B26" s="297"/>
      <c r="C26" s="297"/>
    </row>
    <row r="27" spans="1:3" ht="12.75">
      <c r="A27" s="297"/>
      <c r="B27" s="297"/>
      <c r="C27" s="297"/>
    </row>
    <row r="28" spans="1:3" ht="12.75">
      <c r="A28" s="297"/>
      <c r="B28" s="297"/>
      <c r="C28" s="297"/>
    </row>
    <row r="29" spans="1:3" ht="12.75">
      <c r="A29" s="297"/>
      <c r="B29" s="297"/>
      <c r="C29" s="297"/>
    </row>
    <row r="30" spans="1:3" ht="12.75">
      <c r="A30" s="297"/>
      <c r="B30" s="297"/>
      <c r="C30" s="297"/>
    </row>
    <row r="31" spans="1:3" ht="12.75">
      <c r="A31" s="297"/>
      <c r="B31" s="297"/>
      <c r="C31" s="297"/>
    </row>
    <row r="32" spans="1:3" ht="12.75">
      <c r="A32" s="297"/>
      <c r="B32" s="297"/>
      <c r="C32" s="297"/>
    </row>
    <row r="33" spans="1:4" ht="12.75">
      <c r="A33" s="297"/>
      <c r="B33" s="297"/>
      <c r="C33" s="297"/>
      <c r="D33" s="297"/>
    </row>
  </sheetData>
  <sheetProtection/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75390625" style="191" customWidth="1"/>
    <col min="2" max="2" width="20.375" style="191" customWidth="1"/>
    <col min="3" max="3" width="19.875" style="191" customWidth="1"/>
    <col min="4" max="4" width="16.875" style="191" customWidth="1"/>
    <col min="5" max="5" width="20.25390625" style="191" customWidth="1"/>
    <col min="6" max="6" width="19.875" style="191" customWidth="1"/>
    <col min="7" max="16384" width="9.125" style="191" customWidth="1"/>
  </cols>
  <sheetData>
    <row r="1" spans="1:7" ht="17.25" customHeight="1">
      <c r="A1" s="731" t="s">
        <v>471</v>
      </c>
      <c r="B1" s="769"/>
      <c r="C1" s="769"/>
      <c r="D1" s="769"/>
      <c r="E1" s="769"/>
      <c r="F1" s="769"/>
      <c r="G1" s="769"/>
    </row>
    <row r="2" spans="1:15" ht="16.5" customHeight="1" thickBot="1">
      <c r="A2" s="731" t="s">
        <v>386</v>
      </c>
      <c r="B2" s="769"/>
      <c r="C2" s="769"/>
      <c r="D2" s="769"/>
      <c r="E2" s="769"/>
      <c r="F2" s="769"/>
      <c r="G2" s="769"/>
      <c r="H2" s="222"/>
      <c r="I2" s="222"/>
      <c r="J2" s="222"/>
      <c r="K2" s="222"/>
      <c r="L2" s="222"/>
      <c r="M2" s="222"/>
      <c r="N2" s="222"/>
      <c r="O2" s="222"/>
    </row>
    <row r="3" spans="1:6" ht="44.25" customHeight="1" thickBot="1">
      <c r="A3" s="348" t="s">
        <v>108</v>
      </c>
      <c r="B3" s="349" t="s">
        <v>109</v>
      </c>
      <c r="C3" s="350" t="s">
        <v>110</v>
      </c>
      <c r="D3" s="350" t="s">
        <v>111</v>
      </c>
      <c r="E3" s="349" t="s">
        <v>112</v>
      </c>
      <c r="F3" s="351" t="s">
        <v>113</v>
      </c>
    </row>
    <row r="4" spans="1:6" ht="44.25" customHeight="1" thickBot="1">
      <c r="A4" s="491" t="s">
        <v>423</v>
      </c>
      <c r="B4" s="491" t="s">
        <v>424</v>
      </c>
      <c r="C4" s="492"/>
      <c r="D4" s="492"/>
      <c r="E4" s="352" t="s">
        <v>116</v>
      </c>
      <c r="F4" s="492">
        <v>8000</v>
      </c>
    </row>
    <row r="5" spans="1:6" ht="45.75" customHeight="1" thickBot="1">
      <c r="A5" s="352" t="s">
        <v>114</v>
      </c>
      <c r="B5" s="352" t="s">
        <v>115</v>
      </c>
      <c r="C5" s="352"/>
      <c r="D5" s="352"/>
      <c r="E5" s="352" t="s">
        <v>116</v>
      </c>
      <c r="F5" s="353">
        <v>21638</v>
      </c>
    </row>
    <row r="6" spans="1:6" ht="42.75" customHeight="1" thickBot="1">
      <c r="A6" s="352" t="s">
        <v>353</v>
      </c>
      <c r="B6" s="352" t="s">
        <v>117</v>
      </c>
      <c r="C6" s="352"/>
      <c r="D6" s="352"/>
      <c r="E6" s="352" t="s">
        <v>116</v>
      </c>
      <c r="F6" s="353">
        <v>74374</v>
      </c>
    </row>
    <row r="7" spans="1:6" ht="37.5" customHeight="1" thickBot="1">
      <c r="A7" s="352" t="s">
        <v>21</v>
      </c>
      <c r="B7" s="352" t="s">
        <v>90</v>
      </c>
      <c r="C7" s="352"/>
      <c r="D7" s="352"/>
      <c r="E7" s="352" t="s">
        <v>116</v>
      </c>
      <c r="F7" s="353">
        <v>2000</v>
      </c>
    </row>
    <row r="8" spans="1:6" ht="39.75" customHeight="1" thickBot="1">
      <c r="A8" s="352" t="s">
        <v>21</v>
      </c>
      <c r="B8" s="352" t="s">
        <v>118</v>
      </c>
      <c r="C8" s="352"/>
      <c r="D8" s="352"/>
      <c r="E8" s="352" t="s">
        <v>116</v>
      </c>
      <c r="F8" s="353">
        <v>16217</v>
      </c>
    </row>
    <row r="9" spans="1:6" ht="43.5" customHeight="1" thickBot="1">
      <c r="A9" s="352" t="s">
        <v>21</v>
      </c>
      <c r="B9" s="352" t="s">
        <v>119</v>
      </c>
      <c r="C9" s="352"/>
      <c r="D9" s="352"/>
      <c r="E9" s="352" t="s">
        <v>116</v>
      </c>
      <c r="F9" s="353">
        <v>1500</v>
      </c>
    </row>
    <row r="10" spans="1:6" ht="40.5" customHeight="1" thickBot="1">
      <c r="A10" s="352" t="s">
        <v>21</v>
      </c>
      <c r="B10" s="352" t="s">
        <v>81</v>
      </c>
      <c r="C10" s="352"/>
      <c r="D10" s="352"/>
      <c r="E10" s="352" t="s">
        <v>116</v>
      </c>
      <c r="F10" s="353">
        <v>600</v>
      </c>
    </row>
    <row r="11" spans="1:6" ht="40.5" customHeight="1" thickBot="1">
      <c r="A11" s="352" t="s">
        <v>120</v>
      </c>
      <c r="B11" s="352" t="s">
        <v>121</v>
      </c>
      <c r="C11" s="352"/>
      <c r="D11" s="352"/>
      <c r="E11" s="352" t="s">
        <v>122</v>
      </c>
      <c r="F11" s="353">
        <v>20015</v>
      </c>
    </row>
    <row r="12" spans="1:6" ht="33" customHeight="1" thickBot="1">
      <c r="A12" s="352" t="s">
        <v>21</v>
      </c>
      <c r="B12" s="352"/>
      <c r="C12" s="352" t="s">
        <v>123</v>
      </c>
      <c r="D12" s="352">
        <v>6000</v>
      </c>
      <c r="E12" s="352"/>
      <c r="F12" s="353"/>
    </row>
    <row r="13" spans="1:6" ht="33" customHeight="1" thickBot="1">
      <c r="A13" s="352" t="s">
        <v>21</v>
      </c>
      <c r="B13" s="352"/>
      <c r="C13" s="352" t="s">
        <v>124</v>
      </c>
      <c r="D13" s="352">
        <v>18400</v>
      </c>
      <c r="E13" s="352"/>
      <c r="F13" s="353"/>
    </row>
    <row r="14" spans="1:6" ht="29.25" customHeight="1" thickBot="1">
      <c r="A14" s="354" t="s">
        <v>237</v>
      </c>
      <c r="B14" s="352"/>
      <c r="C14" s="352"/>
      <c r="D14" s="355">
        <f>SUM(D12:D13)</f>
        <v>24400</v>
      </c>
      <c r="E14" s="352"/>
      <c r="F14" s="356">
        <f>SUM(F5:F13)</f>
        <v>136344</v>
      </c>
    </row>
    <row r="15" ht="12.75">
      <c r="F15" s="203"/>
    </row>
    <row r="16" ht="12.75">
      <c r="F16" s="203"/>
    </row>
    <row r="27" spans="1:3" ht="12.75">
      <c r="A27" s="297"/>
      <c r="B27" s="297"/>
      <c r="C27" s="297"/>
    </row>
    <row r="28" spans="1:3" ht="12.75">
      <c r="A28" s="297"/>
      <c r="B28" s="297"/>
      <c r="C28" s="297"/>
    </row>
    <row r="29" spans="1:3" ht="12.75">
      <c r="A29" s="297"/>
      <c r="B29" s="297"/>
      <c r="C29" s="297"/>
    </row>
    <row r="30" spans="1:3" ht="12.75">
      <c r="A30" s="297"/>
      <c r="B30" s="297"/>
      <c r="C30" s="297"/>
    </row>
    <row r="31" spans="1:3" ht="12.75">
      <c r="A31" s="297"/>
      <c r="B31" s="297"/>
      <c r="C31" s="297"/>
    </row>
    <row r="32" spans="1:3" ht="12.75">
      <c r="A32" s="297"/>
      <c r="B32" s="297"/>
      <c r="C32" s="297"/>
    </row>
    <row r="33" spans="1:3" ht="12.75">
      <c r="A33" s="297"/>
      <c r="B33" s="297"/>
      <c r="C33" s="297"/>
    </row>
    <row r="34" spans="1:4" ht="12.75">
      <c r="A34" s="297"/>
      <c r="B34" s="297"/>
      <c r="C34" s="297"/>
      <c r="D34" s="297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191" customWidth="1"/>
    <col min="2" max="2" width="53.375" style="191" customWidth="1"/>
    <col min="3" max="4" width="14.625" style="191" customWidth="1"/>
    <col min="5" max="5" width="11.00390625" style="191" customWidth="1"/>
    <col min="6" max="16384" width="9.125" style="191" customWidth="1"/>
  </cols>
  <sheetData>
    <row r="1" spans="1:4" ht="12.75">
      <c r="A1" s="190"/>
      <c r="B1" s="606" t="s">
        <v>454</v>
      </c>
      <c r="C1" s="606"/>
      <c r="D1" s="494"/>
    </row>
    <row r="2" spans="1:4" ht="25.5" customHeight="1" thickBot="1">
      <c r="A2" s="190"/>
      <c r="B2" s="607" t="s">
        <v>381</v>
      </c>
      <c r="C2" s="607"/>
      <c r="D2" s="495"/>
    </row>
    <row r="3" spans="1:4" ht="27.75" customHeight="1">
      <c r="A3" s="192" t="s">
        <v>19</v>
      </c>
      <c r="B3" s="193" t="s">
        <v>245</v>
      </c>
      <c r="C3" s="496" t="s">
        <v>279</v>
      </c>
      <c r="D3" s="211" t="s">
        <v>432</v>
      </c>
    </row>
    <row r="4" spans="1:4" ht="12" customHeight="1">
      <c r="A4" s="194"/>
      <c r="B4" s="195" t="s">
        <v>20</v>
      </c>
      <c r="C4" s="497"/>
      <c r="D4" s="212"/>
    </row>
    <row r="5" spans="1:4" ht="12" customHeight="1">
      <c r="A5" s="196" t="s">
        <v>195</v>
      </c>
      <c r="B5" s="197" t="s">
        <v>21</v>
      </c>
      <c r="C5" s="498">
        <f>SUM(C6:C14)</f>
        <v>3790409</v>
      </c>
      <c r="D5" s="213">
        <f>SUM(D6:D14)</f>
        <v>3733350</v>
      </c>
    </row>
    <row r="6" spans="1:4" ht="12" customHeight="1">
      <c r="A6" s="196"/>
      <c r="B6" s="198" t="s">
        <v>22</v>
      </c>
      <c r="C6" s="207">
        <v>72444</v>
      </c>
      <c r="D6" s="505">
        <f>'5.2 Önkormányzat kiadása (2)'!AF5</f>
        <v>73794</v>
      </c>
    </row>
    <row r="7" spans="1:4" ht="12" customHeight="1">
      <c r="A7" s="610"/>
      <c r="B7" s="198" t="s">
        <v>23</v>
      </c>
      <c r="C7" s="499">
        <v>19716</v>
      </c>
      <c r="D7" s="214">
        <f>'5.2 Önkormányzat kiadása (2)'!AF6</f>
        <v>20080</v>
      </c>
    </row>
    <row r="8" spans="1:4" ht="12" customHeight="1">
      <c r="A8" s="611"/>
      <c r="B8" s="198" t="s">
        <v>24</v>
      </c>
      <c r="C8" s="499">
        <v>401711</v>
      </c>
      <c r="D8" s="214">
        <f>'5.2 Önkormányzat kiadása (2)'!AF28</f>
        <v>401711</v>
      </c>
    </row>
    <row r="9" spans="1:4" ht="12" customHeight="1">
      <c r="A9" s="611"/>
      <c r="B9" s="198" t="s">
        <v>31</v>
      </c>
      <c r="C9" s="499">
        <v>118660</v>
      </c>
      <c r="D9" s="214">
        <f>'5.2 Önkormányzat kiadása (2)'!AF48</f>
        <v>118660</v>
      </c>
    </row>
    <row r="10" spans="1:4" ht="12" customHeight="1">
      <c r="A10" s="611"/>
      <c r="B10" s="198" t="s">
        <v>33</v>
      </c>
      <c r="C10" s="499">
        <v>761373</v>
      </c>
      <c r="D10" s="214">
        <f>'5.2 Önkormányzat kiadása (2)'!AF80</f>
        <v>680980</v>
      </c>
    </row>
    <row r="11" spans="1:4" ht="12" customHeight="1">
      <c r="A11" s="611"/>
      <c r="B11" s="198" t="s">
        <v>34</v>
      </c>
      <c r="C11" s="499">
        <v>2000</v>
      </c>
      <c r="D11" s="214">
        <f>'5.2 Önkormányzat kiadása (2)'!AF87</f>
        <v>2000</v>
      </c>
    </row>
    <row r="12" spans="1:4" ht="12" customHeight="1">
      <c r="A12" s="611"/>
      <c r="B12" s="198" t="s">
        <v>35</v>
      </c>
      <c r="C12" s="499">
        <v>1799751</v>
      </c>
      <c r="D12" s="214">
        <f>'5.2 Önkormányzat kiadása (2)'!AF84-'5.2 Önkormányzat kiadása (2)'!AF83</f>
        <v>1803371</v>
      </c>
    </row>
    <row r="13" spans="1:4" ht="12" customHeight="1">
      <c r="A13" s="611"/>
      <c r="B13" s="198" t="s">
        <v>36</v>
      </c>
      <c r="C13" s="499">
        <v>604254</v>
      </c>
      <c r="D13" s="214">
        <f>'5.2 Önkormányzat kiadása (2)'!AF85</f>
        <v>622254</v>
      </c>
    </row>
    <row r="14" spans="1:4" ht="12" customHeight="1">
      <c r="A14" s="611"/>
      <c r="B14" s="209" t="s">
        <v>37</v>
      </c>
      <c r="C14" s="499">
        <v>10500</v>
      </c>
      <c r="D14" s="214">
        <f>'5.2 Önkormányzat kiadása (2)'!AF83</f>
        <v>10500</v>
      </c>
    </row>
    <row r="15" spans="1:6" ht="12" customHeight="1">
      <c r="A15" s="194"/>
      <c r="B15" s="199"/>
      <c r="C15" s="499"/>
      <c r="D15" s="214"/>
      <c r="F15" s="203"/>
    </row>
    <row r="16" spans="1:4" ht="12" customHeight="1">
      <c r="A16" s="196" t="s">
        <v>196</v>
      </c>
      <c r="B16" s="197" t="s">
        <v>25</v>
      </c>
      <c r="C16" s="500">
        <f>C17+C18+C19</f>
        <v>348411</v>
      </c>
      <c r="D16" s="215">
        <f>D17+D18+D19</f>
        <v>348411</v>
      </c>
    </row>
    <row r="17" spans="1:4" ht="12" customHeight="1">
      <c r="A17" s="608"/>
      <c r="B17" s="198" t="s">
        <v>26</v>
      </c>
      <c r="C17" s="501">
        <v>210183</v>
      </c>
      <c r="D17" s="216">
        <f>'4.Intézményi kiadások (2)'!C12</f>
        <v>210183</v>
      </c>
    </row>
    <row r="18" spans="1:4" ht="12" customHeight="1">
      <c r="A18" s="608"/>
      <c r="B18" s="198" t="s">
        <v>27</v>
      </c>
      <c r="C18" s="501">
        <v>61116</v>
      </c>
      <c r="D18" s="216">
        <f>'4.Intézményi kiadások (2)'!F12</f>
        <v>61116</v>
      </c>
    </row>
    <row r="19" spans="1:4" ht="12" customHeight="1">
      <c r="A19" s="608"/>
      <c r="B19" s="198" t="s">
        <v>28</v>
      </c>
      <c r="C19" s="501">
        <v>77112</v>
      </c>
      <c r="D19" s="216">
        <f>'4.Intézményi kiadások (2)'!H12</f>
        <v>77112</v>
      </c>
    </row>
    <row r="20" spans="1:4" ht="12" customHeight="1">
      <c r="A20" s="196" t="s">
        <v>197</v>
      </c>
      <c r="B20" s="197" t="s">
        <v>29</v>
      </c>
      <c r="C20" s="502">
        <f>C21+C22+C23+C24+C25</f>
        <v>496466</v>
      </c>
      <c r="D20" s="217">
        <f>D21+D22+D23+D24+D25</f>
        <v>583182</v>
      </c>
    </row>
    <row r="21" spans="1:5" ht="12" customHeight="1">
      <c r="A21" s="608" t="s">
        <v>30</v>
      </c>
      <c r="B21" s="198" t="s">
        <v>26</v>
      </c>
      <c r="C21" s="501">
        <v>148946</v>
      </c>
      <c r="D21" s="216">
        <f>'4.Intézményi kiadások (2)'!C11</f>
        <v>153329</v>
      </c>
      <c r="E21" s="200"/>
    </row>
    <row r="22" spans="1:4" ht="12" customHeight="1">
      <c r="A22" s="608"/>
      <c r="B22" s="198" t="s">
        <v>27</v>
      </c>
      <c r="C22" s="501">
        <v>38872</v>
      </c>
      <c r="D22" s="216">
        <f>'4.Intézményi kiadások (2)'!F11</f>
        <v>39973</v>
      </c>
    </row>
    <row r="23" spans="1:4" ht="12" customHeight="1">
      <c r="A23" s="608"/>
      <c r="B23" s="198" t="s">
        <v>28</v>
      </c>
      <c r="C23" s="501">
        <v>296901</v>
      </c>
      <c r="D23" s="216">
        <f>'4.Intézményi kiadások (2)'!H11</f>
        <v>377933</v>
      </c>
    </row>
    <row r="24" spans="1:4" ht="12" customHeight="1">
      <c r="A24" s="608"/>
      <c r="B24" s="198" t="s">
        <v>38</v>
      </c>
      <c r="C24" s="501">
        <v>8747</v>
      </c>
      <c r="D24" s="216">
        <f>'4.Intézményi kiadások (2)'!C22</f>
        <v>8947</v>
      </c>
    </row>
    <row r="25" spans="1:4" ht="12" customHeight="1">
      <c r="A25" s="194"/>
      <c r="B25" s="198" t="s">
        <v>36</v>
      </c>
      <c r="C25" s="501">
        <v>3000</v>
      </c>
      <c r="D25" s="216">
        <f>'4.Intézményi kiadások (2)'!F22</f>
        <v>3000</v>
      </c>
    </row>
    <row r="26" spans="1:5" ht="12" customHeight="1">
      <c r="A26" s="201"/>
      <c r="B26" s="202" t="s">
        <v>32</v>
      </c>
      <c r="C26" s="503">
        <f>C20+C16+C5</f>
        <v>4635286</v>
      </c>
      <c r="D26" s="218">
        <f>D20+D16+D5</f>
        <v>4664943</v>
      </c>
      <c r="E26" s="203"/>
    </row>
    <row r="27" spans="1:4" ht="12" customHeight="1">
      <c r="A27" s="204"/>
      <c r="B27" s="205" t="s">
        <v>26</v>
      </c>
      <c r="C27" s="506">
        <f>C17+C21+C6</f>
        <v>431573</v>
      </c>
      <c r="D27" s="214">
        <f>D6+D17+D21</f>
        <v>437306</v>
      </c>
    </row>
    <row r="28" spans="1:6" ht="12" customHeight="1">
      <c r="A28" s="608"/>
      <c r="B28" s="198" t="s">
        <v>27</v>
      </c>
      <c r="C28" s="506">
        <f>C18+C22+C7</f>
        <v>119704</v>
      </c>
      <c r="D28" s="214">
        <f>D7+D18+D22</f>
        <v>121169</v>
      </c>
      <c r="F28" s="203"/>
    </row>
    <row r="29" spans="1:6" ht="12" customHeight="1">
      <c r="A29" s="608"/>
      <c r="B29" s="198" t="s">
        <v>28</v>
      </c>
      <c r="C29" s="506">
        <f>C19+C23+C8</f>
        <v>775724</v>
      </c>
      <c r="D29" s="214">
        <f>D8+D19+D23</f>
        <v>856756</v>
      </c>
      <c r="F29" s="203"/>
    </row>
    <row r="30" spans="1:6" ht="12" customHeight="1">
      <c r="A30" s="608"/>
      <c r="B30" s="198" t="s">
        <v>31</v>
      </c>
      <c r="C30" s="499">
        <f aca="true" t="shared" si="0" ref="C30:D32">C9</f>
        <v>118660</v>
      </c>
      <c r="D30" s="214">
        <f t="shared" si="0"/>
        <v>118660</v>
      </c>
      <c r="F30" s="203"/>
    </row>
    <row r="31" spans="1:6" ht="12" customHeight="1">
      <c r="A31" s="608"/>
      <c r="B31" s="198" t="s">
        <v>33</v>
      </c>
      <c r="C31" s="499">
        <f t="shared" si="0"/>
        <v>761373</v>
      </c>
      <c r="D31" s="214">
        <f t="shared" si="0"/>
        <v>680980</v>
      </c>
      <c r="F31" s="203"/>
    </row>
    <row r="32" spans="1:6" ht="12" customHeight="1">
      <c r="A32" s="608"/>
      <c r="B32" s="198" t="s">
        <v>34</v>
      </c>
      <c r="C32" s="499">
        <f t="shared" si="0"/>
        <v>2000</v>
      </c>
      <c r="D32" s="214">
        <f t="shared" si="0"/>
        <v>2000</v>
      </c>
      <c r="F32" s="203"/>
    </row>
    <row r="33" spans="1:6" ht="12" customHeight="1">
      <c r="A33" s="608"/>
      <c r="B33" s="198" t="s">
        <v>35</v>
      </c>
      <c r="C33" s="499">
        <f>C12+C24</f>
        <v>1808498</v>
      </c>
      <c r="D33" s="214">
        <f>D12+D24</f>
        <v>1812318</v>
      </c>
      <c r="F33" s="203"/>
    </row>
    <row r="34" spans="1:6" ht="12" customHeight="1">
      <c r="A34" s="610"/>
      <c r="B34" s="205" t="s">
        <v>36</v>
      </c>
      <c r="C34" s="506">
        <f>C13+C25</f>
        <v>607254</v>
      </c>
      <c r="D34" s="214">
        <f>D13+D25</f>
        <v>625254</v>
      </c>
      <c r="E34" s="297"/>
      <c r="F34" s="203"/>
    </row>
    <row r="35" spans="1:6" ht="12" customHeight="1" thickBot="1">
      <c r="A35" s="609"/>
      <c r="B35" s="219" t="s">
        <v>37</v>
      </c>
      <c r="C35" s="504">
        <v>10500</v>
      </c>
      <c r="D35" s="220">
        <f>D14</f>
        <v>10500</v>
      </c>
      <c r="F35" s="203"/>
    </row>
    <row r="36" spans="1:4" ht="12.75">
      <c r="A36" s="206"/>
      <c r="B36" s="206"/>
      <c r="C36" s="207"/>
      <c r="D36" s="207"/>
    </row>
    <row r="37" spans="3:4" ht="12.75">
      <c r="C37" s="208"/>
      <c r="D37" s="208"/>
    </row>
    <row r="38" spans="3:4" ht="12.75">
      <c r="C38" s="208"/>
      <c r="D38" s="208"/>
    </row>
    <row r="39" spans="3:4" ht="12.75">
      <c r="C39" s="208"/>
      <c r="D39" s="208"/>
    </row>
  </sheetData>
  <sheetProtection/>
  <mergeCells count="6">
    <mergeCell ref="B1:C1"/>
    <mergeCell ref="B2:C2"/>
    <mergeCell ref="A28:A35"/>
    <mergeCell ref="A21:A24"/>
    <mergeCell ref="A7:A14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6" sqref="D6"/>
    </sheetView>
  </sheetViews>
  <sheetFormatPr defaultColWidth="8.00390625" defaultRowHeight="12.75"/>
  <cols>
    <col min="1" max="1" width="8.00390625" style="126" customWidth="1"/>
    <col min="2" max="2" width="64.25390625" style="126" customWidth="1"/>
    <col min="3" max="3" width="11.375" style="126" customWidth="1"/>
    <col min="4" max="4" width="11.875" style="126" customWidth="1"/>
    <col min="5" max="5" width="11.375" style="126" customWidth="1"/>
    <col min="6" max="6" width="13.875" style="126" customWidth="1"/>
    <col min="7" max="7" width="11.375" style="126" customWidth="1"/>
    <col min="8" max="16384" width="8.00390625" style="126" customWidth="1"/>
  </cols>
  <sheetData>
    <row r="1" spans="1:3" ht="15">
      <c r="A1" s="180"/>
      <c r="B1" s="181" t="s">
        <v>384</v>
      </c>
      <c r="C1" s="181"/>
    </row>
    <row r="2" spans="1:3" ht="15">
      <c r="A2" s="180"/>
      <c r="B2" s="164" t="s">
        <v>50</v>
      </c>
      <c r="C2" s="164"/>
    </row>
    <row r="3" spans="1:3" ht="15.75" thickBot="1">
      <c r="A3" s="180"/>
      <c r="B3" s="164"/>
      <c r="C3" s="182" t="s">
        <v>244</v>
      </c>
    </row>
    <row r="4" spans="1:7" s="127" customFormat="1" ht="38.25">
      <c r="A4" s="441" t="s">
        <v>0</v>
      </c>
      <c r="B4" s="442" t="s">
        <v>198</v>
      </c>
      <c r="C4" s="443" t="s">
        <v>279</v>
      </c>
      <c r="D4" s="534" t="s">
        <v>435</v>
      </c>
      <c r="E4" s="126"/>
      <c r="F4" s="126"/>
      <c r="G4" s="126"/>
    </row>
    <row r="5" spans="1:4" ht="15">
      <c r="A5" s="444"/>
      <c r="B5" s="445" t="s">
        <v>344</v>
      </c>
      <c r="C5" s="446">
        <v>5000</v>
      </c>
      <c r="D5" s="530">
        <v>5000</v>
      </c>
    </row>
    <row r="6" spans="1:4" ht="15">
      <c r="A6" s="444"/>
      <c r="B6" s="184" t="s">
        <v>1</v>
      </c>
      <c r="C6" s="447">
        <v>1400</v>
      </c>
      <c r="D6" s="530">
        <v>1400</v>
      </c>
    </row>
    <row r="7" spans="1:4" s="128" customFormat="1" ht="28.5" customHeight="1">
      <c r="A7" s="780" t="s">
        <v>2</v>
      </c>
      <c r="B7" s="781"/>
      <c r="C7" s="450">
        <f>C5+C6</f>
        <v>6400</v>
      </c>
      <c r="D7" s="450">
        <f>D5+D6</f>
        <v>6400</v>
      </c>
    </row>
    <row r="8" spans="1:4" s="129" customFormat="1" ht="28.5" customHeight="1">
      <c r="A8" s="780" t="s">
        <v>3</v>
      </c>
      <c r="B8" s="781"/>
      <c r="C8" s="451"/>
      <c r="D8" s="531"/>
    </row>
    <row r="9" spans="1:4" ht="15">
      <c r="A9" s="444"/>
      <c r="B9" s="445" t="s">
        <v>4</v>
      </c>
      <c r="C9" s="451"/>
      <c r="D9" s="530"/>
    </row>
    <row r="10" spans="1:4" ht="15">
      <c r="A10" s="444"/>
      <c r="B10" s="183" t="s">
        <v>51</v>
      </c>
      <c r="C10" s="451">
        <v>45365</v>
      </c>
      <c r="D10" s="530">
        <v>45365</v>
      </c>
    </row>
    <row r="11" spans="1:4" ht="15">
      <c r="A11" s="444"/>
      <c r="B11" s="183" t="s">
        <v>52</v>
      </c>
      <c r="C11" s="451"/>
      <c r="D11" s="532"/>
    </row>
    <row r="12" spans="1:4" s="129" customFormat="1" ht="28.5" customHeight="1">
      <c r="A12" s="780" t="s">
        <v>5</v>
      </c>
      <c r="B12" s="781"/>
      <c r="C12" s="451"/>
      <c r="D12" s="533"/>
    </row>
    <row r="13" spans="1:4" s="129" customFormat="1" ht="28.5" customHeight="1">
      <c r="A13" s="448"/>
      <c r="B13" s="449" t="s">
        <v>6</v>
      </c>
      <c r="C13" s="451">
        <v>296646</v>
      </c>
      <c r="D13" s="533">
        <v>296646</v>
      </c>
    </row>
    <row r="14" spans="1:4" s="129" customFormat="1" ht="17.25" customHeight="1" thickBot="1">
      <c r="A14" s="452"/>
      <c r="B14" s="453" t="s">
        <v>359</v>
      </c>
      <c r="C14" s="454">
        <f>C7+C12+C13+C10</f>
        <v>348411</v>
      </c>
      <c r="D14" s="454">
        <f>D7+D12+D13+D10</f>
        <v>348411</v>
      </c>
    </row>
    <row r="16" spans="1:3" s="127" customFormat="1" ht="48.75" customHeight="1">
      <c r="A16" s="782"/>
      <c r="B16" s="782"/>
      <c r="C16" s="130"/>
    </row>
    <row r="17" ht="12.75">
      <c r="F17" s="129"/>
    </row>
    <row r="24" ht="12.75" customHeight="1"/>
    <row r="26" spans="1:3" ht="12.75">
      <c r="A26" s="417"/>
      <c r="B26" s="417"/>
      <c r="C26" s="417"/>
    </row>
    <row r="27" spans="1:3" ht="12.75">
      <c r="A27" s="417"/>
      <c r="B27" s="417"/>
      <c r="C27" s="417"/>
    </row>
    <row r="28" spans="1:3" ht="12.75">
      <c r="A28" s="417"/>
      <c r="B28" s="417"/>
      <c r="C28" s="417"/>
    </row>
    <row r="29" spans="1:3" ht="12.75">
      <c r="A29" s="417"/>
      <c r="B29" s="417"/>
      <c r="C29" s="417"/>
    </row>
    <row r="30" spans="1:3" ht="12.75">
      <c r="A30" s="417"/>
      <c r="B30" s="417"/>
      <c r="C30" s="417"/>
    </row>
    <row r="31" spans="1:3" ht="12.75">
      <c r="A31" s="417"/>
      <c r="B31" s="417"/>
      <c r="C31" s="417"/>
    </row>
    <row r="32" spans="1:3" ht="12.75">
      <c r="A32" s="417"/>
      <c r="B32" s="417"/>
      <c r="C32" s="417"/>
    </row>
    <row r="33" spans="1:4" ht="12.75">
      <c r="A33" s="417"/>
      <c r="B33" s="417"/>
      <c r="C33" s="417"/>
      <c r="D33" s="417"/>
    </row>
  </sheetData>
  <sheetProtection/>
  <mergeCells count="4">
    <mergeCell ref="A12:B12"/>
    <mergeCell ref="A16:B16"/>
    <mergeCell ref="A7:B7"/>
    <mergeCell ref="A8:B8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1" r:id="rId1"/>
  <headerFooter alignWithMargins="0">
    <oddHeader>&amp;R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33"/>
  <sheetViews>
    <sheetView zoomScaleSheetLayoutView="100" workbookViewId="0" topLeftCell="A10">
      <selection activeCell="AP15" sqref="AP15"/>
    </sheetView>
  </sheetViews>
  <sheetFormatPr defaultColWidth="9.00390625" defaultRowHeight="12.75"/>
  <cols>
    <col min="1" max="1" width="9.125" style="1" customWidth="1"/>
    <col min="2" max="23" width="2.75390625" style="1" customWidth="1"/>
    <col min="24" max="24" width="2.125" style="1" customWidth="1"/>
    <col min="25" max="27" width="2.75390625" style="1" hidden="1" customWidth="1"/>
    <col min="28" max="30" width="2.75390625" style="1" customWidth="1"/>
    <col min="31" max="31" width="5.875" style="1" customWidth="1"/>
    <col min="32" max="32" width="17.875" style="1" customWidth="1"/>
    <col min="33" max="40" width="2.75390625" style="1" customWidth="1"/>
    <col min="41" max="16384" width="9.125" style="1" customWidth="1"/>
  </cols>
  <sheetData>
    <row r="1" spans="2:31" ht="12.75">
      <c r="B1" s="651" t="s">
        <v>385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</row>
    <row r="2" spans="1:31" ht="25.5" customHeight="1">
      <c r="A2" s="2"/>
      <c r="B2" s="599" t="s">
        <v>372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</row>
    <row r="3" spans="1:31" ht="15.75" customHeight="1">
      <c r="A3" s="10"/>
      <c r="B3" s="600" t="s">
        <v>244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</row>
    <row r="4" spans="1:32" ht="41.25" customHeight="1">
      <c r="A4" s="8"/>
      <c r="B4" s="783" t="s">
        <v>198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5" t="s">
        <v>440</v>
      </c>
      <c r="AC4" s="784"/>
      <c r="AD4" s="784"/>
      <c r="AE4" s="784"/>
      <c r="AF4" s="535" t="s">
        <v>434</v>
      </c>
    </row>
    <row r="5" spans="1:32" ht="19.5" customHeight="1">
      <c r="A5" s="7">
        <v>1</v>
      </c>
      <c r="B5" s="786" t="s">
        <v>241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658">
        <v>210183</v>
      </c>
      <c r="AC5" s="659"/>
      <c r="AD5" s="659"/>
      <c r="AE5" s="660"/>
      <c r="AF5" s="514">
        <v>210183</v>
      </c>
    </row>
    <row r="6" spans="1:45" s="4" customFormat="1" ht="19.5" customHeight="1">
      <c r="A6" s="7">
        <v>2</v>
      </c>
      <c r="B6" s="576" t="s">
        <v>165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658">
        <v>61116</v>
      </c>
      <c r="AC6" s="659"/>
      <c r="AD6" s="659"/>
      <c r="AE6" s="660"/>
      <c r="AF6" s="514">
        <v>61116</v>
      </c>
      <c r="AO6" s="393"/>
      <c r="AP6" s="393"/>
      <c r="AQ6" s="393"/>
      <c r="AR6" s="393"/>
      <c r="AS6" s="393"/>
    </row>
    <row r="7" spans="1:45" ht="19.5" customHeight="1">
      <c r="A7" s="7">
        <v>3</v>
      </c>
      <c r="B7" s="787" t="s">
        <v>166</v>
      </c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663">
        <v>2120</v>
      </c>
      <c r="AC7" s="664"/>
      <c r="AD7" s="664"/>
      <c r="AE7" s="665"/>
      <c r="AF7" s="8">
        <v>2120</v>
      </c>
      <c r="AO7" s="666"/>
      <c r="AP7" s="666"/>
      <c r="AQ7" s="666"/>
      <c r="AR7" s="666"/>
      <c r="AS7" s="2"/>
    </row>
    <row r="8" spans="1:45" ht="19.5" customHeight="1">
      <c r="A8" s="7">
        <v>4</v>
      </c>
      <c r="B8" s="787" t="s">
        <v>167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787"/>
      <c r="AB8" s="663">
        <v>7420</v>
      </c>
      <c r="AC8" s="664"/>
      <c r="AD8" s="664"/>
      <c r="AE8" s="665"/>
      <c r="AF8" s="8">
        <v>7420</v>
      </c>
      <c r="AO8" s="2"/>
      <c r="AP8" s="2"/>
      <c r="AQ8" s="2"/>
      <c r="AR8" s="2"/>
      <c r="AS8" s="2"/>
    </row>
    <row r="9" spans="1:32" ht="19.5" customHeight="1">
      <c r="A9" s="7">
        <v>5</v>
      </c>
      <c r="B9" s="576" t="s">
        <v>8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658">
        <f>AB8+AB7</f>
        <v>9540</v>
      </c>
      <c r="AC9" s="659"/>
      <c r="AD9" s="659"/>
      <c r="AE9" s="660"/>
      <c r="AF9" s="540">
        <f>AB9</f>
        <v>9540</v>
      </c>
    </row>
    <row r="10" spans="1:32" ht="19.5" customHeight="1">
      <c r="A10" s="7">
        <v>6</v>
      </c>
      <c r="B10" s="787" t="s">
        <v>168</v>
      </c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663">
        <v>4800</v>
      </c>
      <c r="AC10" s="664"/>
      <c r="AD10" s="664"/>
      <c r="AE10" s="665"/>
      <c r="AF10" s="8">
        <v>4800</v>
      </c>
    </row>
    <row r="11" spans="1:32" ht="19.5" customHeight="1">
      <c r="A11" s="7">
        <v>7</v>
      </c>
      <c r="B11" s="590" t="s">
        <v>373</v>
      </c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8"/>
      <c r="AB11" s="5"/>
      <c r="AC11" s="6"/>
      <c r="AD11" s="6"/>
      <c r="AE11" s="9">
        <v>2000</v>
      </c>
      <c r="AF11" s="8">
        <v>2000</v>
      </c>
    </row>
    <row r="12" spans="1:32" ht="19.5" customHeight="1">
      <c r="A12" s="7">
        <v>8</v>
      </c>
      <c r="B12" s="576" t="s">
        <v>9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658">
        <f>AB10+AE11</f>
        <v>6800</v>
      </c>
      <c r="AC12" s="659"/>
      <c r="AD12" s="659"/>
      <c r="AE12" s="660"/>
      <c r="AF12" s="8">
        <f>AF10+AF11</f>
        <v>6800</v>
      </c>
    </row>
    <row r="13" spans="1:32" ht="19.5" customHeight="1">
      <c r="A13" s="7">
        <v>9</v>
      </c>
      <c r="B13" s="787" t="s">
        <v>169</v>
      </c>
      <c r="C13" s="787"/>
      <c r="D13" s="787"/>
      <c r="E13" s="787"/>
      <c r="F13" s="787"/>
      <c r="G13" s="787"/>
      <c r="H13" s="787"/>
      <c r="I13" s="787"/>
      <c r="J13" s="787"/>
      <c r="K13" s="787"/>
      <c r="L13" s="787"/>
      <c r="M13" s="787"/>
      <c r="N13" s="787"/>
      <c r="O13" s="787"/>
      <c r="P13" s="787"/>
      <c r="Q13" s="787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663">
        <v>10950</v>
      </c>
      <c r="AC13" s="664"/>
      <c r="AD13" s="664"/>
      <c r="AE13" s="665"/>
      <c r="AF13" s="8">
        <v>10950</v>
      </c>
    </row>
    <row r="14" spans="1:32" ht="19.5" customHeight="1">
      <c r="A14" s="7">
        <v>10</v>
      </c>
      <c r="B14" s="787" t="s">
        <v>171</v>
      </c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663">
        <v>1300</v>
      </c>
      <c r="AC14" s="664"/>
      <c r="AD14" s="664"/>
      <c r="AE14" s="665"/>
      <c r="AF14" s="8">
        <v>1300</v>
      </c>
    </row>
    <row r="15" spans="1:32" ht="19.5" customHeight="1">
      <c r="A15" s="7">
        <v>11</v>
      </c>
      <c r="B15" s="787" t="s">
        <v>172</v>
      </c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663">
        <v>1500</v>
      </c>
      <c r="AC15" s="664"/>
      <c r="AD15" s="664"/>
      <c r="AE15" s="665"/>
      <c r="AF15" s="8">
        <v>1500</v>
      </c>
    </row>
    <row r="16" spans="1:32" ht="19.5" customHeight="1">
      <c r="A16" s="7">
        <v>12</v>
      </c>
      <c r="B16" s="789" t="s">
        <v>173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663">
        <v>3000</v>
      </c>
      <c r="AC16" s="664"/>
      <c r="AD16" s="664"/>
      <c r="AE16" s="665"/>
      <c r="AF16" s="8">
        <v>3000</v>
      </c>
    </row>
    <row r="17" spans="1:32" ht="19.5" customHeight="1">
      <c r="A17" s="7">
        <v>13</v>
      </c>
      <c r="B17" s="790" t="s">
        <v>374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91"/>
      <c r="AB17" s="5"/>
      <c r="AC17" s="6"/>
      <c r="AD17" s="6"/>
      <c r="AE17" s="9">
        <v>1000</v>
      </c>
      <c r="AF17" s="8">
        <v>1000</v>
      </c>
    </row>
    <row r="18" spans="1:32" ht="19.5" customHeight="1">
      <c r="A18" s="7">
        <v>14</v>
      </c>
      <c r="B18" s="787" t="s">
        <v>175</v>
      </c>
      <c r="C18" s="787"/>
      <c r="D18" s="787"/>
      <c r="E18" s="787"/>
      <c r="F18" s="787"/>
      <c r="G18" s="787"/>
      <c r="H18" s="787"/>
      <c r="I18" s="787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663">
        <v>14100</v>
      </c>
      <c r="AC18" s="664"/>
      <c r="AD18" s="664"/>
      <c r="AE18" s="665"/>
      <c r="AF18" s="8">
        <v>14100</v>
      </c>
    </row>
    <row r="19" spans="1:32" ht="19.5" customHeight="1">
      <c r="A19" s="7">
        <v>15</v>
      </c>
      <c r="B19" s="576" t="s">
        <v>14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658">
        <f>AB13+AB14+AB15+AB16+AE17+AB18</f>
        <v>31850</v>
      </c>
      <c r="AC19" s="659"/>
      <c r="AD19" s="659"/>
      <c r="AE19" s="660"/>
      <c r="AF19" s="514">
        <f>AF13+AF14+AF15+AF16+AF17+AF18</f>
        <v>31850</v>
      </c>
    </row>
    <row r="20" spans="1:32" ht="19.5" customHeight="1">
      <c r="A20" s="7">
        <v>16</v>
      </c>
      <c r="B20" s="787" t="s">
        <v>176</v>
      </c>
      <c r="C20" s="787"/>
      <c r="D20" s="787"/>
      <c r="E20" s="787"/>
      <c r="F20" s="787"/>
      <c r="G20" s="787"/>
      <c r="H20" s="787"/>
      <c r="I20" s="787"/>
      <c r="J20" s="787"/>
      <c r="K20" s="787"/>
      <c r="L20" s="787"/>
      <c r="M20" s="787"/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663">
        <v>1500</v>
      </c>
      <c r="AC20" s="664"/>
      <c r="AD20" s="664"/>
      <c r="AE20" s="665"/>
      <c r="AF20" s="8">
        <v>1500</v>
      </c>
    </row>
    <row r="21" spans="1:32" ht="19.5" customHeight="1">
      <c r="A21" s="7">
        <v>17</v>
      </c>
      <c r="B21" s="787" t="s">
        <v>177</v>
      </c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663">
        <v>2000</v>
      </c>
      <c r="AC21" s="664"/>
      <c r="AD21" s="664"/>
      <c r="AE21" s="665"/>
      <c r="AF21" s="8">
        <v>2000</v>
      </c>
    </row>
    <row r="22" spans="1:32" ht="19.5" customHeight="1">
      <c r="A22" s="7">
        <v>18</v>
      </c>
      <c r="B22" s="576" t="s">
        <v>10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658">
        <f>SUM(AB20:AB21)</f>
        <v>3500</v>
      </c>
      <c r="AC22" s="659"/>
      <c r="AD22" s="659"/>
      <c r="AE22" s="660"/>
      <c r="AF22" s="514">
        <f>AF20+AF21</f>
        <v>3500</v>
      </c>
    </row>
    <row r="23" spans="1:32" ht="19.5" customHeight="1">
      <c r="A23" s="7">
        <v>19</v>
      </c>
      <c r="B23" s="787" t="s">
        <v>178</v>
      </c>
      <c r="C23" s="787"/>
      <c r="D23" s="787"/>
      <c r="E23" s="787"/>
      <c r="F23" s="787"/>
      <c r="G23" s="787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663">
        <v>13800</v>
      </c>
      <c r="AC23" s="664"/>
      <c r="AD23" s="664"/>
      <c r="AE23" s="665"/>
      <c r="AF23" s="8">
        <v>13800</v>
      </c>
    </row>
    <row r="24" spans="1:32" ht="19.5" customHeight="1">
      <c r="A24" s="7">
        <v>20</v>
      </c>
      <c r="B24" s="787" t="s">
        <v>179</v>
      </c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663">
        <v>1000</v>
      </c>
      <c r="AC24" s="664"/>
      <c r="AD24" s="664"/>
      <c r="AE24" s="665"/>
      <c r="AF24" s="8">
        <v>1000</v>
      </c>
    </row>
    <row r="25" spans="1:32" ht="19.5" customHeight="1">
      <c r="A25" s="7">
        <v>21</v>
      </c>
      <c r="B25" s="787" t="s">
        <v>181</v>
      </c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663">
        <v>10622</v>
      </c>
      <c r="AC25" s="664"/>
      <c r="AD25" s="664"/>
      <c r="AE25" s="665"/>
      <c r="AF25" s="8">
        <v>10622</v>
      </c>
    </row>
    <row r="26" spans="1:32" ht="19.5" customHeight="1">
      <c r="A26" s="7">
        <v>22</v>
      </c>
      <c r="B26" s="576" t="s">
        <v>13</v>
      </c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658">
        <f>SUM(AB23:AB25)</f>
        <v>25422</v>
      </c>
      <c r="AC26" s="659"/>
      <c r="AD26" s="659"/>
      <c r="AE26" s="660"/>
      <c r="AF26" s="514">
        <f>AF23+AF24+AF25</f>
        <v>25422</v>
      </c>
    </row>
    <row r="27" spans="1:32" ht="19.5" customHeight="1">
      <c r="A27" s="7">
        <v>23</v>
      </c>
      <c r="B27" s="576" t="s">
        <v>11</v>
      </c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658">
        <f>AB26+AB19+AB12+AB9+AB22</f>
        <v>77112</v>
      </c>
      <c r="AC27" s="659"/>
      <c r="AD27" s="659"/>
      <c r="AE27" s="660"/>
      <c r="AF27" s="514">
        <f>AF9+AF12+AF19+AF22+AF26</f>
        <v>77112</v>
      </c>
    </row>
    <row r="28" spans="1:32" ht="24.75" customHeight="1">
      <c r="A28" s="7">
        <v>24</v>
      </c>
      <c r="B28" s="792" t="s">
        <v>17</v>
      </c>
      <c r="C28" s="792"/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2"/>
      <c r="T28" s="792"/>
      <c r="U28" s="792"/>
      <c r="V28" s="792"/>
      <c r="W28" s="792"/>
      <c r="X28" s="792"/>
      <c r="Y28" s="792"/>
      <c r="Z28" s="792"/>
      <c r="AA28" s="792"/>
      <c r="AB28" s="658">
        <f>+AB27+AB6+AB5</f>
        <v>348411</v>
      </c>
      <c r="AC28" s="659"/>
      <c r="AD28" s="659"/>
      <c r="AE28" s="660"/>
      <c r="AF28" s="514">
        <f>AF5+AF6+AF27</f>
        <v>348411</v>
      </c>
    </row>
    <row r="29" spans="1:31" ht="12.75">
      <c r="A29" s="2"/>
      <c r="B29" s="416"/>
      <c r="C29" s="41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210"/>
    </row>
    <row r="30" spans="1:27" ht="12.75">
      <c r="A30" s="2"/>
      <c r="B30" s="416"/>
      <c r="C30" s="4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2"/>
      <c r="B31" s="416"/>
      <c r="C31" s="41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" ht="12.75">
      <c r="A32" s="2"/>
      <c r="B32" s="2"/>
      <c r="C32" s="2"/>
    </row>
    <row r="33" spans="1:4" ht="12.75">
      <c r="A33" s="2"/>
      <c r="B33" s="2"/>
      <c r="C33" s="2"/>
      <c r="D33" s="2"/>
    </row>
  </sheetData>
  <sheetProtection/>
  <mergeCells count="52">
    <mergeCell ref="B28:AA28"/>
    <mergeCell ref="AB28:AE28"/>
    <mergeCell ref="B25:AA25"/>
    <mergeCell ref="AB25:AE25"/>
    <mergeCell ref="B26:AA26"/>
    <mergeCell ref="AB26:AE26"/>
    <mergeCell ref="B27:AA27"/>
    <mergeCell ref="AB27:AE27"/>
    <mergeCell ref="B22:AA22"/>
    <mergeCell ref="AB22:AE22"/>
    <mergeCell ref="B24:AA24"/>
    <mergeCell ref="AB24:AE24"/>
    <mergeCell ref="B23:AA23"/>
    <mergeCell ref="AB23:AE23"/>
    <mergeCell ref="B19:AA19"/>
    <mergeCell ref="AB19:AE19"/>
    <mergeCell ref="AB20:AE20"/>
    <mergeCell ref="B21:AA21"/>
    <mergeCell ref="AB21:AE21"/>
    <mergeCell ref="B20:AA20"/>
    <mergeCell ref="B16:AA16"/>
    <mergeCell ref="AB16:AE16"/>
    <mergeCell ref="B17:AA17"/>
    <mergeCell ref="B18:AA18"/>
    <mergeCell ref="AB18:AE18"/>
    <mergeCell ref="B14:AA14"/>
    <mergeCell ref="AB14:AE14"/>
    <mergeCell ref="B15:AA15"/>
    <mergeCell ref="AB15:AE15"/>
    <mergeCell ref="B11:AA11"/>
    <mergeCell ref="B12:AA12"/>
    <mergeCell ref="AB12:AE12"/>
    <mergeCell ref="B13:AA13"/>
    <mergeCell ref="AB13:AE13"/>
    <mergeCell ref="B9:AA9"/>
    <mergeCell ref="AB9:AE9"/>
    <mergeCell ref="B10:AA10"/>
    <mergeCell ref="AB10:AE10"/>
    <mergeCell ref="B7:AA7"/>
    <mergeCell ref="AB7:AE7"/>
    <mergeCell ref="AO7:AR7"/>
    <mergeCell ref="B8:AA8"/>
    <mergeCell ref="AB8:AE8"/>
    <mergeCell ref="B5:AA5"/>
    <mergeCell ref="AB5:AE5"/>
    <mergeCell ref="B6:AA6"/>
    <mergeCell ref="AB6:AE6"/>
    <mergeCell ref="B1:AE1"/>
    <mergeCell ref="B2:AE2"/>
    <mergeCell ref="B3:AE3"/>
    <mergeCell ref="B4:AA4"/>
    <mergeCell ref="AB4:AE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2">
      <selection activeCell="A44" sqref="A44"/>
    </sheetView>
  </sheetViews>
  <sheetFormatPr defaultColWidth="9.00390625" defaultRowHeight="12.75"/>
  <sheetData>
    <row r="26" spans="1:3" ht="12.75">
      <c r="A26" s="415"/>
      <c r="B26" s="415"/>
      <c r="C26" s="415"/>
    </row>
    <row r="27" spans="1:3" ht="12.75">
      <c r="A27" s="415"/>
      <c r="B27" s="415"/>
      <c r="C27" s="415"/>
    </row>
    <row r="28" spans="1:3" ht="12.75">
      <c r="A28" s="415"/>
      <c r="B28" s="415"/>
      <c r="C28" s="415"/>
    </row>
    <row r="29" spans="1:3" ht="12.75">
      <c r="A29" s="415"/>
      <c r="B29" s="415"/>
      <c r="C29" s="415"/>
    </row>
    <row r="30" spans="1:3" ht="12.75">
      <c r="A30" s="415"/>
      <c r="B30" s="415"/>
      <c r="C30" s="415"/>
    </row>
    <row r="31" spans="1:3" ht="12.75">
      <c r="A31" s="415"/>
      <c r="B31" s="415"/>
      <c r="C31" s="415"/>
    </row>
    <row r="32" spans="1:3" ht="12.75">
      <c r="A32" s="415"/>
      <c r="B32" s="415"/>
      <c r="C32" s="415"/>
    </row>
    <row r="33" spans="1:4" ht="12.75">
      <c r="A33" s="415"/>
      <c r="B33" s="415"/>
      <c r="C33" s="415"/>
      <c r="D33" s="4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1">
      <selection activeCell="C37" sqref="C37"/>
    </sheetView>
  </sheetViews>
  <sheetFormatPr defaultColWidth="9.00390625" defaultRowHeight="12.75"/>
  <sheetData>
    <row r="26" spans="1:3" ht="12.75">
      <c r="A26" s="415"/>
      <c r="B26" s="415"/>
      <c r="C26" s="415"/>
    </row>
    <row r="27" spans="1:3" ht="12.75">
      <c r="A27" s="415"/>
      <c r="B27" s="415"/>
      <c r="C27" s="415"/>
    </row>
    <row r="28" spans="1:3" ht="12.75">
      <c r="A28" s="415"/>
      <c r="B28" s="415"/>
      <c r="C28" s="415"/>
    </row>
    <row r="29" spans="1:3" ht="12.75">
      <c r="A29" s="415"/>
      <c r="B29" s="415"/>
      <c r="C29" s="415"/>
    </row>
    <row r="30" spans="1:3" ht="12.75">
      <c r="A30" s="415"/>
      <c r="B30" s="415"/>
      <c r="C30" s="415"/>
    </row>
    <row r="31" spans="1:3" ht="12.75">
      <c r="A31" s="415"/>
      <c r="B31" s="415"/>
      <c r="C31" s="415"/>
    </row>
    <row r="32" spans="1:3" ht="12.75">
      <c r="A32" s="415"/>
      <c r="B32" s="415"/>
      <c r="C32" s="415"/>
    </row>
    <row r="33" spans="1:4" ht="12.75">
      <c r="A33" s="415"/>
      <c r="B33" s="415"/>
      <c r="C33" s="415"/>
      <c r="D33" s="4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37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26.25390625" style="11" customWidth="1"/>
    <col min="2" max="2" width="11.875" style="11" customWidth="1"/>
    <col min="3" max="3" width="14.00390625" style="11" customWidth="1"/>
    <col min="4" max="4" width="11.375" style="11" customWidth="1"/>
    <col min="5" max="5" width="11.125" style="11" hidden="1" customWidth="1"/>
    <col min="6" max="6" width="14.625" style="11" customWidth="1"/>
    <col min="7" max="7" width="11.875" style="11" customWidth="1"/>
    <col min="8" max="8" width="14.00390625" style="11" customWidth="1"/>
    <col min="9" max="9" width="15.75390625" style="11" customWidth="1"/>
    <col min="10" max="10" width="14.625" style="11" customWidth="1"/>
    <col min="11" max="16384" width="9.125" style="11" customWidth="1"/>
  </cols>
  <sheetData>
    <row r="1" spans="1:11" ht="12.75" customHeight="1">
      <c r="A1" s="612"/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2" ht="13.5" customHeight="1">
      <c r="A2" s="614" t="s">
        <v>455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</row>
    <row r="3" spans="1:12" s="125" customFormat="1" ht="14.25" customHeight="1" thickBot="1">
      <c r="A3" s="615" t="s">
        <v>342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31"/>
    </row>
    <row r="4" spans="1:12" ht="38.25" customHeight="1" thickTop="1">
      <c r="A4" s="132" t="s">
        <v>343</v>
      </c>
      <c r="B4" s="617" t="s">
        <v>344</v>
      </c>
      <c r="C4" s="618"/>
      <c r="D4" s="617" t="s">
        <v>345</v>
      </c>
      <c r="E4" s="619"/>
      <c r="F4" s="620"/>
      <c r="G4" s="617" t="s">
        <v>346</v>
      </c>
      <c r="H4" s="618"/>
      <c r="I4" s="617" t="s">
        <v>337</v>
      </c>
      <c r="J4" s="621"/>
      <c r="K4" s="43"/>
      <c r="L4" s="43"/>
    </row>
    <row r="5" spans="1:12" ht="43.5" customHeight="1">
      <c r="A5" s="133"/>
      <c r="B5" s="134" t="s">
        <v>347</v>
      </c>
      <c r="C5" s="134" t="s">
        <v>433</v>
      </c>
      <c r="D5" s="134" t="s">
        <v>347</v>
      </c>
      <c r="E5" s="134" t="s">
        <v>348</v>
      </c>
      <c r="F5" s="134" t="s">
        <v>434</v>
      </c>
      <c r="G5" s="134" t="s">
        <v>347</v>
      </c>
      <c r="H5" s="134" t="s">
        <v>434</v>
      </c>
      <c r="I5" s="134" t="s">
        <v>347</v>
      </c>
      <c r="J5" s="135" t="s">
        <v>434</v>
      </c>
      <c r="K5" s="43"/>
      <c r="L5" s="43"/>
    </row>
    <row r="6" spans="1:12" ht="12.75" customHeight="1">
      <c r="A6" s="136" t="s">
        <v>349</v>
      </c>
      <c r="B6" s="137">
        <v>50260</v>
      </c>
      <c r="C6" s="137">
        <v>50260</v>
      </c>
      <c r="D6" s="137">
        <v>152555</v>
      </c>
      <c r="E6" s="138"/>
      <c r="F6" s="139">
        <v>154019</v>
      </c>
      <c r="G6" s="137"/>
      <c r="H6" s="137"/>
      <c r="I6" s="140"/>
      <c r="J6" s="141"/>
      <c r="K6" s="43"/>
      <c r="L6" s="43"/>
    </row>
    <row r="7" spans="1:12" ht="13.5" customHeight="1">
      <c r="A7" s="136" t="s">
        <v>350</v>
      </c>
      <c r="B7" s="137">
        <v>7825</v>
      </c>
      <c r="C7" s="137">
        <v>7825</v>
      </c>
      <c r="D7" s="137">
        <v>51660</v>
      </c>
      <c r="E7" s="142"/>
      <c r="F7" s="143">
        <v>52044</v>
      </c>
      <c r="G7" s="137"/>
      <c r="H7" s="137"/>
      <c r="I7" s="140"/>
      <c r="J7" s="141">
        <v>1848</v>
      </c>
      <c r="K7" s="43"/>
      <c r="L7" s="43"/>
    </row>
    <row r="8" spans="1:12" ht="15" customHeight="1">
      <c r="A8" s="136" t="s">
        <v>351</v>
      </c>
      <c r="B8" s="137">
        <v>2500</v>
      </c>
      <c r="C8" s="137">
        <v>2500</v>
      </c>
      <c r="D8" s="137">
        <v>20976</v>
      </c>
      <c r="E8" s="142"/>
      <c r="F8" s="143">
        <v>21455</v>
      </c>
      <c r="G8" s="137"/>
      <c r="H8" s="137"/>
      <c r="I8" s="140">
        <v>7900</v>
      </c>
      <c r="J8" s="141">
        <v>7900</v>
      </c>
      <c r="K8" s="43"/>
      <c r="L8" s="43"/>
    </row>
    <row r="9" spans="1:12" ht="15" customHeight="1">
      <c r="A9" s="136" t="s">
        <v>352</v>
      </c>
      <c r="B9" s="137">
        <v>300</v>
      </c>
      <c r="C9" s="137">
        <v>300</v>
      </c>
      <c r="D9" s="137">
        <v>21638</v>
      </c>
      <c r="E9" s="138"/>
      <c r="F9" s="139">
        <v>21822</v>
      </c>
      <c r="G9" s="137"/>
      <c r="H9" s="137"/>
      <c r="I9" s="140"/>
      <c r="J9" s="141">
        <v>900</v>
      </c>
      <c r="K9" s="43"/>
      <c r="L9" s="43"/>
    </row>
    <row r="10" spans="1:12" ht="14.25" customHeight="1">
      <c r="A10" s="136" t="s">
        <v>353</v>
      </c>
      <c r="B10" s="137">
        <v>80162</v>
      </c>
      <c r="C10" s="137">
        <v>80162</v>
      </c>
      <c r="D10" s="137">
        <v>100000</v>
      </c>
      <c r="E10" s="142"/>
      <c r="F10" s="143">
        <v>170167</v>
      </c>
      <c r="G10" s="137"/>
      <c r="H10" s="137"/>
      <c r="I10" s="140"/>
      <c r="J10" s="141"/>
      <c r="K10" s="43"/>
      <c r="L10" s="43"/>
    </row>
    <row r="11" spans="1:12" ht="15" customHeight="1" thickBot="1">
      <c r="A11" s="144" t="s">
        <v>294</v>
      </c>
      <c r="B11" s="145">
        <f aca="true" t="shared" si="0" ref="B11:J11">SUM(B6:B10)</f>
        <v>141047</v>
      </c>
      <c r="C11" s="145">
        <f t="shared" si="0"/>
        <v>141047</v>
      </c>
      <c r="D11" s="145">
        <f t="shared" si="0"/>
        <v>346829</v>
      </c>
      <c r="E11" s="145">
        <f t="shared" si="0"/>
        <v>0</v>
      </c>
      <c r="F11" s="145">
        <f t="shared" si="0"/>
        <v>419507</v>
      </c>
      <c r="G11" s="145">
        <f t="shared" si="0"/>
        <v>0</v>
      </c>
      <c r="H11" s="145">
        <f t="shared" si="0"/>
        <v>0</v>
      </c>
      <c r="I11" s="145">
        <f t="shared" si="0"/>
        <v>7900</v>
      </c>
      <c r="J11" s="146">
        <f t="shared" si="0"/>
        <v>10648</v>
      </c>
      <c r="K11" s="43"/>
      <c r="L11" s="43"/>
    </row>
    <row r="12" spans="1:12" ht="33" customHeight="1" thickBot="1" thickTop="1">
      <c r="A12" s="147" t="s">
        <v>354</v>
      </c>
      <c r="B12" s="148">
        <v>6400</v>
      </c>
      <c r="C12" s="148">
        <v>6400</v>
      </c>
      <c r="D12" s="148">
        <v>296646</v>
      </c>
      <c r="E12" s="148"/>
      <c r="F12" s="148">
        <v>296646</v>
      </c>
      <c r="G12" s="148"/>
      <c r="H12" s="148"/>
      <c r="I12" s="149"/>
      <c r="J12" s="150"/>
      <c r="K12" s="43"/>
      <c r="L12" s="43"/>
    </row>
    <row r="13" spans="1:12" ht="15.75" thickBot="1" thickTop="1">
      <c r="A13" s="151" t="s">
        <v>355</v>
      </c>
      <c r="B13" s="149">
        <f>B12+B11</f>
        <v>147447</v>
      </c>
      <c r="C13" s="149">
        <f aca="true" t="shared" si="1" ref="C13:J13">C12+C11</f>
        <v>147447</v>
      </c>
      <c r="D13" s="149">
        <f t="shared" si="1"/>
        <v>643475</v>
      </c>
      <c r="E13" s="149">
        <f t="shared" si="1"/>
        <v>0</v>
      </c>
      <c r="F13" s="149">
        <f t="shared" si="1"/>
        <v>716153</v>
      </c>
      <c r="G13" s="149">
        <f t="shared" si="1"/>
        <v>0</v>
      </c>
      <c r="H13" s="149">
        <f t="shared" si="1"/>
        <v>0</v>
      </c>
      <c r="I13" s="149">
        <f t="shared" si="1"/>
        <v>7900</v>
      </c>
      <c r="J13" s="152">
        <f t="shared" si="1"/>
        <v>10648</v>
      </c>
      <c r="K13" s="43"/>
      <c r="L13" s="43"/>
    </row>
    <row r="14" spans="1:12" s="14" customFormat="1" ht="15.75" thickBot="1" thickTop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5"/>
    </row>
    <row r="15" spans="1:12" ht="46.5" customHeight="1" thickTop="1">
      <c r="A15" s="132" t="s">
        <v>343</v>
      </c>
      <c r="B15" s="622" t="s">
        <v>338</v>
      </c>
      <c r="C15" s="623"/>
      <c r="D15" s="622" t="s">
        <v>356</v>
      </c>
      <c r="E15" s="622"/>
      <c r="F15" s="622"/>
      <c r="G15" s="622" t="s">
        <v>357</v>
      </c>
      <c r="H15" s="624"/>
      <c r="I15" s="622" t="s">
        <v>358</v>
      </c>
      <c r="J15" s="625"/>
      <c r="K15" s="43"/>
      <c r="L15" s="43"/>
    </row>
    <row r="16" spans="1:12" ht="45.75" customHeight="1">
      <c r="A16" s="133"/>
      <c r="B16" s="156" t="s">
        <v>347</v>
      </c>
      <c r="C16" s="156" t="s">
        <v>434</v>
      </c>
      <c r="D16" s="156" t="s">
        <v>347</v>
      </c>
      <c r="E16" s="156" t="s">
        <v>348</v>
      </c>
      <c r="F16" s="156" t="s">
        <v>434</v>
      </c>
      <c r="G16" s="156" t="s">
        <v>347</v>
      </c>
      <c r="H16" s="156" t="s">
        <v>434</v>
      </c>
      <c r="I16" s="156" t="s">
        <v>347</v>
      </c>
      <c r="J16" s="157" t="s">
        <v>434</v>
      </c>
      <c r="K16" s="43"/>
      <c r="L16" s="43"/>
    </row>
    <row r="17" spans="1:12" ht="13.5" customHeight="1">
      <c r="A17" s="136" t="s">
        <v>349</v>
      </c>
      <c r="B17" s="137"/>
      <c r="C17" s="137"/>
      <c r="D17" s="137"/>
      <c r="E17" s="137"/>
      <c r="F17" s="137"/>
      <c r="G17" s="137"/>
      <c r="H17" s="158"/>
      <c r="I17" s="158"/>
      <c r="J17" s="159">
        <v>342</v>
      </c>
      <c r="K17" s="43"/>
      <c r="L17" s="43"/>
    </row>
    <row r="18" spans="1:12" ht="12" customHeight="1">
      <c r="A18" s="136" t="s">
        <v>350</v>
      </c>
      <c r="B18" s="137"/>
      <c r="C18" s="137"/>
      <c r="D18" s="160"/>
      <c r="E18" s="161"/>
      <c r="F18" s="160"/>
      <c r="G18" s="137"/>
      <c r="H18" s="158"/>
      <c r="I18" s="158"/>
      <c r="J18" s="159">
        <v>4762</v>
      </c>
      <c r="K18" s="43"/>
      <c r="L18" s="43"/>
    </row>
    <row r="19" spans="1:12" ht="15">
      <c r="A19" s="136" t="s">
        <v>351</v>
      </c>
      <c r="B19" s="137"/>
      <c r="C19" s="137"/>
      <c r="D19" s="160"/>
      <c r="E19" s="161"/>
      <c r="F19" s="160"/>
      <c r="G19" s="137"/>
      <c r="H19" s="158"/>
      <c r="I19" s="158">
        <v>690</v>
      </c>
      <c r="J19" s="159">
        <v>701</v>
      </c>
      <c r="K19" s="43"/>
      <c r="L19" s="43"/>
    </row>
    <row r="20" spans="1:12" ht="15">
      <c r="A20" s="136" t="s">
        <v>352</v>
      </c>
      <c r="B20" s="137"/>
      <c r="C20" s="137"/>
      <c r="D20" s="160"/>
      <c r="E20" s="161"/>
      <c r="F20" s="160"/>
      <c r="G20" s="137"/>
      <c r="H20" s="158"/>
      <c r="I20" s="158"/>
      <c r="J20" s="159">
        <v>188</v>
      </c>
      <c r="K20" s="43"/>
      <c r="L20" s="43"/>
    </row>
    <row r="21" spans="1:12" ht="15">
      <c r="A21" s="136" t="s">
        <v>353</v>
      </c>
      <c r="B21" s="137"/>
      <c r="C21" s="137"/>
      <c r="D21" s="160"/>
      <c r="E21" s="161"/>
      <c r="F21" s="160"/>
      <c r="G21" s="137"/>
      <c r="H21" s="158"/>
      <c r="I21" s="158"/>
      <c r="J21" s="159">
        <v>5987</v>
      </c>
      <c r="K21" s="43"/>
      <c r="L21" s="43"/>
    </row>
    <row r="22" spans="1:12" ht="12" customHeight="1" thickBot="1">
      <c r="A22" s="144" t="s">
        <v>294</v>
      </c>
      <c r="B22" s="137">
        <f>B17+B18+B19+B20+B21</f>
        <v>0</v>
      </c>
      <c r="C22" s="137">
        <f aca="true" t="shared" si="2" ref="C22:J22">C17+C18+C19+C20+C21</f>
        <v>0</v>
      </c>
      <c r="D22" s="137">
        <f t="shared" si="2"/>
        <v>0</v>
      </c>
      <c r="E22" s="137">
        <f t="shared" si="2"/>
        <v>0</v>
      </c>
      <c r="F22" s="137">
        <f t="shared" si="2"/>
        <v>0</v>
      </c>
      <c r="G22" s="137">
        <f t="shared" si="2"/>
        <v>0</v>
      </c>
      <c r="H22" s="137">
        <f t="shared" si="2"/>
        <v>0</v>
      </c>
      <c r="I22" s="137">
        <f t="shared" si="2"/>
        <v>690</v>
      </c>
      <c r="J22" s="137">
        <f t="shared" si="2"/>
        <v>11980</v>
      </c>
      <c r="K22" s="43"/>
      <c r="L22" s="43"/>
    </row>
    <row r="23" spans="1:12" ht="30" thickBot="1" thickTop="1">
      <c r="A23" s="151" t="s">
        <v>7</v>
      </c>
      <c r="B23" s="149"/>
      <c r="C23" s="149"/>
      <c r="D23" s="149"/>
      <c r="E23" s="149"/>
      <c r="F23" s="149"/>
      <c r="G23" s="149"/>
      <c r="H23" s="149"/>
      <c r="I23" s="149">
        <v>45365</v>
      </c>
      <c r="J23" s="152">
        <v>45365</v>
      </c>
      <c r="K23" s="43"/>
      <c r="L23" s="43"/>
    </row>
    <row r="24" spans="1:12" ht="15.75" thickBot="1" thickTop="1">
      <c r="A24" s="151" t="s">
        <v>355</v>
      </c>
      <c r="B24" s="149">
        <f>B22+B23</f>
        <v>0</v>
      </c>
      <c r="C24" s="149">
        <f aca="true" t="shared" si="3" ref="C24:J24">C22+C23</f>
        <v>0</v>
      </c>
      <c r="D24" s="149">
        <f t="shared" si="3"/>
        <v>0</v>
      </c>
      <c r="E24" s="149">
        <f t="shared" si="3"/>
        <v>0</v>
      </c>
      <c r="F24" s="149">
        <f t="shared" si="3"/>
        <v>0</v>
      </c>
      <c r="G24" s="149">
        <f t="shared" si="3"/>
        <v>0</v>
      </c>
      <c r="H24" s="149">
        <f t="shared" si="3"/>
        <v>0</v>
      </c>
      <c r="I24" s="149">
        <f t="shared" si="3"/>
        <v>46055</v>
      </c>
      <c r="J24" s="152">
        <f t="shared" si="3"/>
        <v>57345</v>
      </c>
      <c r="K24" s="43"/>
      <c r="L24" s="43"/>
    </row>
    <row r="25" spans="1:12" ht="15" thickTop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3"/>
      <c r="L25" s="43"/>
    </row>
    <row r="26" spans="1:12" ht="15" thickBo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43"/>
      <c r="L26" s="43"/>
    </row>
    <row r="27" spans="1:12" ht="26.25" customHeight="1" thickBot="1" thickTop="1">
      <c r="A27" s="507" t="s">
        <v>343</v>
      </c>
      <c r="B27" s="626" t="s">
        <v>359</v>
      </c>
      <c r="C27" s="627"/>
      <c r="D27" s="628"/>
      <c r="E27" s="629"/>
      <c r="F27" s="629"/>
      <c r="G27" s="628"/>
      <c r="H27" s="629"/>
      <c r="I27" s="164"/>
      <c r="J27" s="43"/>
      <c r="K27" s="43"/>
      <c r="L27" s="43"/>
    </row>
    <row r="28" spans="1:12" ht="44.25" customHeight="1" thickTop="1">
      <c r="A28" s="165"/>
      <c r="B28" s="166" t="s">
        <v>347</v>
      </c>
      <c r="C28" s="167" t="s">
        <v>434</v>
      </c>
      <c r="D28" s="168"/>
      <c r="E28" s="168"/>
      <c r="F28" s="168"/>
      <c r="G28" s="168"/>
      <c r="H28" s="168"/>
      <c r="I28" s="169"/>
      <c r="J28" s="169"/>
      <c r="K28" s="43"/>
      <c r="L28" s="43"/>
    </row>
    <row r="29" spans="1:12" ht="15">
      <c r="A29" s="136" t="s">
        <v>349</v>
      </c>
      <c r="B29" s="158">
        <f>B6+D6+G6+I6+B17+D17+G17+I17</f>
        <v>202815</v>
      </c>
      <c r="C29" s="141">
        <f>C6+F6+H6+J6+C17+F17+H17+J17</f>
        <v>204621</v>
      </c>
      <c r="D29" s="170"/>
      <c r="E29" s="170"/>
      <c r="F29" s="170"/>
      <c r="G29" s="170"/>
      <c r="H29" s="170"/>
      <c r="I29" s="170"/>
      <c r="J29" s="43"/>
      <c r="K29" s="43"/>
      <c r="L29" s="43"/>
    </row>
    <row r="30" spans="1:12" ht="15.75" customHeight="1">
      <c r="A30" s="136" t="s">
        <v>350</v>
      </c>
      <c r="B30" s="158">
        <f aca="true" t="shared" si="4" ref="B30:B36">B7+D7+G7+I7+B18+D18+G18+I18</f>
        <v>59485</v>
      </c>
      <c r="C30" s="141">
        <f aca="true" t="shared" si="5" ref="C30:C36">C7+F7+H7+J7+C18+F18+H18+J18</f>
        <v>66479</v>
      </c>
      <c r="D30" s="170"/>
      <c r="E30" s="171"/>
      <c r="F30" s="170"/>
      <c r="G30" s="170"/>
      <c r="H30" s="170"/>
      <c r="I30" s="170"/>
      <c r="J30" s="43"/>
      <c r="K30" s="43"/>
      <c r="L30" s="43"/>
    </row>
    <row r="31" spans="1:12" ht="15">
      <c r="A31" s="136" t="s">
        <v>351</v>
      </c>
      <c r="B31" s="158">
        <f t="shared" si="4"/>
        <v>32066</v>
      </c>
      <c r="C31" s="141">
        <f t="shared" si="5"/>
        <v>32556</v>
      </c>
      <c r="D31" s="170"/>
      <c r="E31" s="171"/>
      <c r="F31" s="171"/>
      <c r="G31" s="170"/>
      <c r="H31" s="170"/>
      <c r="I31" s="170"/>
      <c r="J31" s="43"/>
      <c r="K31" s="43"/>
      <c r="L31" s="43"/>
    </row>
    <row r="32" spans="1:12" ht="15">
      <c r="A32" s="136" t="s">
        <v>352</v>
      </c>
      <c r="B32" s="158">
        <f t="shared" si="4"/>
        <v>21938</v>
      </c>
      <c r="C32" s="141">
        <f t="shared" si="5"/>
        <v>23210</v>
      </c>
      <c r="D32" s="170"/>
      <c r="E32" s="172"/>
      <c r="F32" s="172"/>
      <c r="G32" s="170"/>
      <c r="H32" s="170"/>
      <c r="I32" s="170"/>
      <c r="J32" s="43"/>
      <c r="K32" s="43"/>
      <c r="L32" s="43"/>
    </row>
    <row r="33" spans="1:12" ht="15">
      <c r="A33" s="427" t="s">
        <v>353</v>
      </c>
      <c r="B33" s="175">
        <f t="shared" si="4"/>
        <v>180162</v>
      </c>
      <c r="C33" s="173">
        <f t="shared" si="5"/>
        <v>256316</v>
      </c>
      <c r="D33" s="170"/>
      <c r="E33" s="172"/>
      <c r="F33" s="172"/>
      <c r="G33" s="170"/>
      <c r="H33" s="170"/>
      <c r="I33" s="170"/>
      <c r="J33" s="43"/>
      <c r="K33" s="43"/>
      <c r="L33" s="43"/>
    </row>
    <row r="34" spans="1:12" ht="15.75" thickBot="1">
      <c r="A34" s="174" t="s">
        <v>294</v>
      </c>
      <c r="B34" s="175">
        <f t="shared" si="4"/>
        <v>496466</v>
      </c>
      <c r="C34" s="176">
        <f t="shared" si="5"/>
        <v>583182</v>
      </c>
      <c r="D34" s="170"/>
      <c r="E34" s="171"/>
      <c r="F34" s="171"/>
      <c r="G34" s="170"/>
      <c r="H34" s="170"/>
      <c r="I34" s="170"/>
      <c r="J34" s="43"/>
      <c r="K34" s="43"/>
      <c r="L34" s="43"/>
    </row>
    <row r="35" spans="1:12" ht="30" thickBot="1" thickTop="1">
      <c r="A35" s="151" t="s">
        <v>7</v>
      </c>
      <c r="B35" s="177">
        <f t="shared" si="4"/>
        <v>348411</v>
      </c>
      <c r="C35" s="178">
        <f t="shared" si="5"/>
        <v>348411</v>
      </c>
      <c r="D35" s="163"/>
      <c r="E35" s="163"/>
      <c r="F35" s="163"/>
      <c r="G35" s="163"/>
      <c r="H35" s="163"/>
      <c r="I35" s="163"/>
      <c r="J35" s="163"/>
      <c r="K35" s="43"/>
      <c r="L35" s="43"/>
    </row>
    <row r="36" spans="1:12" ht="16.5" thickBot="1" thickTop="1">
      <c r="A36" s="151" t="s">
        <v>355</v>
      </c>
      <c r="B36" s="177">
        <f t="shared" si="4"/>
        <v>844877</v>
      </c>
      <c r="C36" s="178">
        <f t="shared" si="5"/>
        <v>931593</v>
      </c>
      <c r="D36" s="163"/>
      <c r="E36" s="163"/>
      <c r="F36" s="163"/>
      <c r="G36" s="163"/>
      <c r="H36" s="163"/>
      <c r="I36" s="163"/>
      <c r="J36" s="163"/>
      <c r="K36" s="43"/>
      <c r="L36" s="43"/>
    </row>
    <row r="37" spans="1:12" ht="15.75" thickTop="1">
      <c r="A37" s="179"/>
      <c r="B37" s="615"/>
      <c r="C37" s="615"/>
      <c r="D37" s="615"/>
      <c r="E37" s="615"/>
      <c r="F37" s="615"/>
      <c r="G37" s="615"/>
      <c r="H37" s="615"/>
      <c r="I37" s="615"/>
      <c r="J37" s="615"/>
      <c r="K37" s="43"/>
      <c r="L37" s="43"/>
    </row>
  </sheetData>
  <sheetProtection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26.25390625" style="11" customWidth="1"/>
    <col min="2" max="2" width="11.875" style="11" customWidth="1"/>
    <col min="3" max="3" width="14.00390625" style="11" customWidth="1"/>
    <col min="4" max="4" width="11.375" style="11" customWidth="1"/>
    <col min="5" max="5" width="11.125" style="11" hidden="1" customWidth="1"/>
    <col min="6" max="6" width="14.00390625" style="11" customWidth="1"/>
    <col min="7" max="7" width="11.875" style="11" customWidth="1"/>
    <col min="8" max="8" width="14.375" style="11" customWidth="1"/>
    <col min="9" max="9" width="11.625" style="11" customWidth="1"/>
    <col min="10" max="10" width="14.875" style="11" customWidth="1"/>
    <col min="11" max="16384" width="9.125" style="11" customWidth="1"/>
  </cols>
  <sheetData>
    <row r="1" spans="1:12" ht="12.75" customHeight="1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43"/>
    </row>
    <row r="2" spans="1:12" ht="13.5" customHeight="1">
      <c r="A2" s="614" t="s">
        <v>456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</row>
    <row r="3" spans="1:12" s="125" customFormat="1" ht="14.25" customHeight="1" thickBot="1">
      <c r="A3" s="615" t="s">
        <v>360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31"/>
    </row>
    <row r="4" spans="1:12" ht="53.25" customHeight="1" thickTop="1">
      <c r="A4" s="132" t="s">
        <v>343</v>
      </c>
      <c r="B4" s="617" t="s">
        <v>361</v>
      </c>
      <c r="C4" s="618"/>
      <c r="D4" s="617" t="s">
        <v>362</v>
      </c>
      <c r="E4" s="619"/>
      <c r="F4" s="620"/>
      <c r="G4" s="617" t="s">
        <v>363</v>
      </c>
      <c r="H4" s="618"/>
      <c r="I4" s="617" t="s">
        <v>242</v>
      </c>
      <c r="J4" s="621"/>
      <c r="K4" s="43"/>
      <c r="L4" s="43"/>
    </row>
    <row r="5" spans="1:12" ht="43.5" customHeight="1">
      <c r="A5" s="133"/>
      <c r="B5" s="134" t="s">
        <v>347</v>
      </c>
      <c r="C5" s="134" t="s">
        <v>435</v>
      </c>
      <c r="D5" s="134" t="s">
        <v>347</v>
      </c>
      <c r="E5" s="134" t="s">
        <v>348</v>
      </c>
      <c r="F5" s="134" t="s">
        <v>434</v>
      </c>
      <c r="G5" s="134" t="s">
        <v>347</v>
      </c>
      <c r="H5" s="134" t="s">
        <v>434</v>
      </c>
      <c r="I5" s="134" t="s">
        <v>347</v>
      </c>
      <c r="J5" s="135" t="s">
        <v>434</v>
      </c>
      <c r="K5" s="43"/>
      <c r="L5" s="43"/>
    </row>
    <row r="6" spans="1:12" ht="12.75" customHeight="1">
      <c r="A6" s="136" t="s">
        <v>349</v>
      </c>
      <c r="B6" s="137">
        <v>56975</v>
      </c>
      <c r="C6" s="137">
        <v>58128</v>
      </c>
      <c r="D6" s="137">
        <v>14710</v>
      </c>
      <c r="E6" s="138"/>
      <c r="F6" s="139">
        <v>15021</v>
      </c>
      <c r="G6" s="137">
        <v>122383</v>
      </c>
      <c r="H6" s="137">
        <v>122725</v>
      </c>
      <c r="I6" s="140"/>
      <c r="J6" s="141"/>
      <c r="K6" s="43"/>
      <c r="L6" s="43"/>
    </row>
    <row r="7" spans="1:12" ht="13.5" customHeight="1">
      <c r="A7" s="136" t="s">
        <v>350</v>
      </c>
      <c r="B7" s="137">
        <v>22253</v>
      </c>
      <c r="C7" s="137">
        <v>24831</v>
      </c>
      <c r="D7" s="137">
        <v>6157</v>
      </c>
      <c r="E7" s="142"/>
      <c r="F7" s="143">
        <v>6771</v>
      </c>
      <c r="G7" s="137">
        <v>31075</v>
      </c>
      <c r="H7" s="137">
        <v>34877</v>
      </c>
      <c r="I7" s="140"/>
      <c r="J7" s="141"/>
      <c r="K7" s="43"/>
      <c r="L7" s="43"/>
    </row>
    <row r="8" spans="1:12" ht="15" customHeight="1">
      <c r="A8" s="136" t="s">
        <v>351</v>
      </c>
      <c r="B8" s="137">
        <v>17994</v>
      </c>
      <c r="C8" s="137">
        <v>18371</v>
      </c>
      <c r="D8" s="137">
        <v>4926</v>
      </c>
      <c r="E8" s="142"/>
      <c r="F8" s="143">
        <v>5028</v>
      </c>
      <c r="G8" s="137">
        <v>9146</v>
      </c>
      <c r="H8" s="137">
        <v>9157</v>
      </c>
      <c r="I8" s="140"/>
      <c r="J8" s="141"/>
      <c r="K8" s="43"/>
      <c r="L8" s="43"/>
    </row>
    <row r="9" spans="1:12" ht="15" customHeight="1">
      <c r="A9" s="136" t="s">
        <v>352</v>
      </c>
      <c r="B9" s="137">
        <v>12653</v>
      </c>
      <c r="C9" s="137">
        <v>12798</v>
      </c>
      <c r="D9" s="137">
        <v>3450</v>
      </c>
      <c r="E9" s="138"/>
      <c r="F9" s="139">
        <v>3489</v>
      </c>
      <c r="G9" s="137">
        <v>5835</v>
      </c>
      <c r="H9" s="137">
        <v>6723</v>
      </c>
      <c r="I9" s="140"/>
      <c r="J9" s="141"/>
      <c r="K9" s="43"/>
      <c r="L9" s="43"/>
    </row>
    <row r="10" spans="1:12" ht="14.25" customHeight="1">
      <c r="A10" s="136" t="s">
        <v>353</v>
      </c>
      <c r="B10" s="137">
        <v>39071</v>
      </c>
      <c r="C10" s="137">
        <v>39201</v>
      </c>
      <c r="D10" s="137">
        <v>9629</v>
      </c>
      <c r="E10" s="142"/>
      <c r="F10" s="143">
        <v>9664</v>
      </c>
      <c r="G10" s="137">
        <v>128462</v>
      </c>
      <c r="H10" s="137">
        <v>204451</v>
      </c>
      <c r="I10" s="140"/>
      <c r="J10" s="141"/>
      <c r="K10" s="43"/>
      <c r="L10" s="43"/>
    </row>
    <row r="11" spans="1:12" ht="15" customHeight="1" thickBot="1">
      <c r="A11" s="144" t="s">
        <v>294</v>
      </c>
      <c r="B11" s="145">
        <f aca="true" t="shared" si="0" ref="B11:J11">SUM(B6:B10)</f>
        <v>148946</v>
      </c>
      <c r="C11" s="145">
        <f t="shared" si="0"/>
        <v>153329</v>
      </c>
      <c r="D11" s="145">
        <f t="shared" si="0"/>
        <v>38872</v>
      </c>
      <c r="E11" s="145">
        <f t="shared" si="0"/>
        <v>0</v>
      </c>
      <c r="F11" s="145">
        <f t="shared" si="0"/>
        <v>39973</v>
      </c>
      <c r="G11" s="145">
        <f t="shared" si="0"/>
        <v>296901</v>
      </c>
      <c r="H11" s="145">
        <f t="shared" si="0"/>
        <v>377933</v>
      </c>
      <c r="I11" s="145">
        <f t="shared" si="0"/>
        <v>0</v>
      </c>
      <c r="J11" s="146">
        <f t="shared" si="0"/>
        <v>0</v>
      </c>
      <c r="K11" s="43"/>
      <c r="L11" s="43"/>
    </row>
    <row r="12" spans="1:12" ht="34.5" customHeight="1" thickBot="1" thickTop="1">
      <c r="A12" s="147" t="s">
        <v>354</v>
      </c>
      <c r="B12" s="148">
        <v>210183</v>
      </c>
      <c r="C12" s="148">
        <v>210183</v>
      </c>
      <c r="D12" s="148">
        <v>61116</v>
      </c>
      <c r="E12" s="148"/>
      <c r="F12" s="148">
        <v>61116</v>
      </c>
      <c r="G12" s="148">
        <v>77112</v>
      </c>
      <c r="H12" s="148">
        <v>77112</v>
      </c>
      <c r="I12" s="149"/>
      <c r="J12" s="150"/>
      <c r="K12" s="43"/>
      <c r="L12" s="43"/>
    </row>
    <row r="13" spans="1:12" ht="15.75" thickBot="1" thickTop="1">
      <c r="A13" s="151" t="s">
        <v>355</v>
      </c>
      <c r="B13" s="149">
        <f>B12+B11</f>
        <v>359129</v>
      </c>
      <c r="C13" s="149">
        <f aca="true" t="shared" si="1" ref="C13:J13">C12+C11</f>
        <v>363512</v>
      </c>
      <c r="D13" s="149">
        <f t="shared" si="1"/>
        <v>99988</v>
      </c>
      <c r="E13" s="149">
        <f t="shared" si="1"/>
        <v>0</v>
      </c>
      <c r="F13" s="149">
        <f t="shared" si="1"/>
        <v>101089</v>
      </c>
      <c r="G13" s="149">
        <f t="shared" si="1"/>
        <v>374013</v>
      </c>
      <c r="H13" s="149">
        <f t="shared" si="1"/>
        <v>455045</v>
      </c>
      <c r="I13" s="149">
        <f t="shared" si="1"/>
        <v>0</v>
      </c>
      <c r="J13" s="152">
        <f t="shared" si="1"/>
        <v>0</v>
      </c>
      <c r="K13" s="43"/>
      <c r="L13" s="43"/>
    </row>
    <row r="14" spans="1:12" s="14" customFormat="1" ht="15.75" thickBot="1" thickTop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5"/>
    </row>
    <row r="15" spans="1:12" ht="46.5" customHeight="1" thickTop="1">
      <c r="A15" s="132" t="s">
        <v>343</v>
      </c>
      <c r="B15" s="622" t="s">
        <v>240</v>
      </c>
      <c r="C15" s="623"/>
      <c r="D15" s="622" t="s">
        <v>364</v>
      </c>
      <c r="E15" s="622"/>
      <c r="F15" s="622"/>
      <c r="G15" s="622" t="s">
        <v>365</v>
      </c>
      <c r="H15" s="624"/>
      <c r="I15" s="622" t="s">
        <v>366</v>
      </c>
      <c r="J15" s="625"/>
      <c r="K15" s="43"/>
      <c r="L15" s="43"/>
    </row>
    <row r="16" spans="1:12" ht="43.5" customHeight="1">
      <c r="A16" s="133"/>
      <c r="B16" s="156" t="s">
        <v>347</v>
      </c>
      <c r="C16" s="156" t="s">
        <v>434</v>
      </c>
      <c r="D16" s="156" t="s">
        <v>347</v>
      </c>
      <c r="E16" s="156" t="s">
        <v>348</v>
      </c>
      <c r="F16" s="156" t="s">
        <v>434</v>
      </c>
      <c r="G16" s="156" t="s">
        <v>347</v>
      </c>
      <c r="H16" s="156" t="s">
        <v>434</v>
      </c>
      <c r="I16" s="156" t="s">
        <v>347</v>
      </c>
      <c r="J16" s="157" t="s">
        <v>434</v>
      </c>
      <c r="K16" s="43"/>
      <c r="L16" s="43"/>
    </row>
    <row r="17" spans="1:12" ht="13.5" customHeight="1">
      <c r="A17" s="136" t="s">
        <v>349</v>
      </c>
      <c r="B17" s="137">
        <v>8747</v>
      </c>
      <c r="C17" s="137">
        <v>8747</v>
      </c>
      <c r="D17" s="137"/>
      <c r="E17" s="137"/>
      <c r="F17" s="137"/>
      <c r="G17" s="137"/>
      <c r="H17" s="158"/>
      <c r="I17" s="158">
        <f>B6+D6+G6+I6+B17+D17+G17</f>
        <v>202815</v>
      </c>
      <c r="J17" s="141">
        <f>C6+F6+H6+J6+C17+F17+H17</f>
        <v>204621</v>
      </c>
      <c r="K17" s="43"/>
      <c r="L17" s="43"/>
    </row>
    <row r="18" spans="1:12" ht="14.25" customHeight="1">
      <c r="A18" s="136" t="s">
        <v>350</v>
      </c>
      <c r="B18" s="137"/>
      <c r="C18" s="137"/>
      <c r="D18" s="160"/>
      <c r="E18" s="161"/>
      <c r="F18" s="160"/>
      <c r="G18" s="137"/>
      <c r="H18" s="158"/>
      <c r="I18" s="158">
        <f aca="true" t="shared" si="2" ref="I18:I24">B7+D7+G7+I7+B18+D18+G18</f>
        <v>59485</v>
      </c>
      <c r="J18" s="141">
        <f aca="true" t="shared" si="3" ref="J18:J24">C7+F7+H7+J7+C18+F18+H18</f>
        <v>66479</v>
      </c>
      <c r="K18" s="43"/>
      <c r="L18" s="43"/>
    </row>
    <row r="19" spans="1:12" ht="15">
      <c r="A19" s="136" t="s">
        <v>351</v>
      </c>
      <c r="B19" s="137"/>
      <c r="C19" s="137"/>
      <c r="D19" s="160"/>
      <c r="E19" s="161"/>
      <c r="F19" s="160"/>
      <c r="G19" s="137"/>
      <c r="H19" s="158"/>
      <c r="I19" s="158">
        <f t="shared" si="2"/>
        <v>32066</v>
      </c>
      <c r="J19" s="141">
        <f t="shared" si="3"/>
        <v>32556</v>
      </c>
      <c r="K19" s="43"/>
      <c r="L19" s="43"/>
    </row>
    <row r="20" spans="1:12" ht="15">
      <c r="A20" s="136" t="s">
        <v>352</v>
      </c>
      <c r="B20" s="137"/>
      <c r="C20" s="137">
        <v>200</v>
      </c>
      <c r="D20" s="160"/>
      <c r="E20" s="161"/>
      <c r="F20" s="160"/>
      <c r="G20" s="137"/>
      <c r="H20" s="158"/>
      <c r="I20" s="158">
        <f t="shared" si="2"/>
        <v>21938</v>
      </c>
      <c r="J20" s="141">
        <f t="shared" si="3"/>
        <v>23210</v>
      </c>
      <c r="K20" s="43"/>
      <c r="L20" s="43"/>
    </row>
    <row r="21" spans="1:12" ht="15">
      <c r="A21" s="136" t="s">
        <v>353</v>
      </c>
      <c r="B21" s="137"/>
      <c r="C21" s="137"/>
      <c r="D21" s="160">
        <v>3000</v>
      </c>
      <c r="E21" s="161"/>
      <c r="F21" s="160">
        <v>3000</v>
      </c>
      <c r="G21" s="137"/>
      <c r="H21" s="158"/>
      <c r="I21" s="158">
        <f t="shared" si="2"/>
        <v>180162</v>
      </c>
      <c r="J21" s="141">
        <f t="shared" si="3"/>
        <v>256316</v>
      </c>
      <c r="K21" s="43"/>
      <c r="L21" s="43"/>
    </row>
    <row r="22" spans="1:12" ht="15.75" customHeight="1" thickBot="1">
      <c r="A22" s="144" t="s">
        <v>294</v>
      </c>
      <c r="B22" s="137">
        <f>SUM(B17:B21)</f>
        <v>8747</v>
      </c>
      <c r="C22" s="137">
        <f aca="true" t="shared" si="4" ref="C22:H22">SUM(C17:C21)</f>
        <v>8947</v>
      </c>
      <c r="D22" s="137">
        <f t="shared" si="4"/>
        <v>3000</v>
      </c>
      <c r="E22" s="137">
        <f t="shared" si="4"/>
        <v>0</v>
      </c>
      <c r="F22" s="137">
        <f t="shared" si="4"/>
        <v>3000</v>
      </c>
      <c r="G22" s="137">
        <f t="shared" si="4"/>
        <v>0</v>
      </c>
      <c r="H22" s="137">
        <f t="shared" si="4"/>
        <v>0</v>
      </c>
      <c r="I22" s="175">
        <f t="shared" si="2"/>
        <v>496466</v>
      </c>
      <c r="J22" s="173">
        <f t="shared" si="3"/>
        <v>583182</v>
      </c>
      <c r="K22" s="43"/>
      <c r="L22" s="43"/>
    </row>
    <row r="23" spans="1:12" ht="30" thickBot="1" thickTop="1">
      <c r="A23" s="151" t="s">
        <v>354</v>
      </c>
      <c r="B23" s="149"/>
      <c r="C23" s="149"/>
      <c r="D23" s="149"/>
      <c r="E23" s="149"/>
      <c r="F23" s="149"/>
      <c r="G23" s="149"/>
      <c r="H23" s="149"/>
      <c r="I23" s="177">
        <f t="shared" si="2"/>
        <v>348411</v>
      </c>
      <c r="J23" s="178">
        <f t="shared" si="3"/>
        <v>348411</v>
      </c>
      <c r="K23" s="43"/>
      <c r="L23" s="43"/>
    </row>
    <row r="24" spans="1:12" ht="16.5" thickBot="1" thickTop="1">
      <c r="A24" s="151" t="s">
        <v>355</v>
      </c>
      <c r="B24" s="149">
        <f>B22+B23</f>
        <v>8747</v>
      </c>
      <c r="C24" s="149">
        <f aca="true" t="shared" si="5" ref="C24:H24">C22+C23</f>
        <v>8947</v>
      </c>
      <c r="D24" s="149">
        <f t="shared" si="5"/>
        <v>3000</v>
      </c>
      <c r="E24" s="149">
        <f t="shared" si="5"/>
        <v>0</v>
      </c>
      <c r="F24" s="149">
        <f t="shared" si="5"/>
        <v>3000</v>
      </c>
      <c r="G24" s="149">
        <f t="shared" si="5"/>
        <v>0</v>
      </c>
      <c r="H24" s="149">
        <f t="shared" si="5"/>
        <v>0</v>
      </c>
      <c r="I24" s="177">
        <f t="shared" si="2"/>
        <v>844877</v>
      </c>
      <c r="J24" s="178">
        <f t="shared" si="3"/>
        <v>931593</v>
      </c>
      <c r="K24" s="43"/>
      <c r="L24" s="43"/>
    </row>
    <row r="25" spans="1:12" ht="15" thickTop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3"/>
      <c r="L25" s="43"/>
    </row>
    <row r="26" spans="1:12" ht="14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43"/>
      <c r="L26" s="43"/>
    </row>
    <row r="27" spans="1:12" ht="14.25">
      <c r="A27" s="155"/>
      <c r="B27" s="155"/>
      <c r="C27" s="155"/>
      <c r="D27" s="43"/>
      <c r="E27" s="43"/>
      <c r="F27" s="43"/>
      <c r="G27" s="43"/>
      <c r="H27" s="43"/>
      <c r="I27" s="43"/>
      <c r="J27" s="43"/>
      <c r="K27" s="43"/>
      <c r="L27" s="43"/>
    </row>
    <row r="28" spans="1:3" ht="12.75">
      <c r="A28" s="14"/>
      <c r="B28" s="14"/>
      <c r="C28" s="14"/>
    </row>
    <row r="29" spans="1:3" ht="12.75">
      <c r="A29" s="14"/>
      <c r="B29" s="14"/>
      <c r="C29" s="14"/>
    </row>
    <row r="30" spans="1:3" ht="12.75">
      <c r="A30" s="14"/>
      <c r="B30" s="14"/>
      <c r="C30" s="14"/>
    </row>
    <row r="31" spans="1:3" ht="12.75">
      <c r="A31" s="14"/>
      <c r="B31" s="14"/>
      <c r="C31" s="14"/>
    </row>
    <row r="32" spans="1:3" ht="12.75">
      <c r="A32" s="14"/>
      <c r="B32" s="14"/>
      <c r="C32" s="14"/>
    </row>
    <row r="33" spans="1:4" ht="12.75">
      <c r="A33" s="14"/>
      <c r="B33" s="14"/>
      <c r="C33" s="14"/>
      <c r="D33" s="14"/>
    </row>
  </sheetData>
  <sheetProtection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zoomScaleSheetLayoutView="100" zoomScalePageLayoutView="0" workbookViewId="0" topLeftCell="A1">
      <selection activeCell="B1" sqref="B1:AE1"/>
    </sheetView>
  </sheetViews>
  <sheetFormatPr defaultColWidth="9.00390625" defaultRowHeight="12.75"/>
  <cols>
    <col min="1" max="1" width="9.125" style="1" customWidth="1"/>
    <col min="2" max="21" width="2.75390625" style="1" customWidth="1"/>
    <col min="22" max="22" width="0.37109375" style="1" customWidth="1"/>
    <col min="23" max="23" width="2.75390625" style="1" hidden="1" customWidth="1"/>
    <col min="24" max="24" width="1.75390625" style="1" hidden="1" customWidth="1"/>
    <col min="25" max="27" width="2.75390625" style="1" hidden="1" customWidth="1"/>
    <col min="28" max="30" width="2.75390625" style="1" customWidth="1"/>
    <col min="31" max="31" width="8.75390625" style="1" customWidth="1"/>
    <col min="32" max="32" width="17.75390625" style="1" customWidth="1"/>
    <col min="33" max="41" width="2.75390625" style="1" customWidth="1"/>
    <col min="42" max="16384" width="9.125" style="1" customWidth="1"/>
  </cols>
  <sheetData>
    <row r="1" spans="2:31" ht="12.75">
      <c r="B1" s="651" t="s">
        <v>457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</row>
    <row r="2" spans="2:31" ht="19.5" customHeight="1">
      <c r="B2" s="599" t="s">
        <v>336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</row>
    <row r="3" spans="2:31" ht="15.75" customHeight="1">
      <c r="B3" s="600" t="s">
        <v>244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</row>
    <row r="4" spans="1:32" ht="36.75" customHeight="1">
      <c r="A4" s="407" t="s">
        <v>0</v>
      </c>
      <c r="B4" s="585" t="s">
        <v>198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7" t="s">
        <v>436</v>
      </c>
      <c r="AC4" s="588"/>
      <c r="AD4" s="588"/>
      <c r="AE4" s="589"/>
      <c r="AF4" s="508" t="s">
        <v>435</v>
      </c>
    </row>
    <row r="5" spans="1:32" s="4" customFormat="1" ht="19.5" customHeight="1">
      <c r="A5" s="392">
        <v>1</v>
      </c>
      <c r="B5" s="593" t="s">
        <v>199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5"/>
      <c r="AB5" s="596">
        <v>212168</v>
      </c>
      <c r="AC5" s="597"/>
      <c r="AD5" s="597"/>
      <c r="AE5" s="598"/>
      <c r="AF5" s="8">
        <v>212168</v>
      </c>
    </row>
    <row r="6" spans="1:32" s="4" customFormat="1" ht="26.25" customHeight="1">
      <c r="A6" s="392">
        <v>2</v>
      </c>
      <c r="B6" s="590" t="s">
        <v>200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82"/>
      <c r="AB6" s="596">
        <v>297941</v>
      </c>
      <c r="AC6" s="597"/>
      <c r="AD6" s="597"/>
      <c r="AE6" s="598"/>
      <c r="AF6" s="8">
        <v>297941</v>
      </c>
    </row>
    <row r="7" spans="1:32" s="4" customFormat="1" ht="30.75" customHeight="1">
      <c r="A7" s="392">
        <v>3</v>
      </c>
      <c r="B7" s="590" t="s">
        <v>201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82"/>
      <c r="AB7" s="596">
        <v>200984</v>
      </c>
      <c r="AC7" s="597"/>
      <c r="AD7" s="597"/>
      <c r="AE7" s="598"/>
      <c r="AF7" s="8">
        <v>202255</v>
      </c>
    </row>
    <row r="8" spans="1:32" ht="19.5" customHeight="1">
      <c r="A8" s="392">
        <v>4</v>
      </c>
      <c r="B8" s="590" t="s">
        <v>202</v>
      </c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82"/>
      <c r="AB8" s="596">
        <v>13508</v>
      </c>
      <c r="AC8" s="597"/>
      <c r="AD8" s="597"/>
      <c r="AE8" s="598"/>
      <c r="AF8" s="8">
        <v>21009</v>
      </c>
    </row>
    <row r="9" spans="1:32" s="2" customFormat="1" ht="19.5" customHeight="1">
      <c r="A9" s="392">
        <v>5</v>
      </c>
      <c r="B9" s="590" t="s">
        <v>203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82"/>
      <c r="AB9" s="583">
        <v>638</v>
      </c>
      <c r="AC9" s="583"/>
      <c r="AD9" s="583"/>
      <c r="AE9" s="583"/>
      <c r="AF9" s="8">
        <v>9882</v>
      </c>
    </row>
    <row r="10" spans="1:32" s="2" customFormat="1" ht="19.5" customHeight="1">
      <c r="A10" s="392">
        <v>6</v>
      </c>
      <c r="B10" s="590" t="s">
        <v>204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82"/>
      <c r="AB10" s="583">
        <v>275362</v>
      </c>
      <c r="AC10" s="583"/>
      <c r="AD10" s="583"/>
      <c r="AE10" s="583"/>
      <c r="AF10" s="8">
        <v>275362</v>
      </c>
    </row>
    <row r="11" spans="1:32" s="2" customFormat="1" ht="25.5" customHeight="1">
      <c r="A11" s="392"/>
      <c r="B11" s="590" t="s">
        <v>382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9"/>
      <c r="AB11" s="413"/>
      <c r="AC11" s="414"/>
      <c r="AD11" s="414"/>
      <c r="AE11" s="405">
        <v>273534</v>
      </c>
      <c r="AF11" s="8">
        <v>273534</v>
      </c>
    </row>
    <row r="12" spans="1:32" ht="19.5" customHeight="1">
      <c r="A12" s="392">
        <v>7</v>
      </c>
      <c r="B12" s="584" t="s">
        <v>148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7"/>
      <c r="AB12" s="596">
        <f>SUM(AB5:AB10)</f>
        <v>1000601</v>
      </c>
      <c r="AC12" s="597"/>
      <c r="AD12" s="597"/>
      <c r="AE12" s="598"/>
      <c r="AF12" s="8">
        <f>SUM(AF5:AF11)-AF11</f>
        <v>1018617</v>
      </c>
    </row>
    <row r="13" spans="1:32" ht="25.5" customHeight="1">
      <c r="A13" s="392">
        <v>8</v>
      </c>
      <c r="B13" s="590" t="s">
        <v>205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82"/>
      <c r="AB13" s="596">
        <v>62592</v>
      </c>
      <c r="AC13" s="597"/>
      <c r="AD13" s="597"/>
      <c r="AE13" s="598"/>
      <c r="AF13" s="8">
        <v>62592</v>
      </c>
    </row>
    <row r="14" spans="1:32" ht="19.5" customHeight="1">
      <c r="A14" s="392">
        <v>9</v>
      </c>
      <c r="B14" s="584" t="s">
        <v>337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7"/>
      <c r="AB14" s="596">
        <f>SUM(AB13)</f>
        <v>62592</v>
      </c>
      <c r="AC14" s="597"/>
      <c r="AD14" s="597"/>
      <c r="AE14" s="598"/>
      <c r="AF14" s="8">
        <f>SUM(AF13)</f>
        <v>62592</v>
      </c>
    </row>
    <row r="15" spans="1:32" ht="19.5" customHeight="1">
      <c r="A15" s="392">
        <v>10</v>
      </c>
      <c r="B15" s="590" t="s">
        <v>441</v>
      </c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82"/>
      <c r="AB15" s="536"/>
      <c r="AC15" s="537"/>
      <c r="AD15" s="537"/>
      <c r="AE15" s="538"/>
      <c r="AF15" s="8">
        <v>14542</v>
      </c>
    </row>
    <row r="16" spans="1:32" ht="30.75" customHeight="1">
      <c r="A16" s="392">
        <v>11</v>
      </c>
      <c r="B16" s="590" t="s">
        <v>206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82"/>
      <c r="AB16" s="596">
        <v>2128963</v>
      </c>
      <c r="AC16" s="597"/>
      <c r="AD16" s="597"/>
      <c r="AE16" s="598"/>
      <c r="AF16" s="8">
        <v>2114421</v>
      </c>
    </row>
    <row r="17" spans="1:32" ht="19.5" customHeight="1">
      <c r="A17" s="392">
        <v>12</v>
      </c>
      <c r="B17" s="584" t="s">
        <v>338</v>
      </c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7"/>
      <c r="AB17" s="596">
        <f>SUM(AB16)</f>
        <v>2128963</v>
      </c>
      <c r="AC17" s="597"/>
      <c r="AD17" s="597"/>
      <c r="AE17" s="598"/>
      <c r="AF17" s="8">
        <f>AF15+AF16</f>
        <v>2128963</v>
      </c>
    </row>
    <row r="18" spans="1:32" ht="19.5" customHeight="1">
      <c r="A18" s="392">
        <v>13</v>
      </c>
      <c r="B18" s="590" t="s">
        <v>207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82"/>
      <c r="AB18" s="596">
        <v>149000</v>
      </c>
      <c r="AC18" s="597"/>
      <c r="AD18" s="597"/>
      <c r="AE18" s="598"/>
      <c r="AF18" s="8">
        <v>149000</v>
      </c>
    </row>
    <row r="19" spans="1:32" ht="19.5" customHeight="1">
      <c r="A19" s="392">
        <v>14</v>
      </c>
      <c r="B19" s="590" t="s">
        <v>208</v>
      </c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82"/>
      <c r="AB19" s="596">
        <v>386500</v>
      </c>
      <c r="AC19" s="597"/>
      <c r="AD19" s="597"/>
      <c r="AE19" s="598"/>
      <c r="AF19" s="8">
        <v>386500</v>
      </c>
    </row>
    <row r="20" spans="1:32" ht="19.5" customHeight="1">
      <c r="A20" s="392">
        <v>15</v>
      </c>
      <c r="B20" s="590" t="s">
        <v>209</v>
      </c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82"/>
      <c r="AB20" s="596">
        <v>34000</v>
      </c>
      <c r="AC20" s="597"/>
      <c r="AD20" s="597"/>
      <c r="AE20" s="598"/>
      <c r="AF20" s="8">
        <v>34000</v>
      </c>
    </row>
    <row r="21" spans="1:32" ht="19.5" customHeight="1">
      <c r="A21" s="392">
        <v>16</v>
      </c>
      <c r="B21" s="590" t="s">
        <v>210</v>
      </c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82"/>
      <c r="AB21" s="596">
        <v>2060</v>
      </c>
      <c r="AC21" s="597"/>
      <c r="AD21" s="597"/>
      <c r="AE21" s="598"/>
      <c r="AF21" s="8">
        <v>2060</v>
      </c>
    </row>
    <row r="22" spans="1:32" ht="19.5" customHeight="1">
      <c r="A22" s="392">
        <v>17</v>
      </c>
      <c r="B22" s="584" t="s">
        <v>443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7"/>
      <c r="AB22" s="596">
        <f>SUM(AB18:AB21)</f>
        <v>571560</v>
      </c>
      <c r="AC22" s="597"/>
      <c r="AD22" s="597"/>
      <c r="AE22" s="598"/>
      <c r="AF22" s="539">
        <f>SUM(AF18:AF21)</f>
        <v>571560</v>
      </c>
    </row>
    <row r="23" spans="1:32" ht="19.5" customHeight="1">
      <c r="A23" s="392">
        <v>18</v>
      </c>
      <c r="B23" s="590" t="s">
        <v>211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82"/>
      <c r="AB23" s="596">
        <v>4000</v>
      </c>
      <c r="AC23" s="597"/>
      <c r="AD23" s="597"/>
      <c r="AE23" s="598"/>
      <c r="AF23" s="8">
        <v>4000</v>
      </c>
    </row>
    <row r="24" spans="1:32" ht="19.5" customHeight="1">
      <c r="A24" s="392">
        <v>19</v>
      </c>
      <c r="B24" s="584" t="s">
        <v>442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7"/>
      <c r="AB24" s="596">
        <f>AB18+AB19+AB21+AB23+AB20</f>
        <v>575560</v>
      </c>
      <c r="AC24" s="597"/>
      <c r="AD24" s="597"/>
      <c r="AE24" s="598"/>
      <c r="AF24" s="8">
        <f>AF22+AF23</f>
        <v>575560</v>
      </c>
    </row>
    <row r="25" spans="1:32" ht="19.5" customHeight="1">
      <c r="A25" s="392">
        <v>20</v>
      </c>
      <c r="B25" s="580" t="s">
        <v>212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73"/>
      <c r="AB25" s="596">
        <v>100</v>
      </c>
      <c r="AC25" s="597"/>
      <c r="AD25" s="597"/>
      <c r="AE25" s="598"/>
      <c r="AF25" s="8">
        <v>100</v>
      </c>
    </row>
    <row r="26" spans="1:32" ht="19.5" customHeight="1">
      <c r="A26" s="392">
        <v>21</v>
      </c>
      <c r="B26" s="580" t="s">
        <v>213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73"/>
      <c r="AB26" s="596">
        <v>25000</v>
      </c>
      <c r="AC26" s="597"/>
      <c r="AD26" s="597"/>
      <c r="AE26" s="598"/>
      <c r="AF26" s="8">
        <v>25000</v>
      </c>
    </row>
    <row r="27" spans="1:32" ht="19.5" customHeight="1">
      <c r="A27" s="392">
        <v>22</v>
      </c>
      <c r="B27" s="580" t="s">
        <v>214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73"/>
      <c r="AB27" s="596">
        <v>400</v>
      </c>
      <c r="AC27" s="597"/>
      <c r="AD27" s="597"/>
      <c r="AE27" s="598"/>
      <c r="AF27" s="8">
        <v>400</v>
      </c>
    </row>
    <row r="28" spans="1:32" ht="19.5" customHeight="1">
      <c r="A28" s="392">
        <v>23</v>
      </c>
      <c r="B28" s="580" t="s">
        <v>215</v>
      </c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73"/>
      <c r="AB28" s="596">
        <v>96046</v>
      </c>
      <c r="AC28" s="597"/>
      <c r="AD28" s="597"/>
      <c r="AE28" s="598"/>
      <c r="AF28" s="8">
        <v>96046</v>
      </c>
    </row>
    <row r="29" spans="1:32" ht="19.5" customHeight="1">
      <c r="A29" s="392">
        <v>24</v>
      </c>
      <c r="B29" s="580" t="s">
        <v>216</v>
      </c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73"/>
      <c r="AB29" s="596">
        <v>14644</v>
      </c>
      <c r="AC29" s="597"/>
      <c r="AD29" s="597"/>
      <c r="AE29" s="598"/>
      <c r="AF29" s="8">
        <v>14644</v>
      </c>
    </row>
    <row r="30" spans="1:32" ht="19.5" customHeight="1">
      <c r="A30" s="392">
        <v>25</v>
      </c>
      <c r="B30" s="580" t="s">
        <v>217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73"/>
      <c r="AB30" s="596">
        <v>31000</v>
      </c>
      <c r="AC30" s="597"/>
      <c r="AD30" s="597"/>
      <c r="AE30" s="598"/>
      <c r="AF30" s="8">
        <v>31000</v>
      </c>
    </row>
    <row r="31" spans="1:32" ht="19.5" customHeight="1">
      <c r="A31" s="392">
        <v>26</v>
      </c>
      <c r="B31" s="580" t="s">
        <v>218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73"/>
      <c r="AB31" s="596">
        <v>9000</v>
      </c>
      <c r="AC31" s="597"/>
      <c r="AD31" s="597"/>
      <c r="AE31" s="598"/>
      <c r="AF31" s="8">
        <v>9000</v>
      </c>
    </row>
    <row r="32" spans="1:32" ht="19.5" customHeight="1">
      <c r="A32" s="392">
        <v>27</v>
      </c>
      <c r="B32" s="580" t="s">
        <v>219</v>
      </c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73"/>
      <c r="AB32" s="596">
        <v>1750</v>
      </c>
      <c r="AC32" s="597"/>
      <c r="AD32" s="597"/>
      <c r="AE32" s="598"/>
      <c r="AF32" s="8">
        <v>1750</v>
      </c>
    </row>
    <row r="33" spans="1:32" ht="19.5" customHeight="1">
      <c r="A33" s="392">
        <v>28</v>
      </c>
      <c r="B33" s="580" t="s">
        <v>220</v>
      </c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73"/>
      <c r="AB33" s="596">
        <v>2611</v>
      </c>
      <c r="AC33" s="597"/>
      <c r="AD33" s="597"/>
      <c r="AE33" s="598"/>
      <c r="AF33" s="8">
        <v>2611</v>
      </c>
    </row>
    <row r="34" spans="1:32" ht="19.5" customHeight="1">
      <c r="A34" s="392">
        <v>29</v>
      </c>
      <c r="B34" s="568" t="s">
        <v>149</v>
      </c>
      <c r="C34" s="569"/>
      <c r="D34" s="569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1"/>
      <c r="AB34" s="596">
        <f>SUM(AB25:AB33)</f>
        <v>180551</v>
      </c>
      <c r="AC34" s="597"/>
      <c r="AD34" s="597"/>
      <c r="AE34" s="598"/>
      <c r="AF34" s="8">
        <f>SUM(AF25:AF33)</f>
        <v>180551</v>
      </c>
    </row>
    <row r="35" spans="1:32" ht="19.5" customHeight="1">
      <c r="A35" s="392">
        <v>30</v>
      </c>
      <c r="B35" s="580" t="s">
        <v>221</v>
      </c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73"/>
      <c r="AB35" s="596">
        <v>148020</v>
      </c>
      <c r="AC35" s="597"/>
      <c r="AD35" s="597"/>
      <c r="AE35" s="598"/>
      <c r="AF35" s="8">
        <v>148020</v>
      </c>
    </row>
    <row r="36" spans="1:32" ht="19.5" customHeight="1">
      <c r="A36" s="392">
        <v>31</v>
      </c>
      <c r="B36" s="584" t="s">
        <v>339</v>
      </c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7"/>
      <c r="AB36" s="596">
        <f>AB35</f>
        <v>148020</v>
      </c>
      <c r="AC36" s="597"/>
      <c r="AD36" s="597"/>
      <c r="AE36" s="598"/>
      <c r="AF36" s="8">
        <f>SUM(AF35)</f>
        <v>148020</v>
      </c>
    </row>
    <row r="37" spans="1:32" ht="29.25" customHeight="1">
      <c r="A37" s="411">
        <v>32</v>
      </c>
      <c r="B37" s="590" t="s">
        <v>222</v>
      </c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82"/>
      <c r="AB37" s="596">
        <v>500</v>
      </c>
      <c r="AC37" s="597"/>
      <c r="AD37" s="597"/>
      <c r="AE37" s="598"/>
      <c r="AF37" s="8">
        <v>500</v>
      </c>
    </row>
    <row r="38" spans="1:32" ht="19.5" customHeight="1">
      <c r="A38" s="406">
        <v>33</v>
      </c>
      <c r="B38" s="653" t="s">
        <v>223</v>
      </c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5"/>
      <c r="AB38" s="635">
        <v>1000</v>
      </c>
      <c r="AC38" s="636"/>
      <c r="AD38" s="636"/>
      <c r="AE38" s="637"/>
      <c r="AF38" s="8">
        <v>1000</v>
      </c>
    </row>
    <row r="39" spans="1:32" ht="19.5" customHeight="1">
      <c r="A39" s="392">
        <v>34</v>
      </c>
      <c r="B39" s="572" t="s">
        <v>150</v>
      </c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4"/>
      <c r="AB39" s="635">
        <f>AB38+AB37</f>
        <v>1500</v>
      </c>
      <c r="AC39" s="636"/>
      <c r="AD39" s="636"/>
      <c r="AE39" s="637"/>
      <c r="AF39" s="8">
        <f>SUM(AF37:AF38)</f>
        <v>1500</v>
      </c>
    </row>
    <row r="40" spans="1:32" ht="29.25" customHeight="1">
      <c r="A40" s="392">
        <v>35</v>
      </c>
      <c r="B40" s="590" t="s">
        <v>224</v>
      </c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82"/>
      <c r="AB40" s="596">
        <v>3000</v>
      </c>
      <c r="AC40" s="597"/>
      <c r="AD40" s="597"/>
      <c r="AE40" s="598"/>
      <c r="AF40" s="8">
        <v>3000</v>
      </c>
    </row>
    <row r="41" spans="1:32" ht="19.5" customHeight="1">
      <c r="A41" s="392">
        <v>36</v>
      </c>
      <c r="B41" s="580" t="s">
        <v>225</v>
      </c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73"/>
      <c r="AB41" s="596">
        <v>2310</v>
      </c>
      <c r="AC41" s="597"/>
      <c r="AD41" s="597"/>
      <c r="AE41" s="598"/>
      <c r="AF41" s="8">
        <v>2310</v>
      </c>
    </row>
    <row r="42" spans="1:32" ht="19.5" customHeight="1">
      <c r="A42" s="392">
        <v>37</v>
      </c>
      <c r="B42" s="584" t="s">
        <v>151</v>
      </c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7"/>
      <c r="AB42" s="596">
        <f>AB41+AB40</f>
        <v>5310</v>
      </c>
      <c r="AC42" s="597"/>
      <c r="AD42" s="597"/>
      <c r="AE42" s="598"/>
      <c r="AF42" s="8">
        <f>SUM(AF40:AF41)</f>
        <v>5310</v>
      </c>
    </row>
    <row r="43" spans="1:32" ht="19.5" customHeight="1">
      <c r="A43" s="392">
        <v>38</v>
      </c>
      <c r="B43" s="650" t="s">
        <v>152</v>
      </c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1"/>
      <c r="AB43" s="596">
        <f>AB12+AB14+AB17+AB24+AB34+AB36+AB39+AB42</f>
        <v>4103097</v>
      </c>
      <c r="AC43" s="597"/>
      <c r="AD43" s="597"/>
      <c r="AE43" s="598"/>
      <c r="AF43" s="8">
        <f>AF12+AF14+AF17+AF24+AF34+AF36+AF39+AF42</f>
        <v>4121113</v>
      </c>
    </row>
    <row r="44" spans="1:32" ht="21.75" customHeight="1">
      <c r="A44" s="392">
        <v>39</v>
      </c>
      <c r="B44" s="590" t="s">
        <v>227</v>
      </c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82"/>
      <c r="AB44" s="574">
        <v>330787</v>
      </c>
      <c r="AC44" s="575"/>
      <c r="AD44" s="575"/>
      <c r="AE44" s="567"/>
      <c r="AF44" s="8">
        <v>328390</v>
      </c>
    </row>
    <row r="45" spans="1:32" ht="18" customHeight="1">
      <c r="A45" s="392">
        <v>40</v>
      </c>
      <c r="B45" s="584" t="s">
        <v>341</v>
      </c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7"/>
      <c r="AB45" s="574">
        <v>330787</v>
      </c>
      <c r="AC45" s="575"/>
      <c r="AD45" s="575"/>
      <c r="AE45" s="567"/>
      <c r="AF45" s="8">
        <f>SUM(AF44)</f>
        <v>328390</v>
      </c>
    </row>
    <row r="46" spans="1:32" ht="12.75">
      <c r="A46" s="632">
        <v>41</v>
      </c>
      <c r="B46" s="638" t="s">
        <v>153</v>
      </c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40"/>
      <c r="AB46" s="644">
        <f>AB43+AB44</f>
        <v>4433884</v>
      </c>
      <c r="AC46" s="645"/>
      <c r="AD46" s="645"/>
      <c r="AE46" s="646"/>
      <c r="AF46" s="630">
        <f>AF43+AF45</f>
        <v>4449503</v>
      </c>
    </row>
    <row r="47" spans="1:32" ht="12.75">
      <c r="A47" s="592"/>
      <c r="B47" s="641"/>
      <c r="C47" s="642"/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3"/>
      <c r="AB47" s="647"/>
      <c r="AC47" s="648"/>
      <c r="AD47" s="648"/>
      <c r="AE47" s="649"/>
      <c r="AF47" s="631"/>
    </row>
  </sheetData>
  <sheetProtection/>
  <mergeCells count="89">
    <mergeCell ref="AB43:AE43"/>
    <mergeCell ref="B1:AE1"/>
    <mergeCell ref="B40:AA40"/>
    <mergeCell ref="AB40:AE40"/>
    <mergeCell ref="B41:AA41"/>
    <mergeCell ref="AB41:AE41"/>
    <mergeCell ref="B37:AA37"/>
    <mergeCell ref="AB37:AE37"/>
    <mergeCell ref="B38:AA38"/>
    <mergeCell ref="AB38:AE38"/>
    <mergeCell ref="B45:AA45"/>
    <mergeCell ref="B39:AA39"/>
    <mergeCell ref="AB39:AE39"/>
    <mergeCell ref="B46:AA47"/>
    <mergeCell ref="AB46:AE47"/>
    <mergeCell ref="AB45:AE45"/>
    <mergeCell ref="B44:AA44"/>
    <mergeCell ref="B42:AA42"/>
    <mergeCell ref="AB42:AE42"/>
    <mergeCell ref="B43:AA43"/>
    <mergeCell ref="AB34:AE34"/>
    <mergeCell ref="B33:AA33"/>
    <mergeCell ref="AB33:AE33"/>
    <mergeCell ref="B36:AA36"/>
    <mergeCell ref="AB36:AE36"/>
    <mergeCell ref="B35:AA35"/>
    <mergeCell ref="AB35:AE35"/>
    <mergeCell ref="B29:AA29"/>
    <mergeCell ref="AB44:AE44"/>
    <mergeCell ref="AB29:AE29"/>
    <mergeCell ref="B30:AA30"/>
    <mergeCell ref="AB30:AE30"/>
    <mergeCell ref="B31:AA31"/>
    <mergeCell ref="AB31:AE31"/>
    <mergeCell ref="B32:AA32"/>
    <mergeCell ref="AB32:AE32"/>
    <mergeCell ref="B34:AA34"/>
    <mergeCell ref="B27:AA27"/>
    <mergeCell ref="AB27:AE27"/>
    <mergeCell ref="B28:AA28"/>
    <mergeCell ref="AB28:AE28"/>
    <mergeCell ref="B25:AA25"/>
    <mergeCell ref="AB25:AE25"/>
    <mergeCell ref="B26:AA26"/>
    <mergeCell ref="AB26:AE26"/>
    <mergeCell ref="B23:AA23"/>
    <mergeCell ref="AB23:AE23"/>
    <mergeCell ref="B24:AA24"/>
    <mergeCell ref="AB24:AE24"/>
    <mergeCell ref="B21:AA21"/>
    <mergeCell ref="AB21:AE21"/>
    <mergeCell ref="B22:AA22"/>
    <mergeCell ref="AB22:AE22"/>
    <mergeCell ref="B20:AA20"/>
    <mergeCell ref="AB20:AE20"/>
    <mergeCell ref="B19:AA19"/>
    <mergeCell ref="AB19:AE19"/>
    <mergeCell ref="B11:AA11"/>
    <mergeCell ref="B14:AA14"/>
    <mergeCell ref="AB14:AE14"/>
    <mergeCell ref="B18:AA18"/>
    <mergeCell ref="AB18:AE18"/>
    <mergeCell ref="B16:AA16"/>
    <mergeCell ref="AB16:AE16"/>
    <mergeCell ref="B17:AA17"/>
    <mergeCell ref="AB17:AE17"/>
    <mergeCell ref="B15:AA15"/>
    <mergeCell ref="B12:AA12"/>
    <mergeCell ref="AB12:AE12"/>
    <mergeCell ref="B13:AA13"/>
    <mergeCell ref="AB13:AE13"/>
    <mergeCell ref="B9:AA9"/>
    <mergeCell ref="AB9:AE9"/>
    <mergeCell ref="B10:AA10"/>
    <mergeCell ref="AB10:AE10"/>
    <mergeCell ref="B2:AE2"/>
    <mergeCell ref="B3:AE3"/>
    <mergeCell ref="B4:AA4"/>
    <mergeCell ref="AB4:AE4"/>
    <mergeCell ref="AF46:AF47"/>
    <mergeCell ref="A46:A47"/>
    <mergeCell ref="B5:AA5"/>
    <mergeCell ref="AB5:AE5"/>
    <mergeCell ref="B6:AA6"/>
    <mergeCell ref="AB6:AE6"/>
    <mergeCell ref="B7:AA7"/>
    <mergeCell ref="AB7:AE7"/>
    <mergeCell ref="B8:AA8"/>
    <mergeCell ref="AB8:AE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5"/>
  <sheetViews>
    <sheetView zoomScaleSheetLayoutView="100" workbookViewId="0" topLeftCell="A1">
      <selection activeCell="B1" sqref="B1:AE1"/>
    </sheetView>
  </sheetViews>
  <sheetFormatPr defaultColWidth="9.00390625" defaultRowHeight="12.75"/>
  <cols>
    <col min="1" max="1" width="9.125" style="1" customWidth="1"/>
    <col min="2" max="30" width="2.75390625" style="1" customWidth="1"/>
    <col min="31" max="31" width="7.75390625" style="1" customWidth="1"/>
    <col min="32" max="32" width="13.75390625" style="1" customWidth="1"/>
    <col min="33" max="40" width="2.75390625" style="1" customWidth="1"/>
    <col min="41" max="16384" width="9.125" style="1" customWidth="1"/>
  </cols>
  <sheetData>
    <row r="1" spans="2:31" ht="21" customHeight="1">
      <c r="B1" s="651" t="s">
        <v>458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</row>
    <row r="2" spans="1:31" ht="25.5" customHeight="1">
      <c r="A2" s="2"/>
      <c r="B2" s="599" t="s">
        <v>238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</row>
    <row r="3" spans="1:31" ht="19.5" customHeight="1">
      <c r="A3" s="10"/>
      <c r="B3" s="600" t="s">
        <v>244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</row>
    <row r="4" spans="1:32" ht="44.25" customHeight="1">
      <c r="A4" s="8"/>
      <c r="B4" s="585" t="s">
        <v>198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656" t="s">
        <v>279</v>
      </c>
      <c r="AC4" s="586"/>
      <c r="AD4" s="586"/>
      <c r="AE4" s="586"/>
      <c r="AF4" s="508" t="s">
        <v>434</v>
      </c>
    </row>
    <row r="5" spans="1:32" ht="19.5" customHeight="1">
      <c r="A5" s="7">
        <v>1</v>
      </c>
      <c r="B5" s="657" t="s">
        <v>241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8">
        <v>72444</v>
      </c>
      <c r="AC5" s="659"/>
      <c r="AD5" s="659"/>
      <c r="AE5" s="660"/>
      <c r="AF5" s="514">
        <v>73794</v>
      </c>
    </row>
    <row r="6" spans="1:45" s="4" customFormat="1" ht="19.5" customHeight="1">
      <c r="A6" s="7">
        <v>2</v>
      </c>
      <c r="B6" s="661" t="s">
        <v>165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58">
        <v>19716</v>
      </c>
      <c r="AC6" s="659"/>
      <c r="AD6" s="659"/>
      <c r="AE6" s="660"/>
      <c r="AF6" s="514">
        <v>20080</v>
      </c>
      <c r="AO6" s="393"/>
      <c r="AP6" s="393"/>
      <c r="AQ6" s="393"/>
      <c r="AR6" s="393"/>
      <c r="AS6" s="393"/>
    </row>
    <row r="7" spans="1:45" ht="19.5" customHeight="1">
      <c r="A7" s="7">
        <v>3</v>
      </c>
      <c r="B7" s="662" t="s">
        <v>166</v>
      </c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3">
        <v>30</v>
      </c>
      <c r="AC7" s="664"/>
      <c r="AD7" s="664"/>
      <c r="AE7" s="665"/>
      <c r="AF7" s="8">
        <v>30</v>
      </c>
      <c r="AO7" s="666"/>
      <c r="AP7" s="666"/>
      <c r="AQ7" s="666"/>
      <c r="AR7" s="666"/>
      <c r="AS7" s="2"/>
    </row>
    <row r="8" spans="1:45" ht="19.5" customHeight="1">
      <c r="A8" s="7">
        <v>4</v>
      </c>
      <c r="B8" s="662" t="s">
        <v>167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3">
        <v>44500</v>
      </c>
      <c r="AC8" s="664"/>
      <c r="AD8" s="664"/>
      <c r="AE8" s="665"/>
      <c r="AF8" s="8">
        <v>44500</v>
      </c>
      <c r="AO8" s="2"/>
      <c r="AP8" s="2"/>
      <c r="AQ8" s="2"/>
      <c r="AR8" s="2"/>
      <c r="AS8" s="2"/>
    </row>
    <row r="9" spans="1:32" ht="19.5" customHeight="1">
      <c r="A9" s="7">
        <v>5</v>
      </c>
      <c r="B9" s="661" t="s">
        <v>8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58">
        <f>AB8+AB7</f>
        <v>44530</v>
      </c>
      <c r="AC9" s="659"/>
      <c r="AD9" s="659"/>
      <c r="AE9" s="660"/>
      <c r="AF9" s="8">
        <f>AF7+AF8</f>
        <v>44530</v>
      </c>
    </row>
    <row r="10" spans="1:32" ht="19.5" customHeight="1">
      <c r="A10" s="7">
        <v>6</v>
      </c>
      <c r="B10" s="662" t="s">
        <v>168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3">
        <v>300</v>
      </c>
      <c r="AC10" s="664"/>
      <c r="AD10" s="664"/>
      <c r="AE10" s="665"/>
      <c r="AF10" s="8">
        <v>300</v>
      </c>
    </row>
    <row r="11" spans="1:32" ht="19.5" customHeight="1">
      <c r="A11" s="7">
        <v>7</v>
      </c>
      <c r="B11" s="661" t="s">
        <v>9</v>
      </c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58">
        <f>SUM(AB10:AB10)</f>
        <v>300</v>
      </c>
      <c r="AC11" s="659"/>
      <c r="AD11" s="659"/>
      <c r="AE11" s="660"/>
      <c r="AF11" s="8">
        <f>AF10</f>
        <v>300</v>
      </c>
    </row>
    <row r="12" spans="1:32" ht="19.5" customHeight="1">
      <c r="A12" s="7">
        <v>8</v>
      </c>
      <c r="B12" s="662" t="s">
        <v>169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3">
        <v>106000</v>
      </c>
      <c r="AC12" s="664"/>
      <c r="AD12" s="664"/>
      <c r="AE12" s="665"/>
      <c r="AF12" s="8">
        <v>106000</v>
      </c>
    </row>
    <row r="13" spans="1:32" ht="19.5" customHeight="1">
      <c r="A13" s="7">
        <v>9</v>
      </c>
      <c r="B13" s="662" t="s">
        <v>170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63">
        <v>60000</v>
      </c>
      <c r="AC13" s="664"/>
      <c r="AD13" s="664"/>
      <c r="AE13" s="665"/>
      <c r="AF13" s="8">
        <v>60000</v>
      </c>
    </row>
    <row r="14" spans="1:32" ht="19.5" customHeight="1">
      <c r="A14" s="7">
        <v>10</v>
      </c>
      <c r="B14" s="662" t="s">
        <v>171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3">
        <v>55000</v>
      </c>
      <c r="AC14" s="664"/>
      <c r="AD14" s="664"/>
      <c r="AE14" s="665"/>
      <c r="AF14" s="8">
        <v>55000</v>
      </c>
    </row>
    <row r="15" spans="1:32" ht="19.5" customHeight="1">
      <c r="A15" s="7">
        <v>11</v>
      </c>
      <c r="B15" s="662" t="s">
        <v>172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3">
        <v>1000</v>
      </c>
      <c r="AC15" s="664"/>
      <c r="AD15" s="664"/>
      <c r="AE15" s="665"/>
      <c r="AF15" s="8">
        <v>1000</v>
      </c>
    </row>
    <row r="16" spans="1:32" ht="19.5" customHeight="1">
      <c r="A16" s="7">
        <v>12</v>
      </c>
      <c r="B16" s="667" t="s">
        <v>173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3">
        <v>400</v>
      </c>
      <c r="AC16" s="664"/>
      <c r="AD16" s="664"/>
      <c r="AE16" s="665"/>
      <c r="AF16" s="8">
        <v>400</v>
      </c>
    </row>
    <row r="17" spans="1:32" ht="19.5" customHeight="1">
      <c r="A17" s="7">
        <v>13</v>
      </c>
      <c r="B17" s="668" t="s">
        <v>174</v>
      </c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3">
        <v>2000</v>
      </c>
      <c r="AC17" s="664"/>
      <c r="AD17" s="664"/>
      <c r="AE17" s="665"/>
      <c r="AF17" s="8">
        <v>2000</v>
      </c>
    </row>
    <row r="18" spans="1:32" ht="19.5" customHeight="1">
      <c r="A18" s="7">
        <v>14</v>
      </c>
      <c r="B18" s="662" t="s">
        <v>175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3">
        <v>27000</v>
      </c>
      <c r="AC18" s="664"/>
      <c r="AD18" s="664"/>
      <c r="AE18" s="665"/>
      <c r="AF18" s="8">
        <v>27000</v>
      </c>
    </row>
    <row r="19" spans="1:32" ht="19.5" customHeight="1">
      <c r="A19" s="7">
        <v>15</v>
      </c>
      <c r="B19" s="661" t="s">
        <v>14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58">
        <f>SUM(AB12:AB18)</f>
        <v>251400</v>
      </c>
      <c r="AC19" s="659"/>
      <c r="AD19" s="659"/>
      <c r="AE19" s="660"/>
      <c r="AF19" s="8">
        <f>SUM(AF12:AF18)</f>
        <v>251400</v>
      </c>
    </row>
    <row r="20" spans="1:32" ht="19.5" customHeight="1">
      <c r="A20" s="7">
        <v>16</v>
      </c>
      <c r="B20" s="662" t="s">
        <v>176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2"/>
      <c r="X20" s="662"/>
      <c r="Y20" s="662"/>
      <c r="Z20" s="662"/>
      <c r="AA20" s="662"/>
      <c r="AB20" s="663">
        <v>3000</v>
      </c>
      <c r="AC20" s="664"/>
      <c r="AD20" s="664"/>
      <c r="AE20" s="665"/>
      <c r="AF20" s="8">
        <v>3000</v>
      </c>
    </row>
    <row r="21" spans="1:32" ht="19.5" customHeight="1">
      <c r="A21" s="7">
        <v>17</v>
      </c>
      <c r="B21" s="662" t="s">
        <v>177</v>
      </c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3">
        <v>200</v>
      </c>
      <c r="AC21" s="664"/>
      <c r="AD21" s="664"/>
      <c r="AE21" s="665"/>
      <c r="AF21" s="8">
        <v>200</v>
      </c>
    </row>
    <row r="22" spans="1:32" ht="19.5" customHeight="1">
      <c r="A22" s="7">
        <v>18</v>
      </c>
      <c r="B22" s="661" t="s">
        <v>10</v>
      </c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58">
        <f>SUM(AB20:AB21)</f>
        <v>3200</v>
      </c>
      <c r="AC22" s="659"/>
      <c r="AD22" s="659"/>
      <c r="AE22" s="660"/>
      <c r="AF22" s="8">
        <f>AF20+AF21</f>
        <v>3200</v>
      </c>
    </row>
    <row r="23" spans="1:32" ht="19.5" customHeight="1">
      <c r="A23" s="7">
        <v>19</v>
      </c>
      <c r="B23" s="662" t="s">
        <v>178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3">
        <v>49000</v>
      </c>
      <c r="AC23" s="664"/>
      <c r="AD23" s="664"/>
      <c r="AE23" s="665"/>
      <c r="AF23" s="8">
        <v>49000</v>
      </c>
    </row>
    <row r="24" spans="1:32" ht="19.5" customHeight="1">
      <c r="A24" s="7">
        <v>20</v>
      </c>
      <c r="B24" s="662" t="s">
        <v>179</v>
      </c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3">
        <v>31000</v>
      </c>
      <c r="AC24" s="664"/>
      <c r="AD24" s="664"/>
      <c r="AE24" s="665"/>
      <c r="AF24" s="8">
        <v>31000</v>
      </c>
    </row>
    <row r="25" spans="1:32" ht="19.5" customHeight="1">
      <c r="A25" s="7">
        <v>21</v>
      </c>
      <c r="B25" s="662" t="s">
        <v>180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3">
        <v>9000</v>
      </c>
      <c r="AC25" s="664"/>
      <c r="AD25" s="664"/>
      <c r="AE25" s="665"/>
      <c r="AF25" s="8">
        <v>9000</v>
      </c>
    </row>
    <row r="26" spans="1:32" ht="19.5" customHeight="1">
      <c r="A26" s="7">
        <v>22</v>
      </c>
      <c r="B26" s="662" t="s">
        <v>181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2"/>
      <c r="AA26" s="662"/>
      <c r="AB26" s="663">
        <v>13281</v>
      </c>
      <c r="AC26" s="664"/>
      <c r="AD26" s="664"/>
      <c r="AE26" s="665"/>
      <c r="AF26" s="8">
        <v>13281</v>
      </c>
    </row>
    <row r="27" spans="1:32" ht="19.5" customHeight="1">
      <c r="A27" s="7">
        <v>23</v>
      </c>
      <c r="B27" s="661" t="s">
        <v>13</v>
      </c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58">
        <f>SUM(AB23:AB26)</f>
        <v>102281</v>
      </c>
      <c r="AC27" s="659"/>
      <c r="AD27" s="659"/>
      <c r="AE27" s="660"/>
      <c r="AF27" s="8">
        <f>AF23+AF24+AF25+AF26</f>
        <v>102281</v>
      </c>
    </row>
    <row r="28" spans="1:32" ht="19.5" customHeight="1">
      <c r="A28" s="7">
        <v>24</v>
      </c>
      <c r="B28" s="661" t="s">
        <v>11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58">
        <f>AB27+AB19+AB11+AB9+AB22</f>
        <v>401711</v>
      </c>
      <c r="AC28" s="659"/>
      <c r="AD28" s="659"/>
      <c r="AE28" s="660"/>
      <c r="AF28" s="514">
        <f>AF9+AF11+AF19+AF22+AF27</f>
        <v>401711</v>
      </c>
    </row>
    <row r="29" spans="1:32" ht="19.5" customHeight="1">
      <c r="A29" s="7">
        <v>25</v>
      </c>
      <c r="B29" s="669" t="s">
        <v>182</v>
      </c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69"/>
      <c r="U29" s="669"/>
      <c r="V29" s="669"/>
      <c r="W29" s="669"/>
      <c r="X29" s="669"/>
      <c r="Y29" s="669"/>
      <c r="Z29" s="669"/>
      <c r="AA29" s="669"/>
      <c r="AB29" s="663">
        <f>AE30+AE31+AE32</f>
        <v>6140</v>
      </c>
      <c r="AC29" s="664"/>
      <c r="AD29" s="664"/>
      <c r="AE29" s="665"/>
      <c r="AF29" s="8">
        <f>AF30+AF31+AF32</f>
        <v>6140</v>
      </c>
    </row>
    <row r="30" spans="1:32" ht="19.5" customHeight="1">
      <c r="A30" s="7"/>
      <c r="B30" s="670" t="s">
        <v>266</v>
      </c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0"/>
      <c r="W30" s="670"/>
      <c r="X30" s="670"/>
      <c r="Y30" s="670"/>
      <c r="Z30" s="670"/>
      <c r="AA30" s="670"/>
      <c r="AB30" s="5"/>
      <c r="AC30" s="6"/>
      <c r="AD30" s="6"/>
      <c r="AE30" s="408">
        <v>200</v>
      </c>
      <c r="AF30" s="8">
        <v>200</v>
      </c>
    </row>
    <row r="31" spans="1:32" ht="19.5" customHeight="1">
      <c r="A31" s="7"/>
      <c r="B31" s="670" t="s">
        <v>267</v>
      </c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0"/>
      <c r="N31" s="670"/>
      <c r="O31" s="670"/>
      <c r="P31" s="670"/>
      <c r="Q31" s="670"/>
      <c r="R31" s="670"/>
      <c r="S31" s="670"/>
      <c r="T31" s="670"/>
      <c r="U31" s="670"/>
      <c r="V31" s="670"/>
      <c r="W31" s="670"/>
      <c r="X31" s="670"/>
      <c r="Y31" s="670"/>
      <c r="Z31" s="670"/>
      <c r="AA31" s="670"/>
      <c r="AB31" s="5"/>
      <c r="AC31" s="6"/>
      <c r="AD31" s="6"/>
      <c r="AE31" s="408">
        <v>5500</v>
      </c>
      <c r="AF31" s="8">
        <v>5500</v>
      </c>
    </row>
    <row r="32" spans="1:32" ht="19.5" customHeight="1">
      <c r="A32" s="7"/>
      <c r="B32" s="670" t="s">
        <v>274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5"/>
      <c r="AC32" s="6"/>
      <c r="AD32" s="6"/>
      <c r="AE32" s="408">
        <v>440</v>
      </c>
      <c r="AF32" s="8">
        <v>440</v>
      </c>
    </row>
    <row r="33" spans="1:32" ht="19.5" customHeight="1">
      <c r="A33" s="426">
        <v>26</v>
      </c>
      <c r="B33" s="671" t="s">
        <v>183</v>
      </c>
      <c r="C33" s="671"/>
      <c r="D33" s="671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63">
        <f>AE34+AE35</f>
        <v>5900</v>
      </c>
      <c r="AC33" s="664"/>
      <c r="AD33" s="664"/>
      <c r="AE33" s="665"/>
      <c r="AF33" s="8">
        <f>AF34+AF35</f>
        <v>5900</v>
      </c>
    </row>
    <row r="34" spans="1:32" ht="19.5" customHeight="1">
      <c r="A34" s="7"/>
      <c r="B34" s="673" t="s">
        <v>268</v>
      </c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5"/>
      <c r="AC34" s="6"/>
      <c r="AD34" s="6"/>
      <c r="AE34" s="189">
        <v>1300</v>
      </c>
      <c r="AF34" s="8">
        <v>1300</v>
      </c>
    </row>
    <row r="35" spans="1:32" ht="19.5" customHeight="1">
      <c r="A35" s="7"/>
      <c r="B35" s="673" t="s">
        <v>271</v>
      </c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5"/>
      <c r="AC35" s="6"/>
      <c r="AD35" s="6"/>
      <c r="AE35" s="189">
        <v>4600</v>
      </c>
      <c r="AF35" s="8">
        <v>4600</v>
      </c>
    </row>
    <row r="36" spans="1:32" ht="19.5" customHeight="1">
      <c r="A36" s="7">
        <v>27</v>
      </c>
      <c r="B36" s="672" t="s">
        <v>184</v>
      </c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  <c r="T36" s="672"/>
      <c r="U36" s="672"/>
      <c r="V36" s="672"/>
      <c r="W36" s="672"/>
      <c r="X36" s="672"/>
      <c r="Y36" s="672"/>
      <c r="Z36" s="672"/>
      <c r="AA36" s="672"/>
      <c r="AB36" s="663">
        <v>68000</v>
      </c>
      <c r="AC36" s="664"/>
      <c r="AD36" s="664"/>
      <c r="AE36" s="665"/>
      <c r="AF36" s="8">
        <v>68000</v>
      </c>
    </row>
    <row r="37" spans="1:32" ht="19.5" customHeight="1">
      <c r="A37" s="7">
        <v>28</v>
      </c>
      <c r="B37" s="669" t="s">
        <v>185</v>
      </c>
      <c r="C37" s="669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3">
        <f>AE38+AE39+AE40+AE41</f>
        <v>16320</v>
      </c>
      <c r="AC37" s="664"/>
      <c r="AD37" s="664"/>
      <c r="AE37" s="665"/>
      <c r="AF37" s="8">
        <f>AF38+AF39+AF40+AF41</f>
        <v>16320</v>
      </c>
    </row>
    <row r="38" spans="1:32" ht="19.5" customHeight="1">
      <c r="A38" s="7"/>
      <c r="B38" s="670" t="s">
        <v>270</v>
      </c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  <c r="W38" s="670"/>
      <c r="X38" s="670"/>
      <c r="Y38" s="670"/>
      <c r="Z38" s="670"/>
      <c r="AA38" s="670"/>
      <c r="AB38" s="5"/>
      <c r="AC38" s="6"/>
      <c r="AD38" s="6"/>
      <c r="AE38" s="408">
        <v>13420</v>
      </c>
      <c r="AF38" s="8">
        <v>13420</v>
      </c>
    </row>
    <row r="39" spans="1:32" ht="19.5" customHeight="1">
      <c r="A39" s="7"/>
      <c r="B39" s="670" t="s">
        <v>275</v>
      </c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  <c r="AA39" s="670"/>
      <c r="AB39" s="5"/>
      <c r="AC39" s="6"/>
      <c r="AD39" s="6"/>
      <c r="AE39" s="408">
        <v>200</v>
      </c>
      <c r="AF39" s="8">
        <v>200</v>
      </c>
    </row>
    <row r="40" spans="1:32" ht="19.5" customHeight="1">
      <c r="A40" s="7"/>
      <c r="B40" s="670" t="s">
        <v>272</v>
      </c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  <c r="AA40" s="670"/>
      <c r="AB40" s="5"/>
      <c r="AC40" s="6"/>
      <c r="AD40" s="6"/>
      <c r="AE40" s="189">
        <v>2500</v>
      </c>
      <c r="AF40" s="8">
        <v>2500</v>
      </c>
    </row>
    <row r="41" spans="1:32" ht="19.5" customHeight="1">
      <c r="A41" s="7"/>
      <c r="B41" s="670" t="s">
        <v>273</v>
      </c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5"/>
      <c r="AC41" s="6"/>
      <c r="AD41" s="6"/>
      <c r="AE41" s="189">
        <v>200</v>
      </c>
      <c r="AF41" s="8">
        <v>200</v>
      </c>
    </row>
    <row r="42" spans="1:32" ht="19.5" customHeight="1">
      <c r="A42" s="7">
        <v>29</v>
      </c>
      <c r="B42" s="669" t="s">
        <v>186</v>
      </c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63">
        <f>AB43</f>
        <v>3300</v>
      </c>
      <c r="AC42" s="664"/>
      <c r="AD42" s="664"/>
      <c r="AE42" s="665"/>
      <c r="AF42" s="8">
        <f>AF43</f>
        <v>3300</v>
      </c>
    </row>
    <row r="43" spans="1:32" ht="19.5" customHeight="1">
      <c r="A43" s="7"/>
      <c r="B43" s="670" t="s">
        <v>269</v>
      </c>
      <c r="C43" s="670"/>
      <c r="D43" s="670"/>
      <c r="E43" s="670"/>
      <c r="F43" s="670"/>
      <c r="G43" s="670"/>
      <c r="H43" s="670"/>
      <c r="I43" s="670"/>
      <c r="J43" s="670"/>
      <c r="K43" s="670"/>
      <c r="L43" s="670"/>
      <c r="M43" s="670"/>
      <c r="N43" s="670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0"/>
      <c r="AB43" s="674">
        <v>3300</v>
      </c>
      <c r="AC43" s="675"/>
      <c r="AD43" s="675"/>
      <c r="AE43" s="676"/>
      <c r="AF43" s="8">
        <v>3300</v>
      </c>
    </row>
    <row r="44" spans="1:32" ht="19.5" customHeight="1">
      <c r="A44" s="7">
        <v>30</v>
      </c>
      <c r="B44" s="669" t="s">
        <v>187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3">
        <f>AE45+AE46+AB47</f>
        <v>19000</v>
      </c>
      <c r="AC44" s="664"/>
      <c r="AD44" s="664"/>
      <c r="AE44" s="665"/>
      <c r="AF44" s="8">
        <f>AF45+AF46+AF47</f>
        <v>19000</v>
      </c>
    </row>
    <row r="45" spans="1:32" ht="19.5" customHeight="1">
      <c r="A45" s="7"/>
      <c r="B45" s="670" t="s">
        <v>265</v>
      </c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390"/>
      <c r="AC45" s="391"/>
      <c r="AD45" s="391"/>
      <c r="AE45" s="189">
        <v>9200</v>
      </c>
      <c r="AF45" s="8">
        <v>9200</v>
      </c>
    </row>
    <row r="46" spans="1:32" ht="19.5" customHeight="1">
      <c r="A46" s="7"/>
      <c r="B46" s="670" t="s">
        <v>276</v>
      </c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390"/>
      <c r="AC46" s="391"/>
      <c r="AD46" s="391"/>
      <c r="AE46" s="189">
        <v>4500</v>
      </c>
      <c r="AF46" s="8">
        <v>4500</v>
      </c>
    </row>
    <row r="47" spans="1:32" ht="19.5" customHeight="1">
      <c r="A47" s="7"/>
      <c r="B47" s="670" t="s">
        <v>276</v>
      </c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0"/>
      <c r="X47" s="670"/>
      <c r="Y47" s="670"/>
      <c r="Z47" s="670"/>
      <c r="AA47" s="670"/>
      <c r="AB47" s="674">
        <v>5300</v>
      </c>
      <c r="AC47" s="675"/>
      <c r="AD47" s="675"/>
      <c r="AE47" s="676"/>
      <c r="AF47" s="8">
        <v>5300</v>
      </c>
    </row>
    <row r="48" spans="1:32" ht="19.5" customHeight="1">
      <c r="A48" s="7">
        <v>31</v>
      </c>
      <c r="B48" s="677" t="s">
        <v>12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58">
        <f>AB33+AB36+AB37+AB42+AB44+AB29</f>
        <v>118660</v>
      </c>
      <c r="AC48" s="659"/>
      <c r="AD48" s="659"/>
      <c r="AE48" s="660"/>
      <c r="AF48" s="514">
        <f>AF29+AF33+AF36+AF37+AF42+AF44</f>
        <v>118660</v>
      </c>
    </row>
    <row r="49" spans="1:32" ht="19.5" customHeight="1">
      <c r="A49" s="7">
        <v>32</v>
      </c>
      <c r="B49" s="678" t="s">
        <v>188</v>
      </c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8"/>
      <c r="AA49" s="678"/>
      <c r="AB49" s="663">
        <v>85682</v>
      </c>
      <c r="AC49" s="664"/>
      <c r="AD49" s="664"/>
      <c r="AE49" s="665"/>
      <c r="AF49" s="8">
        <v>67682</v>
      </c>
    </row>
    <row r="50" spans="1:32" ht="19.5" customHeight="1">
      <c r="A50" s="7">
        <v>33</v>
      </c>
      <c r="B50" s="678" t="s">
        <v>189</v>
      </c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8"/>
      <c r="X50" s="678"/>
      <c r="Y50" s="678"/>
      <c r="Z50" s="678"/>
      <c r="AA50" s="678"/>
      <c r="AB50" s="663">
        <v>404166</v>
      </c>
      <c r="AC50" s="664"/>
      <c r="AD50" s="664"/>
      <c r="AE50" s="665"/>
      <c r="AF50" s="8">
        <v>408978</v>
      </c>
    </row>
    <row r="51" spans="1:32" ht="19.5" customHeight="1">
      <c r="A51" s="7">
        <v>34</v>
      </c>
      <c r="B51" s="678" t="s">
        <v>190</v>
      </c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678"/>
      <c r="Z51" s="678"/>
      <c r="AA51" s="678"/>
      <c r="AB51" s="658">
        <f>AE52+AE56+AE57+AE58+AE59+AE60+AE61+AE62+AE63+AE64+AE66</f>
        <v>65025</v>
      </c>
      <c r="AC51" s="659"/>
      <c r="AD51" s="659"/>
      <c r="AE51" s="660"/>
      <c r="AF51" s="8">
        <v>65244</v>
      </c>
    </row>
    <row r="52" spans="1:32" ht="19.5" customHeight="1">
      <c r="A52" s="7"/>
      <c r="B52" s="679" t="s">
        <v>246</v>
      </c>
      <c r="C52" s="679"/>
      <c r="D52" s="679"/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79"/>
      <c r="X52" s="679"/>
      <c r="Y52" s="679"/>
      <c r="Z52" s="679"/>
      <c r="AA52" s="679"/>
      <c r="AB52" s="5"/>
      <c r="AC52" s="6"/>
      <c r="AD52" s="6"/>
      <c r="AE52" s="409">
        <v>1500</v>
      </c>
      <c r="AF52" s="8">
        <v>1500</v>
      </c>
    </row>
    <row r="53" spans="1:32" ht="19.5" customHeight="1">
      <c r="A53" s="7"/>
      <c r="B53" s="580" t="s">
        <v>449</v>
      </c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73"/>
      <c r="AB53" s="5"/>
      <c r="AC53" s="6"/>
      <c r="AD53" s="6"/>
      <c r="AE53" s="409"/>
      <c r="AF53" s="8">
        <v>100</v>
      </c>
    </row>
    <row r="54" spans="1:32" ht="19.5" customHeight="1">
      <c r="A54" s="7"/>
      <c r="B54" s="580" t="s">
        <v>450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73"/>
      <c r="AB54" s="5"/>
      <c r="AC54" s="6"/>
      <c r="AD54" s="6"/>
      <c r="AE54" s="409"/>
      <c r="AF54" s="8">
        <v>25</v>
      </c>
    </row>
    <row r="55" spans="1:32" ht="19.5" customHeight="1">
      <c r="A55" s="7"/>
      <c r="B55" s="580" t="s">
        <v>451</v>
      </c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73"/>
      <c r="AB55" s="5"/>
      <c r="AC55" s="6"/>
      <c r="AD55" s="6"/>
      <c r="AE55" s="409"/>
      <c r="AF55" s="8">
        <v>137</v>
      </c>
    </row>
    <row r="56" spans="1:32" ht="19.5" customHeight="1">
      <c r="A56" s="7"/>
      <c r="B56" s="679" t="s">
        <v>247</v>
      </c>
      <c r="C56" s="679"/>
      <c r="D56" s="679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5"/>
      <c r="AC56" s="6"/>
      <c r="AD56" s="6"/>
      <c r="AE56" s="409">
        <v>1000</v>
      </c>
      <c r="AF56" s="8">
        <v>1000</v>
      </c>
    </row>
    <row r="57" spans="1:32" ht="19.5" customHeight="1">
      <c r="A57" s="7"/>
      <c r="B57" s="679" t="s">
        <v>248</v>
      </c>
      <c r="C57" s="679"/>
      <c r="D57" s="679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79"/>
      <c r="P57" s="679"/>
      <c r="Q57" s="679"/>
      <c r="R57" s="679"/>
      <c r="S57" s="679"/>
      <c r="T57" s="679"/>
      <c r="U57" s="679"/>
      <c r="V57" s="679"/>
      <c r="W57" s="679"/>
      <c r="X57" s="679"/>
      <c r="Y57" s="679"/>
      <c r="Z57" s="679"/>
      <c r="AA57" s="679"/>
      <c r="AB57" s="5"/>
      <c r="AC57" s="6"/>
      <c r="AD57" s="6"/>
      <c r="AE57" s="409">
        <v>5000</v>
      </c>
      <c r="AF57" s="8">
        <v>5000</v>
      </c>
    </row>
    <row r="58" spans="1:32" ht="19.5" customHeight="1">
      <c r="A58" s="7"/>
      <c r="B58" s="679" t="s">
        <v>249</v>
      </c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679"/>
      <c r="W58" s="679"/>
      <c r="X58" s="679"/>
      <c r="Y58" s="679"/>
      <c r="Z58" s="679"/>
      <c r="AA58" s="679"/>
      <c r="AB58" s="5"/>
      <c r="AC58" s="6"/>
      <c r="AD58" s="6"/>
      <c r="AE58" s="409">
        <v>1500</v>
      </c>
      <c r="AF58" s="8">
        <v>1457</v>
      </c>
    </row>
    <row r="59" spans="1:32" ht="19.5" customHeight="1">
      <c r="A59" s="7"/>
      <c r="B59" s="679" t="s">
        <v>145</v>
      </c>
      <c r="C59" s="679"/>
      <c r="D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679"/>
      <c r="Z59" s="679"/>
      <c r="AA59" s="679"/>
      <c r="AB59" s="5"/>
      <c r="AC59" s="6"/>
      <c r="AD59" s="6"/>
      <c r="AE59" s="409">
        <v>660</v>
      </c>
      <c r="AF59" s="8">
        <v>660</v>
      </c>
    </row>
    <row r="60" spans="1:32" ht="19.5" customHeight="1">
      <c r="A60" s="7"/>
      <c r="B60" s="679" t="s">
        <v>250</v>
      </c>
      <c r="C60" s="679"/>
      <c r="D60" s="679"/>
      <c r="E60" s="679"/>
      <c r="F60" s="679"/>
      <c r="G60" s="679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79"/>
      <c r="T60" s="679"/>
      <c r="U60" s="679"/>
      <c r="V60" s="679"/>
      <c r="W60" s="679"/>
      <c r="X60" s="679"/>
      <c r="Y60" s="679"/>
      <c r="Z60" s="679"/>
      <c r="AA60" s="679"/>
      <c r="AB60" s="5"/>
      <c r="AC60" s="6"/>
      <c r="AD60" s="6"/>
      <c r="AE60" s="409">
        <v>1000</v>
      </c>
      <c r="AF60" s="8">
        <v>1000</v>
      </c>
    </row>
    <row r="61" spans="1:32" ht="19.5" customHeight="1">
      <c r="A61" s="7"/>
      <c r="B61" s="679" t="s">
        <v>251</v>
      </c>
      <c r="C61" s="679"/>
      <c r="D61" s="679"/>
      <c r="E61" s="679"/>
      <c r="F61" s="679"/>
      <c r="G61" s="679"/>
      <c r="H61" s="679"/>
      <c r="I61" s="679"/>
      <c r="J61" s="679"/>
      <c r="K61" s="679"/>
      <c r="L61" s="679"/>
      <c r="M61" s="679"/>
      <c r="N61" s="679"/>
      <c r="O61" s="679"/>
      <c r="P61" s="679"/>
      <c r="Q61" s="679"/>
      <c r="R61" s="679"/>
      <c r="S61" s="679"/>
      <c r="T61" s="679"/>
      <c r="U61" s="679"/>
      <c r="V61" s="679"/>
      <c r="W61" s="679"/>
      <c r="X61" s="679"/>
      <c r="Y61" s="679"/>
      <c r="Z61" s="679"/>
      <c r="AA61" s="679"/>
      <c r="AB61" s="5"/>
      <c r="AC61" s="6"/>
      <c r="AD61" s="6"/>
      <c r="AE61" s="409">
        <v>2500</v>
      </c>
      <c r="AF61" s="8">
        <v>2500</v>
      </c>
    </row>
    <row r="62" spans="1:32" ht="19.5" customHeight="1">
      <c r="A62" s="7"/>
      <c r="B62" s="679" t="s">
        <v>242</v>
      </c>
      <c r="C62" s="679"/>
      <c r="D62" s="679"/>
      <c r="E62" s="679"/>
      <c r="F62" s="679"/>
      <c r="G62" s="679"/>
      <c r="H62" s="679"/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79"/>
      <c r="X62" s="679"/>
      <c r="Y62" s="679"/>
      <c r="Z62" s="679"/>
      <c r="AA62" s="679"/>
      <c r="AB62" s="5"/>
      <c r="AC62" s="6"/>
      <c r="AD62" s="6"/>
      <c r="AE62" s="409">
        <v>26000</v>
      </c>
      <c r="AF62" s="8">
        <v>26000</v>
      </c>
    </row>
    <row r="63" spans="1:32" ht="19.5" customHeight="1">
      <c r="A63" s="7"/>
      <c r="B63" s="679" t="s">
        <v>252</v>
      </c>
      <c r="C63" s="679"/>
      <c r="D63" s="679"/>
      <c r="E63" s="679"/>
      <c r="F63" s="679"/>
      <c r="G63" s="679"/>
      <c r="H63" s="679"/>
      <c r="I63" s="679"/>
      <c r="J63" s="679"/>
      <c r="K63" s="679"/>
      <c r="L63" s="679"/>
      <c r="M63" s="679"/>
      <c r="N63" s="679"/>
      <c r="O63" s="679"/>
      <c r="P63" s="679"/>
      <c r="Q63" s="679"/>
      <c r="R63" s="679"/>
      <c r="S63" s="679"/>
      <c r="T63" s="679"/>
      <c r="U63" s="679"/>
      <c r="V63" s="679"/>
      <c r="W63" s="679"/>
      <c r="X63" s="679"/>
      <c r="Y63" s="679"/>
      <c r="Z63" s="679"/>
      <c r="AA63" s="679"/>
      <c r="AB63" s="5"/>
      <c r="AC63" s="6"/>
      <c r="AD63" s="6"/>
      <c r="AE63" s="409">
        <v>150</v>
      </c>
      <c r="AF63" s="8">
        <v>150</v>
      </c>
    </row>
    <row r="64" spans="1:32" ht="19.5" customHeight="1">
      <c r="A64" s="7"/>
      <c r="B64" s="679" t="s">
        <v>253</v>
      </c>
      <c r="C64" s="679"/>
      <c r="D64" s="679"/>
      <c r="E64" s="679"/>
      <c r="F64" s="679"/>
      <c r="G64" s="679"/>
      <c r="H64" s="679"/>
      <c r="I64" s="679"/>
      <c r="J64" s="679"/>
      <c r="K64" s="679"/>
      <c r="L64" s="679"/>
      <c r="M64" s="679"/>
      <c r="N64" s="679"/>
      <c r="O64" s="679"/>
      <c r="P64" s="679"/>
      <c r="Q64" s="679"/>
      <c r="R64" s="679"/>
      <c r="S64" s="679"/>
      <c r="T64" s="679"/>
      <c r="U64" s="679"/>
      <c r="V64" s="679"/>
      <c r="W64" s="679"/>
      <c r="X64" s="679"/>
      <c r="Y64" s="679"/>
      <c r="Z64" s="679"/>
      <c r="AA64" s="679"/>
      <c r="AB64" s="5"/>
      <c r="AC64" s="6"/>
      <c r="AD64" s="6"/>
      <c r="AE64" s="409">
        <v>2000</v>
      </c>
      <c r="AF64" s="8">
        <v>2000</v>
      </c>
    </row>
    <row r="65" spans="1:32" ht="19.5" customHeight="1" hidden="1">
      <c r="A65" s="7"/>
      <c r="B65" s="679"/>
      <c r="C65" s="679"/>
      <c r="D65" s="679"/>
      <c r="E65" s="679"/>
      <c r="F65" s="679"/>
      <c r="G65" s="679"/>
      <c r="H65" s="679"/>
      <c r="I65" s="679"/>
      <c r="J65" s="679"/>
      <c r="K65" s="679"/>
      <c r="L65" s="679"/>
      <c r="M65" s="679"/>
      <c r="N65" s="679"/>
      <c r="O65" s="679"/>
      <c r="P65" s="679"/>
      <c r="Q65" s="679"/>
      <c r="R65" s="679"/>
      <c r="S65" s="679"/>
      <c r="T65" s="679"/>
      <c r="U65" s="679"/>
      <c r="V65" s="679"/>
      <c r="W65" s="679"/>
      <c r="X65" s="679"/>
      <c r="Y65" s="679"/>
      <c r="Z65" s="679"/>
      <c r="AA65" s="679"/>
      <c r="AB65" s="5"/>
      <c r="AC65" s="6"/>
      <c r="AD65" s="6"/>
      <c r="AE65" s="9"/>
      <c r="AF65" s="8"/>
    </row>
    <row r="66" spans="1:32" ht="19.5" customHeight="1">
      <c r="A66" s="7"/>
      <c r="B66" s="679" t="s">
        <v>254</v>
      </c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  <c r="N66" s="679"/>
      <c r="O66" s="679"/>
      <c r="P66" s="679"/>
      <c r="Q66" s="679"/>
      <c r="R66" s="679"/>
      <c r="S66" s="679"/>
      <c r="T66" s="679"/>
      <c r="U66" s="679"/>
      <c r="V66" s="679"/>
      <c r="W66" s="679"/>
      <c r="X66" s="679"/>
      <c r="Y66" s="679"/>
      <c r="Z66" s="679"/>
      <c r="AA66" s="679"/>
      <c r="AB66" s="5"/>
      <c r="AC66" s="6"/>
      <c r="AD66" s="6"/>
      <c r="AE66" s="410">
        <f>AE67+AE69+AE70+AE71+AE72+AE73+AE74+AE75+AE76+AE77+AE78</f>
        <v>23715</v>
      </c>
      <c r="AF66" s="8">
        <f>AF67+AF69+AF70+AF71+AF72+AF73+AF74+AF75+AF76+AF77+AF78</f>
        <v>23715</v>
      </c>
    </row>
    <row r="67" spans="1:32" ht="19.5" customHeight="1">
      <c r="A67" s="7"/>
      <c r="B67" s="679" t="s">
        <v>255</v>
      </c>
      <c r="C67" s="679"/>
      <c r="D67" s="679"/>
      <c r="E67" s="679"/>
      <c r="F67" s="679"/>
      <c r="G67" s="679"/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79"/>
      <c r="U67" s="679"/>
      <c r="V67" s="679"/>
      <c r="W67" s="679"/>
      <c r="X67" s="679"/>
      <c r="Y67" s="679"/>
      <c r="Z67" s="679"/>
      <c r="AA67" s="679"/>
      <c r="AB67" s="5"/>
      <c r="AC67" s="6"/>
      <c r="AD67" s="6"/>
      <c r="AE67" s="409">
        <v>5500</v>
      </c>
      <c r="AF67" s="8">
        <v>5500</v>
      </c>
    </row>
    <row r="68" spans="1:32" ht="19.5" customHeight="1">
      <c r="A68" s="7"/>
      <c r="B68" s="679" t="s">
        <v>146</v>
      </c>
      <c r="C68" s="679"/>
      <c r="D68" s="679"/>
      <c r="E68" s="679"/>
      <c r="F68" s="679"/>
      <c r="G68" s="679"/>
      <c r="H68" s="679"/>
      <c r="I68" s="679"/>
      <c r="J68" s="679"/>
      <c r="K68" s="679"/>
      <c r="L68" s="679"/>
      <c r="M68" s="679"/>
      <c r="N68" s="679"/>
      <c r="O68" s="679"/>
      <c r="P68" s="679"/>
      <c r="Q68" s="679"/>
      <c r="R68" s="679"/>
      <c r="S68" s="679"/>
      <c r="T68" s="679"/>
      <c r="U68" s="679"/>
      <c r="V68" s="679"/>
      <c r="W68" s="679"/>
      <c r="X68" s="679"/>
      <c r="Y68" s="679"/>
      <c r="Z68" s="679"/>
      <c r="AA68" s="679"/>
      <c r="AB68" s="5"/>
      <c r="AC68" s="6"/>
      <c r="AD68" s="6"/>
      <c r="AE68" s="409"/>
      <c r="AF68" s="8"/>
    </row>
    <row r="69" spans="1:32" ht="19.5" customHeight="1">
      <c r="A69" s="7"/>
      <c r="B69" s="679" t="s">
        <v>256</v>
      </c>
      <c r="C69" s="679"/>
      <c r="D69" s="679"/>
      <c r="E69" s="679"/>
      <c r="F69" s="679"/>
      <c r="G69" s="679"/>
      <c r="H69" s="679"/>
      <c r="I69" s="679"/>
      <c r="J69" s="679"/>
      <c r="K69" s="679"/>
      <c r="L69" s="679"/>
      <c r="M69" s="679"/>
      <c r="N69" s="679"/>
      <c r="O69" s="679"/>
      <c r="P69" s="679"/>
      <c r="Q69" s="679"/>
      <c r="R69" s="679"/>
      <c r="S69" s="679"/>
      <c r="T69" s="679"/>
      <c r="U69" s="679"/>
      <c r="V69" s="679"/>
      <c r="W69" s="679"/>
      <c r="X69" s="679"/>
      <c r="Y69" s="679"/>
      <c r="Z69" s="679"/>
      <c r="AA69" s="679"/>
      <c r="AB69" s="5"/>
      <c r="AC69" s="6"/>
      <c r="AD69" s="6"/>
      <c r="AE69" s="409">
        <v>4500</v>
      </c>
      <c r="AF69" s="8">
        <v>4500</v>
      </c>
    </row>
    <row r="70" spans="1:32" ht="19.5" customHeight="1">
      <c r="A70" s="7"/>
      <c r="B70" s="679" t="s">
        <v>257</v>
      </c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679"/>
      <c r="AB70" s="5"/>
      <c r="AC70" s="6"/>
      <c r="AD70" s="6"/>
      <c r="AE70" s="409">
        <v>10015</v>
      </c>
      <c r="AF70" s="8">
        <v>10015</v>
      </c>
    </row>
    <row r="71" spans="1:32" ht="19.5" customHeight="1">
      <c r="A71" s="7"/>
      <c r="B71" s="679" t="s">
        <v>258</v>
      </c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679"/>
      <c r="AB71" s="5"/>
      <c r="AC71" s="6"/>
      <c r="AD71" s="6"/>
      <c r="AE71" s="409">
        <v>1100</v>
      </c>
      <c r="AF71" s="8">
        <v>1100</v>
      </c>
    </row>
    <row r="72" spans="1:32" ht="19.5" customHeight="1">
      <c r="A72" s="7"/>
      <c r="B72" s="679" t="s">
        <v>259</v>
      </c>
      <c r="C72" s="679"/>
      <c r="D72" s="679"/>
      <c r="E72" s="679"/>
      <c r="F72" s="679"/>
      <c r="G72" s="679"/>
      <c r="H72" s="679"/>
      <c r="I72" s="679"/>
      <c r="J72" s="679"/>
      <c r="K72" s="679"/>
      <c r="L72" s="679"/>
      <c r="M72" s="679"/>
      <c r="N72" s="679"/>
      <c r="O72" s="679"/>
      <c r="P72" s="679"/>
      <c r="Q72" s="679"/>
      <c r="R72" s="679"/>
      <c r="S72" s="679"/>
      <c r="T72" s="679"/>
      <c r="U72" s="679"/>
      <c r="V72" s="679"/>
      <c r="W72" s="679"/>
      <c r="X72" s="679"/>
      <c r="Y72" s="679"/>
      <c r="Z72" s="679"/>
      <c r="AA72" s="679"/>
      <c r="AB72" s="5"/>
      <c r="AC72" s="6"/>
      <c r="AD72" s="6"/>
      <c r="AE72" s="409">
        <v>250</v>
      </c>
      <c r="AF72" s="8">
        <v>250</v>
      </c>
    </row>
    <row r="73" spans="1:32" ht="19.5" customHeight="1">
      <c r="A73" s="7"/>
      <c r="B73" s="679" t="s">
        <v>260</v>
      </c>
      <c r="C73" s="679"/>
      <c r="D73" s="679"/>
      <c r="E73" s="679"/>
      <c r="F73" s="679"/>
      <c r="G73" s="679"/>
      <c r="H73" s="679"/>
      <c r="I73" s="679"/>
      <c r="J73" s="679"/>
      <c r="K73" s="679"/>
      <c r="L73" s="679"/>
      <c r="M73" s="679"/>
      <c r="N73" s="679"/>
      <c r="O73" s="679"/>
      <c r="P73" s="679"/>
      <c r="Q73" s="679"/>
      <c r="R73" s="679"/>
      <c r="S73" s="679"/>
      <c r="T73" s="679"/>
      <c r="U73" s="679"/>
      <c r="V73" s="679"/>
      <c r="W73" s="679"/>
      <c r="X73" s="679"/>
      <c r="Y73" s="679"/>
      <c r="Z73" s="679"/>
      <c r="AA73" s="679"/>
      <c r="AB73" s="5"/>
      <c r="AC73" s="6"/>
      <c r="AD73" s="6"/>
      <c r="AE73" s="409">
        <v>100</v>
      </c>
      <c r="AF73" s="8">
        <v>100</v>
      </c>
    </row>
    <row r="74" spans="1:32" ht="19.5" customHeight="1">
      <c r="A74" s="7"/>
      <c r="B74" s="679" t="s">
        <v>261</v>
      </c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79"/>
      <c r="P74" s="679"/>
      <c r="Q74" s="679"/>
      <c r="R74" s="679"/>
      <c r="S74" s="679"/>
      <c r="T74" s="679"/>
      <c r="U74" s="679"/>
      <c r="V74" s="679"/>
      <c r="W74" s="679"/>
      <c r="X74" s="679"/>
      <c r="Y74" s="679"/>
      <c r="Z74" s="679"/>
      <c r="AA74" s="679"/>
      <c r="AB74" s="5"/>
      <c r="AC74" s="6"/>
      <c r="AD74" s="6"/>
      <c r="AE74" s="409">
        <v>500</v>
      </c>
      <c r="AF74" s="8">
        <v>500</v>
      </c>
    </row>
    <row r="75" spans="1:32" ht="19.5" customHeight="1">
      <c r="A75" s="7"/>
      <c r="B75" s="679" t="s">
        <v>262</v>
      </c>
      <c r="C75" s="680"/>
      <c r="D75" s="680"/>
      <c r="E75" s="680"/>
      <c r="F75" s="680"/>
      <c r="G75" s="680"/>
      <c r="H75" s="680"/>
      <c r="I75" s="680"/>
      <c r="J75" s="680"/>
      <c r="K75" s="680"/>
      <c r="L75" s="680"/>
      <c r="M75" s="680"/>
      <c r="N75" s="680"/>
      <c r="O75" s="680"/>
      <c r="P75" s="680"/>
      <c r="Q75" s="680"/>
      <c r="R75" s="680"/>
      <c r="S75" s="680"/>
      <c r="T75" s="680"/>
      <c r="U75" s="680"/>
      <c r="V75" s="680"/>
      <c r="W75" s="680"/>
      <c r="X75" s="680"/>
      <c r="Y75" s="680"/>
      <c r="Z75" s="680"/>
      <c r="AA75" s="680"/>
      <c r="AB75" s="5"/>
      <c r="AC75" s="6"/>
      <c r="AD75" s="6"/>
      <c r="AE75" s="409">
        <v>250</v>
      </c>
      <c r="AF75" s="8">
        <v>250</v>
      </c>
    </row>
    <row r="76" spans="1:32" ht="19.5" customHeight="1">
      <c r="A76" s="7"/>
      <c r="B76" s="679" t="s">
        <v>263</v>
      </c>
      <c r="C76" s="679"/>
      <c r="D76" s="679"/>
      <c r="E76" s="679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5"/>
      <c r="AC76" s="6"/>
      <c r="AD76" s="6"/>
      <c r="AE76" s="409">
        <v>100</v>
      </c>
      <c r="AF76" s="8">
        <v>100</v>
      </c>
    </row>
    <row r="77" spans="1:32" ht="19.5" customHeight="1">
      <c r="A77" s="7"/>
      <c r="B77" s="679" t="s">
        <v>147</v>
      </c>
      <c r="C77" s="679"/>
      <c r="D77" s="679"/>
      <c r="E77" s="679"/>
      <c r="F77" s="679"/>
      <c r="G77" s="679"/>
      <c r="H77" s="679"/>
      <c r="I77" s="679"/>
      <c r="J77" s="679"/>
      <c r="K77" s="679"/>
      <c r="L77" s="679"/>
      <c r="M77" s="679"/>
      <c r="N77" s="679"/>
      <c r="O77" s="679"/>
      <c r="P77" s="679"/>
      <c r="Q77" s="679"/>
      <c r="R77" s="679"/>
      <c r="S77" s="679"/>
      <c r="T77" s="679"/>
      <c r="U77" s="679"/>
      <c r="V77" s="679"/>
      <c r="W77" s="679"/>
      <c r="X77" s="679"/>
      <c r="Y77" s="679"/>
      <c r="Z77" s="679"/>
      <c r="AA77" s="679"/>
      <c r="AB77" s="5"/>
      <c r="AC77" s="6"/>
      <c r="AD77" s="6"/>
      <c r="AE77" s="409">
        <v>1300</v>
      </c>
      <c r="AF77" s="8">
        <v>1300</v>
      </c>
    </row>
    <row r="78" spans="1:32" ht="19.5" customHeight="1">
      <c r="A78" s="7"/>
      <c r="B78" s="679" t="s">
        <v>264</v>
      </c>
      <c r="C78" s="679"/>
      <c r="D78" s="679"/>
      <c r="E78" s="67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5"/>
      <c r="AC78" s="6"/>
      <c r="AD78" s="6"/>
      <c r="AE78" s="409">
        <v>100</v>
      </c>
      <c r="AF78" s="8">
        <v>100</v>
      </c>
    </row>
    <row r="79" spans="1:32" ht="19.5" customHeight="1">
      <c r="A79" s="7">
        <v>35</v>
      </c>
      <c r="B79" s="679" t="s">
        <v>191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596">
        <v>206500</v>
      </c>
      <c r="AC79" s="597"/>
      <c r="AD79" s="597"/>
      <c r="AE79" s="598"/>
      <c r="AF79" s="8">
        <v>139076</v>
      </c>
    </row>
    <row r="80" spans="1:32" ht="19.5" customHeight="1">
      <c r="A80" s="7">
        <v>36</v>
      </c>
      <c r="B80" s="677" t="s">
        <v>438</v>
      </c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  <c r="AB80" s="658">
        <f>AB49+AB50+AB51+AB79</f>
        <v>761373</v>
      </c>
      <c r="AC80" s="659"/>
      <c r="AD80" s="659"/>
      <c r="AE80" s="660"/>
      <c r="AF80" s="514">
        <f>AF50+AF51+AF79+AF49</f>
        <v>680980</v>
      </c>
    </row>
    <row r="81" spans="1:32" ht="19.5" customHeight="1">
      <c r="A81" s="7">
        <v>37</v>
      </c>
      <c r="B81" s="681" t="s">
        <v>240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2"/>
      <c r="AA81" s="682"/>
      <c r="AB81" s="663">
        <f>'6.  beruházás'!C13+'6.  beruházás'!C23+'6.  beruházás'!C43</f>
        <v>1798151</v>
      </c>
      <c r="AC81" s="664"/>
      <c r="AD81" s="664"/>
      <c r="AE81" s="665"/>
      <c r="AF81" s="540">
        <f>'6.  beruházás'!D13+'6.  beruházás'!D23+'6.  beruházás'!D43</f>
        <v>1801771</v>
      </c>
    </row>
    <row r="82" spans="1:32" ht="19.5" customHeight="1">
      <c r="A82" s="7">
        <v>38</v>
      </c>
      <c r="B82" s="681" t="s">
        <v>367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2"/>
      <c r="AA82" s="682"/>
      <c r="AB82" s="663">
        <v>1600</v>
      </c>
      <c r="AC82" s="664"/>
      <c r="AD82" s="664"/>
      <c r="AE82" s="665"/>
      <c r="AF82" s="8">
        <v>1600</v>
      </c>
    </row>
    <row r="83" spans="1:32" s="4" customFormat="1" ht="19.5" customHeight="1">
      <c r="A83" s="7">
        <v>39</v>
      </c>
      <c r="B83" s="668" t="s">
        <v>192</v>
      </c>
      <c r="C83" s="668"/>
      <c r="D83" s="668"/>
      <c r="E83" s="668"/>
      <c r="F83" s="668"/>
      <c r="G83" s="668"/>
      <c r="H83" s="668"/>
      <c r="I83" s="668"/>
      <c r="J83" s="668"/>
      <c r="K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58">
        <v>10500</v>
      </c>
      <c r="AC83" s="659"/>
      <c r="AD83" s="659"/>
      <c r="AE83" s="660"/>
      <c r="AF83" s="8">
        <v>10500</v>
      </c>
    </row>
    <row r="84" spans="1:32" s="4" customFormat="1" ht="19.5" customHeight="1">
      <c r="A84" s="7">
        <v>40</v>
      </c>
      <c r="B84" s="683" t="s">
        <v>15</v>
      </c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58">
        <f>SUM(AB81:AB83)</f>
        <v>1810251</v>
      </c>
      <c r="AC84" s="659"/>
      <c r="AD84" s="659"/>
      <c r="AE84" s="660"/>
      <c r="AF84" s="514">
        <f>AF81+AF82+AF83</f>
        <v>1813871</v>
      </c>
    </row>
    <row r="85" spans="1:32" ht="29.25" customHeight="1">
      <c r="A85" s="7">
        <v>41</v>
      </c>
      <c r="B85" s="677" t="s">
        <v>243</v>
      </c>
      <c r="C85" s="677"/>
      <c r="D85" s="677"/>
      <c r="E85" s="677"/>
      <c r="F85" s="677"/>
      <c r="G85" s="677"/>
      <c r="H85" s="677"/>
      <c r="I85" s="677"/>
      <c r="J85" s="677"/>
      <c r="K85" s="677"/>
      <c r="L85" s="677"/>
      <c r="M85" s="677"/>
      <c r="N85" s="677"/>
      <c r="O85" s="677"/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  <c r="AB85" s="658">
        <f>'7.  felújítás (2)'!C22</f>
        <v>604254</v>
      </c>
      <c r="AC85" s="659"/>
      <c r="AD85" s="659"/>
      <c r="AE85" s="660"/>
      <c r="AF85" s="540">
        <f>'7.  felújítás (2)'!D22</f>
        <v>622254</v>
      </c>
    </row>
    <row r="86" spans="1:32" ht="27" customHeight="1">
      <c r="A86" s="7">
        <v>42</v>
      </c>
      <c r="B86" s="669" t="s">
        <v>193</v>
      </c>
      <c r="C86" s="669"/>
      <c r="D86" s="669"/>
      <c r="E86" s="669"/>
      <c r="F86" s="669"/>
      <c r="G86" s="669"/>
      <c r="H86" s="669"/>
      <c r="I86" s="669"/>
      <c r="J86" s="669"/>
      <c r="K86" s="669"/>
      <c r="L86" s="669"/>
      <c r="M86" s="669"/>
      <c r="N86" s="669"/>
      <c r="O86" s="669"/>
      <c r="P86" s="669"/>
      <c r="Q86" s="669"/>
      <c r="R86" s="669"/>
      <c r="S86" s="669"/>
      <c r="T86" s="669"/>
      <c r="U86" s="669"/>
      <c r="V86" s="669"/>
      <c r="W86" s="669"/>
      <c r="X86" s="669"/>
      <c r="Y86" s="669"/>
      <c r="Z86" s="669"/>
      <c r="AA86" s="669"/>
      <c r="AB86" s="658">
        <v>2000</v>
      </c>
      <c r="AC86" s="659"/>
      <c r="AD86" s="659"/>
      <c r="AE86" s="660"/>
      <c r="AF86" s="8">
        <v>2000</v>
      </c>
    </row>
    <row r="87" spans="1:32" s="4" customFormat="1" ht="19.5" customHeight="1">
      <c r="A87" s="7">
        <v>43</v>
      </c>
      <c r="B87" s="677" t="s">
        <v>16</v>
      </c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677"/>
      <c r="N87" s="677"/>
      <c r="O87" s="677"/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  <c r="AA87" s="677"/>
      <c r="AB87" s="658">
        <f>SUM(AB86:AB86)</f>
        <v>2000</v>
      </c>
      <c r="AC87" s="659"/>
      <c r="AD87" s="659"/>
      <c r="AE87" s="660"/>
      <c r="AF87" s="514">
        <f>AF86</f>
        <v>2000</v>
      </c>
    </row>
    <row r="88" spans="1:32" ht="24.75" customHeight="1">
      <c r="A88" s="7">
        <v>44</v>
      </c>
      <c r="B88" s="683" t="s">
        <v>17</v>
      </c>
      <c r="C88" s="683"/>
      <c r="D88" s="683"/>
      <c r="E88" s="683"/>
      <c r="F88" s="683"/>
      <c r="G88" s="683"/>
      <c r="H88" s="683"/>
      <c r="I88" s="683"/>
      <c r="J88" s="683"/>
      <c r="K88" s="683"/>
      <c r="L88" s="683"/>
      <c r="M88" s="683"/>
      <c r="N88" s="683"/>
      <c r="O88" s="683"/>
      <c r="P88" s="683"/>
      <c r="Q88" s="683"/>
      <c r="R88" s="683"/>
      <c r="S88" s="683"/>
      <c r="T88" s="683"/>
      <c r="U88" s="683"/>
      <c r="V88" s="683"/>
      <c r="W88" s="683"/>
      <c r="X88" s="683"/>
      <c r="Y88" s="683"/>
      <c r="Z88" s="683"/>
      <c r="AA88" s="683"/>
      <c r="AB88" s="658">
        <f>AB87+AB85+AB84+AB80+AB48+AB28+AB6+AB5</f>
        <v>3790409</v>
      </c>
      <c r="AC88" s="659"/>
      <c r="AD88" s="659"/>
      <c r="AE88" s="660"/>
      <c r="AF88" s="540">
        <f>AF5+AF6+AF28+AF48+AF80+AF84+AF85+AF87</f>
        <v>3733350</v>
      </c>
    </row>
    <row r="89" spans="1:32" ht="24.75" customHeight="1">
      <c r="A89" s="7">
        <v>45</v>
      </c>
      <c r="B89" s="684" t="s">
        <v>226</v>
      </c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4"/>
      <c r="X89" s="684"/>
      <c r="Y89" s="684"/>
      <c r="Z89" s="684"/>
      <c r="AA89" s="684"/>
      <c r="AB89" s="685">
        <v>643475</v>
      </c>
      <c r="AC89" s="686"/>
      <c r="AD89" s="686"/>
      <c r="AE89" s="687"/>
      <c r="AF89" s="8">
        <v>716153</v>
      </c>
    </row>
    <row r="90" spans="1:32" ht="12.75">
      <c r="A90" s="688">
        <v>46</v>
      </c>
      <c r="B90" s="690" t="s">
        <v>18</v>
      </c>
      <c r="C90" s="691"/>
      <c r="D90" s="691"/>
      <c r="E90" s="691"/>
      <c r="F90" s="691"/>
      <c r="G90" s="691"/>
      <c r="H90" s="691"/>
      <c r="I90" s="691"/>
      <c r="J90" s="691"/>
      <c r="K90" s="691"/>
      <c r="L90" s="691"/>
      <c r="M90" s="691"/>
      <c r="N90" s="691"/>
      <c r="O90" s="691"/>
      <c r="P90" s="691"/>
      <c r="Q90" s="691"/>
      <c r="R90" s="691"/>
      <c r="S90" s="691"/>
      <c r="T90" s="691"/>
      <c r="U90" s="691"/>
      <c r="V90" s="691"/>
      <c r="W90" s="691"/>
      <c r="X90" s="691"/>
      <c r="Y90" s="691"/>
      <c r="Z90" s="691"/>
      <c r="AA90" s="691"/>
      <c r="AB90" s="692">
        <f>AB88+AB89</f>
        <v>4433884</v>
      </c>
      <c r="AC90" s="693"/>
      <c r="AD90" s="693"/>
      <c r="AE90" s="694"/>
      <c r="AF90" s="547"/>
    </row>
    <row r="91" spans="1:32" ht="28.5" customHeight="1">
      <c r="A91" s="688"/>
      <c r="B91" s="691"/>
      <c r="C91" s="691"/>
      <c r="D91" s="691"/>
      <c r="E91" s="691"/>
      <c r="F91" s="691"/>
      <c r="G91" s="691"/>
      <c r="H91" s="691"/>
      <c r="I91" s="691"/>
      <c r="J91" s="691"/>
      <c r="K91" s="691"/>
      <c r="L91" s="691"/>
      <c r="M91" s="691"/>
      <c r="N91" s="691"/>
      <c r="O91" s="691"/>
      <c r="P91" s="691"/>
      <c r="Q91" s="691"/>
      <c r="R91" s="691"/>
      <c r="S91" s="691"/>
      <c r="T91" s="691"/>
      <c r="U91" s="691"/>
      <c r="V91" s="691"/>
      <c r="W91" s="691"/>
      <c r="X91" s="691"/>
      <c r="Y91" s="691"/>
      <c r="Z91" s="691"/>
      <c r="AA91" s="691"/>
      <c r="AB91" s="695"/>
      <c r="AC91" s="693"/>
      <c r="AD91" s="693"/>
      <c r="AE91" s="694"/>
      <c r="AF91" s="549">
        <f>AF88+AF89</f>
        <v>4449503</v>
      </c>
    </row>
    <row r="92" spans="1:32" ht="12.75">
      <c r="A92" s="689"/>
      <c r="B92" s="691"/>
      <c r="C92" s="691"/>
      <c r="D92" s="691"/>
      <c r="E92" s="691"/>
      <c r="F92" s="691"/>
      <c r="G92" s="691"/>
      <c r="H92" s="691"/>
      <c r="I92" s="691"/>
      <c r="J92" s="691"/>
      <c r="K92" s="691"/>
      <c r="L92" s="691"/>
      <c r="M92" s="691"/>
      <c r="N92" s="691"/>
      <c r="O92" s="691"/>
      <c r="P92" s="691"/>
      <c r="Q92" s="691"/>
      <c r="R92" s="691"/>
      <c r="S92" s="691"/>
      <c r="T92" s="691"/>
      <c r="U92" s="691"/>
      <c r="V92" s="691"/>
      <c r="W92" s="691"/>
      <c r="X92" s="691"/>
      <c r="Y92" s="691"/>
      <c r="Z92" s="691"/>
      <c r="AA92" s="691"/>
      <c r="AB92" s="696"/>
      <c r="AC92" s="697"/>
      <c r="AD92" s="697"/>
      <c r="AE92" s="698"/>
      <c r="AF92" s="548"/>
    </row>
    <row r="93" spans="2:31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E93" s="210"/>
    </row>
    <row r="94" spans="2:2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/>
  <mergeCells count="141">
    <mergeCell ref="B89:AA89"/>
    <mergeCell ref="AB89:AE89"/>
    <mergeCell ref="A90:A92"/>
    <mergeCell ref="B90:AA92"/>
    <mergeCell ref="AB90:AE92"/>
    <mergeCell ref="AB88:AE88"/>
    <mergeCell ref="B83:AA83"/>
    <mergeCell ref="AB83:AE83"/>
    <mergeCell ref="B84:AA84"/>
    <mergeCell ref="AB84:AE84"/>
    <mergeCell ref="B88:AA88"/>
    <mergeCell ref="AB85:AE85"/>
    <mergeCell ref="B86:AA86"/>
    <mergeCell ref="AB86:AE86"/>
    <mergeCell ref="B87:AA87"/>
    <mergeCell ref="AB79:AE79"/>
    <mergeCell ref="B80:AA80"/>
    <mergeCell ref="AB80:AE80"/>
    <mergeCell ref="AB87:AE87"/>
    <mergeCell ref="B81:AA81"/>
    <mergeCell ref="AB81:AE81"/>
    <mergeCell ref="B82:AA82"/>
    <mergeCell ref="AB82:AE82"/>
    <mergeCell ref="B75:AA75"/>
    <mergeCell ref="B76:AA76"/>
    <mergeCell ref="B85:AA85"/>
    <mergeCell ref="B77:AA77"/>
    <mergeCell ref="B78:AA78"/>
    <mergeCell ref="B79:AA79"/>
    <mergeCell ref="B71:AA71"/>
    <mergeCell ref="B72:AA72"/>
    <mergeCell ref="B73:AA73"/>
    <mergeCell ref="B74:AA74"/>
    <mergeCell ref="B67:AA67"/>
    <mergeCell ref="B68:AA68"/>
    <mergeCell ref="B69:AA69"/>
    <mergeCell ref="B70:AA70"/>
    <mergeCell ref="B63:AA63"/>
    <mergeCell ref="B64:AA64"/>
    <mergeCell ref="B65:AA65"/>
    <mergeCell ref="B66:AA66"/>
    <mergeCell ref="B59:AA59"/>
    <mergeCell ref="B60:AA60"/>
    <mergeCell ref="B61:AA61"/>
    <mergeCell ref="B62:AA62"/>
    <mergeCell ref="B57:AA57"/>
    <mergeCell ref="B58:AA58"/>
    <mergeCell ref="B53:AA53"/>
    <mergeCell ref="B54:AA54"/>
    <mergeCell ref="B55:AA55"/>
    <mergeCell ref="B51:AA51"/>
    <mergeCell ref="AB51:AE51"/>
    <mergeCell ref="B52:AA52"/>
    <mergeCell ref="B56:AA56"/>
    <mergeCell ref="B49:AA49"/>
    <mergeCell ref="AB49:AE49"/>
    <mergeCell ref="B50:AA50"/>
    <mergeCell ref="AB50:AE50"/>
    <mergeCell ref="B47:AA47"/>
    <mergeCell ref="AB47:AE47"/>
    <mergeCell ref="B48:AA48"/>
    <mergeCell ref="AB48:AE48"/>
    <mergeCell ref="B44:AA44"/>
    <mergeCell ref="AB44:AE44"/>
    <mergeCell ref="B45:AA45"/>
    <mergeCell ref="B46:AA46"/>
    <mergeCell ref="B42:AA42"/>
    <mergeCell ref="AB42:AE42"/>
    <mergeCell ref="B43:AA43"/>
    <mergeCell ref="AB43:AE43"/>
    <mergeCell ref="B38:AA38"/>
    <mergeCell ref="B39:AA39"/>
    <mergeCell ref="B40:AA40"/>
    <mergeCell ref="B41:AA41"/>
    <mergeCell ref="B35:AA35"/>
    <mergeCell ref="B36:AA36"/>
    <mergeCell ref="AB36:AE36"/>
    <mergeCell ref="B37:AA37"/>
    <mergeCell ref="AB37:AE37"/>
    <mergeCell ref="B32:AA32"/>
    <mergeCell ref="B33:AA33"/>
    <mergeCell ref="AB33:AE33"/>
    <mergeCell ref="B34:AA34"/>
    <mergeCell ref="B29:AA29"/>
    <mergeCell ref="AB29:AE29"/>
    <mergeCell ref="B30:AA30"/>
    <mergeCell ref="B31:AA31"/>
    <mergeCell ref="B27:AA27"/>
    <mergeCell ref="AB27:AE27"/>
    <mergeCell ref="B28:AA28"/>
    <mergeCell ref="AB28:AE28"/>
    <mergeCell ref="B25:AA25"/>
    <mergeCell ref="AB25:AE25"/>
    <mergeCell ref="B26:AA26"/>
    <mergeCell ref="AB26:AE26"/>
    <mergeCell ref="B23:AA23"/>
    <mergeCell ref="AB23:AE23"/>
    <mergeCell ref="B24:AA24"/>
    <mergeCell ref="AB24:AE24"/>
    <mergeCell ref="B21:AA21"/>
    <mergeCell ref="AB21:AE21"/>
    <mergeCell ref="B22:AA22"/>
    <mergeCell ref="AB22:AE22"/>
    <mergeCell ref="B19:AA19"/>
    <mergeCell ref="AB19:AE19"/>
    <mergeCell ref="B20:AA20"/>
    <mergeCell ref="AB20:AE20"/>
    <mergeCell ref="B17:AA17"/>
    <mergeCell ref="AB17:AE17"/>
    <mergeCell ref="B18:AA18"/>
    <mergeCell ref="AB18:AE18"/>
    <mergeCell ref="B15:AA15"/>
    <mergeCell ref="AB15:AE15"/>
    <mergeCell ref="B16:AA16"/>
    <mergeCell ref="AB16:AE16"/>
    <mergeCell ref="B13:AA13"/>
    <mergeCell ref="AB13:AE13"/>
    <mergeCell ref="B14:AA14"/>
    <mergeCell ref="AB14:AE14"/>
    <mergeCell ref="B11:AA11"/>
    <mergeCell ref="AB11:AE11"/>
    <mergeCell ref="B12:AA12"/>
    <mergeCell ref="AB12:AE12"/>
    <mergeCell ref="B9:AA9"/>
    <mergeCell ref="AB9:AE9"/>
    <mergeCell ref="B10:AA10"/>
    <mergeCell ref="AB10:AE10"/>
    <mergeCell ref="B7:AA7"/>
    <mergeCell ref="AB7:AE7"/>
    <mergeCell ref="AO7:AR7"/>
    <mergeCell ref="B8:AA8"/>
    <mergeCell ref="AB8:AE8"/>
    <mergeCell ref="B5:AA5"/>
    <mergeCell ref="AB5:AE5"/>
    <mergeCell ref="B6:AA6"/>
    <mergeCell ref="AB6:AE6"/>
    <mergeCell ref="B1:AE1"/>
    <mergeCell ref="B2:AE2"/>
    <mergeCell ref="B3:AE3"/>
    <mergeCell ref="B4:AA4"/>
    <mergeCell ref="AB4:AE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63"/>
  <sheetViews>
    <sheetView workbookViewId="0" topLeftCell="A1">
      <selection activeCell="A1" sqref="A1:G1"/>
    </sheetView>
  </sheetViews>
  <sheetFormatPr defaultColWidth="9.00390625" defaultRowHeight="12.75"/>
  <cols>
    <col min="1" max="1" width="4.75390625" style="11" customWidth="1"/>
    <col min="2" max="2" width="35.75390625" style="11" customWidth="1"/>
    <col min="3" max="6" width="12.75390625" style="11" customWidth="1"/>
    <col min="7" max="7" width="17.125" style="84" customWidth="1"/>
    <col min="8" max="8" width="18.00390625" style="15" customWidth="1"/>
    <col min="9" max="16384" width="9.125" style="11" customWidth="1"/>
  </cols>
  <sheetData>
    <row r="1" spans="1:7" ht="17.25" thickBot="1">
      <c r="A1" s="702" t="s">
        <v>459</v>
      </c>
      <c r="B1" s="702"/>
      <c r="C1" s="702"/>
      <c r="D1" s="702"/>
      <c r="E1" s="702"/>
      <c r="F1" s="702"/>
      <c r="G1" s="702"/>
    </row>
    <row r="2" spans="1:7" ht="41.25" customHeight="1" thickBot="1">
      <c r="A2" s="16" t="s">
        <v>277</v>
      </c>
      <c r="B2" s="17" t="s">
        <v>278</v>
      </c>
      <c r="C2" s="512" t="s">
        <v>279</v>
      </c>
      <c r="D2" s="512" t="s">
        <v>437</v>
      </c>
      <c r="E2" s="512" t="s">
        <v>280</v>
      </c>
      <c r="F2" s="512" t="s">
        <v>281</v>
      </c>
      <c r="G2" s="513" t="s">
        <v>282</v>
      </c>
    </row>
    <row r="3" spans="1:7" ht="15" customHeight="1" thickBot="1">
      <c r="A3" s="19"/>
      <c r="B3" s="20"/>
      <c r="C3" s="20"/>
      <c r="D3" s="20"/>
      <c r="E3" s="20"/>
      <c r="F3" s="20"/>
      <c r="G3" s="21" t="s">
        <v>283</v>
      </c>
    </row>
    <row r="4" spans="1:7" ht="25.5" customHeight="1" thickBot="1">
      <c r="A4" s="22" t="s">
        <v>284</v>
      </c>
      <c r="B4" s="699" t="s">
        <v>285</v>
      </c>
      <c r="C4" s="699"/>
      <c r="D4" s="699"/>
      <c r="E4" s="699"/>
      <c r="F4" s="699"/>
      <c r="G4" s="703"/>
    </row>
    <row r="5" spans="1:10" s="28" customFormat="1" ht="37.5" customHeight="1">
      <c r="A5" s="23" t="s">
        <v>195</v>
      </c>
      <c r="B5" s="24" t="s">
        <v>286</v>
      </c>
      <c r="C5" s="25">
        <v>480</v>
      </c>
      <c r="D5" s="25">
        <v>480</v>
      </c>
      <c r="E5" s="25">
        <v>480</v>
      </c>
      <c r="F5" s="25"/>
      <c r="G5" s="26"/>
      <c r="H5" s="704"/>
      <c r="I5" s="705"/>
      <c r="J5" s="705"/>
    </row>
    <row r="6" spans="1:10" s="28" customFormat="1" ht="18.75" customHeight="1">
      <c r="A6" s="23" t="s">
        <v>196</v>
      </c>
      <c r="B6" s="24" t="s">
        <v>287</v>
      </c>
      <c r="C6" s="25">
        <v>450</v>
      </c>
      <c r="D6" s="25">
        <v>450</v>
      </c>
      <c r="E6" s="25">
        <v>450</v>
      </c>
      <c r="F6" s="25"/>
      <c r="G6" s="26"/>
      <c r="H6" s="29"/>
      <c r="I6" s="27"/>
      <c r="J6" s="27"/>
    </row>
    <row r="7" spans="1:10" s="28" customFormat="1" ht="25.5">
      <c r="A7" s="23" t="s">
        <v>197</v>
      </c>
      <c r="B7" s="24" t="s">
        <v>288</v>
      </c>
      <c r="C7" s="25">
        <v>4200</v>
      </c>
      <c r="D7" s="25">
        <v>4200</v>
      </c>
      <c r="E7" s="25">
        <v>4200</v>
      </c>
      <c r="F7" s="25"/>
      <c r="G7" s="26"/>
      <c r="H7" s="29"/>
      <c r="I7" s="27"/>
      <c r="J7" s="27"/>
    </row>
    <row r="8" spans="1:10" s="28" customFormat="1" ht="37.5" customHeight="1">
      <c r="A8" s="23" t="s">
        <v>194</v>
      </c>
      <c r="B8" s="24" t="s">
        <v>289</v>
      </c>
      <c r="C8" s="25">
        <v>3810</v>
      </c>
      <c r="D8" s="25">
        <v>3810</v>
      </c>
      <c r="E8" s="25">
        <v>3810</v>
      </c>
      <c r="F8" s="25"/>
      <c r="G8" s="26"/>
      <c r="H8" s="29"/>
      <c r="I8" s="27"/>
      <c r="J8" s="27"/>
    </row>
    <row r="9" spans="1:10" s="28" customFormat="1" ht="24.75" customHeight="1">
      <c r="A9" s="23" t="s">
        <v>229</v>
      </c>
      <c r="B9" s="24" t="s">
        <v>290</v>
      </c>
      <c r="C9" s="25">
        <v>1000</v>
      </c>
      <c r="D9" s="25">
        <v>1000</v>
      </c>
      <c r="E9" s="25">
        <v>1000</v>
      </c>
      <c r="F9" s="25"/>
      <c r="G9" s="26"/>
      <c r="H9" s="29"/>
      <c r="I9" s="27"/>
      <c r="J9" s="27"/>
    </row>
    <row r="10" spans="1:8" s="34" customFormat="1" ht="63.75">
      <c r="A10" s="23" t="s">
        <v>230</v>
      </c>
      <c r="B10" s="30" t="s">
        <v>291</v>
      </c>
      <c r="C10" s="31">
        <v>1452938</v>
      </c>
      <c r="D10" s="31">
        <v>1452938</v>
      </c>
      <c r="E10" s="31">
        <f>C10-F10</f>
        <v>4737</v>
      </c>
      <c r="F10" s="31">
        <v>1448201</v>
      </c>
      <c r="G10" s="32" t="s">
        <v>292</v>
      </c>
      <c r="H10" s="33"/>
    </row>
    <row r="11" spans="1:8" s="28" customFormat="1" ht="16.5">
      <c r="A11" s="52" t="s">
        <v>231</v>
      </c>
      <c r="B11" s="59" t="s">
        <v>293</v>
      </c>
      <c r="C11" s="73">
        <v>4000</v>
      </c>
      <c r="D11" s="73">
        <v>4000</v>
      </c>
      <c r="E11" s="73">
        <v>4000</v>
      </c>
      <c r="F11" s="73"/>
      <c r="G11" s="74"/>
      <c r="H11" s="36"/>
    </row>
    <row r="12" spans="1:8" s="28" customFormat="1" ht="17.25" thickBot="1">
      <c r="A12" s="488" t="s">
        <v>419</v>
      </c>
      <c r="B12" s="489" t="s">
        <v>420</v>
      </c>
      <c r="C12" s="124">
        <v>4000</v>
      </c>
      <c r="D12" s="124">
        <v>4000</v>
      </c>
      <c r="E12" s="124">
        <v>4000</v>
      </c>
      <c r="F12" s="124"/>
      <c r="G12" s="35"/>
      <c r="H12" s="36"/>
    </row>
    <row r="13" spans="1:7" ht="19.5" customHeight="1" thickBot="1">
      <c r="A13" s="37"/>
      <c r="B13" s="38" t="s">
        <v>294</v>
      </c>
      <c r="C13" s="39">
        <f>SUM(C5:C12)</f>
        <v>1470878</v>
      </c>
      <c r="D13" s="39">
        <f>SUM(D5:D12)</f>
        <v>1470878</v>
      </c>
      <c r="E13" s="39">
        <f>SUM(E5:E12)</f>
        <v>22677</v>
      </c>
      <c r="F13" s="39">
        <f>SUM(F5:F11)</f>
        <v>1448201</v>
      </c>
      <c r="G13" s="40"/>
    </row>
    <row r="14" spans="1:7" ht="15.75" customHeight="1" thickBot="1">
      <c r="A14" s="185"/>
      <c r="B14" s="186"/>
      <c r="C14" s="187"/>
      <c r="D14" s="187"/>
      <c r="E14" s="187"/>
      <c r="F14" s="187"/>
      <c r="G14" s="188"/>
    </row>
    <row r="15" spans="1:8" s="43" customFormat="1" ht="42" customHeight="1" thickBot="1">
      <c r="A15" s="41" t="s">
        <v>277</v>
      </c>
      <c r="B15" s="42" t="s">
        <v>278</v>
      </c>
      <c r="C15" s="512" t="s">
        <v>279</v>
      </c>
      <c r="D15" s="512" t="s">
        <v>434</v>
      </c>
      <c r="E15" s="512" t="s">
        <v>295</v>
      </c>
      <c r="F15" s="512" t="s">
        <v>281</v>
      </c>
      <c r="G15" s="513" t="s">
        <v>282</v>
      </c>
      <c r="H15" s="15"/>
    </row>
    <row r="16" spans="1:7" ht="15" customHeight="1" thickBot="1">
      <c r="A16" s="44"/>
      <c r="B16" s="45"/>
      <c r="C16" s="45"/>
      <c r="D16" s="45"/>
      <c r="E16" s="45"/>
      <c r="F16" s="45"/>
      <c r="G16" s="21" t="s">
        <v>283</v>
      </c>
    </row>
    <row r="17" spans="1:7" ht="18.75" customHeight="1" thickBot="1">
      <c r="A17" s="46" t="s">
        <v>296</v>
      </c>
      <c r="B17" s="706" t="s">
        <v>297</v>
      </c>
      <c r="C17" s="706"/>
      <c r="D17" s="706"/>
      <c r="E17" s="706"/>
      <c r="F17" s="706"/>
      <c r="G17" s="707"/>
    </row>
    <row r="18" spans="1:7" ht="42" customHeight="1">
      <c r="A18" s="47" t="s">
        <v>195</v>
      </c>
      <c r="B18" s="48" t="s">
        <v>448</v>
      </c>
      <c r="C18" s="49">
        <v>9500</v>
      </c>
      <c r="D18" s="49">
        <v>9500</v>
      </c>
      <c r="E18" s="50">
        <v>4750</v>
      </c>
      <c r="F18" s="50">
        <v>4750</v>
      </c>
      <c r="G18" s="51"/>
    </row>
    <row r="19" spans="1:8" s="58" customFormat="1" ht="51">
      <c r="A19" s="52" t="s">
        <v>196</v>
      </c>
      <c r="B19" s="53" t="s">
        <v>298</v>
      </c>
      <c r="C19" s="54">
        <v>233923</v>
      </c>
      <c r="D19" s="54">
        <v>233923</v>
      </c>
      <c r="E19" s="55">
        <f>C19-F19</f>
        <v>45295</v>
      </c>
      <c r="F19" s="55">
        <v>188628</v>
      </c>
      <c r="G19" s="56" t="s">
        <v>377</v>
      </c>
      <c r="H19" s="57"/>
    </row>
    <row r="20" spans="1:8" s="58" customFormat="1" ht="25.5">
      <c r="A20" s="47" t="s">
        <v>197</v>
      </c>
      <c r="B20" s="53" t="s">
        <v>299</v>
      </c>
      <c r="C20" s="54">
        <v>650</v>
      </c>
      <c r="D20" s="54">
        <v>650</v>
      </c>
      <c r="E20" s="55">
        <v>650</v>
      </c>
      <c r="F20" s="55">
        <v>0</v>
      </c>
      <c r="G20" s="26"/>
      <c r="H20" s="57"/>
    </row>
    <row r="21" spans="1:7" ht="25.5">
      <c r="A21" s="47" t="s">
        <v>194</v>
      </c>
      <c r="B21" s="24" t="s">
        <v>427</v>
      </c>
      <c r="C21" s="49">
        <v>1000</v>
      </c>
      <c r="D21" s="49">
        <v>1000</v>
      </c>
      <c r="E21" s="50">
        <v>1000</v>
      </c>
      <c r="F21" s="50">
        <v>0</v>
      </c>
      <c r="G21" s="26"/>
    </row>
    <row r="22" spans="1:7" ht="39" thickBot="1">
      <c r="A22" s="47" t="s">
        <v>229</v>
      </c>
      <c r="B22" s="59" t="s">
        <v>300</v>
      </c>
      <c r="C22" s="49">
        <v>400</v>
      </c>
      <c r="D22" s="49">
        <v>400</v>
      </c>
      <c r="E22" s="50">
        <v>400</v>
      </c>
      <c r="F22" s="50">
        <v>0</v>
      </c>
      <c r="G22" s="26"/>
    </row>
    <row r="23" spans="1:7" ht="19.5" customHeight="1" thickBot="1">
      <c r="A23" s="60"/>
      <c r="B23" s="61" t="s">
        <v>294</v>
      </c>
      <c r="C23" s="62">
        <f>SUM(C18:C22)</f>
        <v>245473</v>
      </c>
      <c r="D23" s="62">
        <f>SUM(D18:D22)</f>
        <v>245473</v>
      </c>
      <c r="E23" s="62">
        <f>SUM(E18:E22)</f>
        <v>52095</v>
      </c>
      <c r="F23" s="62">
        <f>SUM(F18:F22)</f>
        <v>193378</v>
      </c>
      <c r="G23" s="40"/>
    </row>
    <row r="24" spans="1:8" s="43" customFormat="1" ht="41.25" customHeight="1" thickBot="1">
      <c r="A24" s="41" t="s">
        <v>277</v>
      </c>
      <c r="B24" s="42" t="s">
        <v>278</v>
      </c>
      <c r="C24" s="512" t="s">
        <v>279</v>
      </c>
      <c r="D24" s="512" t="s">
        <v>434</v>
      </c>
      <c r="E24" s="512" t="s">
        <v>295</v>
      </c>
      <c r="F24" s="512" t="s">
        <v>281</v>
      </c>
      <c r="G24" s="513" t="s">
        <v>282</v>
      </c>
      <c r="H24" s="15"/>
    </row>
    <row r="25" spans="1:7" ht="15" customHeight="1" thickBot="1">
      <c r="A25" s="64"/>
      <c r="B25" s="65"/>
      <c r="C25" s="66"/>
      <c r="D25" s="66"/>
      <c r="E25" s="66"/>
      <c r="F25" s="66"/>
      <c r="G25" s="21" t="s">
        <v>283</v>
      </c>
    </row>
    <row r="26" spans="1:7" ht="27.75" customHeight="1" thickBot="1">
      <c r="A26" s="22" t="s">
        <v>301</v>
      </c>
      <c r="B26" s="699" t="s">
        <v>302</v>
      </c>
      <c r="C26" s="700"/>
      <c r="D26" s="700"/>
      <c r="E26" s="700"/>
      <c r="F26" s="700"/>
      <c r="G26" s="701"/>
    </row>
    <row r="27" spans="1:8" ht="30" customHeight="1">
      <c r="A27" s="67" t="s">
        <v>195</v>
      </c>
      <c r="B27" s="68" t="s">
        <v>330</v>
      </c>
      <c r="C27" s="69">
        <v>1000</v>
      </c>
      <c r="D27" s="69">
        <v>1000</v>
      </c>
      <c r="E27" s="69">
        <v>1000</v>
      </c>
      <c r="F27" s="70">
        <v>0</v>
      </c>
      <c r="G27" s="26"/>
      <c r="H27" s="71"/>
    </row>
    <row r="28" spans="1:8" ht="20.25" customHeight="1">
      <c r="A28" s="67" t="s">
        <v>196</v>
      </c>
      <c r="B28" s="72" t="s">
        <v>303</v>
      </c>
      <c r="C28" s="73">
        <v>2000</v>
      </c>
      <c r="D28" s="73">
        <v>2000</v>
      </c>
      <c r="E28" s="73">
        <v>2000</v>
      </c>
      <c r="F28" s="55">
        <v>0</v>
      </c>
      <c r="G28" s="26"/>
      <c r="H28" s="71"/>
    </row>
    <row r="29" spans="1:8" ht="38.25">
      <c r="A29" s="67" t="s">
        <v>197</v>
      </c>
      <c r="B29" s="72" t="s">
        <v>428</v>
      </c>
      <c r="C29" s="73">
        <v>1800</v>
      </c>
      <c r="D29" s="73">
        <v>1800</v>
      </c>
      <c r="E29" s="73">
        <v>1800</v>
      </c>
      <c r="F29" s="55">
        <v>0</v>
      </c>
      <c r="G29" s="74"/>
      <c r="H29" s="71"/>
    </row>
    <row r="30" spans="1:8" ht="45" customHeight="1">
      <c r="A30" s="601" t="s">
        <v>194</v>
      </c>
      <c r="B30" s="602" t="s">
        <v>452</v>
      </c>
      <c r="C30" s="603">
        <v>49830</v>
      </c>
      <c r="D30" s="603">
        <v>49830</v>
      </c>
      <c r="E30" s="603">
        <v>7475</v>
      </c>
      <c r="F30" s="604">
        <v>42355</v>
      </c>
      <c r="G30" s="605" t="s">
        <v>378</v>
      </c>
      <c r="H30" s="71"/>
    </row>
    <row r="31" spans="1:8" ht="24.75" customHeight="1">
      <c r="A31" s="67" t="s">
        <v>229</v>
      </c>
      <c r="B31" s="75" t="s">
        <v>305</v>
      </c>
      <c r="C31" s="73">
        <v>100</v>
      </c>
      <c r="D31" s="73">
        <v>100</v>
      </c>
      <c r="E31" s="73">
        <v>100</v>
      </c>
      <c r="F31" s="55">
        <v>0</v>
      </c>
      <c r="G31" s="26"/>
      <c r="H31" s="71"/>
    </row>
    <row r="32" spans="1:8" ht="24.75" customHeight="1">
      <c r="A32" s="67" t="s">
        <v>230</v>
      </c>
      <c r="B32" s="75" t="s">
        <v>306</v>
      </c>
      <c r="C32" s="73">
        <v>120</v>
      </c>
      <c r="D32" s="73">
        <v>120</v>
      </c>
      <c r="E32" s="73">
        <v>120</v>
      </c>
      <c r="F32" s="55">
        <v>0</v>
      </c>
      <c r="G32" s="26"/>
      <c r="H32" s="71"/>
    </row>
    <row r="33" spans="1:8" ht="24.75" customHeight="1">
      <c r="A33" s="67" t="s">
        <v>231</v>
      </c>
      <c r="B33" s="75" t="s">
        <v>307</v>
      </c>
      <c r="C33" s="73">
        <v>760</v>
      </c>
      <c r="D33" s="73">
        <v>760</v>
      </c>
      <c r="E33" s="73">
        <v>760</v>
      </c>
      <c r="F33" s="55">
        <v>0</v>
      </c>
      <c r="G33" s="26"/>
      <c r="H33" s="71"/>
    </row>
    <row r="34" spans="1:8" ht="24.75" customHeight="1">
      <c r="A34" s="425" t="s">
        <v>232</v>
      </c>
      <c r="B34" s="438" t="s">
        <v>308</v>
      </c>
      <c r="C34" s="31">
        <v>4960</v>
      </c>
      <c r="D34" s="31">
        <v>4960</v>
      </c>
      <c r="E34" s="31">
        <v>4960</v>
      </c>
      <c r="F34" s="55"/>
      <c r="G34" s="26"/>
      <c r="H34" s="71"/>
    </row>
    <row r="35" spans="1:8" ht="24.75" customHeight="1">
      <c r="A35" s="67" t="s">
        <v>233</v>
      </c>
      <c r="B35" s="75" t="s">
        <v>309</v>
      </c>
      <c r="C35" s="73">
        <v>220</v>
      </c>
      <c r="D35" s="73">
        <v>220</v>
      </c>
      <c r="E35" s="73">
        <v>220</v>
      </c>
      <c r="F35" s="55">
        <v>0</v>
      </c>
      <c r="G35" s="26"/>
      <c r="H35" s="71"/>
    </row>
    <row r="36" spans="1:8" ht="44.25" customHeight="1">
      <c r="A36" s="47" t="s">
        <v>234</v>
      </c>
      <c r="B36" s="75" t="s">
        <v>310</v>
      </c>
      <c r="C36" s="73">
        <v>310</v>
      </c>
      <c r="D36" s="73">
        <v>310</v>
      </c>
      <c r="E36" s="73">
        <v>0</v>
      </c>
      <c r="F36" s="55">
        <v>310</v>
      </c>
      <c r="G36" s="74" t="s">
        <v>311</v>
      </c>
      <c r="H36" s="71"/>
    </row>
    <row r="37" spans="1:8" ht="16.5">
      <c r="A37" s="47" t="s">
        <v>235</v>
      </c>
      <c r="B37" s="75" t="s">
        <v>313</v>
      </c>
      <c r="C37" s="73">
        <v>200</v>
      </c>
      <c r="D37" s="73">
        <v>200</v>
      </c>
      <c r="E37" s="73">
        <v>200</v>
      </c>
      <c r="F37" s="55">
        <v>0</v>
      </c>
      <c r="G37" s="74"/>
      <c r="H37" s="71"/>
    </row>
    <row r="38" spans="1:8" ht="24.75" customHeight="1">
      <c r="A38" s="47" t="s">
        <v>236</v>
      </c>
      <c r="B38" s="72" t="s">
        <v>331</v>
      </c>
      <c r="C38" s="73">
        <v>3000</v>
      </c>
      <c r="D38" s="73">
        <v>3000</v>
      </c>
      <c r="E38" s="73">
        <v>3000</v>
      </c>
      <c r="F38" s="55">
        <v>0</v>
      </c>
      <c r="G38" s="74"/>
      <c r="H38" s="71"/>
    </row>
    <row r="39" spans="1:8" ht="18.75" customHeight="1">
      <c r="A39" s="541" t="s">
        <v>312</v>
      </c>
      <c r="B39" s="542" t="s">
        <v>314</v>
      </c>
      <c r="C39" s="31">
        <v>1500</v>
      </c>
      <c r="D39" s="31">
        <v>1500</v>
      </c>
      <c r="E39" s="31">
        <v>1500</v>
      </c>
      <c r="F39" s="543"/>
      <c r="G39" s="545"/>
      <c r="H39" s="71"/>
    </row>
    <row r="40" spans="1:8" ht="19.5" customHeight="1">
      <c r="A40" s="47" t="s">
        <v>417</v>
      </c>
      <c r="B40" s="72" t="s">
        <v>418</v>
      </c>
      <c r="C40" s="73">
        <v>1000</v>
      </c>
      <c r="D40" s="73">
        <v>1000</v>
      </c>
      <c r="E40" s="73">
        <v>500</v>
      </c>
      <c r="F40" s="55">
        <v>500</v>
      </c>
      <c r="G40" s="51" t="s">
        <v>421</v>
      </c>
      <c r="H40" s="71"/>
    </row>
    <row r="41" spans="1:8" ht="21" customHeight="1">
      <c r="A41" s="47" t="s">
        <v>402</v>
      </c>
      <c r="B41" s="360" t="s">
        <v>379</v>
      </c>
      <c r="C41" s="73">
        <v>15000</v>
      </c>
      <c r="D41" s="73">
        <v>15000</v>
      </c>
      <c r="E41" s="73">
        <v>15000</v>
      </c>
      <c r="F41" s="55"/>
      <c r="G41" s="51"/>
      <c r="H41" s="71"/>
    </row>
    <row r="42" spans="1:8" ht="21" customHeight="1" thickBot="1">
      <c r="A42" s="485" t="s">
        <v>403</v>
      </c>
      <c r="B42" s="544" t="s">
        <v>444</v>
      </c>
      <c r="C42" s="486"/>
      <c r="D42" s="486">
        <v>3620</v>
      </c>
      <c r="E42" s="486">
        <v>3620</v>
      </c>
      <c r="F42" s="487"/>
      <c r="G42" s="546"/>
      <c r="H42" s="71"/>
    </row>
    <row r="43" spans="1:8" s="81" customFormat="1" ht="19.5" customHeight="1" thickBot="1">
      <c r="A43" s="76"/>
      <c r="B43" s="77" t="s">
        <v>294</v>
      </c>
      <c r="C43" s="78">
        <f>SUM(C27:C42)</f>
        <v>81800</v>
      </c>
      <c r="D43" s="78">
        <f>SUM(D27:D42)</f>
        <v>85420</v>
      </c>
      <c r="E43" s="78">
        <f>SUM(E27:E42)</f>
        <v>42255</v>
      </c>
      <c r="F43" s="78">
        <f>SUM(F27:F42)</f>
        <v>43165</v>
      </c>
      <c r="G43" s="79"/>
      <c r="H43" s="80"/>
    </row>
    <row r="44" ht="15" customHeight="1"/>
    <row r="45" ht="15" customHeight="1"/>
    <row r="46" ht="30" customHeight="1"/>
    <row r="47" ht="15" customHeight="1">
      <c r="F47" s="12"/>
    </row>
    <row r="48" spans="1:10" s="84" customFormat="1" ht="15" customHeight="1">
      <c r="A48" s="11"/>
      <c r="B48" s="11"/>
      <c r="C48" s="11"/>
      <c r="D48" s="11"/>
      <c r="E48" s="11"/>
      <c r="F48" s="12"/>
      <c r="H48" s="15"/>
      <c r="I48" s="11"/>
      <c r="J48" s="11"/>
    </row>
    <row r="49" spans="1:10" s="84" customFormat="1" ht="15" customHeight="1">
      <c r="A49" s="11"/>
      <c r="B49" s="11"/>
      <c r="C49" s="11"/>
      <c r="D49" s="11"/>
      <c r="E49" s="11"/>
      <c r="F49" s="85"/>
      <c r="H49" s="15"/>
      <c r="I49" s="11"/>
      <c r="J49" s="11"/>
    </row>
    <row r="50" spans="1:10" s="84" customFormat="1" ht="15" customHeight="1">
      <c r="A50" s="11"/>
      <c r="B50" s="11"/>
      <c r="C50" s="11"/>
      <c r="D50" s="11"/>
      <c r="E50" s="11"/>
      <c r="F50" s="11"/>
      <c r="H50" s="15"/>
      <c r="I50" s="11"/>
      <c r="J50" s="11"/>
    </row>
    <row r="51" spans="1:10" s="84" customFormat="1" ht="15.75" customHeight="1">
      <c r="A51" s="11"/>
      <c r="B51" s="11"/>
      <c r="C51" s="11"/>
      <c r="D51" s="11"/>
      <c r="E51" s="11"/>
      <c r="F51" s="11"/>
      <c r="H51" s="15"/>
      <c r="I51" s="11"/>
      <c r="J51" s="11"/>
    </row>
    <row r="52" spans="1:10" s="84" customFormat="1" ht="15" customHeight="1">
      <c r="A52" s="11"/>
      <c r="B52" s="11"/>
      <c r="C52" s="11"/>
      <c r="D52" s="11"/>
      <c r="E52" s="11"/>
      <c r="F52" s="11"/>
      <c r="H52" s="15"/>
      <c r="I52" s="11"/>
      <c r="J52" s="11"/>
    </row>
    <row r="53" spans="1:10" s="84" customFormat="1" ht="15" customHeight="1">
      <c r="A53" s="11"/>
      <c r="B53" s="11"/>
      <c r="C53" s="11"/>
      <c r="D53" s="11"/>
      <c r="E53" s="11"/>
      <c r="F53" s="11"/>
      <c r="H53" s="15"/>
      <c r="I53" s="11"/>
      <c r="J53" s="11"/>
    </row>
    <row r="54" spans="1:10" s="84" customFormat="1" ht="15" customHeight="1">
      <c r="A54" s="11"/>
      <c r="B54" s="11"/>
      <c r="C54" s="11"/>
      <c r="D54" s="11"/>
      <c r="E54" s="11"/>
      <c r="F54" s="11"/>
      <c r="H54" s="15"/>
      <c r="I54" s="11"/>
      <c r="J54" s="11"/>
    </row>
    <row r="55" spans="1:10" s="84" customFormat="1" ht="15" customHeight="1">
      <c r="A55" s="11"/>
      <c r="B55" s="11"/>
      <c r="C55" s="11"/>
      <c r="D55" s="11"/>
      <c r="E55" s="11"/>
      <c r="F55" s="11"/>
      <c r="H55" s="15"/>
      <c r="I55" s="11"/>
      <c r="J55" s="11"/>
    </row>
    <row r="56" spans="1:10" s="84" customFormat="1" ht="30" customHeight="1">
      <c r="A56" s="11"/>
      <c r="B56" s="11"/>
      <c r="C56" s="11"/>
      <c r="D56" s="11"/>
      <c r="E56" s="11"/>
      <c r="F56" s="11"/>
      <c r="H56" s="15"/>
      <c r="I56" s="11"/>
      <c r="J56" s="11"/>
    </row>
    <row r="57" spans="1:10" s="84" customFormat="1" ht="15" customHeight="1">
      <c r="A57" s="11"/>
      <c r="B57" s="11"/>
      <c r="C57" s="11"/>
      <c r="D57" s="11"/>
      <c r="E57" s="11"/>
      <c r="F57" s="11"/>
      <c r="H57" s="15"/>
      <c r="I57" s="11"/>
      <c r="J57" s="11"/>
    </row>
    <row r="58" spans="1:10" s="84" customFormat="1" ht="15" customHeight="1">
      <c r="A58" s="11"/>
      <c r="B58" s="11"/>
      <c r="C58" s="11"/>
      <c r="D58" s="11"/>
      <c r="E58" s="11"/>
      <c r="F58" s="11"/>
      <c r="H58" s="15"/>
      <c r="I58" s="11"/>
      <c r="J58" s="11"/>
    </row>
    <row r="59" spans="1:10" s="84" customFormat="1" ht="15" customHeight="1">
      <c r="A59" s="11"/>
      <c r="B59" s="11"/>
      <c r="C59" s="11"/>
      <c r="D59" s="11"/>
      <c r="E59" s="11"/>
      <c r="F59" s="11"/>
      <c r="H59" s="15"/>
      <c r="I59" s="11"/>
      <c r="J59" s="11"/>
    </row>
    <row r="60" spans="1:10" s="84" customFormat="1" ht="40.5" customHeight="1">
      <c r="A60" s="11"/>
      <c r="B60" s="11"/>
      <c r="C60" s="11"/>
      <c r="D60" s="11"/>
      <c r="E60" s="11"/>
      <c r="F60" s="11"/>
      <c r="H60" s="15"/>
      <c r="I60" s="11"/>
      <c r="J60" s="11"/>
    </row>
    <row r="61" spans="1:10" s="84" customFormat="1" ht="15" customHeight="1">
      <c r="A61" s="11"/>
      <c r="B61" s="11"/>
      <c r="C61" s="11"/>
      <c r="D61" s="11"/>
      <c r="E61" s="11"/>
      <c r="F61" s="11"/>
      <c r="H61" s="15"/>
      <c r="I61" s="11"/>
      <c r="J61" s="11"/>
    </row>
    <row r="62" spans="1:10" s="84" customFormat="1" ht="41.25" customHeight="1">
      <c r="A62" s="11"/>
      <c r="B62" s="11"/>
      <c r="C62" s="11"/>
      <c r="D62" s="11"/>
      <c r="E62" s="11"/>
      <c r="F62" s="11"/>
      <c r="H62" s="15"/>
      <c r="I62" s="11"/>
      <c r="J62" s="11"/>
    </row>
    <row r="63" spans="1:10" s="84" customFormat="1" ht="15" customHeight="1">
      <c r="A63" s="11"/>
      <c r="B63" s="11"/>
      <c r="C63" s="11"/>
      <c r="D63" s="11"/>
      <c r="E63" s="11"/>
      <c r="F63" s="11"/>
      <c r="H63" s="15"/>
      <c r="I63" s="11"/>
      <c r="J63" s="11"/>
    </row>
    <row r="64" ht="15" customHeight="1"/>
    <row r="65" ht="15" customHeight="1"/>
    <row r="66" ht="15" customHeight="1"/>
    <row r="67" ht="15" customHeight="1"/>
    <row r="68" ht="15" customHeight="1"/>
    <row r="69" ht="21" customHeight="1"/>
    <row r="70" ht="15" customHeight="1"/>
    <row r="71" ht="13.5" customHeight="1"/>
    <row r="72" ht="12.75" customHeight="1"/>
    <row r="73" ht="15.75" customHeight="1"/>
    <row r="74" ht="40.5" customHeight="1"/>
    <row r="75" ht="15" customHeight="1"/>
    <row r="76" ht="41.2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30" customHeight="1"/>
    <row r="93" ht="30" customHeight="1"/>
    <row r="94" ht="30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">
    <mergeCell ref="B26:G26"/>
    <mergeCell ref="A1:G1"/>
    <mergeCell ref="B4:G4"/>
    <mergeCell ref="H5:J5"/>
    <mergeCell ref="B17:G1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66" r:id="rId3"/>
  <rowBreaks count="1" manualBreakCount="1">
    <brk id="5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75390625" style="11" customWidth="1"/>
    <col min="2" max="2" width="35.75390625" style="11" customWidth="1"/>
    <col min="3" max="6" width="12.75390625" style="11" customWidth="1"/>
    <col min="7" max="7" width="17.75390625" style="11" customWidth="1"/>
    <col min="8" max="8" width="9.125" style="15" customWidth="1"/>
    <col min="9" max="16384" width="9.125" style="11" customWidth="1"/>
  </cols>
  <sheetData>
    <row r="1" spans="1:7" ht="22.5" customHeight="1">
      <c r="A1" s="702" t="s">
        <v>460</v>
      </c>
      <c r="B1" s="702"/>
      <c r="C1" s="702"/>
      <c r="D1" s="702"/>
      <c r="E1" s="702"/>
      <c r="F1" s="702"/>
      <c r="G1" s="702"/>
    </row>
    <row r="2" spans="1:7" ht="12" customHeight="1">
      <c r="A2" s="710"/>
      <c r="B2" s="710"/>
      <c r="C2" s="710"/>
      <c r="D2" s="710"/>
      <c r="E2" s="710"/>
      <c r="F2" s="710"/>
      <c r="G2" s="710"/>
    </row>
    <row r="3" spans="1:7" ht="12" customHeight="1" thickBot="1">
      <c r="A3" s="612"/>
      <c r="B3" s="612"/>
      <c r="C3" s="612"/>
      <c r="D3" s="612"/>
      <c r="E3" s="612"/>
      <c r="F3" s="612"/>
      <c r="G3" s="612"/>
    </row>
    <row r="4" spans="1:8" s="43" customFormat="1" ht="45" customHeight="1" thickBot="1">
      <c r="A4" s="41" t="s">
        <v>277</v>
      </c>
      <c r="B4" s="42" t="s">
        <v>278</v>
      </c>
      <c r="C4" s="17" t="s">
        <v>279</v>
      </c>
      <c r="D4" s="17" t="s">
        <v>435</v>
      </c>
      <c r="E4" s="17" t="s">
        <v>295</v>
      </c>
      <c r="F4" s="17" t="s">
        <v>281</v>
      </c>
      <c r="G4" s="18" t="s">
        <v>282</v>
      </c>
      <c r="H4" s="15"/>
    </row>
    <row r="5" spans="1:7" ht="15" customHeight="1" thickBot="1">
      <c r="A5" s="86"/>
      <c r="B5" s="87"/>
      <c r="C5" s="87"/>
      <c r="D5" s="87"/>
      <c r="E5" s="87"/>
      <c r="F5" s="87"/>
      <c r="G5" s="21" t="s">
        <v>283</v>
      </c>
    </row>
    <row r="6" spans="1:7" ht="30" customHeight="1" thickBot="1">
      <c r="A6" s="22" t="s">
        <v>426</v>
      </c>
      <c r="B6" s="711" t="s">
        <v>315</v>
      </c>
      <c r="C6" s="711"/>
      <c r="D6" s="711"/>
      <c r="E6" s="711"/>
      <c r="F6" s="711"/>
      <c r="G6" s="712"/>
    </row>
    <row r="7" spans="1:7" ht="25.5">
      <c r="A7" s="88" t="s">
        <v>195</v>
      </c>
      <c r="B7" s="72" t="s">
        <v>316</v>
      </c>
      <c r="C7" s="89">
        <v>2400</v>
      </c>
      <c r="D7" s="89">
        <v>2400</v>
      </c>
      <c r="E7" s="89">
        <v>2400</v>
      </c>
      <c r="F7" s="89">
        <v>0</v>
      </c>
      <c r="G7" s="26"/>
    </row>
    <row r="8" spans="1:11" ht="38.25">
      <c r="A8" s="88" t="s">
        <v>196</v>
      </c>
      <c r="B8" s="90" t="s">
        <v>317</v>
      </c>
      <c r="C8" s="91">
        <v>220730</v>
      </c>
      <c r="D8" s="91">
        <v>220730</v>
      </c>
      <c r="E8" s="91">
        <v>33110</v>
      </c>
      <c r="F8" s="92">
        <v>187620</v>
      </c>
      <c r="G8" s="56" t="s">
        <v>318</v>
      </c>
      <c r="H8" s="708"/>
      <c r="I8" s="709"/>
      <c r="J8" s="709"/>
      <c r="K8" s="709"/>
    </row>
    <row r="9" spans="1:11" ht="24.75" customHeight="1">
      <c r="A9" s="88" t="s">
        <v>197</v>
      </c>
      <c r="B9" s="75" t="s">
        <v>319</v>
      </c>
      <c r="C9" s="91">
        <v>296011</v>
      </c>
      <c r="D9" s="91">
        <v>296011</v>
      </c>
      <c r="E9" s="91">
        <v>44402</v>
      </c>
      <c r="F9" s="92">
        <v>251609</v>
      </c>
      <c r="G9" s="56" t="s">
        <v>320</v>
      </c>
      <c r="H9" s="93"/>
      <c r="I9" s="94"/>
      <c r="J9" s="94"/>
      <c r="K9" s="94"/>
    </row>
    <row r="10" spans="1:11" ht="24.75" customHeight="1">
      <c r="A10" s="88" t="s">
        <v>194</v>
      </c>
      <c r="B10" s="95" t="s">
        <v>321</v>
      </c>
      <c r="C10" s="91">
        <v>15000</v>
      </c>
      <c r="D10" s="91">
        <v>15000</v>
      </c>
      <c r="E10" s="91">
        <v>15000</v>
      </c>
      <c r="F10" s="92">
        <v>0</v>
      </c>
      <c r="G10" s="26"/>
      <c r="H10" s="93"/>
      <c r="I10" s="94"/>
      <c r="J10" s="94"/>
      <c r="K10" s="94"/>
    </row>
    <row r="11" spans="1:11" s="28" customFormat="1" ht="38.25">
      <c r="A11" s="88" t="s">
        <v>229</v>
      </c>
      <c r="B11" s="95" t="s">
        <v>322</v>
      </c>
      <c r="C11" s="91">
        <v>10600</v>
      </c>
      <c r="D11" s="91">
        <v>10600</v>
      </c>
      <c r="E11" s="91">
        <v>5300</v>
      </c>
      <c r="F11" s="92">
        <v>5300</v>
      </c>
      <c r="G11" s="56" t="s">
        <v>323</v>
      </c>
      <c r="H11" s="96"/>
      <c r="I11" s="97"/>
      <c r="J11" s="97"/>
      <c r="K11" s="97"/>
    </row>
    <row r="12" spans="1:11" s="28" customFormat="1" ht="25.5">
      <c r="A12" s="88" t="s">
        <v>230</v>
      </c>
      <c r="B12" s="95" t="s">
        <v>425</v>
      </c>
      <c r="C12" s="91">
        <v>2000</v>
      </c>
      <c r="D12" s="91">
        <v>2000</v>
      </c>
      <c r="E12" s="91">
        <v>2000</v>
      </c>
      <c r="F12" s="92">
        <v>0</v>
      </c>
      <c r="G12" s="26"/>
      <c r="H12" s="96"/>
      <c r="I12" s="97"/>
      <c r="J12" s="97"/>
      <c r="K12" s="98"/>
    </row>
    <row r="13" spans="1:11" s="28" customFormat="1" ht="25.5">
      <c r="A13" s="88" t="s">
        <v>231</v>
      </c>
      <c r="B13" s="95" t="s">
        <v>324</v>
      </c>
      <c r="C13" s="91">
        <v>5700</v>
      </c>
      <c r="D13" s="91">
        <v>5700</v>
      </c>
      <c r="E13" s="91">
        <v>5700</v>
      </c>
      <c r="F13" s="92">
        <v>0</v>
      </c>
      <c r="G13" s="26"/>
      <c r="H13" s="96"/>
      <c r="I13" s="97"/>
      <c r="J13" s="97"/>
      <c r="K13" s="97"/>
    </row>
    <row r="14" spans="1:11" s="28" customFormat="1" ht="38.25">
      <c r="A14" s="88" t="s">
        <v>232</v>
      </c>
      <c r="B14" s="95" t="s">
        <v>325</v>
      </c>
      <c r="C14" s="91">
        <v>1800</v>
      </c>
      <c r="D14" s="91">
        <v>1800</v>
      </c>
      <c r="E14" s="91">
        <v>1800</v>
      </c>
      <c r="F14" s="92">
        <v>0</v>
      </c>
      <c r="G14" s="26"/>
      <c r="H14" s="96"/>
      <c r="I14" s="97"/>
      <c r="J14" s="97"/>
      <c r="K14" s="97"/>
    </row>
    <row r="15" spans="1:11" s="28" customFormat="1" ht="25.5">
      <c r="A15" s="88" t="s">
        <v>233</v>
      </c>
      <c r="B15" s="95" t="s">
        <v>326</v>
      </c>
      <c r="C15" s="91">
        <v>2500</v>
      </c>
      <c r="D15" s="91">
        <v>2500</v>
      </c>
      <c r="E15" s="91">
        <v>2500</v>
      </c>
      <c r="F15" s="92"/>
      <c r="G15" s="26"/>
      <c r="H15" s="96"/>
      <c r="I15" s="97"/>
      <c r="J15" s="97"/>
      <c r="K15" s="97"/>
    </row>
    <row r="16" spans="1:11" s="28" customFormat="1" ht="24.75" customHeight="1">
      <c r="A16" s="88" t="s">
        <v>234</v>
      </c>
      <c r="B16" s="95" t="s">
        <v>327</v>
      </c>
      <c r="C16" s="91">
        <v>900</v>
      </c>
      <c r="D16" s="91">
        <v>900</v>
      </c>
      <c r="E16" s="91">
        <v>900</v>
      </c>
      <c r="F16" s="92">
        <v>0</v>
      </c>
      <c r="G16" s="26"/>
      <c r="H16" s="96"/>
      <c r="I16" s="97"/>
      <c r="J16" s="97"/>
      <c r="K16" s="97"/>
    </row>
    <row r="17" spans="1:11" ht="25.5">
      <c r="A17" s="99" t="s">
        <v>235</v>
      </c>
      <c r="B17" s="100" t="s">
        <v>328</v>
      </c>
      <c r="C17" s="101">
        <v>44093</v>
      </c>
      <c r="D17" s="101">
        <v>44093</v>
      </c>
      <c r="E17" s="101">
        <v>0</v>
      </c>
      <c r="F17" s="102">
        <v>44093</v>
      </c>
      <c r="G17" s="103" t="s">
        <v>329</v>
      </c>
      <c r="H17" s="93"/>
      <c r="I17" s="94"/>
      <c r="J17" s="94"/>
      <c r="K17" s="94"/>
    </row>
    <row r="18" spans="1:11" ht="24.75" customHeight="1">
      <c r="A18" s="104" t="s">
        <v>236</v>
      </c>
      <c r="B18" s="105" t="s">
        <v>333</v>
      </c>
      <c r="C18" s="91">
        <v>1020</v>
      </c>
      <c r="D18" s="91">
        <v>1020</v>
      </c>
      <c r="E18" s="91">
        <v>1020</v>
      </c>
      <c r="F18" s="92"/>
      <c r="G18" s="74"/>
      <c r="H18" s="93"/>
      <c r="I18" s="94"/>
      <c r="J18" s="94"/>
      <c r="K18" s="94"/>
    </row>
    <row r="19" spans="1:11" ht="23.25" customHeight="1">
      <c r="A19" s="104" t="s">
        <v>312</v>
      </c>
      <c r="B19" s="105" t="s">
        <v>334</v>
      </c>
      <c r="C19" s="91">
        <v>1000</v>
      </c>
      <c r="D19" s="91">
        <v>1000</v>
      </c>
      <c r="E19" s="91">
        <v>1000</v>
      </c>
      <c r="F19" s="92"/>
      <c r="G19" s="74"/>
      <c r="H19" s="93"/>
      <c r="I19" s="94"/>
      <c r="J19" s="94"/>
      <c r="K19" s="94"/>
    </row>
    <row r="20" spans="1:11" ht="24" customHeight="1" thickBot="1">
      <c r="A20" s="106" t="s">
        <v>332</v>
      </c>
      <c r="B20" s="107" t="s">
        <v>335</v>
      </c>
      <c r="C20" s="108">
        <v>500</v>
      </c>
      <c r="D20" s="108">
        <v>500</v>
      </c>
      <c r="E20" s="108">
        <v>500</v>
      </c>
      <c r="F20" s="109"/>
      <c r="G20" s="35"/>
      <c r="H20" s="93"/>
      <c r="I20" s="94"/>
      <c r="J20" s="94"/>
      <c r="K20" s="94"/>
    </row>
    <row r="21" spans="1:11" ht="27.75" customHeight="1" thickBot="1">
      <c r="A21" s="562" t="s">
        <v>402</v>
      </c>
      <c r="B21" s="566" t="s">
        <v>447</v>
      </c>
      <c r="C21" s="563"/>
      <c r="D21" s="563">
        <v>18000</v>
      </c>
      <c r="E21" s="563">
        <v>18000</v>
      </c>
      <c r="F21" s="564"/>
      <c r="G21" s="565"/>
      <c r="H21" s="93"/>
      <c r="I21" s="94"/>
      <c r="J21" s="94"/>
      <c r="K21" s="94"/>
    </row>
    <row r="22" spans="1:10" s="28" customFormat="1" ht="19.5" customHeight="1" thickBot="1">
      <c r="A22" s="110"/>
      <c r="B22" s="77" t="s">
        <v>294</v>
      </c>
      <c r="C22" s="78">
        <f>SUM(C7:C20)</f>
        <v>604254</v>
      </c>
      <c r="D22" s="78">
        <f>SUM(D7:D21)</f>
        <v>622254</v>
      </c>
      <c r="E22" s="78">
        <f>SUM(E7:E21)</f>
        <v>133632</v>
      </c>
      <c r="F22" s="78">
        <f>SUM(F7:F20)</f>
        <v>488622</v>
      </c>
      <c r="G22" s="111"/>
      <c r="H22" s="36"/>
      <c r="J22" s="112"/>
    </row>
    <row r="23" spans="1:10" ht="16.5">
      <c r="A23" s="63"/>
      <c r="J23" s="112"/>
    </row>
    <row r="24" spans="1:10" ht="16.5">
      <c r="A24" s="63"/>
      <c r="C24" s="85"/>
      <c r="D24" s="85"/>
      <c r="J24" s="112"/>
    </row>
    <row r="25" spans="2:6" ht="16.5">
      <c r="B25" s="13"/>
      <c r="F25" s="113"/>
    </row>
    <row r="26" spans="1:10" ht="16.5">
      <c r="A26" s="63"/>
      <c r="B26" s="82"/>
      <c r="C26" s="83"/>
      <c r="D26" s="83"/>
      <c r="E26" s="83"/>
      <c r="F26" s="83"/>
      <c r="G26" s="114"/>
      <c r="J26" s="112"/>
    </row>
    <row r="27" spans="1:7" ht="15" customHeight="1">
      <c r="A27" s="63"/>
      <c r="B27" s="115"/>
      <c r="C27" s="116"/>
      <c r="D27" s="116"/>
      <c r="E27" s="116"/>
      <c r="F27" s="116"/>
      <c r="G27" s="114"/>
    </row>
    <row r="28" spans="1:7" ht="15" customHeight="1">
      <c r="A28" s="63"/>
      <c r="B28" s="14"/>
      <c r="C28" s="116"/>
      <c r="D28" s="116"/>
      <c r="E28" s="116"/>
      <c r="F28" s="117"/>
      <c r="G28" s="114"/>
    </row>
    <row r="29" spans="1:7" ht="16.5">
      <c r="A29" s="63"/>
      <c r="B29" s="115"/>
      <c r="C29" s="116"/>
      <c r="D29" s="116"/>
      <c r="E29" s="116"/>
      <c r="F29" s="116"/>
      <c r="G29" s="114"/>
    </row>
    <row r="30" spans="1:7" ht="16.5">
      <c r="A30" s="63"/>
      <c r="B30" s="14"/>
      <c r="C30" s="14"/>
      <c r="D30" s="14"/>
      <c r="E30" s="14"/>
      <c r="F30" s="14"/>
      <c r="G30" s="118"/>
    </row>
    <row r="31" spans="1:7" ht="16.5">
      <c r="A31" s="63"/>
      <c r="B31" s="119"/>
      <c r="C31" s="14"/>
      <c r="D31" s="14"/>
      <c r="E31" s="14"/>
      <c r="F31" s="120"/>
      <c r="G31" s="14"/>
    </row>
    <row r="32" spans="1:7" ht="16.5">
      <c r="A32" s="63"/>
      <c r="B32" s="14"/>
      <c r="C32" s="119"/>
      <c r="D32" s="119"/>
      <c r="E32" s="14"/>
      <c r="F32" s="121"/>
      <c r="G32" s="14"/>
    </row>
    <row r="33" spans="1:11" s="15" customFormat="1" ht="16.5">
      <c r="A33" s="63"/>
      <c r="B33" s="115"/>
      <c r="C33" s="122"/>
      <c r="D33" s="122"/>
      <c r="E33" s="116"/>
      <c r="F33" s="116"/>
      <c r="G33" s="116"/>
      <c r="I33" s="11"/>
      <c r="J33" s="11"/>
      <c r="K33" s="11"/>
    </row>
    <row r="34" spans="1:11" s="15" customFormat="1" ht="16.5">
      <c r="A34" s="63"/>
      <c r="B34" s="14"/>
      <c r="C34" s="14"/>
      <c r="D34" s="14"/>
      <c r="E34" s="14"/>
      <c r="F34" s="14"/>
      <c r="G34" s="14"/>
      <c r="I34" s="11"/>
      <c r="J34" s="11"/>
      <c r="K34" s="11"/>
    </row>
    <row r="35" spans="1:11" s="15" customFormat="1" ht="16.5">
      <c r="A35" s="63"/>
      <c r="B35" s="115"/>
      <c r="C35" s="116"/>
      <c r="D35" s="116"/>
      <c r="E35" s="116"/>
      <c r="F35" s="116"/>
      <c r="G35" s="114"/>
      <c r="I35" s="11"/>
      <c r="J35" s="11"/>
      <c r="K35" s="11"/>
    </row>
    <row r="36" spans="1:11" s="15" customFormat="1" ht="16.5">
      <c r="A36" s="63"/>
      <c r="B36" s="115"/>
      <c r="C36" s="116"/>
      <c r="D36" s="116"/>
      <c r="E36" s="116"/>
      <c r="F36" s="116"/>
      <c r="G36" s="114"/>
      <c r="I36" s="11"/>
      <c r="J36" s="11"/>
      <c r="K36" s="11"/>
    </row>
    <row r="37" spans="1:11" s="15" customFormat="1" ht="16.5">
      <c r="A37" s="63"/>
      <c r="B37" s="119"/>
      <c r="C37" s="118"/>
      <c r="D37" s="118"/>
      <c r="E37" s="118"/>
      <c r="F37" s="118"/>
      <c r="G37" s="14"/>
      <c r="I37" s="11"/>
      <c r="J37" s="11"/>
      <c r="K37" s="11"/>
    </row>
    <row r="38" spans="1:11" s="15" customFormat="1" ht="16.5">
      <c r="A38" s="123"/>
      <c r="B38" s="14"/>
      <c r="C38" s="118"/>
      <c r="D38" s="118"/>
      <c r="E38" s="118"/>
      <c r="F38" s="118"/>
      <c r="G38" s="14"/>
      <c r="I38" s="11"/>
      <c r="J38" s="11"/>
      <c r="K38" s="11"/>
    </row>
    <row r="39" spans="1:11" s="15" customFormat="1" ht="15" customHeight="1">
      <c r="A39" s="11"/>
      <c r="B39" s="13"/>
      <c r="C39" s="11"/>
      <c r="D39" s="11"/>
      <c r="E39" s="85"/>
      <c r="F39" s="11"/>
      <c r="G39" s="11"/>
      <c r="I39" s="11"/>
      <c r="J39" s="11"/>
      <c r="K39" s="11"/>
    </row>
    <row r="40" spans="1:11" s="15" customFormat="1" ht="12" customHeight="1">
      <c r="A40" s="11"/>
      <c r="B40" s="11"/>
      <c r="C40" s="11"/>
      <c r="D40" s="11"/>
      <c r="E40" s="11"/>
      <c r="F40" s="11"/>
      <c r="G40" s="11"/>
      <c r="I40" s="11"/>
      <c r="J40" s="11"/>
      <c r="K40" s="11"/>
    </row>
    <row r="41" spans="1:11" s="15" customFormat="1" ht="16.5">
      <c r="A41" s="11"/>
      <c r="B41" s="11"/>
      <c r="C41" s="11"/>
      <c r="D41" s="11"/>
      <c r="E41" s="85"/>
      <c r="F41" s="11"/>
      <c r="G41" s="85"/>
      <c r="I41" s="11"/>
      <c r="J41" s="11"/>
      <c r="K41" s="11"/>
    </row>
  </sheetData>
  <sheetProtection/>
  <mergeCells count="5">
    <mergeCell ref="H8:K8"/>
    <mergeCell ref="A1:G1"/>
    <mergeCell ref="A2:G2"/>
    <mergeCell ref="A3:G3"/>
    <mergeCell ref="B6:G6"/>
  </mergeCells>
  <printOptions/>
  <pageMargins left="0.54" right="0.46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394" customWidth="1"/>
    <col min="2" max="2" width="20.875" style="394" customWidth="1"/>
    <col min="3" max="3" width="12.00390625" style="394" customWidth="1"/>
    <col min="4" max="4" width="11.00390625" style="394" customWidth="1"/>
    <col min="5" max="5" width="9.875" style="394" customWidth="1"/>
    <col min="6" max="6" width="11.875" style="394" customWidth="1"/>
    <col min="7" max="7" width="10.625" style="394" customWidth="1"/>
    <col min="8" max="8" width="10.25390625" style="394" customWidth="1"/>
    <col min="9" max="16384" width="9.125" style="394" customWidth="1"/>
  </cols>
  <sheetData>
    <row r="1" spans="1:8" ht="12.75" customHeight="1">
      <c r="A1" s="722" t="s">
        <v>461</v>
      </c>
      <c r="B1" s="722"/>
      <c r="C1" s="722"/>
      <c r="D1" s="722"/>
      <c r="E1" s="722"/>
      <c r="F1" s="722"/>
      <c r="G1" s="722"/>
      <c r="H1" s="722"/>
    </row>
    <row r="2" spans="1:8" ht="27.75" customHeight="1">
      <c r="A2" s="723" t="s">
        <v>375</v>
      </c>
      <c r="B2" s="723"/>
      <c r="C2" s="723"/>
      <c r="D2" s="723"/>
      <c r="E2" s="723"/>
      <c r="F2" s="723"/>
      <c r="G2" s="723"/>
      <c r="H2" s="723"/>
    </row>
    <row r="3" spans="1:5" ht="13.5" thickBot="1">
      <c r="A3" s="726"/>
      <c r="B3" s="726"/>
      <c r="C3" s="727"/>
      <c r="D3" s="727"/>
      <c r="E3" s="727"/>
    </row>
    <row r="4" spans="1:8" ht="30" customHeight="1">
      <c r="A4" s="728" t="s">
        <v>19</v>
      </c>
      <c r="B4" s="713" t="s">
        <v>53</v>
      </c>
      <c r="C4" s="715" t="s">
        <v>376</v>
      </c>
      <c r="D4" s="715" t="s">
        <v>54</v>
      </c>
      <c r="E4" s="724" t="s">
        <v>55</v>
      </c>
      <c r="F4" s="717" t="s">
        <v>439</v>
      </c>
      <c r="G4" s="715" t="s">
        <v>54</v>
      </c>
      <c r="H4" s="720" t="s">
        <v>55</v>
      </c>
    </row>
    <row r="5" spans="1:8" ht="41.25" customHeight="1">
      <c r="A5" s="729"/>
      <c r="B5" s="714"/>
      <c r="C5" s="716"/>
      <c r="D5" s="719"/>
      <c r="E5" s="725"/>
      <c r="F5" s="718"/>
      <c r="G5" s="719"/>
      <c r="H5" s="721"/>
    </row>
    <row r="6" spans="1:8" ht="12.75">
      <c r="A6" s="398">
        <v>1</v>
      </c>
      <c r="B6" s="395" t="s">
        <v>56</v>
      </c>
      <c r="C6" s="396">
        <v>33</v>
      </c>
      <c r="D6" s="396">
        <v>33</v>
      </c>
      <c r="E6" s="515"/>
      <c r="F6" s="396">
        <v>33</v>
      </c>
      <c r="G6" s="396">
        <v>33</v>
      </c>
      <c r="H6" s="397"/>
    </row>
    <row r="7" spans="1:8" ht="12.75">
      <c r="A7" s="398">
        <v>2</v>
      </c>
      <c r="B7" s="395" t="s">
        <v>423</v>
      </c>
      <c r="C7" s="396">
        <v>12</v>
      </c>
      <c r="D7" s="396">
        <v>10</v>
      </c>
      <c r="E7" s="515">
        <v>2</v>
      </c>
      <c r="F7" s="396">
        <v>12</v>
      </c>
      <c r="G7" s="396">
        <v>10</v>
      </c>
      <c r="H7" s="397">
        <v>2</v>
      </c>
    </row>
    <row r="8" spans="1:8" ht="12.75">
      <c r="A8" s="398">
        <v>3</v>
      </c>
      <c r="B8" s="399" t="s">
        <v>139</v>
      </c>
      <c r="C8" s="396">
        <v>9</v>
      </c>
      <c r="D8" s="396">
        <v>8</v>
      </c>
      <c r="E8" s="515">
        <v>1</v>
      </c>
      <c r="F8" s="396">
        <v>9</v>
      </c>
      <c r="G8" s="396">
        <v>8</v>
      </c>
      <c r="H8" s="397">
        <v>1</v>
      </c>
    </row>
    <row r="9" spans="1:8" ht="12.75">
      <c r="A9" s="398">
        <v>4</v>
      </c>
      <c r="B9" s="395" t="s">
        <v>114</v>
      </c>
      <c r="C9" s="396">
        <v>7</v>
      </c>
      <c r="D9" s="396">
        <v>7</v>
      </c>
      <c r="E9" s="515"/>
      <c r="F9" s="396">
        <v>7</v>
      </c>
      <c r="G9" s="396">
        <v>7</v>
      </c>
      <c r="H9" s="397"/>
    </row>
    <row r="10" spans="1:8" ht="25.5">
      <c r="A10" s="398">
        <v>5</v>
      </c>
      <c r="B10" s="395" t="s">
        <v>57</v>
      </c>
      <c r="C10" s="396">
        <v>29</v>
      </c>
      <c r="D10" s="396">
        <v>29</v>
      </c>
      <c r="E10" s="515"/>
      <c r="F10" s="396">
        <v>29</v>
      </c>
      <c r="G10" s="396">
        <v>29</v>
      </c>
      <c r="H10" s="397"/>
    </row>
    <row r="11" spans="1:8" ht="25.5">
      <c r="A11" s="398">
        <v>6</v>
      </c>
      <c r="B11" s="395" t="s">
        <v>354</v>
      </c>
      <c r="C11" s="396">
        <v>70</v>
      </c>
      <c r="D11" s="396">
        <v>70</v>
      </c>
      <c r="E11" s="515"/>
      <c r="F11" s="396">
        <v>70</v>
      </c>
      <c r="G11" s="396">
        <v>70</v>
      </c>
      <c r="H11" s="397"/>
    </row>
    <row r="12" spans="1:8" ht="43.5" customHeight="1">
      <c r="A12" s="398">
        <v>7</v>
      </c>
      <c r="B12" s="395" t="s">
        <v>21</v>
      </c>
      <c r="C12" s="400">
        <v>31</v>
      </c>
      <c r="D12" s="400">
        <v>31</v>
      </c>
      <c r="E12" s="516"/>
      <c r="F12" s="400">
        <v>31</v>
      </c>
      <c r="G12" s="400">
        <v>31</v>
      </c>
      <c r="H12" s="550"/>
    </row>
    <row r="13" spans="1:8" ht="12.75">
      <c r="A13" s="428"/>
      <c r="B13" s="429" t="s">
        <v>58</v>
      </c>
      <c r="C13" s="430">
        <f aca="true" t="shared" si="0" ref="C13:H13">SUM(C6:C12)</f>
        <v>191</v>
      </c>
      <c r="D13" s="430">
        <f t="shared" si="0"/>
        <v>188</v>
      </c>
      <c r="E13" s="517">
        <f t="shared" si="0"/>
        <v>3</v>
      </c>
      <c r="F13" s="517">
        <f t="shared" si="0"/>
        <v>191</v>
      </c>
      <c r="G13" s="517">
        <f t="shared" si="0"/>
        <v>188</v>
      </c>
      <c r="H13" s="551">
        <f t="shared" si="0"/>
        <v>3</v>
      </c>
    </row>
    <row r="14" spans="1:8" ht="26.25" customHeight="1" thickBot="1">
      <c r="A14" s="401"/>
      <c r="B14" s="402" t="s">
        <v>59</v>
      </c>
      <c r="C14" s="402">
        <v>2</v>
      </c>
      <c r="D14" s="402">
        <v>2</v>
      </c>
      <c r="E14" s="518"/>
      <c r="F14" s="402">
        <v>2</v>
      </c>
      <c r="G14" s="402">
        <v>2</v>
      </c>
      <c r="H14" s="403"/>
    </row>
    <row r="15" ht="12.75">
      <c r="C15" s="404"/>
    </row>
    <row r="17" spans="2:4" ht="12.75">
      <c r="B17" s="394" t="s">
        <v>429</v>
      </c>
      <c r="D17" s="394" t="s">
        <v>430</v>
      </c>
    </row>
    <row r="26" spans="1:3" ht="12.75">
      <c r="A26" s="424"/>
      <c r="B26" s="424"/>
      <c r="C26" s="424"/>
    </row>
    <row r="27" spans="1:3" ht="12.75">
      <c r="A27" s="424"/>
      <c r="B27" s="424"/>
      <c r="C27" s="424"/>
    </row>
    <row r="28" spans="1:3" ht="12.75">
      <c r="A28" s="424"/>
      <c r="B28" s="424"/>
      <c r="C28" s="424"/>
    </row>
    <row r="29" spans="1:3" ht="12.75">
      <c r="A29" s="424"/>
      <c r="B29" s="424"/>
      <c r="C29" s="424"/>
    </row>
    <row r="30" spans="1:3" ht="12.75">
      <c r="A30" s="424"/>
      <c r="B30" s="424"/>
      <c r="C30" s="424"/>
    </row>
    <row r="31" spans="1:3" ht="12.75">
      <c r="A31" s="424"/>
      <c r="B31" s="424"/>
      <c r="C31" s="424"/>
    </row>
    <row r="32" spans="1:3" ht="12.75">
      <c r="A32" s="424"/>
      <c r="B32" s="424"/>
      <c r="C32" s="424"/>
    </row>
    <row r="33" spans="1:4" ht="12.75">
      <c r="A33" s="424"/>
      <c r="B33" s="424"/>
      <c r="C33" s="424"/>
      <c r="D33" s="424"/>
    </row>
  </sheetData>
  <sheetProtection/>
  <mergeCells count="12">
    <mergeCell ref="H4:H5"/>
    <mergeCell ref="A1:H1"/>
    <mergeCell ref="A2:H2"/>
    <mergeCell ref="D4:D5"/>
    <mergeCell ref="E4:E5"/>
    <mergeCell ref="A3:B3"/>
    <mergeCell ref="C3:E3"/>
    <mergeCell ref="A4:A5"/>
    <mergeCell ref="B4:B5"/>
    <mergeCell ref="C4:C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Boros Magdolna</dc:creator>
  <cp:keywords/>
  <dc:description/>
  <cp:lastModifiedBy>CsoszoN</cp:lastModifiedBy>
  <cp:lastPrinted>2014-07-03T09:00:55Z</cp:lastPrinted>
  <dcterms:created xsi:type="dcterms:W3CDTF">1998-12-06T10:54:59Z</dcterms:created>
  <dcterms:modified xsi:type="dcterms:W3CDTF">2014-07-03T09:01:03Z</dcterms:modified>
  <cp:category/>
  <cp:version/>
  <cp:contentType/>
  <cp:contentStatus/>
</cp:coreProperties>
</file>