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480" windowHeight="9615" firstSheet="5" activeTab="8"/>
  </bookViews>
  <sheets>
    <sheet name="1. ÖSSZES bevétel (2)" sheetId="1" r:id="rId1"/>
    <sheet name="2. ÖSSZES kiadások" sheetId="2" r:id="rId2"/>
    <sheet name="3.Intézményi bevételek" sheetId="3" r:id="rId3"/>
    <sheet name="4.Intézményi kiadások (2)" sheetId="4" r:id="rId4"/>
    <sheet name="5.1 Önkormányzat bevétele" sheetId="5" r:id="rId5"/>
    <sheet name="5.2 Önkormányzat kiadása (2)" sheetId="6" r:id="rId6"/>
    <sheet name="6.  beruházás" sheetId="7" r:id="rId7"/>
    <sheet name="7.  felújítás (2)" sheetId="8" r:id="rId8"/>
    <sheet name="8. sz. melléklet létszám (2 (4)" sheetId="9" r:id="rId9"/>
    <sheet name="9.1.sz.mell működés mérleg" sheetId="10" r:id="rId10"/>
    <sheet name="9.2.sz.mell felhalm mérleg" sheetId="11" r:id="rId11"/>
    <sheet name="9.3. összevont kv-i mérleg" sheetId="12" r:id="rId12"/>
    <sheet name="10. EU támogatásoso projektek" sheetId="13" r:id="rId13"/>
    <sheet name="11.sz. melléklet ált. és céltar" sheetId="14" r:id="rId14"/>
    <sheet name="12.sz.melléklet többéves ki (2)" sheetId="15" r:id="rId15"/>
    <sheet name="13. sz.melléklet ütemterv" sheetId="16" r:id="rId16"/>
    <sheet name="14. közvetett támogatások" sheetId="17" r:id="rId17"/>
    <sheet name="15. támogatások " sheetId="18" r:id="rId18"/>
    <sheet name="16. melléklet" sheetId="19" r:id="rId19"/>
    <sheet name="17. melléklet" sheetId="20" r:id="rId20"/>
    <sheet name="1.tájékoztató kimutatás" sheetId="21" r:id="rId21"/>
    <sheet name="2.Tájékoztató kimurtatás" sheetId="22" r:id="rId22"/>
    <sheet name="3. tájékoztató kimutatás" sheetId="23" r:id="rId23"/>
    <sheet name="4. Tájékoztató kimutatás" sheetId="24" r:id="rId24"/>
    <sheet name="Munka3" sheetId="25" r:id="rId25"/>
    <sheet name="Munka4" sheetId="26" r:id="rId26"/>
  </sheets>
  <definedNames>
    <definedName name="_xlnm.Print_Titles" localSheetId="21">'2.Tájékoztató kimurtatás'!$2:$4</definedName>
    <definedName name="_xlnm.Print_Titles" localSheetId="4">'5.1 Önkormányzat bevétele'!$2:$4</definedName>
    <definedName name="_xlnm.Print_Titles" localSheetId="5">'5.2 Önkormányzat kiadása (2)'!$2:$4</definedName>
    <definedName name="_xlnm.Print_Area" localSheetId="21">'2.Tájékoztató kimurtatás'!$A$1:$AE$28</definedName>
    <definedName name="_xlnm.Print_Area" localSheetId="2">'3.Intézményi bevételek'!$A$1:$J$37</definedName>
    <definedName name="_xlnm.Print_Area" localSheetId="3">'4.Intézményi kiadások (2)'!$A$1:$J$26</definedName>
    <definedName name="_xlnm.Print_Area" localSheetId="4">'5.1 Önkormányzat bevétele'!$A$1:$AE$46</definedName>
    <definedName name="_xlnm.Print_Area" localSheetId="5">'5.2 Önkormányzat kiadása (2)'!$A$1:$AE$89</definedName>
    <definedName name="_xlnm.Print_Area" localSheetId="9">'9.1.sz.mell működés mérleg'!$A$1:$E$21</definedName>
    <definedName name="_xlnm.Print_Area" localSheetId="10">'9.2.sz.mell felhalm mérleg'!$A$1:$D$20</definedName>
  </definedNames>
  <calcPr fullCalcOnLoad="1"/>
</workbook>
</file>

<file path=xl/comments13.xml><?xml version="1.0" encoding="utf-8"?>
<comments xmlns="http://schemas.openxmlformats.org/spreadsheetml/2006/main">
  <authors>
    <author>Arany Atila</author>
  </authors>
  <commentList>
    <comment ref="C8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187.559 eFt (még lehívható)
</t>
        </r>
        <r>
          <rPr>
            <u val="single"/>
            <sz val="8"/>
            <rFont val="Tahoma"/>
            <family val="2"/>
          </rPr>
          <t>+42.314 eFt (előlegből meglévő rész)</t>
        </r>
        <r>
          <rPr>
            <sz val="8"/>
            <rFont val="Tahoma"/>
            <family val="2"/>
          </rPr>
          <t xml:space="preserve">
</t>
        </r>
        <r>
          <rPr>
            <b/>
            <sz val="8"/>
            <rFont val="Tahoma"/>
            <family val="2"/>
          </rPr>
          <t>229.873 eFt</t>
        </r>
      </text>
    </comment>
  </commentList>
</comments>
</file>

<file path=xl/comments7.xml><?xml version="1.0" encoding="utf-8"?>
<comments xmlns="http://schemas.openxmlformats.org/spreadsheetml/2006/main">
  <authors>
    <author>Arany Atila</author>
  </authors>
  <commentList>
    <comment ref="D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Elkülönített számlán rendelkezésre áll:
 </t>
        </r>
        <r>
          <rPr>
            <u val="single"/>
            <sz val="8"/>
            <rFont val="Tahoma"/>
            <family val="2"/>
          </rPr>
          <t>58.577 eFt</t>
        </r>
        <r>
          <rPr>
            <sz val="8"/>
            <rFont val="Tahoma"/>
            <family val="2"/>
          </rPr>
          <t xml:space="preserve"> (előleg összege)
-17.332 eFt (kifizetésre került)</t>
        </r>
        <r>
          <rPr>
            <u val="single"/>
            <sz val="8"/>
            <rFont val="Tahoma"/>
            <family val="2"/>
          </rPr>
          <t xml:space="preserve">
+ 1.069 eFt (Kéthely 2013-as önrész)</t>
        </r>
        <r>
          <rPr>
            <sz val="8"/>
            <rFont val="Tahoma"/>
            <family val="2"/>
          </rPr>
          <t xml:space="preserve">
 </t>
        </r>
        <r>
          <rPr>
            <b/>
            <sz val="8"/>
            <rFont val="Tahoma"/>
            <family val="2"/>
          </rPr>
          <t>42.314 eFt</t>
        </r>
      </text>
    </comment>
    <comment ref="E19" authorId="0">
      <text>
        <r>
          <rPr>
            <b/>
            <sz val="8"/>
            <rFont val="Tahoma"/>
            <family val="2"/>
          </rPr>
          <t>Arany Atila:</t>
        </r>
        <r>
          <rPr>
            <sz val="8"/>
            <rFont val="Tahoma"/>
            <family val="2"/>
          </rPr>
          <t xml:space="preserve">
2014-ben lehívható:
246.136 eFt
</t>
        </r>
        <r>
          <rPr>
            <u val="single"/>
            <sz val="8"/>
            <rFont val="Tahoma"/>
            <family val="2"/>
          </rPr>
          <t>-58.577 eFt (előleg)</t>
        </r>
        <r>
          <rPr>
            <sz val="8"/>
            <rFont val="Tahoma"/>
            <family val="2"/>
          </rPr>
          <t xml:space="preserve">
187.559 eFt
+ Kéthely önrész 2014-es része:
  1.069 eFt
Az összes bevétel:
</t>
        </r>
        <r>
          <rPr>
            <b/>
            <sz val="8"/>
            <rFont val="Tahoma"/>
            <family val="2"/>
          </rPr>
          <t>188.628 eFt</t>
        </r>
      </text>
    </comment>
  </commentList>
</comments>
</file>

<file path=xl/sharedStrings.xml><?xml version="1.0" encoding="utf-8"?>
<sst xmlns="http://schemas.openxmlformats.org/spreadsheetml/2006/main" count="869" uniqueCount="490">
  <si>
    <t>Sorszám</t>
  </si>
  <si>
    <t>Közhatalmi bevételek</t>
  </si>
  <si>
    <t>Tárgyévi bevételek összesen</t>
  </si>
  <si>
    <t>Finanszírozási célú pénzügyi műveletek bevételei összesen</t>
  </si>
  <si>
    <t>Pénzforgalom nélküli bevételek</t>
  </si>
  <si>
    <t>Előző évek pénzmaradványának igénybevétele összesen</t>
  </si>
  <si>
    <t>Finanszírozás</t>
  </si>
  <si>
    <t xml:space="preserve">Marcali Közös Önkormányzati Hivatal </t>
  </si>
  <si>
    <t>Készletbeszerzés (3+4)</t>
  </si>
  <si>
    <t>Kommunikációs szolgáltatások ( 6 )</t>
  </si>
  <si>
    <t>Kiküldetések, reklám- és propagandakiadások ( 16+17 )</t>
  </si>
  <si>
    <t>Dologi kiadások összesen ( 5+7+15+18+23 )</t>
  </si>
  <si>
    <t>Ellátottak pénzbeli juttatásai  ( 25+..30 )</t>
  </si>
  <si>
    <t>Különféle befizetések és egyéb dologi kiadások (19+.. +22 )</t>
  </si>
  <si>
    <t>Szolgáltatási kiadások ( 8+…+ 14 )</t>
  </si>
  <si>
    <t>Beruházások ( 37+38+39 )</t>
  </si>
  <si>
    <t>Egyéb felhalmozási célú kiadások (42 )</t>
  </si>
  <si>
    <t>Költségvetési kiadások összesen (24+31+36+40+41+43 )</t>
  </si>
  <si>
    <t>Kiadások mindösszesen( 44+45 )</t>
  </si>
  <si>
    <t>S.sz</t>
  </si>
  <si>
    <t>Kiadások</t>
  </si>
  <si>
    <t>Marcali Város Önkormányzata</t>
  </si>
  <si>
    <t>Ebből: Személyi juttatás</t>
  </si>
  <si>
    <t xml:space="preserve">            Munkaadókat terhelő járulék</t>
  </si>
  <si>
    <t xml:space="preserve">             Dologi kiadás</t>
  </si>
  <si>
    <t>Marcali Város Önkormányzatának Hivatala</t>
  </si>
  <si>
    <t>Ebből:  Személyi juttatások</t>
  </si>
  <si>
    <t xml:space="preserve">             Munkaadókat terhelő járulék</t>
  </si>
  <si>
    <t xml:space="preserve">             Dologi kiadások</t>
  </si>
  <si>
    <t>Marcali Város Önkormányzata irányítása alá tartozó kv.szervek</t>
  </si>
  <si>
    <t xml:space="preserve">                 </t>
  </si>
  <si>
    <t xml:space="preserve">             Ellátottak pénzbeli juttatásai</t>
  </si>
  <si>
    <t>Kiadások összesen:  /1+2+3/</t>
  </si>
  <si>
    <t xml:space="preserve">             Egyéb működési célú kiadás</t>
  </si>
  <si>
    <t xml:space="preserve">             Egyéb felhalmozásii célú kiadás</t>
  </si>
  <si>
    <t xml:space="preserve">             Beruházás   </t>
  </si>
  <si>
    <t xml:space="preserve">             Felújítás         </t>
  </si>
  <si>
    <t xml:space="preserve">             Pénzügyi befektetések kiadásai (Részesedés vásárlás)</t>
  </si>
  <si>
    <t xml:space="preserve">             Beruházás</t>
  </si>
  <si>
    <t>Bevételek</t>
  </si>
  <si>
    <t>Ebből: Önkormányzatok működési támogatása</t>
  </si>
  <si>
    <t xml:space="preserve">            Felhalmozási célú támogatások államháztartáson belülről</t>
  </si>
  <si>
    <t xml:space="preserve">            Működési célú támogatások államháztartáson belülről</t>
  </si>
  <si>
    <t xml:space="preserve">            Közhatalmi bevételek</t>
  </si>
  <si>
    <t xml:space="preserve">            Működési bevételek</t>
  </si>
  <si>
    <t xml:space="preserve">            Felhalmozási bevételek</t>
  </si>
  <si>
    <t xml:space="preserve">            Működési célú átvett pénzeszközök</t>
  </si>
  <si>
    <t xml:space="preserve">            Felhalmozási célú átvett pénzeszközök</t>
  </si>
  <si>
    <t>Ebből:  Működési bevétel</t>
  </si>
  <si>
    <t>Bevételek összesen:  /1+2+3/</t>
  </si>
  <si>
    <t xml:space="preserve">                                                                                3. melléklet a 2/2014.(.) önkormányzati rendelethez</t>
  </si>
  <si>
    <t>Marcali Közös Önkormányzati Hivatal 2014.évi bevételei</t>
  </si>
  <si>
    <t>VIII.1.Előző évi költségvetési maradvány igénybevétele működési célra</t>
  </si>
  <si>
    <t>VIII.2.Előző évi költségvetési zmaradvány igénybevétele felhalmozási célra</t>
  </si>
  <si>
    <t xml:space="preserve">I n t é z m é n y </t>
  </si>
  <si>
    <t>Teljes munkaidőben foglakoztatott</t>
  </si>
  <si>
    <t>Részmunkaidőben foglakoztatott</t>
  </si>
  <si>
    <t>GAMESZ</t>
  </si>
  <si>
    <t>Városi Fürdő és Szabadidőközpont</t>
  </si>
  <si>
    <t xml:space="preserve">      Összesen:</t>
  </si>
  <si>
    <t xml:space="preserve">Közfoglalkoztatottak </t>
  </si>
  <si>
    <t>Saját bevételek</t>
  </si>
  <si>
    <t>Munkaadókat terhelő járulék</t>
  </si>
  <si>
    <t>ÖSSZESEN:</t>
  </si>
  <si>
    <t>Hiány:</t>
  </si>
  <si>
    <t>Többlet:</t>
  </si>
  <si>
    <t>ezer Ft</t>
  </si>
  <si>
    <t>Működési célú</t>
  </si>
  <si>
    <t>Felhalmozási célú</t>
  </si>
  <si>
    <t>Tárgyévi kiadások összesen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</si>
  <si>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</si>
  <si>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</si>
  <si>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</si>
  <si>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</si>
  <si>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</si>
  <si>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>Célja</t>
  </si>
  <si>
    <t>Összege</t>
  </si>
  <si>
    <t>Általános tartalék</t>
  </si>
  <si>
    <t>Év során előre nem látható események fedezetére</t>
  </si>
  <si>
    <t>Városrészi önkormányzatok  támogatása</t>
  </si>
  <si>
    <t>Egészségügyi és Szociális Bizottság rendelkezésére álló támogatás</t>
  </si>
  <si>
    <t xml:space="preserve">Oktatási pályázat </t>
  </si>
  <si>
    <t>Sport pályázat</t>
  </si>
  <si>
    <t>Összesen (1+2):</t>
  </si>
  <si>
    <t>Marcali Város Önkormányzata többéves kihatással járó döntésekből származó kötelezettségei</t>
  </si>
  <si>
    <t xml:space="preserve">célok szerint évenkénti bontásban                                                                                                                                                                                                               </t>
  </si>
  <si>
    <t>S. sz</t>
  </si>
  <si>
    <t>Kötelezettség</t>
  </si>
  <si>
    <t>Köt.váll.</t>
  </si>
  <si>
    <t>jogcíme</t>
  </si>
  <si>
    <t xml:space="preserve"> éve</t>
  </si>
  <si>
    <t>Tőke</t>
  </si>
  <si>
    <t>Marcali Város Önkormányzata által adott lakossági és közösségi szolgáltatások  támogatása</t>
  </si>
  <si>
    <t>Bevételi jogcím</t>
  </si>
  <si>
    <t>1.sz. mellékletben tervezett bevétel</t>
  </si>
  <si>
    <t>Támogatás összege</t>
  </si>
  <si>
    <t>Lakosságnak nyújtott locsolási díjkedvezmény</t>
  </si>
  <si>
    <t xml:space="preserve">2. </t>
  </si>
  <si>
    <t>Lakossági zöld hulladék elszállításához nyújtott díjkedvezmény</t>
  </si>
  <si>
    <t>Támogatási kölcsönök nyújtása</t>
  </si>
  <si>
    <t>Marcali Város Önkormányzata által adott közvetett támogatások</t>
  </si>
  <si>
    <t>(kedvezmények)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</si>
  <si>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</si>
  <si>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</si>
  <si>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</si>
  <si>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</si>
  <si>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</si>
  <si>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Marcali Város Önkormányzata saját bevételeinek és az adósságot keletkeztető ügyleteiből fennálló kötelezettségeinek aránya</t>
  </si>
  <si>
    <t>Helyi adók</t>
  </si>
  <si>
    <t>Osztalékok, koncessziós díjak</t>
  </si>
  <si>
    <t>Díjak, pótlékok, bírságok</t>
  </si>
  <si>
    <t>Tárgyi eszközök, immateriális javak, vagyoni érétkű jog értékesítése, vagyonhasznosításból származó bevétel</t>
  </si>
  <si>
    <t>Saját bevételek összesen (1+….+4)</t>
  </si>
  <si>
    <t>Előző években keletkezett tárgyévet terhelő fizetési kötelezettség  ( 8+9)</t>
  </si>
  <si>
    <t>Felvett hitel, és annak tőketartozása</t>
  </si>
  <si>
    <t>Hitelviszonyt megtestesítő értékpapír, kötvény</t>
  </si>
  <si>
    <t>Bevételek és kötelezettségek aránya</t>
  </si>
  <si>
    <t>Intézmények</t>
  </si>
  <si>
    <t>Önként vállalt feladat</t>
  </si>
  <si>
    <t>Államigazgatási feladat</t>
  </si>
  <si>
    <t>Tervezett kiadás</t>
  </si>
  <si>
    <t>Finanszírozás módja</t>
  </si>
  <si>
    <t>Tervezett kiadás önkormányzati finanszírozásból</t>
  </si>
  <si>
    <t>Múzeum</t>
  </si>
  <si>
    <t xml:space="preserve">feladat 100%-a </t>
  </si>
  <si>
    <t>önkormányzati finanszírozás /építményadó /</t>
  </si>
  <si>
    <t>Fürdő és srandszolgáltatás</t>
  </si>
  <si>
    <t>Választókerületi Alap, Városrészi Önk.keret</t>
  </si>
  <si>
    <t>Oktatási pályázat</t>
  </si>
  <si>
    <t>Sport egyesületek</t>
  </si>
  <si>
    <t>Felnőtt sport</t>
  </si>
  <si>
    <t>építményadó</t>
  </si>
  <si>
    <t>Népességnyilvántartás</t>
  </si>
  <si>
    <t>Építéshatósági feladat</t>
  </si>
  <si>
    <t xml:space="preserve">Boronkai városrész csapadékvíz és belvíz rendezése
</t>
  </si>
  <si>
    <t>EU, vagy hazai pályázat esetén 90%</t>
  </si>
  <si>
    <t>Kátyú árok csapadékvíz elvezetés kiépítése</t>
  </si>
  <si>
    <t>Orgona u. 1-3. társasház körül a közterületi csapadékvíz elvezetés rendezése</t>
  </si>
  <si>
    <t>Damjanich utca csapadékvíz elvezetése</t>
  </si>
  <si>
    <t>Pályázati forrás esetén 70%</t>
  </si>
  <si>
    <t>Hegyalja utca csapadékvíz elvezetése</t>
  </si>
  <si>
    <t>Móra Ferenc utcában a kórház kerítése mellett  parkolók és csapadékvíz elvezetés építése</t>
  </si>
  <si>
    <t>Zártkerti sárrázók kiépítése (5 db)</t>
  </si>
  <si>
    <t>Noszlopy Gáspár utcában, az Árpád utcai kereszteződés mellet gyalogos átkelő kialakítása, figyelmeztető lámpával, közvilágítással</t>
  </si>
  <si>
    <t>Lehel utca hulladék komposztáló telekalakítás, ingatlan vásárlás, közműcsatlakozások kiépítése, út tervezés</t>
  </si>
  <si>
    <t>Mosoda kút kiváltása, új kút vízjogi terv és engedély beszerzése, áramellátás kiépítése</t>
  </si>
  <si>
    <t>Pályázat figyeléshez, pályázat készítéshez és menedzseléshez szükséges informatikai eszközök, szoftverek beszerzése</t>
  </si>
  <si>
    <t>Berzsenyi utca felújítása a Kazinczy utcától a Széchenyi utcáig</t>
  </si>
  <si>
    <t>Móra F. utca útfelújítása, kiemelt szegélyek cseréjével, csapadékvíz elvezetés kiépítésével</t>
  </si>
  <si>
    <t>Vár utca alsó szakaszának aszfalt burkolat felújítása, padkarendezéssel, csapadékvíz elvezetéssel</t>
  </si>
  <si>
    <t>Templom u. 38-40.-63. számú ingatlanok előtti csapadékvíz elvezető rendszer felújítása</t>
  </si>
  <si>
    <t>10. sz. melléklet</t>
  </si>
  <si>
    <t>Marcali Városi Önkormányzat EU támogatással megvalósuló programairól, projektjeiről</t>
  </si>
  <si>
    <t>Me.:                   ezer Ft</t>
  </si>
  <si>
    <t>EU támogatás összege</t>
  </si>
  <si>
    <t>Összes kiadás</t>
  </si>
  <si>
    <t>Visszaigényel-hető ÁFA</t>
  </si>
  <si>
    <t>Egyéb külső forrás</t>
  </si>
  <si>
    <t>Saját forrás</t>
  </si>
  <si>
    <t>Bize - Marcali - Kéthely kerékpárút építése</t>
  </si>
  <si>
    <t>2013 évben:</t>
  </si>
  <si>
    <t>2014 évben:</t>
  </si>
  <si>
    <t>2015 évben:</t>
  </si>
  <si>
    <t>Az EU-s projektek megvalósításához szükséges, tervezett saját forrás összege:</t>
  </si>
  <si>
    <t>Eft</t>
  </si>
  <si>
    <t>Városi Könyvtár</t>
  </si>
  <si>
    <t>9/1. melléklet a 2/2014.() önkormányzati rendelethez</t>
  </si>
  <si>
    <t>Marcali Város Önkormányzata, és irányítása alá tartozó költségvetési szervek 2014. évi működési célú bevételei és  kiadásai</t>
  </si>
  <si>
    <t>9/2. melléklet a 2 /2014.(.) önkormányzati rendelethez</t>
  </si>
  <si>
    <t>Marcali Város Önkormányzata, és irányítása alá tartozó költségvetési szervek 2014. évi felhalmozási célú bevételei és  kiadásai</t>
  </si>
  <si>
    <t>Marcali Város Önkormányzata, és irányítása alá tartozó költségvetési szervek 2014. évi összevont költségvetési mérlege</t>
  </si>
  <si>
    <t>9/3. melléklet a 2/2014.(.) önkormányzati rendelethez</t>
  </si>
  <si>
    <t>Marcali Város Önkormányzata, és irányítása alá tartozó költségvetési szervek 2014. évi általános és céltartalék felhasználása</t>
  </si>
  <si>
    <t>12. melléklet a 2/2014(.) önkormányzati rendelethez</t>
  </si>
  <si>
    <t>2014.évi  előirányzat</t>
  </si>
  <si>
    <t xml:space="preserve">Felhalmozási célú hiteltörlesztés </t>
  </si>
  <si>
    <t>17.melléklet a 2/2014.() önkormányzati rendelethez</t>
  </si>
  <si>
    <t>16. melléklet a 2/2014() önkormányzati rendelethez</t>
  </si>
  <si>
    <t>Egyéb működési célú kiadások ( 33+..   +36)</t>
  </si>
  <si>
    <t>Kiadvány /Ipartestület/</t>
  </si>
  <si>
    <t xml:space="preserve">                MVSZSE:</t>
  </si>
  <si>
    <t xml:space="preserve">                Tömegsport</t>
  </si>
  <si>
    <t>Önkormányzatok működési támogatásai (1+..+ 6 )</t>
  </si>
  <si>
    <t>Termékek és szolgáltatások adói ( 12 +..+ 15 )</t>
  </si>
  <si>
    <t>Közhatalmi bevételek (16 +17 )</t>
  </si>
  <si>
    <t>Működési bevételek ( 19 +.. + 27 )</t>
  </si>
  <si>
    <t>Működési célú átvett pénzeszközök ( 31+32 )</t>
  </si>
  <si>
    <t>Felhalmozási célú átvett pénzeszközök ( 34 + 35 )</t>
  </si>
  <si>
    <t>Költségvetési bevételek (7+9+11+18+28+33+36 )</t>
  </si>
  <si>
    <t>Bevételek mindösszesen(37+39 )</t>
  </si>
  <si>
    <t xml:space="preserve"> Felhalmozási bevételek</t>
  </si>
  <si>
    <t>Elözö évi költségvetési maradvány igénybevétele</t>
  </si>
  <si>
    <t>Önkormányzatok működési támogatása</t>
  </si>
  <si>
    <t xml:space="preserve"> Közhatalmi bevételek</t>
  </si>
  <si>
    <t xml:space="preserve"> Működési célú átvett pénzeszközök</t>
  </si>
  <si>
    <t>Egyéb felhalmozásii célú kiadás</t>
  </si>
  <si>
    <t xml:space="preserve">Beruházás   </t>
  </si>
  <si>
    <t xml:space="preserve">Felújítás         </t>
  </si>
  <si>
    <t xml:space="preserve"> Pénzügyi befektetések kiadásai (Részesedés vásárlás)</t>
  </si>
  <si>
    <t>Ellátottak pénzbeli juttatásai</t>
  </si>
  <si>
    <t>Egyéb működési célú kiadás</t>
  </si>
  <si>
    <t xml:space="preserve">Munkaadókat terhelő járulékok és szociális hozzájárulási adó                                                                            </t>
  </si>
  <si>
    <t>Szakmai anyagok beszerzése</t>
  </si>
  <si>
    <t>Üzemeltetési anyagok beszerzése</t>
  </si>
  <si>
    <t>Informatikai szolgáltatások igénybevétele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</si>
  <si>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</si>
  <si>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</si>
  <si>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</si>
  <si>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</si>
  <si>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</si>
  <si>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 xml:space="preserve">Szakmai tevékenységet segítő szolgáltatások </t>
  </si>
  <si>
    <t>Egyéb szolgáltatások</t>
  </si>
  <si>
    <t>Kiküldetések kiadásai</t>
  </si>
  <si>
    <t>Reklám- és propagandakiadások</t>
  </si>
  <si>
    <t>Működési célú előzetesen felszámított általános forgalmi adó</t>
  </si>
  <si>
    <t xml:space="preserve">Fizetendő általános forgalmi adó </t>
  </si>
  <si>
    <t xml:space="preserve">Kamatkiadások </t>
  </si>
  <si>
    <t>Egyéb dologi kiadások</t>
  </si>
  <si>
    <t>Családi támogatások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</si>
  <si>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</si>
  <si>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</si>
  <si>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</si>
  <si>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</si>
  <si>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</si>
  <si>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Elvonások és befizetések</t>
  </si>
  <si>
    <t>Egyéb működési célú támogatások államháztartáson belülre</t>
  </si>
  <si>
    <t>Egyéb működési célú támogatások államháztartáson kívülre</t>
  </si>
  <si>
    <t>Tartalékok</t>
  </si>
  <si>
    <t>Részesedések beszerzése</t>
  </si>
  <si>
    <t>Felhalmozási célú visszatérítendő támogatások, kölcsönök nyújtása államháztartáson kívülre</t>
  </si>
  <si>
    <t>4.</t>
  </si>
  <si>
    <t>1.</t>
  </si>
  <si>
    <t>2.</t>
  </si>
  <si>
    <t>3.</t>
  </si>
  <si>
    <t>Megnevezés</t>
  </si>
  <si>
    <t>Eredeti
előirányzat</t>
  </si>
  <si>
    <t>Helyi önkormányzatok működésének általános támogatása</t>
  </si>
  <si>
    <t>Települési önkormányzatok egyes köznevelési feladatainak támogatása</t>
  </si>
  <si>
    <t>Települési önkormányzatok szociális gyermekjóléti és gyermekétkeztetési feladatainak támogatása</t>
  </si>
  <si>
    <t>Települési önkormányzatok kulturális feladatainak támogatása</t>
  </si>
  <si>
    <t>Működési célú központosított előirányzatok</t>
  </si>
  <si>
    <t>Helyi önkormányzatok kiegészítő támogatásai</t>
  </si>
  <si>
    <t>Egyéb működési célú támogatások bevételei államháztartáson belülről</t>
  </si>
  <si>
    <t>Egyéb felhalmozási célú támogatások bevételei államháztartáson belülről</t>
  </si>
  <si>
    <t xml:space="preserve">Vagyoni tipusú adók </t>
  </si>
  <si>
    <t xml:space="preserve">Értékesítési és forgalmi adók </t>
  </si>
  <si>
    <t>Gépjárműadók</t>
  </si>
  <si>
    <t xml:space="preserve">Egyéb áruhasználati és szolgáltatási adók </t>
  </si>
  <si>
    <t xml:space="preserve">Egyéb közhatalmi bevételek </t>
  </si>
  <si>
    <t>Készletértékesítés ellenértéke</t>
  </si>
  <si>
    <t>Szolgáltatások ellenértéke</t>
  </si>
  <si>
    <t>Közvetített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</si>
  <si>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</si>
  <si>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</si>
  <si>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</si>
  <si>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</si>
  <si>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</si>
  <si>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működési bevételek</t>
  </si>
  <si>
    <t>Ingatlanok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</si>
  <si>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</si>
  <si>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</si>
  <si>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</si>
  <si>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</si>
  <si>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>Központi, irányító szervi támogatások folyósítása</t>
  </si>
  <si>
    <t>Előző év költségvetési maradványának igénybevétele</t>
  </si>
  <si>
    <t>Sor-szám</t>
  </si>
  <si>
    <t>5.</t>
  </si>
  <si>
    <t>6.</t>
  </si>
  <si>
    <t>7.</t>
  </si>
  <si>
    <t>8.</t>
  </si>
  <si>
    <t>9.</t>
  </si>
  <si>
    <t>10.</t>
  </si>
  <si>
    <t>11.</t>
  </si>
  <si>
    <t>12.</t>
  </si>
  <si>
    <t>Összesen</t>
  </si>
  <si>
    <t>Marcali Város Önkormányzatának 2014. évi kiadási előirányzatai</t>
  </si>
  <si>
    <t>Kiadások mindösszesen</t>
  </si>
  <si>
    <t>Beruházások</t>
  </si>
  <si>
    <t xml:space="preserve">Személyi juttatások </t>
  </si>
  <si>
    <t>Egyéb működési célú kiadások</t>
  </si>
  <si>
    <t xml:space="preserve">Felújítások </t>
  </si>
  <si>
    <t>e Ft</t>
  </si>
  <si>
    <t>M e g n e v e z é s</t>
  </si>
  <si>
    <t xml:space="preserve"> Bursa</t>
  </si>
  <si>
    <t>Rendőrség működését elősegítő támogató alap</t>
  </si>
  <si>
    <t xml:space="preserve">Turisztikai egyesület </t>
  </si>
  <si>
    <t>Társ. szervek, ifjúsági és polgári köz. tám.</t>
  </si>
  <si>
    <t>Római Katolikus Egyház támogatása</t>
  </si>
  <si>
    <t>Kulturális egyesületek támogatása</t>
  </si>
  <si>
    <t>Lakáscélú kölcsön törlesztéséhez támogatás</t>
  </si>
  <si>
    <t>Közművelődési pályázat /közművelődési érdekeltségnövelő támogatás/</t>
  </si>
  <si>
    <t>Sport támogatás</t>
  </si>
  <si>
    <t xml:space="preserve">                MVFC Labdarúgás </t>
  </si>
  <si>
    <t xml:space="preserve">               - Kosárlabda</t>
  </si>
  <si>
    <t xml:space="preserve">               - Kézilabda</t>
  </si>
  <si>
    <t xml:space="preserve">               - Sakk</t>
  </si>
  <si>
    <t xml:space="preserve">                -Küzdő sport</t>
  </si>
  <si>
    <t xml:space="preserve">                -Tenisz</t>
  </si>
  <si>
    <t xml:space="preserve">               - Úszószakosztály </t>
  </si>
  <si>
    <t xml:space="preserve">                Karate klub</t>
  </si>
  <si>
    <t xml:space="preserve">                Kerékpárosok</t>
  </si>
  <si>
    <t xml:space="preserve">                Lovas Szakosztály</t>
  </si>
  <si>
    <t>Rendszeres szoc.segély</t>
  </si>
  <si>
    <t>Kiegészítő Gyermekvédelmi tám.</t>
  </si>
  <si>
    <t>Rendszeres gyermekvédelmi kedvezmény</t>
  </si>
  <si>
    <t>Közgyógy ellátás</t>
  </si>
  <si>
    <t>Köztemetés</t>
  </si>
  <si>
    <t>Lakásfenntartási támogatás</t>
  </si>
  <si>
    <t>Ápolási díj</t>
  </si>
  <si>
    <t>Adósságkezelési szolgáltatás</t>
  </si>
  <si>
    <t>Lakbértámogatás</t>
  </si>
  <si>
    <t>Óvodáztatási támogatás</t>
  </si>
  <si>
    <t>Adósságkez. lakásfenntartási tám.</t>
  </si>
  <si>
    <t>Önkormányzati segély / pénzbeli</t>
  </si>
  <si>
    <t>Ssz.</t>
  </si>
  <si>
    <t>F e l a d a t</t>
  </si>
  <si>
    <t>2014. évi előirányzat</t>
  </si>
  <si>
    <t>Önkormány-zati forrás</t>
  </si>
  <si>
    <t>Külső forrás</t>
  </si>
  <si>
    <t>Forrás megnevezése</t>
  </si>
  <si>
    <t>E ft</t>
  </si>
  <si>
    <t>I.</t>
  </si>
  <si>
    <t>VÍZÜGYI ÁGAZAT</t>
  </si>
  <si>
    <t>3016 HRSZ-ú árok összekötése a 0423/1 hrsz.-ú magáningatlanon lévő árokkal - vízjogi létesítési engedély elkészítése (Bize)</t>
  </si>
  <si>
    <t>Vasút u. csapadékvíz átvezetés tervezés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</si>
  <si>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</si>
  <si>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</si>
  <si>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2014-ben határidős vízjogi engedélyek meghosszabbítása</t>
  </si>
  <si>
    <t>Marcali szennyvíztisztító telep felújítása, Horvátkút városrész csatornázása (Dél-Balaton Szennyvíz projekt része)</t>
  </si>
  <si>
    <t>KEOP-1.2.0/09-11-2011-0019 (nettó 1.241.945 eFt), BM EU önerő (231.811 eFt), ÁFA</t>
  </si>
  <si>
    <t>Víziközmű vagyonértékelése</t>
  </si>
  <si>
    <t>Összesen:</t>
  </si>
  <si>
    <t>Önkormányza-ti forrás</t>
  </si>
  <si>
    <t>II.</t>
  </si>
  <si>
    <t>KÖZLEKEDÉSI ÁGAZAT</t>
  </si>
  <si>
    <t>Múzeum köz 4 -10. házszámú társasház mellett parkoló építése, csapadékvíz elvezetéssel</t>
  </si>
  <si>
    <t>Bize - Marcali - Kéthely - Baltonújlaki leágazó közötti kerékpárút építése</t>
  </si>
  <si>
    <t>Puskás T. utca Liszt F. utca - NOA telephely között járda tervezés</t>
  </si>
  <si>
    <t>Árpád  utca út- és járda építés, csapadékvíz elvezetéssel műszaki ellenőrzés, eljárási díjak</t>
  </si>
  <si>
    <t>2013. évi előirányzat</t>
  </si>
  <si>
    <t>III.</t>
  </si>
  <si>
    <t>SZOCIÁLIS-, ÉS HUMÁN SZOLGÁLTATÁS, IGAZGATÁS</t>
  </si>
  <si>
    <t>Belterületi fásítás</t>
  </si>
  <si>
    <t>Marcali Városi Fürdő és Szabadidőközpont napelemes kiserőmű építése</t>
  </si>
  <si>
    <t>Ebrendészeti feladatok ellátásához chip leolvasó beszerzése</t>
  </si>
  <si>
    <t>Kereskedelmi tevékenység nyilvántartó program beszerzése</t>
  </si>
  <si>
    <t>E-Kata vagyongazdálkodásirendszer program beszerzése</t>
  </si>
  <si>
    <t xml:space="preserve">Lehel utca 027/2 hrsz. Telekhatár rendezés, gáz-, villamos energia ellátás kiépítése </t>
  </si>
  <si>
    <t>Horvátkúti sportpálya telekalakítás</t>
  </si>
  <si>
    <t>Focska kanyar ivóvíz szolgalmi jog bejegyzés</t>
  </si>
  <si>
    <t>2011-ben befizetett közműfejlesztési hozzájárulás</t>
  </si>
  <si>
    <t>13.</t>
  </si>
  <si>
    <t>Költségvetés készítő program upgrade</t>
  </si>
  <si>
    <t>Mákos köz közvilágítás</t>
  </si>
  <si>
    <t xml:space="preserve">V. </t>
  </si>
  <si>
    <t>FELÚJÍTÁS</t>
  </si>
  <si>
    <t>Orgona u. 1.-3. számú társasház önkormányzati rész tetőfelújítása</t>
  </si>
  <si>
    <t>Marcali GYÉK és a Katona József utcai Bóbita óvoda épületeinek energetikai felújítása</t>
  </si>
  <si>
    <t>KEOP-2012/5.5.0</t>
  </si>
  <si>
    <t>Marcali Polgármesteri Hivatal energetikai felújítása</t>
  </si>
  <si>
    <t>KEOP-2012/5.5.1</t>
  </si>
  <si>
    <t>Széchenyi u. 22-28 társasház energetikai felújítás - Panelprogram, önkormányzati önrész, valamint az önkormányzati épületrészek felújítására eső költség</t>
  </si>
  <si>
    <t>Templom utca vízjogi engedéllyel rendelkező északi és déli oldalán csapadékvíz elvezető rendszer felújítása</t>
  </si>
  <si>
    <t>Csak legalább 50% pályázati támogatás esetén</t>
  </si>
  <si>
    <t>Puskás Tivadar utcában a Liszt - József A. utcák között járda felújítás, árok burkolás</t>
  </si>
  <si>
    <t>Széchenyi u. déli oldalon járda felújítás (Baglastól a Csoba papírig) csapadékvíz elvezetéssel</t>
  </si>
  <si>
    <t>Európa park szökőkutak kőburkolatának és filagóriák faszrekezetének felújítása</t>
  </si>
  <si>
    <t>Sport utcai birkózócsarnok tetőhéjazat felújítása</t>
  </si>
  <si>
    <t>Ivóvíz és szennyvíz közművek rekonstrukciója DRV koncessziós díj terhére</t>
  </si>
  <si>
    <t>DRV koncessziós díj</t>
  </si>
  <si>
    <t>Marcali Közös Önkormányzati Hivatal eszköz beszerzés</t>
  </si>
  <si>
    <t>Marcali Közös Önkormányzati Hivatal informatikai fejlesztés</t>
  </si>
  <si>
    <t>14.</t>
  </si>
  <si>
    <t>Erste Bank / áthúzódó tétel /</t>
  </si>
  <si>
    <t>Kékmadár épület felújítás</t>
  </si>
  <si>
    <t>Orvosi rendelő tető szigetelés</t>
  </si>
  <si>
    <t>Marcali Város Önkormányzatának 2014. évi bevételi előirányzatai</t>
  </si>
  <si>
    <t>Működési célú támogatások államháztartáson belülről</t>
  </si>
  <si>
    <t>Felhalmozási célú támogatások államháztartáson belülről</t>
  </si>
  <si>
    <t xml:space="preserve">Felhalmozási bevételek </t>
  </si>
  <si>
    <t>Bevételek mindösszesen</t>
  </si>
  <si>
    <t xml:space="preserve">Maradvány igénybevétele </t>
  </si>
  <si>
    <t xml:space="preserve">                                                                                 4. melléklet a 2/2014.(.) önkormányzati rendelethez</t>
  </si>
  <si>
    <t>Marcali Város Önkormányzata   irányítása alá tartozó költségvetési szervek 2014. évi bevételi előirányzatai                                          ezer Ft</t>
  </si>
  <si>
    <t>Intézmény</t>
  </si>
  <si>
    <t>Működési bevételek</t>
  </si>
  <si>
    <t>Finanszírozási bevétel</t>
  </si>
  <si>
    <t xml:space="preserve"> Felhalmozási  bevétel</t>
  </si>
  <si>
    <t>2014. évi  előirányzat</t>
  </si>
  <si>
    <t>Ebből:Önként vállalt feladat</t>
  </si>
  <si>
    <t>2012. évi módosított előirányzat</t>
  </si>
  <si>
    <t xml:space="preserve">GAMESZ  </t>
  </si>
  <si>
    <t xml:space="preserve">Kulturális Közp. </t>
  </si>
  <si>
    <t xml:space="preserve">Városi Könyvtár </t>
  </si>
  <si>
    <t xml:space="preserve">Múzeum </t>
  </si>
  <si>
    <t>Fürdő és Szabadidő Központ</t>
  </si>
  <si>
    <t>Marcali Közös Önkormányzati Hivatal</t>
  </si>
  <si>
    <t>Mindösszesen</t>
  </si>
  <si>
    <t>Működési célú átvett pénzeszköz</t>
  </si>
  <si>
    <t>Felhalmozási célú átvett pénzeszköz</t>
  </si>
  <si>
    <t>Maradvány igénybevétele</t>
  </si>
  <si>
    <t>Bevételek összesen</t>
  </si>
  <si>
    <t>Marcali Város Önkormányzata   irányítása alá tartozó költségvetési szervek 2014. évi kiadási előirányzatai                                          ezer Ft</t>
  </si>
  <si>
    <t>Személyi juttatások</t>
  </si>
  <si>
    <t>Munkaadókat terhelő járulékok és szociális h.j. adó</t>
  </si>
  <si>
    <t>Dologi kiadások</t>
  </si>
  <si>
    <t>Felújítások</t>
  </si>
  <si>
    <t>Egyéb felhalmaozási célú kiadások</t>
  </si>
  <si>
    <t>Kiadások összesen</t>
  </si>
  <si>
    <t xml:space="preserve">Egyéb tárgyi eszközök beszerzése, létesítése  </t>
  </si>
  <si>
    <t>Céltartalék (9.+..15.)</t>
  </si>
  <si>
    <t>Választókerületi alap támogatása</t>
  </si>
  <si>
    <t>Városrészi önkormányzatok  támogatása áthúzódó tételek</t>
  </si>
  <si>
    <t>Szállítói kötelezettség</t>
  </si>
  <si>
    <t>Marcali Közös Önkormányzati Hivatal 2014. évi kiadási előirányzatai</t>
  </si>
  <si>
    <t>Egyéb kommunikációs szolgáltatás</t>
  </si>
  <si>
    <t>Szakmai tev. segítő szolg.</t>
  </si>
  <si>
    <t>4. tájékoztató kimutatás</t>
  </si>
  <si>
    <t>3. Tájékoztató kimutatás</t>
  </si>
  <si>
    <t>Marcali Város Önkormányzata, és irányítása alá tartozó költségvetési szervek 2014. évi engedélyezett létszám előirányzatai</t>
  </si>
  <si>
    <t>8.melléklet a  2/2014.(II..) önkormányzati rendelethez</t>
  </si>
  <si>
    <t xml:space="preserve">2014. évi kv. engedélyezett létszámkeret </t>
  </si>
  <si>
    <t xml:space="preserve">KÖZOP-3.2.0/c-08-11-2011-0005: 188 629 eFt, Kéthely: 1 069 eFt, </t>
  </si>
  <si>
    <t xml:space="preserve">Pályázati forrás esetén 50%, </t>
  </si>
  <si>
    <t xml:space="preserve">KEOP-2012-4.10.0 85%, </t>
  </si>
  <si>
    <t>Kamerarendszer bővítése</t>
  </si>
  <si>
    <t xml:space="preserve">1. melléklet a  2/2014.(II..) önkormányzati rendelethez </t>
  </si>
  <si>
    <t xml:space="preserve">2. melléklet a  2/2014.(II..) önkormányzati rendelethez </t>
  </si>
  <si>
    <t>Marcali Város Önkormányzata, és irányítása alá tartozó költségvetési szervek 2014.évi  bevételi előirányzatai                                                    e Ft</t>
  </si>
  <si>
    <t>Marcali Város Önkormányzata, és irányítása alá tartozó költségvetési szervek 2014.évi  kiadási előirányzatai                                             e Ft</t>
  </si>
  <si>
    <t>5/2 melléklet  a 2/2014.(.) önkormányzati rendelethez</t>
  </si>
  <si>
    <t>5/1 melléklet a 2/2014.(.) önkormányzati rendelethez</t>
  </si>
  <si>
    <t xml:space="preserve">6. melléklet   a 2/2014.(.) önkormányzati rendelethez </t>
  </si>
  <si>
    <t>7. melléklet  a 2/2014.(.) önkormányzati rendelethez</t>
  </si>
  <si>
    <t xml:space="preserve"> a 2/2014.(.) önkormányzati rendelethez </t>
  </si>
  <si>
    <t>11. melléklet a 2/2014.(.) önkormányzati rendelethez</t>
  </si>
  <si>
    <t>14. melléklet a 2/2014 ( ) önkormányzati rendelethez</t>
  </si>
  <si>
    <t>15. melléklet a 2/2014. ( .) önkormányzati rendelethez</t>
  </si>
  <si>
    <t>ebből : Működőképesség megőrzését szolgáló kiegészítő támogatás</t>
  </si>
  <si>
    <t xml:space="preserve">            Előző évi költségvetési maradvány igénybevétele</t>
  </si>
  <si>
    <t>1. melléklet</t>
  </si>
  <si>
    <t>2. Melléklet</t>
  </si>
  <si>
    <t>Marcali Város Önkormányzata által 2014. évben ellátandó, önként vállalt feladatai, és álamigazgatási feladatai       e Ft</t>
  </si>
  <si>
    <t>23.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</si>
  <si>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</si>
  <si>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</si>
  <si>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</si>
  <si>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</si>
  <si>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</si>
  <si>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</si>
  <si>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</si>
  <si>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</si>
  <si>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</si>
  <si>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</si>
  <si>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</si>
  <si>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</si>
  <si>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</si>
  <si>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Pénzmaradvány igénybevétele</t>
  </si>
  <si>
    <t>Bevételi előir. összesen:</t>
  </si>
  <si>
    <t>15.</t>
  </si>
  <si>
    <t>16.</t>
  </si>
  <si>
    <t>17.</t>
  </si>
  <si>
    <t>18.</t>
  </si>
  <si>
    <t>19.</t>
  </si>
  <si>
    <t>20.</t>
  </si>
  <si>
    <t>21.</t>
  </si>
  <si>
    <t>22.</t>
  </si>
  <si>
    <t>Kiadási előir. összesen:</t>
  </si>
  <si>
    <t>13. melléklet a 2/2014(.) önkormányzati rendelethez</t>
  </si>
  <si>
    <t xml:space="preserve">Marcali Város Önkormányzata, és irányítása alá tartozó költségvetési szervek  előirányzati ütemterve 2014.évre                         </t>
  </si>
  <si>
    <t xml:space="preserve"> Működési bevételek</t>
  </si>
  <si>
    <t>Felhalmozási bevételek</t>
  </si>
  <si>
    <t>Működési célú átvett pénzeszközök</t>
  </si>
  <si>
    <t>Felhalmozási célú átvett pénzeszközök</t>
  </si>
  <si>
    <t>Pénzügyi befektetések kiadásai (Részesedés vásárlás)</t>
  </si>
  <si>
    <t xml:space="preserve">14. </t>
  </si>
  <si>
    <t>Gazdaságélénkítő program kidolgozása</t>
  </si>
  <si>
    <t xml:space="preserve">8. </t>
  </si>
  <si>
    <t>Csapdékvíz elvezetés</t>
  </si>
  <si>
    <t>Noszlopy G. Általános Iskola vizesblokk felújítása</t>
  </si>
  <si>
    <t>Pályázati forrás /BM/</t>
  </si>
  <si>
    <t>talajterhelési díj</t>
  </si>
  <si>
    <t>Kulturális Központ</t>
  </si>
  <si>
    <t>rendezvények</t>
  </si>
  <si>
    <t>Horvátkúti u. 25-31. között bedőlt burkolt árok és járda felújítása</t>
  </si>
  <si>
    <t xml:space="preserve">I. </t>
  </si>
  <si>
    <t>Szent János árok  2. híd szélesítés tervezése</t>
  </si>
  <si>
    <t>Buszváró tervezés és építés a Vicze ABC előtt, a Boronkai utca D-i oldalán és a Focska kanyarban, Horvátkúti  buszfellépő</t>
  </si>
  <si>
    <t>A Múzeum enegedélyezett 7 fő létszámából</t>
  </si>
  <si>
    <t>1 fő foglakozatása pályázat függvénye</t>
  </si>
</sst>
</file>

<file path=xl/styles.xml><?xml version="1.0" encoding="utf-8"?>
<styleSheet xmlns="http://schemas.openxmlformats.org/spreadsheetml/2006/main">
  <numFmts count="4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\ ##########"/>
    <numFmt numFmtId="183" formatCode="#,##0.0"/>
    <numFmt numFmtId="184" formatCode="#,##0\ _F_t"/>
    <numFmt numFmtId="185" formatCode="#,###"/>
    <numFmt numFmtId="186" formatCode="#"/>
    <numFmt numFmtId="187" formatCode="#,##0.000"/>
    <numFmt numFmtId="188" formatCode="0.0%"/>
    <numFmt numFmtId="189" formatCode="0.000%"/>
    <numFmt numFmtId="190" formatCode="0.0000%"/>
    <numFmt numFmtId="191" formatCode="_-* #,##0.000\ _F_t_-;\-* #,##0.000\ _F_t_-;_-* &quot;-&quot;??\ _F_t_-;_-@_-"/>
    <numFmt numFmtId="192" formatCode="_-* #,##0.0000\ _F_t_-;\-* #,##0.0000\ _F_t_-;_-* &quot;-&quot;??\ _F_t_-;_-@_-"/>
    <numFmt numFmtId="193" formatCode="#,##0.0000\ _F_t"/>
    <numFmt numFmtId="194" formatCode="#,##0.0000"/>
    <numFmt numFmtId="195" formatCode="&quot;H-&quot;0000"/>
    <numFmt numFmtId="196" formatCode="yyyy/mm/dd;@"/>
    <numFmt numFmtId="197" formatCode="_-* #,##0.00\ [$Ft-40E]_-;\-* #,##0.00\ [$Ft-40E]_-;_-* &quot;-&quot;??\ [$Ft-40E]_-;_-@_-"/>
    <numFmt numFmtId="198" formatCode="[$-40E]yyyy\.\ mmmm\ d\."/>
    <numFmt numFmtId="199" formatCode="#,##0.0\ &quot;Ft&quot;"/>
    <numFmt numFmtId="200" formatCode="0.0"/>
    <numFmt numFmtId="201" formatCode="0.E+00"/>
    <numFmt numFmtId="202" formatCode="[$-F800]dddd\,\ mmmm\ dd\,\ yyyy"/>
  </numFmts>
  <fonts count="9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i/>
      <sz val="10"/>
      <color indexed="8"/>
      <name val="Cambria"/>
      <family val="1"/>
    </font>
    <font>
      <b/>
      <i/>
      <sz val="10"/>
      <name val="Cambria"/>
      <family val="1"/>
    </font>
    <font>
      <b/>
      <i/>
      <sz val="12"/>
      <color indexed="8"/>
      <name val="Cambria"/>
      <family val="1"/>
    </font>
    <font>
      <b/>
      <i/>
      <sz val="12"/>
      <name val="Cambria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sz val="10"/>
      <name val="Times New Roman CE"/>
      <family val="1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sz val="11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Arial CE"/>
      <family val="0"/>
    </font>
    <font>
      <sz val="8"/>
      <name val="Arial"/>
      <family val="2"/>
    </font>
    <font>
      <i/>
      <sz val="12"/>
      <name val="Times New Roman"/>
      <family val="1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  <font>
      <b/>
      <u val="single"/>
      <sz val="10"/>
      <name val="Times New Roman CE"/>
      <family val="0"/>
    </font>
    <font>
      <b/>
      <i/>
      <sz val="10"/>
      <name val="Arial"/>
      <family val="2"/>
    </font>
    <font>
      <b/>
      <sz val="11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u val="single"/>
      <sz val="10"/>
      <name val="Times New Roman"/>
      <family val="1"/>
    </font>
    <font>
      <sz val="12"/>
      <name val="Times New Roman CE"/>
      <family val="0"/>
    </font>
    <font>
      <b/>
      <i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Arial C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22"/>
      </patternFill>
    </fill>
    <fill>
      <patternFill patternType="lightHorizontal"/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 style="thick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n"/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3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91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88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 vertical="center"/>
    </xf>
    <xf numFmtId="0" fontId="4" fillId="0" borderId="14" xfId="0" applyFont="1" applyFill="1" applyBorder="1" applyAlignment="1">
      <alignment/>
    </xf>
    <xf numFmtId="0" fontId="6" fillId="0" borderId="0" xfId="60">
      <alignment/>
      <protection/>
    </xf>
    <xf numFmtId="3" fontId="6" fillId="0" borderId="0" xfId="60" applyNumberFormat="1">
      <alignment/>
      <protection/>
    </xf>
    <xf numFmtId="0" fontId="6" fillId="0" borderId="0" xfId="60" applyFont="1">
      <alignment/>
      <protection/>
    </xf>
    <xf numFmtId="0" fontId="6" fillId="0" borderId="0" xfId="60" applyBorder="1">
      <alignment/>
      <protection/>
    </xf>
    <xf numFmtId="0" fontId="20" fillId="0" borderId="0" xfId="60" applyFont="1">
      <alignment/>
      <protection/>
    </xf>
    <xf numFmtId="0" fontId="21" fillId="33" borderId="15" xfId="60" applyFont="1" applyFill="1" applyBorder="1" applyAlignment="1">
      <alignment horizontal="center" vertical="center" wrapText="1"/>
      <protection/>
    </xf>
    <xf numFmtId="0" fontId="21" fillId="33" borderId="16" xfId="60" applyFont="1" applyFill="1" applyBorder="1" applyAlignment="1">
      <alignment horizontal="center" vertical="center" wrapText="1"/>
      <protection/>
    </xf>
    <xf numFmtId="0" fontId="21" fillId="33" borderId="17" xfId="60" applyFont="1" applyFill="1" applyBorder="1" applyAlignment="1">
      <alignment horizontal="center" vertical="center" wrapText="1"/>
      <protection/>
    </xf>
    <xf numFmtId="0" fontId="17" fillId="0" borderId="18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 wrapText="1"/>
      <protection/>
    </xf>
    <xf numFmtId="0" fontId="17" fillId="0" borderId="20" xfId="60" applyFont="1" applyBorder="1" applyAlignment="1">
      <alignment horizontal="center" vertical="center" wrapText="1"/>
      <protection/>
    </xf>
    <xf numFmtId="0" fontId="22" fillId="34" borderId="15" xfId="60" applyFont="1" applyFill="1" applyBorder="1" applyAlignment="1">
      <alignment horizontal="center" vertical="center" wrapText="1"/>
      <protection/>
    </xf>
    <xf numFmtId="0" fontId="17" fillId="0" borderId="21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vertical="center" wrapText="1"/>
      <protection/>
    </xf>
    <xf numFmtId="3" fontId="17" fillId="0" borderId="22" xfId="60" applyNumberFormat="1" applyFont="1" applyFill="1" applyBorder="1" applyAlignment="1">
      <alignment horizontal="right" vertical="center" wrapText="1"/>
      <protection/>
    </xf>
    <xf numFmtId="10" fontId="17" fillId="0" borderId="23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Alignment="1">
      <alignment horizontal="left" vertical="center" wrapText="1"/>
      <protection/>
    </xf>
    <xf numFmtId="0" fontId="6" fillId="0" borderId="0" xfId="60" applyAlignment="1">
      <alignment vertical="center"/>
      <protection/>
    </xf>
    <xf numFmtId="0" fontId="25" fillId="0" borderId="0" xfId="60" applyFont="1" applyFill="1" applyBorder="1" applyAlignment="1">
      <alignment horizontal="left" vertical="center" wrapText="1"/>
      <protection/>
    </xf>
    <xf numFmtId="0" fontId="17" fillId="0" borderId="24" xfId="60" applyFont="1" applyFill="1" applyBorder="1" applyAlignment="1">
      <alignment vertical="center" wrapText="1"/>
      <protection/>
    </xf>
    <xf numFmtId="3" fontId="17" fillId="0" borderId="24" xfId="60" applyNumberFormat="1" applyFont="1" applyFill="1" applyBorder="1" applyAlignment="1">
      <alignment horizontal="right" vertical="center" wrapText="1"/>
      <protection/>
    </xf>
    <xf numFmtId="0" fontId="17" fillId="0" borderId="25" xfId="60" applyFont="1" applyFill="1" applyBorder="1" applyAlignment="1">
      <alignment horizontal="center" vertical="center" wrapText="1"/>
      <protection/>
    </xf>
    <xf numFmtId="0" fontId="20" fillId="0" borderId="0" xfId="60" applyFont="1" applyFill="1" applyAlignment="1">
      <alignment vertical="center"/>
      <protection/>
    </xf>
    <xf numFmtId="0" fontId="6" fillId="0" borderId="0" xfId="60" applyFill="1" applyAlignment="1">
      <alignment vertical="center"/>
      <protection/>
    </xf>
    <xf numFmtId="10" fontId="17" fillId="0" borderId="26" xfId="60" applyNumberFormat="1" applyFont="1" applyFill="1" applyBorder="1" applyAlignment="1">
      <alignment horizontal="center" vertical="center" wrapText="1"/>
      <protection/>
    </xf>
    <xf numFmtId="0" fontId="20" fillId="0" borderId="0" xfId="60" applyFont="1" applyAlignment="1">
      <alignment vertical="center"/>
      <protection/>
    </xf>
    <xf numFmtId="0" fontId="17" fillId="33" borderId="15" xfId="60" applyFont="1" applyFill="1" applyBorder="1" applyAlignment="1">
      <alignment vertical="top" wrapText="1"/>
      <protection/>
    </xf>
    <xf numFmtId="0" fontId="15" fillId="33" borderId="16" xfId="60" applyFont="1" applyFill="1" applyBorder="1" applyAlignment="1">
      <alignment horizontal="left" vertical="center" wrapText="1"/>
      <protection/>
    </xf>
    <xf numFmtId="3" fontId="15" fillId="33" borderId="16" xfId="60" applyNumberFormat="1" applyFont="1" applyFill="1" applyBorder="1" applyAlignment="1">
      <alignment horizontal="right" vertical="center" wrapText="1"/>
      <protection/>
    </xf>
    <xf numFmtId="10" fontId="16" fillId="33" borderId="17" xfId="60" applyNumberFormat="1" applyFont="1" applyFill="1" applyBorder="1" applyAlignment="1">
      <alignment horizontal="center" vertical="center" wrapText="1"/>
      <protection/>
    </xf>
    <xf numFmtId="0" fontId="21" fillId="33" borderId="15" xfId="60" applyFont="1" applyFill="1" applyBorder="1" applyAlignment="1">
      <alignment horizontal="center" vertical="center" wrapText="1"/>
      <protection/>
    </xf>
    <xf numFmtId="0" fontId="21" fillId="33" borderId="16" xfId="60" applyFont="1" applyFill="1" applyBorder="1" applyAlignment="1">
      <alignment horizontal="center" vertical="center" wrapText="1"/>
      <protection/>
    </xf>
    <xf numFmtId="0" fontId="26" fillId="0" borderId="0" xfId="60" applyFont="1">
      <alignment/>
      <protection/>
    </xf>
    <xf numFmtId="0" fontId="17" fillId="0" borderId="18" xfId="60" applyFont="1" applyBorder="1" applyAlignment="1">
      <alignment vertical="top" wrapText="1"/>
      <protection/>
    </xf>
    <xf numFmtId="0" fontId="17" fillId="0" borderId="19" xfId="60" applyFont="1" applyBorder="1" applyAlignment="1">
      <alignment vertical="top" wrapText="1"/>
      <protection/>
    </xf>
    <xf numFmtId="0" fontId="22" fillId="34" borderId="15" xfId="60" applyFont="1" applyFill="1" applyBorder="1" applyAlignment="1">
      <alignment horizontal="center" vertical="center" wrapText="1"/>
      <protection/>
    </xf>
    <xf numFmtId="0" fontId="17" fillId="0" borderId="27" xfId="60" applyFont="1" applyBorder="1" applyAlignment="1">
      <alignment horizontal="center" vertical="center" wrapText="1"/>
      <protection/>
    </xf>
    <xf numFmtId="0" fontId="17" fillId="0" borderId="22" xfId="60" applyFont="1" applyBorder="1" applyAlignment="1">
      <alignment horizontal="left" vertical="center" wrapText="1"/>
      <protection/>
    </xf>
    <xf numFmtId="3" fontId="17" fillId="0" borderId="12" xfId="60" applyNumberFormat="1" applyFont="1" applyBorder="1" applyAlignment="1">
      <alignment horizontal="right" vertical="center" wrapText="1"/>
      <protection/>
    </xf>
    <xf numFmtId="3" fontId="17" fillId="0" borderId="12" xfId="60" applyNumberFormat="1" applyFont="1" applyBorder="1" applyAlignment="1">
      <alignment horizontal="right" vertical="center"/>
      <protection/>
    </xf>
    <xf numFmtId="0" fontId="17" fillId="0" borderId="28" xfId="60" applyFont="1" applyBorder="1" applyAlignment="1">
      <alignment horizontal="center" vertical="center" wrapText="1"/>
      <protection/>
    </xf>
    <xf numFmtId="0" fontId="17" fillId="0" borderId="27" xfId="60" applyFont="1" applyFill="1" applyBorder="1" applyAlignment="1">
      <alignment horizontal="center" vertical="center" wrapText="1"/>
      <protection/>
    </xf>
    <xf numFmtId="0" fontId="17" fillId="0" borderId="22" xfId="60" applyFont="1" applyFill="1" applyBorder="1" applyAlignment="1">
      <alignment horizontal="left" vertical="center" wrapText="1"/>
      <protection/>
    </xf>
    <xf numFmtId="3" fontId="17" fillId="0" borderId="12" xfId="60" applyNumberFormat="1" applyFont="1" applyFill="1" applyBorder="1" applyAlignment="1">
      <alignment horizontal="right" vertical="center" wrapText="1"/>
      <protection/>
    </xf>
    <xf numFmtId="3" fontId="17" fillId="0" borderId="12" xfId="60" applyNumberFormat="1" applyFont="1" applyFill="1" applyBorder="1" applyAlignment="1">
      <alignment horizontal="right" vertical="center"/>
      <protection/>
    </xf>
    <xf numFmtId="0" fontId="17" fillId="0" borderId="28" xfId="60" applyFont="1" applyFill="1" applyBorder="1" applyAlignment="1">
      <alignment horizontal="center" vertical="center" wrapText="1"/>
      <protection/>
    </xf>
    <xf numFmtId="0" fontId="20" fillId="0" borderId="0" xfId="60" applyFont="1" applyFill="1">
      <alignment/>
      <protection/>
    </xf>
    <xf numFmtId="0" fontId="6" fillId="0" borderId="0" xfId="60" applyFill="1">
      <alignment/>
      <protection/>
    </xf>
    <xf numFmtId="0" fontId="17" fillId="0" borderId="12" xfId="60" applyFont="1" applyFill="1" applyBorder="1" applyAlignment="1">
      <alignment vertical="center" wrapText="1"/>
      <protection/>
    </xf>
    <xf numFmtId="0" fontId="16" fillId="33" borderId="15" xfId="60" applyFont="1" applyFill="1" applyBorder="1" applyAlignment="1">
      <alignment horizontal="right" vertical="center" wrapText="1"/>
      <protection/>
    </xf>
    <xf numFmtId="0" fontId="15" fillId="33" borderId="16" xfId="60" applyFont="1" applyFill="1" applyBorder="1" applyAlignment="1">
      <alignment horizontal="left" vertical="center" wrapText="1"/>
      <protection/>
    </xf>
    <xf numFmtId="3" fontId="15" fillId="33" borderId="16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6" fillId="0" borderId="18" xfId="60" applyFont="1" applyFill="1" applyBorder="1" applyAlignment="1">
      <alignment horizontal="center" vertical="center" wrapText="1"/>
      <protection/>
    </xf>
    <xf numFmtId="0" fontId="16" fillId="0" borderId="19" xfId="60" applyFont="1" applyFill="1" applyBorder="1" applyAlignment="1">
      <alignment horizontal="center" vertical="center" wrapText="1"/>
      <protection/>
    </xf>
    <xf numFmtId="0" fontId="16" fillId="0" borderId="19" xfId="60" applyFont="1" applyFill="1" applyBorder="1" applyAlignment="1">
      <alignment horizontal="center" vertical="center" wrapText="1"/>
      <protection/>
    </xf>
    <xf numFmtId="0" fontId="17" fillId="0" borderId="21" xfId="60" applyFont="1" applyBorder="1" applyAlignment="1">
      <alignment horizontal="center" vertical="center" wrapText="1"/>
      <protection/>
    </xf>
    <xf numFmtId="0" fontId="17" fillId="0" borderId="24" xfId="60" applyFont="1" applyBorder="1" applyAlignment="1">
      <alignment horizontal="left" vertical="center" wrapText="1"/>
      <protection/>
    </xf>
    <xf numFmtId="3" fontId="17" fillId="0" borderId="24" xfId="60" applyNumberFormat="1" applyFont="1" applyBorder="1" applyAlignment="1">
      <alignment horizontal="right" vertical="center" wrapText="1"/>
      <protection/>
    </xf>
    <xf numFmtId="3" fontId="17" fillId="0" borderId="24" xfId="60" applyNumberFormat="1" applyFont="1" applyBorder="1" applyAlignment="1">
      <alignment horizontal="right" vertical="center" wrapText="1"/>
      <protection/>
    </xf>
    <xf numFmtId="9" fontId="20" fillId="0" borderId="0" xfId="60" applyNumberFormat="1" applyFont="1">
      <alignment/>
      <protection/>
    </xf>
    <xf numFmtId="0" fontId="17" fillId="0" borderId="12" xfId="60" applyFont="1" applyFill="1" applyBorder="1" applyAlignment="1">
      <alignment horizontal="left" vertical="center" wrapText="1"/>
      <protection/>
    </xf>
    <xf numFmtId="3" fontId="17" fillId="0" borderId="12" xfId="60" applyNumberFormat="1" applyFont="1" applyFill="1" applyBorder="1" applyAlignment="1">
      <alignment horizontal="right" vertical="center" wrapText="1"/>
      <protection/>
    </xf>
    <xf numFmtId="10" fontId="17" fillId="0" borderId="28" xfId="60" applyNumberFormat="1" applyFont="1" applyFill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vertical="center" wrapText="1"/>
      <protection/>
    </xf>
    <xf numFmtId="0" fontId="27" fillId="33" borderId="15" xfId="60" applyFont="1" applyFill="1" applyBorder="1" applyAlignment="1">
      <alignment horizontal="center" vertical="center" wrapText="1"/>
      <protection/>
    </xf>
    <xf numFmtId="0" fontId="15" fillId="33" borderId="16" xfId="60" applyFont="1" applyFill="1" applyBorder="1" applyAlignment="1">
      <alignment vertical="center" wrapText="1"/>
      <protection/>
    </xf>
    <xf numFmtId="3" fontId="15" fillId="33" borderId="16" xfId="60" applyNumberFormat="1" applyFont="1" applyFill="1" applyBorder="1" applyAlignment="1">
      <alignment horizontal="right" vertical="center"/>
      <protection/>
    </xf>
    <xf numFmtId="10" fontId="15" fillId="33" borderId="17" xfId="60" applyNumberFormat="1" applyFont="1" applyFill="1" applyBorder="1" applyAlignment="1">
      <alignment horizontal="center" vertical="center" wrapText="1"/>
      <protection/>
    </xf>
    <xf numFmtId="9" fontId="20" fillId="0" borderId="0" xfId="60" applyNumberFormat="1" applyFont="1" applyAlignment="1">
      <alignment vertical="center"/>
      <protection/>
    </xf>
    <xf numFmtId="0" fontId="10" fillId="0" borderId="0" xfId="60" applyFont="1" applyAlignment="1">
      <alignment vertical="center"/>
      <protection/>
    </xf>
    <xf numFmtId="0" fontId="17" fillId="0" borderId="0" xfId="60" applyFont="1" applyBorder="1" applyAlignment="1">
      <alignment vertical="top" wrapText="1"/>
      <protection/>
    </xf>
    <xf numFmtId="184" fontId="17" fillId="0" borderId="0" xfId="60" applyNumberFormat="1" applyFont="1" applyBorder="1" applyAlignment="1">
      <alignment horizontal="right" vertical="center" wrapText="1"/>
      <protection/>
    </xf>
    <xf numFmtId="0" fontId="17" fillId="0" borderId="0" xfId="60" applyFont="1" applyAlignment="1">
      <alignment horizontal="center" vertical="center"/>
      <protection/>
    </xf>
    <xf numFmtId="184" fontId="6" fillId="0" borderId="0" xfId="60" applyNumberFormat="1">
      <alignment/>
      <protection/>
    </xf>
    <xf numFmtId="0" fontId="22" fillId="0" borderId="18" xfId="60" applyFont="1" applyFill="1" applyBorder="1" applyAlignment="1">
      <alignment vertical="top" wrapText="1"/>
      <protection/>
    </xf>
    <xf numFmtId="0" fontId="23" fillId="0" borderId="19" xfId="60" applyFont="1" applyFill="1" applyBorder="1" applyAlignment="1">
      <alignment horizontal="center" vertical="top" wrapText="1"/>
      <protection/>
    </xf>
    <xf numFmtId="0" fontId="17" fillId="0" borderId="21" xfId="60" applyFont="1" applyBorder="1" applyAlignment="1">
      <alignment horizontal="center" vertical="center" wrapText="1"/>
      <protection/>
    </xf>
    <xf numFmtId="184" fontId="17" fillId="0" borderId="12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Alignment="1">
      <alignment vertical="center" wrapText="1"/>
      <protection/>
    </xf>
    <xf numFmtId="184" fontId="17" fillId="0" borderId="12" xfId="60" applyNumberFormat="1" applyFont="1" applyFill="1" applyBorder="1" applyAlignment="1">
      <alignment horizontal="right" vertical="center" wrapText="1"/>
      <protection/>
    </xf>
    <xf numFmtId="3" fontId="17" fillId="0" borderId="12" xfId="60" applyNumberFormat="1" applyFont="1" applyFill="1" applyBorder="1" applyAlignment="1">
      <alignment vertical="center"/>
      <protection/>
    </xf>
    <xf numFmtId="0" fontId="24" fillId="0" borderId="0" xfId="60" applyFont="1" applyFill="1" applyBorder="1" applyAlignment="1">
      <alignment horizontal="left"/>
      <protection/>
    </xf>
    <xf numFmtId="0" fontId="24" fillId="0" borderId="0" xfId="60" applyFont="1" applyFill="1" applyAlignment="1">
      <alignment horizontal="left"/>
      <protection/>
    </xf>
    <xf numFmtId="0" fontId="17" fillId="0" borderId="12" xfId="60" applyNumberFormat="1" applyFont="1" applyBorder="1" applyAlignment="1">
      <alignment vertical="center" wrapText="1"/>
      <protection/>
    </xf>
    <xf numFmtId="0" fontId="24" fillId="0" borderId="0" xfId="60" applyFont="1" applyFill="1" applyBorder="1" applyAlignment="1">
      <alignment horizontal="left" vertical="center"/>
      <protection/>
    </xf>
    <xf numFmtId="0" fontId="24" fillId="0" borderId="0" xfId="60" applyFont="1" applyFill="1" applyAlignment="1">
      <alignment horizontal="left" vertical="center"/>
      <protection/>
    </xf>
    <xf numFmtId="184" fontId="24" fillId="0" borderId="0" xfId="60" applyNumberFormat="1" applyFont="1" applyFill="1" applyAlignment="1">
      <alignment horizontal="left" vertical="center"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17" fillId="0" borderId="19" xfId="60" applyFont="1" applyFill="1" applyBorder="1" applyAlignment="1">
      <alignment vertical="top" wrapText="1"/>
      <protection/>
    </xf>
    <xf numFmtId="184" fontId="17" fillId="0" borderId="19" xfId="60" applyNumberFormat="1" applyFont="1" applyFill="1" applyBorder="1" applyAlignment="1">
      <alignment horizontal="right" vertical="center" wrapText="1"/>
      <protection/>
    </xf>
    <xf numFmtId="3" fontId="17" fillId="0" borderId="19" xfId="60" applyNumberFormat="1" applyFont="1" applyFill="1" applyBorder="1" applyAlignment="1">
      <alignment vertical="center"/>
      <protection/>
    </xf>
    <xf numFmtId="0" fontId="17" fillId="0" borderId="20" xfId="60" applyFont="1" applyFill="1" applyBorder="1" applyAlignment="1">
      <alignment horizontal="center" vertical="center" wrapText="1"/>
      <protection/>
    </xf>
    <xf numFmtId="0" fontId="17" fillId="0" borderId="27" xfId="60" applyFont="1" applyBorder="1" applyAlignment="1">
      <alignment horizontal="center" vertical="center" wrapText="1"/>
      <protection/>
    </xf>
    <xf numFmtId="0" fontId="17" fillId="0" borderId="12" xfId="60" applyFont="1" applyFill="1" applyBorder="1" applyAlignment="1">
      <alignment vertical="top" wrapText="1"/>
      <protection/>
    </xf>
    <xf numFmtId="0" fontId="17" fillId="0" borderId="29" xfId="60" applyFont="1" applyBorder="1" applyAlignment="1">
      <alignment horizontal="center" vertical="center" wrapText="1"/>
      <protection/>
    </xf>
    <xf numFmtId="0" fontId="17" fillId="0" borderId="30" xfId="60" applyFont="1" applyFill="1" applyBorder="1" applyAlignment="1">
      <alignment vertical="top" wrapText="1"/>
      <protection/>
    </xf>
    <xf numFmtId="184" fontId="17" fillId="0" borderId="30" xfId="60" applyNumberFormat="1" applyFont="1" applyFill="1" applyBorder="1" applyAlignment="1">
      <alignment horizontal="right" vertical="center" wrapText="1"/>
      <protection/>
    </xf>
    <xf numFmtId="3" fontId="17" fillId="0" borderId="30" xfId="60" applyNumberFormat="1" applyFont="1" applyFill="1" applyBorder="1" applyAlignment="1">
      <alignment vertical="center"/>
      <protection/>
    </xf>
    <xf numFmtId="0" fontId="15" fillId="33" borderId="15" xfId="60" applyFont="1" applyFill="1" applyBorder="1" applyAlignment="1">
      <alignment vertical="center" wrapText="1"/>
      <protection/>
    </xf>
    <xf numFmtId="10" fontId="16" fillId="33" borderId="17" xfId="60" applyNumberFormat="1" applyFont="1" applyFill="1" applyBorder="1" applyAlignment="1">
      <alignment vertical="center" wrapText="1"/>
      <protection/>
    </xf>
    <xf numFmtId="0" fontId="17" fillId="0" borderId="0" xfId="60" applyFont="1" applyBorder="1" applyAlignment="1">
      <alignment horizontal="left" vertical="center"/>
      <protection/>
    </xf>
    <xf numFmtId="184" fontId="6" fillId="0" borderId="0" xfId="60" applyNumberFormat="1" applyAlignment="1">
      <alignment horizontal="right"/>
      <protection/>
    </xf>
    <xf numFmtId="0" fontId="17" fillId="0" borderId="0" xfId="60" applyFont="1" applyBorder="1" applyAlignment="1">
      <alignment horizontal="right" vertical="center" wrapText="1"/>
      <protection/>
    </xf>
    <xf numFmtId="0" fontId="17" fillId="0" borderId="0" xfId="60" applyFont="1" applyBorder="1" applyAlignment="1">
      <alignment vertical="center" wrapText="1"/>
      <protection/>
    </xf>
    <xf numFmtId="184" fontId="17" fillId="0" borderId="0" xfId="60" applyNumberFormat="1" applyFont="1" applyBorder="1" applyAlignment="1">
      <alignment horizontal="right" vertical="center" wrapText="1"/>
      <protection/>
    </xf>
    <xf numFmtId="3" fontId="6" fillId="0" borderId="0" xfId="60" applyNumberFormat="1" applyAlignment="1">
      <alignment horizontal="right"/>
      <protection/>
    </xf>
    <xf numFmtId="184" fontId="6" fillId="0" borderId="0" xfId="60" applyNumberFormat="1" applyBorder="1">
      <alignment/>
      <protection/>
    </xf>
    <xf numFmtId="0" fontId="6" fillId="0" borderId="0" xfId="60" applyFont="1" applyBorder="1">
      <alignment/>
      <protection/>
    </xf>
    <xf numFmtId="3" fontId="6" fillId="0" borderId="0" xfId="60" applyNumberFormat="1" applyBorder="1">
      <alignment/>
      <protection/>
    </xf>
    <xf numFmtId="184" fontId="6" fillId="0" borderId="0" xfId="60" applyNumberFormat="1" applyBorder="1" applyAlignment="1">
      <alignment horizontal="right" vertical="center"/>
      <protection/>
    </xf>
    <xf numFmtId="184" fontId="17" fillId="0" borderId="0" xfId="60" applyNumberFormat="1" applyFont="1" applyFill="1" applyBorder="1" applyAlignment="1">
      <alignment horizontal="right" vertical="center" wrapText="1"/>
      <protection/>
    </xf>
    <xf numFmtId="0" fontId="17" fillId="0" borderId="0" xfId="60" applyFont="1" applyBorder="1" applyAlignment="1">
      <alignment horizontal="center" vertical="center" wrapText="1"/>
      <protection/>
    </xf>
    <xf numFmtId="0" fontId="17" fillId="0" borderId="29" xfId="60" applyFont="1" applyBorder="1" applyAlignment="1">
      <alignment horizontal="center" vertical="center" wrapText="1"/>
      <protection/>
    </xf>
    <xf numFmtId="3" fontId="17" fillId="0" borderId="30" xfId="60" applyNumberFormat="1" applyFont="1" applyFill="1" applyBorder="1" applyAlignment="1">
      <alignment horizontal="right" vertical="center" wrapText="1"/>
      <protection/>
    </xf>
    <xf numFmtId="3" fontId="17" fillId="0" borderId="30" xfId="60" applyNumberFormat="1" applyFont="1" applyFill="1" applyBorder="1" applyAlignment="1">
      <alignment horizontal="right" vertical="center"/>
      <protection/>
    </xf>
    <xf numFmtId="0" fontId="17" fillId="0" borderId="30" xfId="60" applyFont="1" applyFill="1" applyBorder="1" applyAlignment="1">
      <alignment horizontal="left" vertical="center" wrapText="1"/>
      <protection/>
    </xf>
    <xf numFmtId="0" fontId="6" fillId="0" borderId="0" xfId="60" applyAlignment="1">
      <alignment/>
      <protection/>
    </xf>
    <xf numFmtId="0" fontId="17" fillId="0" borderId="0" xfId="58" applyFont="1" applyFill="1" applyProtection="1">
      <alignment/>
      <protection/>
    </xf>
    <xf numFmtId="0" fontId="17" fillId="0" borderId="0" xfId="58" applyFont="1" applyFill="1" applyAlignment="1" applyProtection="1">
      <alignment wrapText="1"/>
      <protection/>
    </xf>
    <xf numFmtId="0" fontId="16" fillId="0" borderId="0" xfId="58" applyFont="1" applyFill="1" applyAlignment="1" applyProtection="1">
      <alignment horizontal="left" vertical="center"/>
      <protection/>
    </xf>
    <xf numFmtId="3" fontId="16" fillId="0" borderId="0" xfId="58" applyNumberFormat="1" applyFont="1" applyFill="1" applyProtection="1">
      <alignment/>
      <protection/>
    </xf>
    <xf numFmtId="0" fontId="16" fillId="0" borderId="0" xfId="58" applyFont="1" applyFill="1" applyProtection="1">
      <alignment/>
      <protection/>
    </xf>
    <xf numFmtId="3" fontId="17" fillId="0" borderId="0" xfId="58" applyNumberFormat="1" applyFont="1" applyFill="1" applyProtection="1">
      <alignment/>
      <protection/>
    </xf>
    <xf numFmtId="0" fontId="27" fillId="0" borderId="0" xfId="58" applyFont="1" applyFill="1" applyAlignment="1" applyProtection="1">
      <alignment horizontal="left" vertical="center" wrapText="1"/>
      <protection/>
    </xf>
    <xf numFmtId="0" fontId="26" fillId="0" borderId="0" xfId="60" applyFont="1" applyAlignment="1">
      <alignment/>
      <protection/>
    </xf>
    <xf numFmtId="0" fontId="21" fillId="33" borderId="31" xfId="60" applyFont="1" applyFill="1" applyBorder="1" applyAlignment="1">
      <alignment horizontal="center" vertical="center" wrapText="1"/>
      <protection/>
    </xf>
    <xf numFmtId="0" fontId="21" fillId="33" borderId="32" xfId="60" applyFont="1" applyFill="1" applyBorder="1" applyAlignment="1">
      <alignment horizontal="center" wrapText="1"/>
      <protection/>
    </xf>
    <xf numFmtId="0" fontId="21" fillId="33" borderId="13" xfId="60" applyFont="1" applyFill="1" applyBorder="1" applyAlignment="1">
      <alignment horizontal="center" vertical="top" wrapText="1"/>
      <protection/>
    </xf>
    <xf numFmtId="0" fontId="21" fillId="33" borderId="33" xfId="60" applyFont="1" applyFill="1" applyBorder="1" applyAlignment="1">
      <alignment horizontal="center" vertical="top" wrapText="1"/>
      <protection/>
    </xf>
    <xf numFmtId="49" fontId="31" fillId="0" borderId="32" xfId="60" applyNumberFormat="1" applyFont="1" applyBorder="1" applyAlignment="1">
      <alignment vertical="top" wrapText="1"/>
      <protection/>
    </xf>
    <xf numFmtId="3" fontId="31" fillId="0" borderId="13" xfId="60" applyNumberFormat="1" applyFont="1" applyBorder="1" applyAlignment="1">
      <alignment horizontal="right" vertical="center" wrapText="1"/>
      <protection/>
    </xf>
    <xf numFmtId="3" fontId="31" fillId="0" borderId="12" xfId="60" applyNumberFormat="1" applyFont="1" applyBorder="1" applyAlignment="1">
      <alignment horizontal="right" vertical="top" wrapText="1"/>
      <protection/>
    </xf>
    <xf numFmtId="3" fontId="31" fillId="0" borderId="13" xfId="60" applyNumberFormat="1" applyFont="1" applyBorder="1" applyAlignment="1">
      <alignment horizontal="right" vertical="top" wrapText="1"/>
      <protection/>
    </xf>
    <xf numFmtId="3" fontId="31" fillId="0" borderId="10" xfId="60" applyNumberFormat="1" applyFont="1" applyBorder="1" applyAlignment="1">
      <alignment horizontal="right" vertical="center" wrapText="1"/>
      <protection/>
    </xf>
    <xf numFmtId="3" fontId="31" fillId="0" borderId="34" xfId="60" applyNumberFormat="1" applyFont="1" applyBorder="1" applyAlignment="1">
      <alignment horizontal="right" vertical="center" wrapText="1"/>
      <protection/>
    </xf>
    <xf numFmtId="3" fontId="31" fillId="0" borderId="12" xfId="60" applyNumberFormat="1" applyFont="1" applyBorder="1" applyAlignment="1">
      <alignment horizontal="right" wrapText="1"/>
      <protection/>
    </xf>
    <xf numFmtId="3" fontId="31" fillId="0" borderId="13" xfId="60" applyNumberFormat="1" applyFont="1" applyBorder="1" applyAlignment="1">
      <alignment horizontal="right" wrapText="1"/>
      <protection/>
    </xf>
    <xf numFmtId="0" fontId="21" fillId="0" borderId="32" xfId="60" applyFont="1" applyBorder="1" applyAlignment="1">
      <alignment vertical="top" wrapText="1"/>
      <protection/>
    </xf>
    <xf numFmtId="3" fontId="21" fillId="0" borderId="12" xfId="60" applyNumberFormat="1" applyFont="1" applyBorder="1" applyAlignment="1">
      <alignment horizontal="right" vertical="top" wrapText="1"/>
      <protection/>
    </xf>
    <xf numFmtId="3" fontId="21" fillId="0" borderId="34" xfId="60" applyNumberFormat="1" applyFont="1" applyBorder="1" applyAlignment="1">
      <alignment horizontal="right" vertical="top" wrapText="1"/>
      <protection/>
    </xf>
    <xf numFmtId="0" fontId="21" fillId="0" borderId="35" xfId="60" applyFont="1" applyBorder="1" applyAlignment="1">
      <alignment vertical="top" wrapText="1"/>
      <protection/>
    </xf>
    <xf numFmtId="3" fontId="21" fillId="0" borderId="36" xfId="60" applyNumberFormat="1" applyFont="1" applyBorder="1" applyAlignment="1">
      <alignment horizontal="right" wrapText="1"/>
      <protection/>
    </xf>
    <xf numFmtId="3" fontId="21" fillId="0" borderId="37" xfId="60" applyNumberFormat="1" applyFont="1" applyBorder="1" applyAlignment="1">
      <alignment horizontal="right" wrapText="1"/>
      <protection/>
    </xf>
    <xf numFmtId="3" fontId="21" fillId="0" borderId="38" xfId="60" applyNumberFormat="1" applyFont="1" applyBorder="1" applyAlignment="1">
      <alignment horizontal="right" wrapText="1"/>
      <protection/>
    </xf>
    <xf numFmtId="0" fontId="21" fillId="0" borderId="39" xfId="60" applyFont="1" applyBorder="1" applyAlignment="1">
      <alignment vertical="top" wrapText="1"/>
      <protection/>
    </xf>
    <xf numFmtId="3" fontId="21" fillId="0" borderId="40" xfId="60" applyNumberFormat="1" applyFont="1" applyBorder="1" applyAlignment="1">
      <alignment horizontal="right" wrapText="1"/>
      <protection/>
    </xf>
    <xf numFmtId="0" fontId="21" fillId="0" borderId="41" xfId="60" applyFont="1" applyBorder="1" applyAlignment="1">
      <alignment vertical="top" wrapText="1"/>
      <protection/>
    </xf>
    <xf numFmtId="3" fontId="21" fillId="0" borderId="42" xfId="60" applyNumberFormat="1" applyFont="1" applyBorder="1" applyAlignment="1">
      <alignment horizontal="right" wrapText="1"/>
      <protection/>
    </xf>
    <xf numFmtId="0" fontId="26" fillId="0" borderId="0" xfId="60" applyFont="1" applyBorder="1">
      <alignment/>
      <protection/>
    </xf>
    <xf numFmtId="0" fontId="21" fillId="33" borderId="12" xfId="60" applyFont="1" applyFill="1" applyBorder="1" applyAlignment="1">
      <alignment horizontal="center" vertical="top" wrapText="1"/>
      <protection/>
    </xf>
    <xf numFmtId="0" fontId="21" fillId="33" borderId="34" xfId="60" applyFont="1" applyFill="1" applyBorder="1" applyAlignment="1">
      <alignment horizontal="center" vertical="top" wrapText="1"/>
      <protection/>
    </xf>
    <xf numFmtId="3" fontId="31" fillId="0" borderId="12" xfId="60" applyNumberFormat="1" applyFont="1" applyBorder="1" applyAlignment="1">
      <alignment horizontal="right" vertical="center" wrapText="1"/>
      <protection/>
    </xf>
    <xf numFmtId="3" fontId="31" fillId="0" borderId="33" xfId="60" applyNumberFormat="1" applyFont="1" applyBorder="1" applyAlignment="1">
      <alignment horizontal="right" vertical="center" wrapText="1"/>
      <protection/>
    </xf>
    <xf numFmtId="0" fontId="26" fillId="0" borderId="13" xfId="60" applyFont="1" applyBorder="1">
      <alignment/>
      <protection/>
    </xf>
    <xf numFmtId="0" fontId="26" fillId="0" borderId="12" xfId="60" applyFont="1" applyBorder="1">
      <alignment/>
      <protection/>
    </xf>
    <xf numFmtId="0" fontId="21" fillId="0" borderId="0" xfId="60" applyFont="1" applyBorder="1" applyAlignment="1">
      <alignment vertical="top" wrapText="1"/>
      <protection/>
    </xf>
    <xf numFmtId="3" fontId="21" fillId="0" borderId="0" xfId="60" applyNumberFormat="1" applyFont="1" applyBorder="1" applyAlignment="1">
      <alignment horizontal="right" wrapText="1"/>
      <protection/>
    </xf>
    <xf numFmtId="0" fontId="21" fillId="33" borderId="35" xfId="60" applyFont="1" applyFill="1" applyBorder="1" applyAlignment="1">
      <alignment horizontal="center" vertical="center" wrapText="1"/>
      <protection/>
    </xf>
    <xf numFmtId="0" fontId="26" fillId="0" borderId="0" xfId="60" applyFont="1" applyBorder="1" applyAlignment="1">
      <alignment horizontal="center" vertical="center" wrapText="1"/>
      <protection/>
    </xf>
    <xf numFmtId="0" fontId="21" fillId="33" borderId="43" xfId="60" applyFont="1" applyFill="1" applyBorder="1" applyAlignment="1">
      <alignment horizontal="center" wrapText="1"/>
      <protection/>
    </xf>
    <xf numFmtId="0" fontId="21" fillId="33" borderId="44" xfId="60" applyFont="1" applyFill="1" applyBorder="1" applyAlignment="1">
      <alignment horizontal="center" vertical="top" wrapText="1"/>
      <protection/>
    </xf>
    <xf numFmtId="0" fontId="21" fillId="33" borderId="45" xfId="60" applyFont="1" applyFill="1" applyBorder="1" applyAlignment="1">
      <alignment horizontal="center" vertical="top" wrapText="1"/>
      <protection/>
    </xf>
    <xf numFmtId="0" fontId="21" fillId="0" borderId="0" xfId="60" applyFont="1" applyFill="1" applyBorder="1" applyAlignment="1">
      <alignment horizontal="center" vertical="top" wrapText="1"/>
      <protection/>
    </xf>
    <xf numFmtId="0" fontId="21" fillId="0" borderId="0" xfId="60" applyFont="1" applyFill="1" applyBorder="1" applyAlignment="1">
      <alignment horizontal="center" wrapText="1"/>
      <protection/>
    </xf>
    <xf numFmtId="3" fontId="31" fillId="0" borderId="0" xfId="60" applyNumberFormat="1" applyFont="1" applyBorder="1" applyAlignment="1">
      <alignment horizontal="right" vertical="center" wrapText="1"/>
      <protection/>
    </xf>
    <xf numFmtId="3" fontId="31" fillId="0" borderId="0" xfId="60" applyNumberFormat="1" applyFont="1" applyBorder="1" applyAlignment="1">
      <alignment horizontal="right" vertical="top" wrapText="1"/>
      <protection/>
    </xf>
    <xf numFmtId="3" fontId="31" fillId="0" borderId="0" xfId="60" applyNumberFormat="1" applyFont="1" applyBorder="1" applyAlignment="1">
      <alignment horizontal="right" wrapText="1"/>
      <protection/>
    </xf>
    <xf numFmtId="3" fontId="31" fillId="0" borderId="46" xfId="60" applyNumberFormat="1" applyFont="1" applyBorder="1" applyAlignment="1">
      <alignment horizontal="right" vertical="center" wrapText="1"/>
      <protection/>
    </xf>
    <xf numFmtId="0" fontId="21" fillId="0" borderId="47" xfId="60" applyFont="1" applyBorder="1" applyAlignment="1">
      <alignment vertical="top" wrapText="1"/>
      <protection/>
    </xf>
    <xf numFmtId="3" fontId="31" fillId="0" borderId="24" xfId="60" applyNumberFormat="1" applyFont="1" applyBorder="1" applyAlignment="1">
      <alignment horizontal="right" vertical="center" wrapText="1"/>
      <protection/>
    </xf>
    <xf numFmtId="3" fontId="31" fillId="0" borderId="48" xfId="60" applyNumberFormat="1" applyFont="1" applyBorder="1" applyAlignment="1">
      <alignment horizontal="right" vertical="center" wrapText="1"/>
      <protection/>
    </xf>
    <xf numFmtId="3" fontId="31" fillId="0" borderId="37" xfId="60" applyNumberFormat="1" applyFont="1" applyBorder="1" applyAlignment="1">
      <alignment horizontal="right" vertical="center" wrapText="1"/>
      <protection/>
    </xf>
    <xf numFmtId="3" fontId="31" fillId="0" borderId="40" xfId="60" applyNumberFormat="1" applyFont="1" applyBorder="1" applyAlignment="1">
      <alignment horizontal="right" vertical="center" wrapText="1"/>
      <protection/>
    </xf>
    <xf numFmtId="0" fontId="31" fillId="0" borderId="0" xfId="60" applyFont="1" applyBorder="1">
      <alignment/>
      <protection/>
    </xf>
    <xf numFmtId="0" fontId="31" fillId="0" borderId="0" xfId="58" applyFont="1" applyFill="1" applyProtection="1">
      <alignment/>
      <protection/>
    </xf>
    <xf numFmtId="0" fontId="26" fillId="0" borderId="0" xfId="60" applyFont="1" applyAlignment="1">
      <alignment horizontal="center" vertical="center" wrapText="1"/>
      <protection/>
    </xf>
    <xf numFmtId="0" fontId="26" fillId="0" borderId="0" xfId="60" applyFont="1" applyBorder="1" applyAlignment="1">
      <alignment horizontal="right" vertical="center" wrapText="1"/>
      <protection/>
    </xf>
    <xf numFmtId="0" fontId="31" fillId="0" borderId="12" xfId="58" applyFont="1" applyFill="1" applyBorder="1" applyProtection="1">
      <alignment/>
      <protection/>
    </xf>
    <xf numFmtId="0" fontId="21" fillId="0" borderId="12" xfId="58" applyFont="1" applyFill="1" applyBorder="1" applyProtection="1">
      <alignment/>
      <protection/>
    </xf>
    <xf numFmtId="0" fontId="17" fillId="0" borderId="15" xfId="60" applyFont="1" applyFill="1" applyBorder="1" applyAlignment="1">
      <alignment vertical="top" wrapText="1"/>
      <protection/>
    </xf>
    <xf numFmtId="0" fontId="15" fillId="0" borderId="16" xfId="60" applyFont="1" applyFill="1" applyBorder="1" applyAlignment="1">
      <alignment horizontal="left" vertical="center" wrapText="1"/>
      <protection/>
    </xf>
    <xf numFmtId="3" fontId="15" fillId="0" borderId="16" xfId="60" applyNumberFormat="1" applyFont="1" applyFill="1" applyBorder="1" applyAlignment="1">
      <alignment horizontal="right" vertical="center" wrapText="1"/>
      <protection/>
    </xf>
    <xf numFmtId="10" fontId="16" fillId="0" borderId="17" xfId="60" applyNumberFormat="1" applyFont="1" applyFill="1" applyBorder="1" applyAlignment="1">
      <alignment horizontal="center" vertical="center" wrapText="1"/>
      <protection/>
    </xf>
    <xf numFmtId="3" fontId="34" fillId="0" borderId="13" xfId="0" applyNumberFormat="1" applyFont="1" applyFill="1" applyBorder="1" applyAlignment="1">
      <alignment horizontal="right" vertical="center"/>
    </xf>
    <xf numFmtId="0" fontId="37" fillId="0" borderId="0" xfId="67" applyFont="1">
      <alignment/>
      <protection/>
    </xf>
    <xf numFmtId="0" fontId="6" fillId="0" borderId="0" xfId="67">
      <alignment/>
      <protection/>
    </xf>
    <xf numFmtId="0" fontId="38" fillId="33" borderId="49" xfId="67" applyFont="1" applyFill="1" applyBorder="1" applyAlignment="1">
      <alignment horizontal="center" vertical="top" wrapText="1"/>
      <protection/>
    </xf>
    <xf numFmtId="0" fontId="38" fillId="33" borderId="50" xfId="67" applyFont="1" applyFill="1" applyBorder="1" applyAlignment="1">
      <alignment horizontal="center" vertical="top" wrapText="1"/>
      <protection/>
    </xf>
    <xf numFmtId="0" fontId="39" fillId="0" borderId="27" xfId="67" applyFont="1" applyBorder="1" applyAlignment="1">
      <alignment horizontal="center" vertical="top" wrapText="1"/>
      <protection/>
    </xf>
    <xf numFmtId="0" fontId="40" fillId="0" borderId="12" xfId="67" applyFont="1" applyBorder="1" applyAlignment="1">
      <alignment horizontal="center" vertical="top" wrapText="1"/>
      <protection/>
    </xf>
    <xf numFmtId="0" fontId="38" fillId="0" borderId="27" xfId="67" applyFont="1" applyBorder="1" applyAlignment="1">
      <alignment horizontal="center" vertical="top" wrapText="1"/>
      <protection/>
    </xf>
    <xf numFmtId="0" fontId="40" fillId="0" borderId="12" xfId="67" applyFont="1" applyBorder="1" applyAlignment="1">
      <alignment vertical="top" wrapText="1"/>
      <protection/>
    </xf>
    <xf numFmtId="0" fontId="39" fillId="0" borderId="12" xfId="67" applyFont="1" applyBorder="1" applyAlignment="1">
      <alignment vertical="top" wrapText="1"/>
      <protection/>
    </xf>
    <xf numFmtId="0" fontId="39" fillId="35" borderId="12" xfId="67" applyFont="1" applyFill="1" applyBorder="1" applyAlignment="1">
      <alignment vertical="top" wrapText="1"/>
      <protection/>
    </xf>
    <xf numFmtId="0" fontId="6" fillId="0" borderId="0" xfId="67" applyFont="1">
      <alignment/>
      <protection/>
    </xf>
    <xf numFmtId="0" fontId="38" fillId="33" borderId="27" xfId="67" applyFont="1" applyFill="1" applyBorder="1" applyAlignment="1">
      <alignment horizontal="center" vertical="top" wrapText="1"/>
      <protection/>
    </xf>
    <xf numFmtId="0" fontId="38" fillId="33" borderId="12" xfId="67" applyFont="1" applyFill="1" applyBorder="1" applyAlignment="1">
      <alignment vertical="top" wrapText="1"/>
      <protection/>
    </xf>
    <xf numFmtId="3" fontId="6" fillId="0" borderId="0" xfId="67" applyNumberFormat="1">
      <alignment/>
      <protection/>
    </xf>
    <xf numFmtId="0" fontId="39" fillId="0" borderId="51" xfId="67" applyFont="1" applyBorder="1" applyAlignment="1">
      <alignment horizontal="center" vertical="top" wrapText="1"/>
      <protection/>
    </xf>
    <xf numFmtId="0" fontId="39" fillId="0" borderId="24" xfId="67" applyFont="1" applyBorder="1" applyAlignment="1">
      <alignment vertical="top" wrapText="1"/>
      <protection/>
    </xf>
    <xf numFmtId="0" fontId="6" fillId="0" borderId="0" xfId="67" applyFont="1">
      <alignment/>
      <protection/>
    </xf>
    <xf numFmtId="3" fontId="17" fillId="0" borderId="0" xfId="67" applyNumberFormat="1" applyFont="1" applyBorder="1">
      <alignment/>
      <protection/>
    </xf>
    <xf numFmtId="3" fontId="17" fillId="0" borderId="0" xfId="67" applyNumberFormat="1" applyFont="1">
      <alignment/>
      <protection/>
    </xf>
    <xf numFmtId="0" fontId="39" fillId="35" borderId="12" xfId="67" applyFont="1" applyFill="1" applyBorder="1" applyAlignment="1">
      <alignment vertical="top" wrapText="1" shrinkToFit="1"/>
      <protection/>
    </xf>
    <xf numFmtId="3" fontId="4" fillId="0" borderId="0" xfId="0" applyNumberFormat="1" applyFont="1" applyFill="1" applyAlignment="1">
      <alignment/>
    </xf>
    <xf numFmtId="0" fontId="38" fillId="36" borderId="52" xfId="67" applyFont="1" applyFill="1" applyBorder="1" applyAlignment="1">
      <alignment horizontal="center" wrapText="1"/>
      <protection/>
    </xf>
    <xf numFmtId="3" fontId="40" fillId="0" borderId="28" xfId="67" applyNumberFormat="1" applyFont="1" applyBorder="1" applyAlignment="1">
      <alignment horizontal="center" vertical="top" wrapText="1"/>
      <protection/>
    </xf>
    <xf numFmtId="3" fontId="38" fillId="0" borderId="28" xfId="67" applyNumberFormat="1" applyFont="1" applyBorder="1" applyAlignment="1">
      <alignment horizontal="right" vertical="top" wrapText="1"/>
      <protection/>
    </xf>
    <xf numFmtId="3" fontId="39" fillId="0" borderId="28" xfId="67" applyNumberFormat="1" applyFont="1" applyBorder="1" applyAlignment="1">
      <alignment horizontal="right" vertical="top" wrapText="1"/>
      <protection/>
    </xf>
    <xf numFmtId="3" fontId="38" fillId="0" borderId="28" xfId="67" applyNumberFormat="1" applyFont="1" applyBorder="1" applyAlignment="1">
      <alignment horizontal="right" wrapText="1"/>
      <protection/>
    </xf>
    <xf numFmtId="3" fontId="39" fillId="0" borderId="28" xfId="67" applyNumberFormat="1" applyFont="1" applyBorder="1">
      <alignment/>
      <protection/>
    </xf>
    <xf numFmtId="3" fontId="38" fillId="0" borderId="28" xfId="67" applyNumberFormat="1" applyFont="1" applyBorder="1">
      <alignment/>
      <protection/>
    </xf>
    <xf numFmtId="3" fontId="38" fillId="33" borderId="28" xfId="67" applyNumberFormat="1" applyFont="1" applyFill="1" applyBorder="1" applyAlignment="1">
      <alignment horizontal="right" wrapText="1"/>
      <protection/>
    </xf>
    <xf numFmtId="3" fontId="39" fillId="0" borderId="25" xfId="67" applyNumberFormat="1" applyFont="1" applyBorder="1" applyAlignment="1">
      <alignment horizontal="right" vertical="top" wrapText="1"/>
      <protection/>
    </xf>
    <xf numFmtId="0" fontId="39" fillId="35" borderId="30" xfId="67" applyFont="1" applyFill="1" applyBorder="1" applyAlignment="1">
      <alignment vertical="top" wrapText="1" shrinkToFit="1"/>
      <protection/>
    </xf>
    <xf numFmtId="3" fontId="39" fillId="0" borderId="26" xfId="67" applyNumberFormat="1" applyFont="1" applyBorder="1" applyAlignment="1">
      <alignment horizontal="right" vertical="top" wrapText="1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Alignment="1">
      <alignment horizontal="center" vertical="center" wrapText="1"/>
      <protection/>
    </xf>
    <xf numFmtId="185" fontId="27" fillId="0" borderId="0" xfId="62" applyNumberFormat="1" applyFont="1" applyAlignment="1">
      <alignment horizontal="center" vertical="center" wrapText="1"/>
      <protection/>
    </xf>
    <xf numFmtId="185" fontId="43" fillId="0" borderId="0" xfId="62" applyNumberFormat="1" applyFont="1" applyAlignment="1">
      <alignment vertical="center" wrapText="1"/>
      <protection/>
    </xf>
    <xf numFmtId="185" fontId="19" fillId="0" borderId="0" xfId="62" applyNumberFormat="1" applyFont="1" applyAlignment="1">
      <alignment vertical="center" wrapText="1"/>
      <protection/>
    </xf>
    <xf numFmtId="185" fontId="19" fillId="0" borderId="0" xfId="62" applyNumberFormat="1" applyAlignment="1">
      <alignment vertical="center" wrapText="1"/>
      <protection/>
    </xf>
    <xf numFmtId="185" fontId="44" fillId="0" borderId="0" xfId="62" applyNumberFormat="1" applyFont="1" applyAlignment="1">
      <alignment horizontal="right" vertical="center"/>
      <protection/>
    </xf>
    <xf numFmtId="185" fontId="15" fillId="33" borderId="27" xfId="62" applyNumberFormat="1" applyFont="1" applyFill="1" applyBorder="1" applyAlignment="1">
      <alignment horizontal="center" vertical="center" wrapText="1"/>
      <protection/>
    </xf>
    <xf numFmtId="185" fontId="16" fillId="33" borderId="12" xfId="62" applyNumberFormat="1" applyFont="1" applyFill="1" applyBorder="1" applyAlignment="1">
      <alignment horizontal="center" vertical="center" wrapText="1"/>
      <protection/>
    </xf>
    <xf numFmtId="185" fontId="15" fillId="33" borderId="12" xfId="62" applyNumberFormat="1" applyFont="1" applyFill="1" applyBorder="1" applyAlignment="1">
      <alignment horizontal="center" vertical="center" wrapText="1"/>
      <protection/>
    </xf>
    <xf numFmtId="185" fontId="16" fillId="33" borderId="28" xfId="62" applyNumberFormat="1" applyFont="1" applyFill="1" applyBorder="1" applyAlignment="1">
      <alignment horizontal="center" vertical="center" wrapText="1"/>
      <protection/>
    </xf>
    <xf numFmtId="185" fontId="45" fillId="0" borderId="0" xfId="62" applyNumberFormat="1" applyFont="1" applyAlignment="1">
      <alignment horizontal="center" vertical="center" wrapText="1"/>
      <protection/>
    </xf>
    <xf numFmtId="185" fontId="17" fillId="0" borderId="12" xfId="62" applyNumberFormat="1" applyFont="1" applyBorder="1" applyAlignment="1" applyProtection="1">
      <alignment horizontal="right" vertical="center" wrapText="1"/>
      <protection locked="0"/>
    </xf>
    <xf numFmtId="185" fontId="17" fillId="0" borderId="12" xfId="62" applyNumberFormat="1" applyFont="1" applyBorder="1" applyAlignment="1">
      <alignment vertical="center" wrapText="1"/>
      <protection/>
    </xf>
    <xf numFmtId="185" fontId="17" fillId="0" borderId="28" xfId="62" applyNumberFormat="1" applyFont="1" applyBorder="1" applyAlignment="1" applyProtection="1">
      <alignment horizontal="right" vertical="center" wrapText="1"/>
      <protection locked="0"/>
    </xf>
    <xf numFmtId="185" fontId="46" fillId="0" borderId="0" xfId="62" applyNumberFormat="1" applyFont="1" applyAlignment="1">
      <alignment horizontal="centerContinuous" vertical="center" wrapText="1"/>
      <protection/>
    </xf>
    <xf numFmtId="185" fontId="17" fillId="0" borderId="27" xfId="62" applyNumberFormat="1" applyFont="1" applyBorder="1" applyAlignment="1" applyProtection="1">
      <alignment horizontal="left" vertical="center" wrapText="1"/>
      <protection locked="0"/>
    </xf>
    <xf numFmtId="185" fontId="19" fillId="0" borderId="27" xfId="62" applyNumberFormat="1" applyFont="1" applyBorder="1" applyAlignment="1">
      <alignment horizontal="left" vertical="center" wrapText="1"/>
      <protection/>
    </xf>
    <xf numFmtId="185" fontId="19" fillId="0" borderId="12" xfId="62" applyNumberFormat="1" applyBorder="1" applyAlignment="1">
      <alignment vertical="center" wrapText="1"/>
      <protection/>
    </xf>
    <xf numFmtId="185" fontId="17" fillId="0" borderId="12" xfId="62" applyNumberFormat="1" applyFont="1" applyBorder="1" applyAlignment="1" applyProtection="1">
      <alignment horizontal="center" vertical="center" wrapText="1"/>
      <protection locked="0"/>
    </xf>
    <xf numFmtId="185" fontId="17" fillId="0" borderId="12" xfId="62" applyNumberFormat="1" applyFont="1" applyBorder="1" applyAlignment="1" applyProtection="1">
      <alignment vertical="center" wrapText="1"/>
      <protection locked="0"/>
    </xf>
    <xf numFmtId="185" fontId="17" fillId="0" borderId="28" xfId="62" applyNumberFormat="1" applyFont="1" applyBorder="1" applyAlignment="1" applyProtection="1">
      <alignment horizontal="center" vertical="center" wrapText="1"/>
      <protection locked="0"/>
    </xf>
    <xf numFmtId="185" fontId="16" fillId="0" borderId="27" xfId="62" applyNumberFormat="1" applyFont="1" applyBorder="1" applyAlignment="1">
      <alignment horizontal="left" vertical="center" wrapText="1"/>
      <protection/>
    </xf>
    <xf numFmtId="185" fontId="16" fillId="0" borderId="12" xfId="62" applyNumberFormat="1" applyFont="1" applyBorder="1" applyAlignment="1">
      <alignment horizontal="right" vertical="center" wrapText="1"/>
      <protection/>
    </xf>
    <xf numFmtId="185" fontId="16" fillId="0" borderId="12" xfId="62" applyNumberFormat="1" applyFont="1" applyBorder="1" applyAlignment="1">
      <alignment vertical="center" wrapText="1"/>
      <protection/>
    </xf>
    <xf numFmtId="185" fontId="16" fillId="0" borderId="28" xfId="62" applyNumberFormat="1" applyFont="1" applyBorder="1" applyAlignment="1">
      <alignment vertical="center" wrapText="1"/>
      <protection/>
    </xf>
    <xf numFmtId="185" fontId="21" fillId="0" borderId="29" xfId="62" applyNumberFormat="1" applyFont="1" applyBorder="1" applyAlignment="1">
      <alignment horizontal="left" vertical="center" wrapText="1"/>
      <protection/>
    </xf>
    <xf numFmtId="185" fontId="17" fillId="0" borderId="30" xfId="62" applyNumberFormat="1" applyFont="1" applyBorder="1" applyAlignment="1" applyProtection="1">
      <alignment horizontal="right" vertical="center" wrapText="1"/>
      <protection/>
    </xf>
    <xf numFmtId="185" fontId="21" fillId="0" borderId="30" xfId="62" applyNumberFormat="1" applyFont="1" applyBorder="1" applyAlignment="1">
      <alignment vertical="center" wrapText="1"/>
      <protection/>
    </xf>
    <xf numFmtId="185" fontId="17" fillId="0" borderId="26" xfId="62" applyNumberFormat="1" applyFont="1" applyBorder="1" applyAlignment="1" applyProtection="1">
      <alignment horizontal="center" vertical="center" wrapText="1"/>
      <protection/>
    </xf>
    <xf numFmtId="185" fontId="19" fillId="0" borderId="0" xfId="62" applyNumberFormat="1" applyFont="1" applyAlignment="1">
      <alignment horizontal="center" vertical="center" wrapText="1"/>
      <protection/>
    </xf>
    <xf numFmtId="185" fontId="19" fillId="0" borderId="0" xfId="62" applyNumberFormat="1" applyAlignment="1">
      <alignment horizontal="center" vertical="center" wrapText="1"/>
      <protection/>
    </xf>
    <xf numFmtId="185" fontId="19" fillId="0" borderId="0" xfId="63" applyNumberFormat="1" applyAlignment="1">
      <alignment vertical="center" wrapText="1"/>
      <protection/>
    </xf>
    <xf numFmtId="185" fontId="44" fillId="0" borderId="0" xfId="63" applyNumberFormat="1" applyFont="1" applyAlignment="1">
      <alignment horizontal="right" vertical="center"/>
      <protection/>
    </xf>
    <xf numFmtId="185" fontId="15" fillId="33" borderId="27" xfId="63" applyNumberFormat="1" applyFont="1" applyFill="1" applyBorder="1" applyAlignment="1">
      <alignment horizontal="center" vertical="center" wrapText="1"/>
      <protection/>
    </xf>
    <xf numFmtId="185" fontId="16" fillId="33" borderId="12" xfId="63" applyNumberFormat="1" applyFont="1" applyFill="1" applyBorder="1" applyAlignment="1">
      <alignment horizontal="center" vertical="center" wrapText="1"/>
      <protection/>
    </xf>
    <xf numFmtId="185" fontId="15" fillId="33" borderId="12" xfId="63" applyNumberFormat="1" applyFont="1" applyFill="1" applyBorder="1" applyAlignment="1">
      <alignment horizontal="center" vertical="center" wrapText="1"/>
      <protection/>
    </xf>
    <xf numFmtId="185" fontId="16" fillId="33" borderId="28" xfId="63" applyNumberFormat="1" applyFont="1" applyFill="1" applyBorder="1" applyAlignment="1">
      <alignment horizontal="center" vertical="center" wrapText="1"/>
      <protection/>
    </xf>
    <xf numFmtId="185" fontId="45" fillId="0" borderId="0" xfId="63" applyNumberFormat="1" applyFont="1" applyAlignment="1">
      <alignment horizontal="center" vertical="center" wrapText="1"/>
      <protection/>
    </xf>
    <xf numFmtId="185" fontId="17" fillId="0" borderId="27" xfId="63" applyNumberFormat="1" applyFont="1" applyBorder="1" applyAlignment="1">
      <alignment horizontal="left" vertical="center" wrapText="1"/>
      <protection/>
    </xf>
    <xf numFmtId="185" fontId="17" fillId="0" borderId="12" xfId="63" applyNumberFormat="1" applyFont="1" applyBorder="1" applyAlignment="1" applyProtection="1">
      <alignment horizontal="right" vertical="center" wrapText="1"/>
      <protection locked="0"/>
    </xf>
    <xf numFmtId="185" fontId="17" fillId="0" borderId="12" xfId="63" applyNumberFormat="1" applyFont="1" applyBorder="1" applyAlignment="1">
      <alignment vertical="center" wrapText="1"/>
      <protection/>
    </xf>
    <xf numFmtId="185" fontId="17" fillId="0" borderId="28" xfId="63" applyNumberFormat="1" applyFont="1" applyBorder="1" applyAlignment="1" applyProtection="1">
      <alignment horizontal="right" vertical="center" wrapText="1"/>
      <protection locked="0"/>
    </xf>
    <xf numFmtId="185" fontId="46" fillId="0" borderId="0" xfId="63" applyNumberFormat="1" applyFont="1" applyAlignment="1">
      <alignment horizontal="centerContinuous" vertical="center" wrapText="1"/>
      <protection/>
    </xf>
    <xf numFmtId="185" fontId="17" fillId="0" borderId="12" xfId="63" applyNumberFormat="1" applyFont="1" applyBorder="1" applyAlignment="1" applyProtection="1">
      <alignment vertical="center" wrapText="1"/>
      <protection locked="0"/>
    </xf>
    <xf numFmtId="185" fontId="17" fillId="0" borderId="27" xfId="63" applyNumberFormat="1" applyFont="1" applyBorder="1" applyAlignment="1" applyProtection="1">
      <alignment horizontal="left" vertical="center" wrapText="1"/>
      <protection locked="0"/>
    </xf>
    <xf numFmtId="185" fontId="19" fillId="0" borderId="0" xfId="63" applyNumberFormat="1" applyFont="1" applyAlignment="1">
      <alignment vertical="center" wrapText="1"/>
      <protection/>
    </xf>
    <xf numFmtId="185" fontId="17" fillId="0" borderId="12" xfId="63" applyNumberFormat="1" applyFont="1" applyBorder="1" applyAlignment="1" applyProtection="1">
      <alignment horizontal="center" vertical="center" wrapText="1"/>
      <protection locked="0"/>
    </xf>
    <xf numFmtId="185" fontId="17" fillId="0" borderId="28" xfId="63" applyNumberFormat="1" applyFont="1" applyBorder="1" applyAlignment="1" applyProtection="1">
      <alignment horizontal="center" vertical="center" wrapText="1"/>
      <protection locked="0"/>
    </xf>
    <xf numFmtId="185" fontId="16" fillId="0" borderId="27" xfId="63" applyNumberFormat="1" applyFont="1" applyBorder="1" applyAlignment="1">
      <alignment horizontal="left" vertical="center" wrapText="1"/>
      <protection/>
    </xf>
    <xf numFmtId="1" fontId="16" fillId="0" borderId="12" xfId="63" applyNumberFormat="1" applyFont="1" applyBorder="1" applyAlignment="1">
      <alignment horizontal="right" vertical="center" wrapText="1"/>
      <protection/>
    </xf>
    <xf numFmtId="185" fontId="16" fillId="0" borderId="12" xfId="63" applyNumberFormat="1" applyFont="1" applyBorder="1" applyAlignment="1">
      <alignment vertical="center" wrapText="1"/>
      <protection/>
    </xf>
    <xf numFmtId="1" fontId="16" fillId="0" borderId="28" xfId="63" applyNumberFormat="1" applyFont="1" applyBorder="1" applyAlignment="1">
      <alignment vertical="center" wrapText="1"/>
      <protection/>
    </xf>
    <xf numFmtId="185" fontId="21" fillId="0" borderId="29" xfId="63" applyNumberFormat="1" applyFont="1" applyBorder="1" applyAlignment="1">
      <alignment horizontal="left" vertical="center" wrapText="1"/>
      <protection/>
    </xf>
    <xf numFmtId="185" fontId="17" fillId="0" borderId="30" xfId="63" applyNumberFormat="1" applyFont="1" applyBorder="1" applyAlignment="1" applyProtection="1">
      <alignment horizontal="center" vertical="center" wrapText="1"/>
      <protection/>
    </xf>
    <xf numFmtId="185" fontId="21" fillId="0" borderId="30" xfId="63" applyNumberFormat="1" applyFont="1" applyBorder="1" applyAlignment="1">
      <alignment vertical="center" wrapText="1"/>
      <protection/>
    </xf>
    <xf numFmtId="185" fontId="17" fillId="0" borderId="26" xfId="63" applyNumberFormat="1" applyFont="1" applyBorder="1" applyAlignment="1" applyProtection="1">
      <alignment horizontal="right" vertical="center" wrapText="1"/>
      <protection/>
    </xf>
    <xf numFmtId="185" fontId="19" fillId="0" borderId="0" xfId="63" applyNumberFormat="1" applyFont="1" applyAlignment="1">
      <alignment horizontal="center" vertical="center" wrapText="1"/>
      <protection/>
    </xf>
    <xf numFmtId="185" fontId="19" fillId="0" borderId="0" xfId="63" applyNumberFormat="1" applyAlignment="1">
      <alignment horizontal="center" vertical="center" wrapText="1"/>
      <protection/>
    </xf>
    <xf numFmtId="0" fontId="48" fillId="0" borderId="0" xfId="56" applyFont="1">
      <alignment/>
      <protection/>
    </xf>
    <xf numFmtId="0" fontId="48" fillId="0" borderId="0" xfId="56" applyFont="1" applyAlignment="1">
      <alignment horizontal="right"/>
      <protection/>
    </xf>
    <xf numFmtId="49" fontId="48" fillId="0" borderId="0" xfId="56" applyNumberFormat="1" applyFont="1">
      <alignment/>
      <protection/>
    </xf>
    <xf numFmtId="3" fontId="48" fillId="0" borderId="12" xfId="56" applyNumberFormat="1" applyFont="1" applyBorder="1">
      <alignment/>
      <protection/>
    </xf>
    <xf numFmtId="3" fontId="48" fillId="0" borderId="28" xfId="56" applyNumberFormat="1" applyFont="1" applyBorder="1">
      <alignment/>
      <protection/>
    </xf>
    <xf numFmtId="0" fontId="48" fillId="0" borderId="0" xfId="56" applyFont="1" applyAlignment="1">
      <alignment vertical="center"/>
      <protection/>
    </xf>
    <xf numFmtId="3" fontId="48" fillId="0" borderId="30" xfId="56" applyNumberFormat="1" applyFont="1" applyBorder="1">
      <alignment/>
      <protection/>
    </xf>
    <xf numFmtId="3" fontId="48" fillId="0" borderId="26" xfId="56" applyNumberFormat="1" applyFont="1" applyBorder="1">
      <alignment/>
      <protection/>
    </xf>
    <xf numFmtId="0" fontId="48" fillId="0" borderId="0" xfId="56" applyFont="1" applyBorder="1" applyAlignment="1">
      <alignment horizontal="left"/>
      <protection/>
    </xf>
    <xf numFmtId="0" fontId="48" fillId="0" borderId="0" xfId="56" applyFont="1" applyBorder="1">
      <alignment/>
      <protection/>
    </xf>
    <xf numFmtId="0" fontId="19" fillId="0" borderId="0" xfId="66" applyFont="1" applyAlignment="1">
      <alignment horizontal="center" vertical="center" wrapText="1"/>
      <protection/>
    </xf>
    <xf numFmtId="0" fontId="19" fillId="0" borderId="0" xfId="66" applyAlignment="1">
      <alignment horizontal="center" vertical="center" wrapText="1"/>
      <protection/>
    </xf>
    <xf numFmtId="0" fontId="19" fillId="0" borderId="0" xfId="66" applyFont="1" applyAlignment="1">
      <alignment horizontal="right" vertical="center" wrapText="1"/>
      <protection/>
    </xf>
    <xf numFmtId="0" fontId="19" fillId="0" borderId="0" xfId="66" applyFont="1" applyAlignment="1">
      <alignment vertical="center" wrapText="1"/>
      <protection/>
    </xf>
    <xf numFmtId="0" fontId="7" fillId="0" borderId="32" xfId="67" applyFont="1" applyBorder="1" applyAlignment="1">
      <alignment vertical="center"/>
      <protection/>
    </xf>
    <xf numFmtId="0" fontId="7" fillId="0" borderId="12" xfId="67" applyFont="1" applyBorder="1" applyAlignment="1">
      <alignment vertical="center"/>
      <protection/>
    </xf>
    <xf numFmtId="0" fontId="7" fillId="0" borderId="12" xfId="67" applyFont="1" applyBorder="1" applyAlignment="1">
      <alignment vertical="center" wrapText="1"/>
      <protection/>
    </xf>
    <xf numFmtId="3" fontId="7" fillId="0" borderId="10" xfId="67" applyNumberFormat="1" applyFont="1" applyBorder="1" applyAlignment="1">
      <alignment/>
      <protection/>
    </xf>
    <xf numFmtId="3" fontId="7" fillId="0" borderId="33" xfId="67" applyNumberFormat="1" applyFont="1" applyBorder="1" applyAlignment="1">
      <alignment/>
      <protection/>
    </xf>
    <xf numFmtId="0" fontId="6" fillId="0" borderId="12" xfId="67" applyFont="1" applyBorder="1" applyAlignment="1">
      <alignment vertical="center" wrapText="1"/>
      <protection/>
    </xf>
    <xf numFmtId="3" fontId="6" fillId="0" borderId="10" xfId="67" applyNumberFormat="1" applyFont="1" applyBorder="1" applyAlignment="1">
      <alignment horizontal="right"/>
      <protection/>
    </xf>
    <xf numFmtId="3" fontId="6" fillId="0" borderId="33" xfId="67" applyNumberFormat="1" applyFont="1" applyBorder="1" applyAlignment="1">
      <alignment horizontal="right"/>
      <protection/>
    </xf>
    <xf numFmtId="0" fontId="6" fillId="0" borderId="0" xfId="67" applyBorder="1">
      <alignment/>
      <protection/>
    </xf>
    <xf numFmtId="0" fontId="7" fillId="0" borderId="39" xfId="67" applyFont="1" applyBorder="1">
      <alignment/>
      <protection/>
    </xf>
    <xf numFmtId="0" fontId="7" fillId="0" borderId="37" xfId="67" applyFont="1" applyBorder="1">
      <alignment/>
      <protection/>
    </xf>
    <xf numFmtId="0" fontId="50" fillId="0" borderId="0" xfId="67" applyFont="1">
      <alignment/>
      <protection/>
    </xf>
    <xf numFmtId="0" fontId="17" fillId="0" borderId="53" xfId="67" applyFont="1" applyBorder="1" applyAlignment="1">
      <alignment horizontal="left" vertical="top" wrapText="1"/>
      <protection/>
    </xf>
    <xf numFmtId="0" fontId="6" fillId="0" borderId="0" xfId="67" applyAlignment="1">
      <alignment/>
      <protection/>
    </xf>
    <xf numFmtId="0" fontId="17" fillId="0" borderId="0" xfId="67" applyFont="1" applyBorder="1" applyAlignment="1">
      <alignment horizontal="left" vertical="top" wrapText="1"/>
      <protection/>
    </xf>
    <xf numFmtId="3" fontId="17" fillId="0" borderId="0" xfId="67" applyNumberFormat="1" applyFont="1" applyBorder="1" applyAlignment="1">
      <alignment horizontal="right" vertical="top" wrapText="1"/>
      <protection/>
    </xf>
    <xf numFmtId="0" fontId="17" fillId="0" borderId="0" xfId="67" applyFont="1" applyFill="1" applyBorder="1" applyAlignment="1">
      <alignment horizontal="left" vertical="top" wrapText="1"/>
      <protection/>
    </xf>
    <xf numFmtId="3" fontId="17" fillId="0" borderId="0" xfId="67" applyNumberFormat="1" applyFont="1" applyFill="1" applyBorder="1" applyAlignment="1">
      <alignment horizontal="right" vertical="top" wrapText="1"/>
      <protection/>
    </xf>
    <xf numFmtId="185" fontId="19" fillId="0" borderId="0" xfId="65" applyNumberFormat="1" applyAlignment="1">
      <alignment vertical="center" wrapText="1"/>
      <protection/>
    </xf>
    <xf numFmtId="185" fontId="19" fillId="0" borderId="0" xfId="65" applyNumberFormat="1" applyAlignment="1">
      <alignment horizontal="center" vertical="center" wrapText="1"/>
      <protection/>
    </xf>
    <xf numFmtId="185" fontId="19" fillId="0" borderId="0" xfId="65" applyNumberFormat="1" applyFont="1" applyAlignment="1">
      <alignment vertical="center" wrapText="1"/>
      <protection/>
    </xf>
    <xf numFmtId="185" fontId="19" fillId="0" borderId="54" xfId="65" applyNumberFormat="1" applyFont="1" applyBorder="1" applyAlignment="1">
      <alignment horizontal="center" vertical="center" wrapText="1"/>
      <protection/>
    </xf>
    <xf numFmtId="185" fontId="19" fillId="0" borderId="54" xfId="65" applyNumberFormat="1" applyBorder="1" applyAlignment="1">
      <alignment horizontal="center" vertical="center" wrapText="1"/>
      <protection/>
    </xf>
    <xf numFmtId="185" fontId="51" fillId="0" borderId="50" xfId="65" applyNumberFormat="1" applyFont="1" applyBorder="1" applyAlignment="1">
      <alignment horizontal="center"/>
      <protection/>
    </xf>
    <xf numFmtId="185" fontId="51" fillId="0" borderId="50" xfId="65" applyNumberFormat="1" applyFont="1" applyBorder="1" applyAlignment="1">
      <alignment horizontal="centerContinuous" vertical="center"/>
      <protection/>
    </xf>
    <xf numFmtId="185" fontId="51" fillId="0" borderId="0" xfId="65" applyNumberFormat="1" applyFont="1" applyAlignment="1">
      <alignment vertical="center"/>
      <protection/>
    </xf>
    <xf numFmtId="185" fontId="46" fillId="0" borderId="30" xfId="65" applyNumberFormat="1" applyFont="1" applyBorder="1" applyAlignment="1">
      <alignment horizontal="center" vertical="center"/>
      <protection/>
    </xf>
    <xf numFmtId="185" fontId="51" fillId="0" borderId="30" xfId="65" applyNumberFormat="1" applyFont="1" applyBorder="1" applyAlignment="1">
      <alignment horizontal="center" vertical="center" wrapText="1"/>
      <protection/>
    </xf>
    <xf numFmtId="185" fontId="51" fillId="0" borderId="30" xfId="65" applyNumberFormat="1" applyFont="1" applyBorder="1" applyAlignment="1">
      <alignment horizontal="center" vertical="center"/>
      <protection/>
    </xf>
    <xf numFmtId="185" fontId="51" fillId="0" borderId="0" xfId="65" applyNumberFormat="1" applyFont="1" applyAlignment="1">
      <alignment horizontal="center" vertical="center"/>
      <protection/>
    </xf>
    <xf numFmtId="185" fontId="45" fillId="0" borderId="15" xfId="65" applyNumberFormat="1" applyFont="1" applyBorder="1" applyAlignment="1">
      <alignment horizontal="center" vertical="center" wrapText="1"/>
      <protection/>
    </xf>
    <xf numFmtId="185" fontId="45" fillId="0" borderId="16" xfId="65" applyNumberFormat="1" applyFont="1" applyBorder="1" applyAlignment="1" applyProtection="1">
      <alignment vertical="center" wrapText="1"/>
      <protection locked="0"/>
    </xf>
    <xf numFmtId="185" fontId="19" fillId="37" borderId="16" xfId="65" applyNumberFormat="1" applyFont="1" applyFill="1" applyBorder="1" applyAlignment="1" applyProtection="1">
      <alignment vertical="center" wrapText="1"/>
      <protection/>
    </xf>
    <xf numFmtId="185" fontId="19" fillId="0" borderId="55" xfId="65" applyNumberFormat="1" applyFont="1" applyBorder="1" applyAlignment="1">
      <alignment vertical="center" wrapText="1"/>
      <protection/>
    </xf>
    <xf numFmtId="185" fontId="49" fillId="0" borderId="0" xfId="64" applyNumberFormat="1" applyFont="1" applyAlignment="1">
      <alignment vertical="center" wrapText="1"/>
      <protection/>
    </xf>
    <xf numFmtId="0" fontId="19" fillId="0" borderId="0" xfId="66" applyAlignment="1">
      <alignment vertical="center" wrapText="1"/>
      <protection/>
    </xf>
    <xf numFmtId="0" fontId="17" fillId="0" borderId="0" xfId="67" applyFont="1" applyAlignment="1">
      <alignment/>
      <protection/>
    </xf>
    <xf numFmtId="185" fontId="53" fillId="0" borderId="0" xfId="66" applyNumberFormat="1" applyFont="1" applyAlignment="1">
      <alignment horizontal="center" vertical="center" wrapText="1"/>
      <protection/>
    </xf>
    <xf numFmtId="185" fontId="53" fillId="0" borderId="0" xfId="66" applyNumberFormat="1" applyFont="1" applyAlignment="1">
      <alignment vertical="center" wrapText="1"/>
      <protection/>
    </xf>
    <xf numFmtId="0" fontId="45" fillId="0" borderId="15" xfId="66" applyFont="1" applyBorder="1" applyAlignment="1">
      <alignment horizontal="center" vertical="center" wrapText="1"/>
      <protection/>
    </xf>
    <xf numFmtId="0" fontId="51" fillId="0" borderId="16" xfId="66" applyFont="1" applyBorder="1" applyAlignment="1">
      <alignment horizontal="center" vertical="center" wrapText="1"/>
      <protection/>
    </xf>
    <xf numFmtId="0" fontId="51" fillId="0" borderId="17" xfId="66" applyFont="1" applyBorder="1" applyAlignment="1">
      <alignment horizontal="center" vertical="center" wrapText="1"/>
      <protection/>
    </xf>
    <xf numFmtId="0" fontId="45" fillId="0" borderId="0" xfId="66" applyFont="1" applyAlignment="1">
      <alignment horizontal="center" vertical="center" wrapText="1"/>
      <protection/>
    </xf>
    <xf numFmtId="0" fontId="45" fillId="0" borderId="16" xfId="66" applyFont="1" applyBorder="1" applyAlignment="1">
      <alignment horizontal="center" vertical="center" wrapText="1"/>
      <protection/>
    </xf>
    <xf numFmtId="0" fontId="45" fillId="0" borderId="17" xfId="66" applyFont="1" applyBorder="1" applyAlignment="1">
      <alignment horizontal="center" vertical="center" wrapText="1"/>
      <protection/>
    </xf>
    <xf numFmtId="0" fontId="19" fillId="0" borderId="51" xfId="66" applyFont="1" applyBorder="1" applyAlignment="1">
      <alignment horizontal="center" vertical="center" wrapText="1"/>
      <protection/>
    </xf>
    <xf numFmtId="0" fontId="19" fillId="0" borderId="24" xfId="66" applyFont="1" applyBorder="1" applyAlignment="1" applyProtection="1">
      <alignment vertical="center" wrapText="1"/>
      <protection locked="0"/>
    </xf>
    <xf numFmtId="185" fontId="19" fillId="0" borderId="25" xfId="66" applyNumberFormat="1" applyBorder="1" applyAlignment="1" applyProtection="1">
      <alignment vertical="center" wrapText="1"/>
      <protection locked="0"/>
    </xf>
    <xf numFmtId="0" fontId="45" fillId="0" borderId="29" xfId="66" applyFont="1" applyBorder="1" applyAlignment="1">
      <alignment horizontal="center" vertical="center" wrapText="1"/>
      <protection/>
    </xf>
    <xf numFmtId="0" fontId="51" fillId="0" borderId="30" xfId="66" applyFont="1" applyBorder="1" applyAlignment="1">
      <alignment vertical="center" wrapText="1"/>
      <protection/>
    </xf>
    <xf numFmtId="185" fontId="45" fillId="0" borderId="26" xfId="66" applyNumberFormat="1" applyFont="1" applyBorder="1" applyAlignment="1">
      <alignment vertical="center" wrapText="1"/>
      <protection/>
    </xf>
    <xf numFmtId="0" fontId="19" fillId="0" borderId="49" xfId="66" applyBorder="1" applyAlignment="1">
      <alignment horizontal="center" vertical="center" wrapText="1"/>
      <protection/>
    </xf>
    <xf numFmtId="0" fontId="19" fillId="0" borderId="50" xfId="66" applyFont="1" applyBorder="1" applyAlignment="1" applyProtection="1">
      <alignment vertical="center" wrapText="1"/>
      <protection locked="0"/>
    </xf>
    <xf numFmtId="185" fontId="19" fillId="0" borderId="50" xfId="66" applyNumberFormat="1" applyBorder="1" applyAlignment="1" applyProtection="1">
      <alignment vertical="center" wrapText="1"/>
      <protection locked="0"/>
    </xf>
    <xf numFmtId="185" fontId="19" fillId="0" borderId="52" xfId="66" applyNumberFormat="1" applyBorder="1" applyAlignment="1" applyProtection="1">
      <alignment vertical="center" wrapText="1"/>
      <protection locked="0"/>
    </xf>
    <xf numFmtId="185" fontId="19" fillId="0" borderId="0" xfId="66" applyNumberFormat="1" applyAlignment="1">
      <alignment vertical="center" wrapText="1"/>
      <protection/>
    </xf>
    <xf numFmtId="0" fontId="19" fillId="0" borderId="27" xfId="66" applyFont="1" applyBorder="1" applyAlignment="1">
      <alignment horizontal="center" vertical="center" wrapText="1"/>
      <protection/>
    </xf>
    <xf numFmtId="0" fontId="19" fillId="0" borderId="12" xfId="66" applyFont="1" applyBorder="1" applyAlignment="1" applyProtection="1">
      <alignment vertical="center" wrapText="1"/>
      <protection locked="0"/>
    </xf>
    <xf numFmtId="185" fontId="19" fillId="0" borderId="12" xfId="66" applyNumberFormat="1" applyBorder="1" applyAlignment="1" applyProtection="1">
      <alignment vertical="center" wrapText="1"/>
      <protection locked="0"/>
    </xf>
    <xf numFmtId="185" fontId="19" fillId="0" borderId="28" xfId="66" applyNumberFormat="1" applyBorder="1" applyAlignment="1" applyProtection="1">
      <alignment vertical="center" wrapText="1"/>
      <protection locked="0"/>
    </xf>
    <xf numFmtId="185" fontId="45" fillId="0" borderId="30" xfId="66" applyNumberFormat="1" applyFont="1" applyBorder="1" applyAlignment="1">
      <alignment vertical="center" wrapText="1"/>
      <protection/>
    </xf>
    <xf numFmtId="0" fontId="6" fillId="0" borderId="0" xfId="67" applyAlignment="1">
      <alignment horizontal="right" vertical="center"/>
      <protection/>
    </xf>
    <xf numFmtId="0" fontId="7" fillId="0" borderId="50" xfId="67" applyFont="1" applyBorder="1" applyAlignment="1">
      <alignment horizontal="center" vertical="center" wrapText="1"/>
      <protection/>
    </xf>
    <xf numFmtId="0" fontId="6" fillId="0" borderId="12" xfId="67" applyBorder="1" applyAlignment="1">
      <alignment/>
      <protection/>
    </xf>
    <xf numFmtId="0" fontId="6" fillId="0" borderId="12" xfId="67" applyNumberFormat="1" applyBorder="1" applyAlignment="1">
      <alignment/>
      <protection/>
    </xf>
    <xf numFmtId="0" fontId="6" fillId="0" borderId="12" xfId="67" applyBorder="1">
      <alignment/>
      <protection/>
    </xf>
    <xf numFmtId="0" fontId="6" fillId="0" borderId="12" xfId="67" applyBorder="1" applyAlignment="1">
      <alignment wrapText="1"/>
      <protection/>
    </xf>
    <xf numFmtId="0" fontId="7" fillId="0" borderId="27" xfId="67" applyFont="1" applyBorder="1" applyAlignment="1">
      <alignment wrapText="1"/>
      <protection/>
    </xf>
    <xf numFmtId="0" fontId="6" fillId="0" borderId="27" xfId="67" applyBorder="1">
      <alignment/>
      <protection/>
    </xf>
    <xf numFmtId="0" fontId="6" fillId="0" borderId="27" xfId="67" applyBorder="1" applyAlignment="1">
      <alignment wrapText="1"/>
      <protection/>
    </xf>
    <xf numFmtId="0" fontId="7" fillId="0" borderId="29" xfId="67" applyFont="1" applyBorder="1" applyAlignment="1">
      <alignment wrapText="1"/>
      <protection/>
    </xf>
    <xf numFmtId="0" fontId="6" fillId="0" borderId="30" xfId="67" applyBorder="1">
      <alignment/>
      <protection/>
    </xf>
    <xf numFmtId="0" fontId="6" fillId="0" borderId="30" xfId="67" applyBorder="1" applyAlignment="1">
      <alignment wrapText="1"/>
      <protection/>
    </xf>
    <xf numFmtId="0" fontId="6" fillId="0" borderId="0" xfId="67" applyAlignment="1">
      <alignment wrapText="1"/>
      <protection/>
    </xf>
    <xf numFmtId="10" fontId="6" fillId="0" borderId="0" xfId="67" applyNumberFormat="1">
      <alignment/>
      <protection/>
    </xf>
    <xf numFmtId="0" fontId="7" fillId="0" borderId="15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 horizontal="center" vertical="center"/>
      <protection/>
    </xf>
    <xf numFmtId="0" fontId="7" fillId="0" borderId="16" xfId="67" applyFont="1" applyBorder="1" applyAlignment="1">
      <alignment horizontal="center" vertical="center" wrapText="1"/>
      <protection/>
    </xf>
    <xf numFmtId="0" fontId="7" fillId="0" borderId="17" xfId="67" applyFont="1" applyBorder="1" applyAlignment="1">
      <alignment horizontal="center" vertical="center" wrapText="1"/>
      <protection/>
    </xf>
    <xf numFmtId="0" fontId="6" fillId="0" borderId="56" xfId="67" applyBorder="1" applyAlignment="1">
      <alignment horizontal="center" vertical="center" wrapText="1"/>
      <protection/>
    </xf>
    <xf numFmtId="3" fontId="6" fillId="0" borderId="56" xfId="67" applyNumberFormat="1" applyBorder="1" applyAlignment="1">
      <alignment horizontal="center" vertical="center"/>
      <protection/>
    </xf>
    <xf numFmtId="0" fontId="7" fillId="0" borderId="56" xfId="67" applyFont="1" applyFill="1" applyBorder="1" applyAlignment="1">
      <alignment horizontal="center" vertical="center" wrapText="1"/>
      <protection/>
    </xf>
    <xf numFmtId="0" fontId="7" fillId="0" borderId="56" xfId="67" applyFont="1" applyBorder="1" applyAlignment="1">
      <alignment horizontal="center" vertical="center" wrapText="1"/>
      <protection/>
    </xf>
    <xf numFmtId="3" fontId="7" fillId="0" borderId="56" xfId="67" applyNumberFormat="1" applyFont="1" applyBorder="1" applyAlignment="1">
      <alignment horizontal="center" vertical="center"/>
      <protection/>
    </xf>
    <xf numFmtId="0" fontId="20" fillId="0" borderId="0" xfId="68" applyFont="1">
      <alignment/>
      <protection/>
    </xf>
    <xf numFmtId="0" fontId="6" fillId="0" borderId="0" xfId="68">
      <alignment/>
      <protection/>
    </xf>
    <xf numFmtId="0" fontId="21" fillId="33" borderId="15" xfId="68" applyFont="1" applyFill="1" applyBorder="1" applyAlignment="1">
      <alignment horizontal="center" vertical="center" wrapText="1"/>
      <protection/>
    </xf>
    <xf numFmtId="0" fontId="21" fillId="33" borderId="16" xfId="68" applyFont="1" applyFill="1" applyBorder="1" applyAlignment="1">
      <alignment horizontal="center" vertical="center" wrapText="1"/>
      <protection/>
    </xf>
    <xf numFmtId="0" fontId="21" fillId="33" borderId="17" xfId="68" applyFont="1" applyFill="1" applyBorder="1" applyAlignment="1">
      <alignment horizontal="center" vertical="center" wrapText="1"/>
      <protection/>
    </xf>
    <xf numFmtId="0" fontId="17" fillId="0" borderId="18" xfId="68" applyFont="1" applyBorder="1" applyAlignment="1">
      <alignment vertical="top" wrapText="1"/>
      <protection/>
    </xf>
    <xf numFmtId="0" fontId="17" fillId="0" borderId="19" xfId="68" applyFont="1" applyBorder="1" applyAlignment="1">
      <alignment vertical="top" wrapText="1"/>
      <protection/>
    </xf>
    <xf numFmtId="0" fontId="17" fillId="0" borderId="20" xfId="68" applyFont="1" applyBorder="1" applyAlignment="1">
      <alignment horizontal="center" vertical="center" wrapText="1"/>
      <protection/>
    </xf>
    <xf numFmtId="0" fontId="22" fillId="34" borderId="15" xfId="68" applyFont="1" applyFill="1" applyBorder="1" applyAlignment="1">
      <alignment horizontal="center" vertical="center" wrapText="1"/>
      <protection/>
    </xf>
    <xf numFmtId="0" fontId="17" fillId="0" borderId="21" xfId="68" applyFont="1" applyFill="1" applyBorder="1" applyAlignment="1">
      <alignment horizontal="center" vertical="center" wrapText="1"/>
      <protection/>
    </xf>
    <xf numFmtId="0" fontId="17" fillId="0" borderId="22" xfId="68" applyFont="1" applyFill="1" applyBorder="1" applyAlignment="1">
      <alignment vertical="center" wrapText="1"/>
      <protection/>
    </xf>
    <xf numFmtId="3" fontId="17" fillId="0" borderId="22" xfId="68" applyNumberFormat="1" applyFont="1" applyFill="1" applyBorder="1" applyAlignment="1">
      <alignment horizontal="right" vertical="center" wrapText="1"/>
      <protection/>
    </xf>
    <xf numFmtId="10" fontId="17" fillId="0" borderId="23" xfId="68" applyNumberFormat="1" applyFont="1" applyFill="1" applyBorder="1" applyAlignment="1">
      <alignment horizontal="center" vertical="center" wrapText="1"/>
      <protection/>
    </xf>
    <xf numFmtId="0" fontId="25" fillId="0" borderId="0" xfId="68" applyFont="1" applyFill="1" applyBorder="1" applyAlignment="1">
      <alignment horizontal="left" vertical="center" wrapText="1"/>
      <protection/>
    </xf>
    <xf numFmtId="0" fontId="24" fillId="0" borderId="0" xfId="68" applyFont="1" applyFill="1" applyAlignment="1">
      <alignment horizontal="left" vertical="center" wrapText="1"/>
      <protection/>
    </xf>
    <xf numFmtId="0" fontId="6" fillId="0" borderId="0" xfId="68" applyAlignment="1">
      <alignment vertical="center"/>
      <protection/>
    </xf>
    <xf numFmtId="0" fontId="17" fillId="0" borderId="12" xfId="68" applyFont="1" applyFill="1" applyBorder="1" applyAlignment="1">
      <alignment vertical="center" wrapText="1"/>
      <protection/>
    </xf>
    <xf numFmtId="3" fontId="17" fillId="0" borderId="12" xfId="68" applyNumberFormat="1" applyFont="1" applyFill="1" applyBorder="1" applyAlignment="1">
      <alignment horizontal="right" vertical="center" wrapText="1"/>
      <protection/>
    </xf>
    <xf numFmtId="0" fontId="17" fillId="0" borderId="24" xfId="68" applyFont="1" applyFill="1" applyBorder="1" applyAlignment="1">
      <alignment vertical="center" wrapText="1"/>
      <protection/>
    </xf>
    <xf numFmtId="3" fontId="17" fillId="0" borderId="24" xfId="68" applyNumberFormat="1" applyFont="1" applyFill="1" applyBorder="1" applyAlignment="1">
      <alignment horizontal="right" vertical="center" wrapText="1"/>
      <protection/>
    </xf>
    <xf numFmtId="0" fontId="17" fillId="0" borderId="25" xfId="68" applyFont="1" applyFill="1" applyBorder="1" applyAlignment="1">
      <alignment horizontal="center" vertical="center" wrapText="1"/>
      <protection/>
    </xf>
    <xf numFmtId="0" fontId="20" fillId="0" borderId="0" xfId="68" applyFont="1" applyAlignment="1">
      <alignment vertical="center"/>
      <protection/>
    </xf>
    <xf numFmtId="3" fontId="17" fillId="0" borderId="30" xfId="68" applyNumberFormat="1" applyFont="1" applyFill="1" applyBorder="1" applyAlignment="1">
      <alignment horizontal="right" vertical="center" wrapText="1"/>
      <protection/>
    </xf>
    <xf numFmtId="0" fontId="17" fillId="33" borderId="15" xfId="68" applyFont="1" applyFill="1" applyBorder="1" applyAlignment="1">
      <alignment vertical="top" wrapText="1"/>
      <protection/>
    </xf>
    <xf numFmtId="0" fontId="15" fillId="33" borderId="16" xfId="68" applyFont="1" applyFill="1" applyBorder="1" applyAlignment="1">
      <alignment horizontal="left" vertical="center" wrapText="1"/>
      <protection/>
    </xf>
    <xf numFmtId="3" fontId="15" fillId="33" borderId="16" xfId="68" applyNumberFormat="1" applyFont="1" applyFill="1" applyBorder="1" applyAlignment="1">
      <alignment horizontal="right" vertical="center" wrapText="1"/>
      <protection/>
    </xf>
    <xf numFmtId="10" fontId="16" fillId="33" borderId="17" xfId="68" applyNumberFormat="1" applyFont="1" applyFill="1" applyBorder="1" applyAlignment="1">
      <alignment horizontal="center" vertical="center" wrapText="1"/>
      <protection/>
    </xf>
    <xf numFmtId="0" fontId="17" fillId="0" borderId="0" xfId="68" applyFont="1" applyFill="1" applyBorder="1" applyAlignment="1">
      <alignment horizontal="center" vertical="center" wrapText="1"/>
      <protection/>
    </xf>
    <xf numFmtId="0" fontId="6" fillId="0" borderId="0" xfId="68" applyFill="1" applyBorder="1">
      <alignment/>
      <protection/>
    </xf>
    <xf numFmtId="0" fontId="17" fillId="0" borderId="0" xfId="68" applyFont="1" applyFill="1" applyBorder="1" applyAlignment="1">
      <alignment horizontal="center" vertical="center"/>
      <protection/>
    </xf>
    <xf numFmtId="0" fontId="17" fillId="0" borderId="0" xfId="68" applyFont="1" applyFill="1" applyBorder="1" applyAlignment="1">
      <alignment vertical="top" wrapText="1"/>
      <protection/>
    </xf>
    <xf numFmtId="0" fontId="22" fillId="0" borderId="0" xfId="68" applyFont="1" applyFill="1" applyBorder="1" applyAlignment="1">
      <alignment vertical="top" wrapText="1"/>
      <protection/>
    </xf>
    <xf numFmtId="3" fontId="15" fillId="0" borderId="0" xfId="68" applyNumberFormat="1" applyFont="1" applyFill="1" applyBorder="1" applyAlignment="1">
      <alignment vertical="top" wrapText="1"/>
      <protection/>
    </xf>
    <xf numFmtId="10" fontId="16" fillId="0" borderId="0" xfId="68" applyNumberFormat="1" applyFont="1" applyFill="1" applyBorder="1" applyAlignment="1">
      <alignment horizontal="center" vertical="center" wrapText="1"/>
      <protection/>
    </xf>
    <xf numFmtId="0" fontId="21" fillId="33" borderId="15" xfId="68" applyFont="1" applyFill="1" applyBorder="1" applyAlignment="1">
      <alignment horizontal="center" vertical="center" wrapText="1"/>
      <protection/>
    </xf>
    <xf numFmtId="0" fontId="21" fillId="33" borderId="16" xfId="68" applyFont="1" applyFill="1" applyBorder="1" applyAlignment="1">
      <alignment horizontal="center" vertical="center" wrapText="1"/>
      <protection/>
    </xf>
    <xf numFmtId="0" fontId="26" fillId="0" borderId="0" xfId="68" applyFont="1">
      <alignment/>
      <protection/>
    </xf>
    <xf numFmtId="0" fontId="17" fillId="0" borderId="18" xfId="68" applyFont="1" applyBorder="1" applyAlignment="1">
      <alignment vertical="top" wrapText="1"/>
      <protection/>
    </xf>
    <xf numFmtId="0" fontId="17" fillId="0" borderId="19" xfId="68" applyFont="1" applyBorder="1" applyAlignment="1">
      <alignment vertical="top" wrapText="1"/>
      <protection/>
    </xf>
    <xf numFmtId="0" fontId="22" fillId="34" borderId="15" xfId="68" applyFont="1" applyFill="1" applyBorder="1" applyAlignment="1">
      <alignment horizontal="center" vertical="center" wrapText="1"/>
      <protection/>
    </xf>
    <xf numFmtId="0" fontId="17" fillId="0" borderId="49" xfId="68" applyFont="1" applyBorder="1" applyAlignment="1">
      <alignment horizontal="center" vertical="center" wrapText="1"/>
      <protection/>
    </xf>
    <xf numFmtId="0" fontId="17" fillId="0" borderId="50" xfId="68" applyFont="1" applyBorder="1" applyAlignment="1">
      <alignment horizontal="left" vertical="center" wrapText="1"/>
      <protection/>
    </xf>
    <xf numFmtId="3" fontId="17" fillId="0" borderId="50" xfId="68" applyNumberFormat="1" applyFont="1" applyBorder="1" applyAlignment="1">
      <alignment horizontal="right" vertical="center" wrapText="1"/>
      <protection/>
    </xf>
    <xf numFmtId="3" fontId="17" fillId="0" borderId="50" xfId="68" applyNumberFormat="1" applyFont="1" applyBorder="1" applyAlignment="1">
      <alignment horizontal="right" vertical="center"/>
      <protection/>
    </xf>
    <xf numFmtId="0" fontId="17" fillId="0" borderId="28" xfId="68" applyFont="1" applyBorder="1" applyAlignment="1">
      <alignment horizontal="center" vertical="center" wrapText="1"/>
      <protection/>
    </xf>
    <xf numFmtId="0" fontId="17" fillId="0" borderId="27" xfId="68" applyFont="1" applyFill="1" applyBorder="1" applyAlignment="1">
      <alignment horizontal="center" vertical="center" wrapText="1"/>
      <protection/>
    </xf>
    <xf numFmtId="3" fontId="17" fillId="0" borderId="12" xfId="68" applyNumberFormat="1" applyFont="1" applyBorder="1" applyAlignment="1">
      <alignment horizontal="right" vertical="center" wrapText="1"/>
      <protection/>
    </xf>
    <xf numFmtId="3" fontId="17" fillId="0" borderId="12" xfId="68" applyNumberFormat="1" applyFont="1" applyBorder="1" applyAlignment="1">
      <alignment horizontal="right" vertical="center"/>
      <protection/>
    </xf>
    <xf numFmtId="0" fontId="17" fillId="0" borderId="21" xfId="68" applyFont="1" applyBorder="1" applyAlignment="1">
      <alignment horizontal="center" vertical="center" wrapText="1"/>
      <protection/>
    </xf>
    <xf numFmtId="0" fontId="17" fillId="0" borderId="57" xfId="68" applyFont="1" applyFill="1" applyBorder="1" applyAlignment="1">
      <alignment vertical="center" wrapText="1"/>
      <protection/>
    </xf>
    <xf numFmtId="3" fontId="17" fillId="0" borderId="57" xfId="68" applyNumberFormat="1" applyFont="1" applyFill="1" applyBorder="1" applyAlignment="1">
      <alignment horizontal="right" vertical="center" wrapText="1"/>
      <protection/>
    </xf>
    <xf numFmtId="0" fontId="16" fillId="33" borderId="15" xfId="68" applyFont="1" applyFill="1" applyBorder="1" applyAlignment="1">
      <alignment horizontal="right" vertical="center" wrapText="1"/>
      <protection/>
    </xf>
    <xf numFmtId="0" fontId="15" fillId="33" borderId="16" xfId="68" applyFont="1" applyFill="1" applyBorder="1" applyAlignment="1">
      <alignment horizontal="left" vertical="center" wrapText="1"/>
      <protection/>
    </xf>
    <xf numFmtId="3" fontId="15" fillId="33" borderId="16" xfId="68" applyNumberFormat="1" applyFont="1" applyFill="1" applyBorder="1" applyAlignment="1">
      <alignment horizontal="right" vertic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7" fillId="0" borderId="0" xfId="68" applyFont="1" applyBorder="1" applyAlignment="1">
      <alignment horizontal="left" vertical="center" wrapText="1"/>
      <protection/>
    </xf>
    <xf numFmtId="3" fontId="17" fillId="0" borderId="0" xfId="68" applyNumberFormat="1" applyFont="1" applyFill="1" applyBorder="1" applyAlignment="1">
      <alignment horizontal="right" vertical="center" wrapText="1"/>
      <protection/>
    </xf>
    <xf numFmtId="3" fontId="17" fillId="0" borderId="0" xfId="68" applyNumberFormat="1" applyFont="1" applyBorder="1" applyAlignment="1">
      <alignment horizontal="right" vertical="center" wrapText="1"/>
      <protection/>
    </xf>
    <xf numFmtId="10" fontId="17" fillId="0" borderId="0" xfId="68" applyNumberFormat="1" applyFont="1" applyBorder="1" applyAlignment="1">
      <alignment horizontal="center" vertical="center" wrapText="1"/>
      <protection/>
    </xf>
    <xf numFmtId="0" fontId="16" fillId="0" borderId="0" xfId="68" applyFont="1" applyFill="1" applyBorder="1" applyAlignment="1">
      <alignment horizontal="right" vertical="center" wrapText="1"/>
      <protection/>
    </xf>
    <xf numFmtId="0" fontId="22" fillId="0" borderId="0" xfId="68" applyFont="1" applyFill="1" applyBorder="1" applyAlignment="1">
      <alignment horizontal="left" vertical="center" wrapText="1"/>
      <protection/>
    </xf>
    <xf numFmtId="3" fontId="15" fillId="0" borderId="0" xfId="68" applyNumberFormat="1" applyFont="1" applyFill="1" applyBorder="1" applyAlignment="1">
      <alignment horizontal="right" vertical="center" wrapText="1"/>
      <protection/>
    </xf>
    <xf numFmtId="0" fontId="16" fillId="0" borderId="18" xfId="68" applyFont="1" applyFill="1" applyBorder="1" applyAlignment="1">
      <alignment horizontal="center" vertical="center" wrapText="1"/>
      <protection/>
    </xf>
    <xf numFmtId="0" fontId="16" fillId="0" borderId="19" xfId="68" applyFont="1" applyFill="1" applyBorder="1" applyAlignment="1">
      <alignment horizontal="center" vertical="center" wrapText="1"/>
      <protection/>
    </xf>
    <xf numFmtId="0" fontId="16" fillId="0" borderId="19" xfId="68" applyFont="1" applyFill="1" applyBorder="1" applyAlignment="1">
      <alignment horizontal="center" vertical="center" wrapText="1"/>
      <protection/>
    </xf>
    <xf numFmtId="0" fontId="17" fillId="0" borderId="12" xfId="68" applyFont="1" applyFill="1" applyBorder="1" applyAlignment="1">
      <alignment vertical="center" wrapText="1"/>
      <protection/>
    </xf>
    <xf numFmtId="3" fontId="17" fillId="0" borderId="12" xfId="68" applyNumberFormat="1" applyFont="1" applyFill="1" applyBorder="1" applyAlignment="1">
      <alignment horizontal="right" vertical="center"/>
      <protection/>
    </xf>
    <xf numFmtId="10" fontId="17" fillId="0" borderId="28" xfId="68" applyNumberFormat="1" applyFont="1" applyFill="1" applyBorder="1" applyAlignment="1">
      <alignment horizontal="center" vertical="center" wrapText="1"/>
      <protection/>
    </xf>
    <xf numFmtId="9" fontId="20" fillId="0" borderId="0" xfId="68" applyNumberFormat="1" applyFont="1">
      <alignment/>
      <protection/>
    </xf>
    <xf numFmtId="0" fontId="27" fillId="33" borderId="15" xfId="68" applyFont="1" applyFill="1" applyBorder="1" applyAlignment="1">
      <alignment horizontal="center" vertical="center" wrapText="1"/>
      <protection/>
    </xf>
    <xf numFmtId="0" fontId="15" fillId="33" borderId="16" xfId="68" applyFont="1" applyFill="1" applyBorder="1" applyAlignment="1">
      <alignment vertical="center" wrapText="1"/>
      <protection/>
    </xf>
    <xf numFmtId="3" fontId="15" fillId="33" borderId="16" xfId="68" applyNumberFormat="1" applyFont="1" applyFill="1" applyBorder="1" applyAlignment="1">
      <alignment horizontal="right" vertical="center"/>
      <protection/>
    </xf>
    <xf numFmtId="10" fontId="15" fillId="33" borderId="17" xfId="68" applyNumberFormat="1" applyFont="1" applyFill="1" applyBorder="1" applyAlignment="1">
      <alignment horizontal="center" vertical="center" wrapText="1"/>
      <protection/>
    </xf>
    <xf numFmtId="9" fontId="20" fillId="0" borderId="0" xfId="68" applyNumberFormat="1" applyFont="1" applyAlignment="1">
      <alignment vertical="center"/>
      <protection/>
    </xf>
    <xf numFmtId="0" fontId="10" fillId="0" borderId="0" xfId="68" applyFont="1" applyAlignment="1">
      <alignment vertical="center"/>
      <protection/>
    </xf>
    <xf numFmtId="0" fontId="17" fillId="0" borderId="0" xfId="68" applyFont="1" applyBorder="1" applyAlignment="1">
      <alignment vertical="top" wrapText="1"/>
      <protection/>
    </xf>
    <xf numFmtId="184" fontId="17" fillId="0" borderId="0" xfId="68" applyNumberFormat="1" applyFont="1" applyBorder="1" applyAlignment="1">
      <alignment horizontal="right" vertical="center" wrapText="1"/>
      <protection/>
    </xf>
    <xf numFmtId="0" fontId="54" fillId="0" borderId="0" xfId="68" applyFont="1" applyAlignment="1">
      <alignment vertical="center"/>
      <protection/>
    </xf>
    <xf numFmtId="0" fontId="55" fillId="0" borderId="0" xfId="68" applyFont="1" applyAlignment="1">
      <alignment vertical="center"/>
      <protection/>
    </xf>
    <xf numFmtId="3" fontId="55" fillId="0" borderId="0" xfId="68" applyNumberFormat="1" applyFont="1" applyAlignment="1">
      <alignment vertical="center"/>
      <protection/>
    </xf>
    <xf numFmtId="10" fontId="54" fillId="0" borderId="0" xfId="68" applyNumberFormat="1" applyFont="1" applyBorder="1" applyAlignment="1">
      <alignment horizontal="center" vertical="center" wrapText="1"/>
      <protection/>
    </xf>
    <xf numFmtId="3" fontId="55" fillId="0" borderId="0" xfId="68" applyNumberFormat="1" applyFont="1" applyBorder="1" applyAlignment="1">
      <alignment horizontal="right" vertical="center" wrapText="1"/>
      <protection/>
    </xf>
    <xf numFmtId="10" fontId="55" fillId="0" borderId="0" xfId="68" applyNumberFormat="1" applyFont="1" applyBorder="1" applyAlignment="1">
      <alignment horizontal="center" vertical="center" wrapText="1"/>
      <protection/>
    </xf>
    <xf numFmtId="9" fontId="56" fillId="0" borderId="0" xfId="68" applyNumberFormat="1" applyFont="1" applyAlignment="1">
      <alignment vertical="center"/>
      <protection/>
    </xf>
    <xf numFmtId="0" fontId="54" fillId="0" borderId="0" xfId="68" applyFont="1">
      <alignment/>
      <protection/>
    </xf>
    <xf numFmtId="3" fontId="54" fillId="0" borderId="0" xfId="68" applyNumberFormat="1" applyFont="1">
      <alignment/>
      <protection/>
    </xf>
    <xf numFmtId="3" fontId="57" fillId="0" borderId="0" xfId="68" applyNumberFormat="1" applyFont="1" applyBorder="1" applyAlignment="1">
      <alignment horizontal="right" vertical="center" wrapText="1"/>
      <protection/>
    </xf>
    <xf numFmtId="0" fontId="58" fillId="0" borderId="0" xfId="68" applyFont="1">
      <alignment/>
      <protection/>
    </xf>
    <xf numFmtId="3" fontId="58" fillId="0" borderId="0" xfId="68" applyNumberFormat="1" applyFont="1">
      <alignment/>
      <protection/>
    </xf>
    <xf numFmtId="10" fontId="58" fillId="0" borderId="0" xfId="68" applyNumberFormat="1" applyFont="1" applyBorder="1" applyAlignment="1">
      <alignment horizontal="center" vertical="center" wrapText="1"/>
      <protection/>
    </xf>
    <xf numFmtId="0" fontId="59" fillId="0" borderId="0" xfId="68" applyFont="1">
      <alignment/>
      <protection/>
    </xf>
    <xf numFmtId="3" fontId="6" fillId="0" borderId="0" xfId="68" applyNumberFormat="1">
      <alignment/>
      <protection/>
    </xf>
    <xf numFmtId="0" fontId="17" fillId="0" borderId="0" xfId="68" applyFont="1" applyAlignment="1">
      <alignment horizontal="center" vertical="center"/>
      <protection/>
    </xf>
    <xf numFmtId="184" fontId="6" fillId="0" borderId="0" xfId="68" applyNumberFormat="1">
      <alignment/>
      <protection/>
    </xf>
    <xf numFmtId="0" fontId="22" fillId="0" borderId="18" xfId="68" applyFont="1" applyFill="1" applyBorder="1" applyAlignment="1">
      <alignment vertical="top" wrapText="1"/>
      <protection/>
    </xf>
    <xf numFmtId="0" fontId="23" fillId="0" borderId="19" xfId="68" applyFont="1" applyFill="1" applyBorder="1" applyAlignment="1">
      <alignment horizontal="center" vertical="top" wrapText="1"/>
      <protection/>
    </xf>
    <xf numFmtId="0" fontId="17" fillId="0" borderId="21" xfId="68" applyFont="1" applyBorder="1" applyAlignment="1">
      <alignment horizontal="center" vertical="center" wrapText="1"/>
      <protection/>
    </xf>
    <xf numFmtId="0" fontId="17" fillId="0" borderId="12" xfId="68" applyFont="1" applyFill="1" applyBorder="1" applyAlignment="1">
      <alignment horizontal="left" vertical="center" wrapText="1"/>
      <protection/>
    </xf>
    <xf numFmtId="184" fontId="17" fillId="0" borderId="12" xfId="68" applyNumberFormat="1" applyFont="1" applyFill="1" applyBorder="1" applyAlignment="1">
      <alignment horizontal="right" vertical="center" wrapText="1"/>
      <protection/>
    </xf>
    <xf numFmtId="0" fontId="17" fillId="0" borderId="12" xfId="68" applyNumberFormat="1" applyFont="1" applyBorder="1" applyAlignment="1">
      <alignment wrapText="1"/>
      <protection/>
    </xf>
    <xf numFmtId="184" fontId="17" fillId="0" borderId="12" xfId="68" applyNumberFormat="1" applyFont="1" applyFill="1" applyBorder="1" applyAlignment="1">
      <alignment horizontal="right" vertical="center" wrapText="1"/>
      <protection/>
    </xf>
    <xf numFmtId="3" fontId="17" fillId="0" borderId="12" xfId="68" applyNumberFormat="1" applyFont="1" applyFill="1" applyBorder="1" applyAlignment="1">
      <alignment vertical="center"/>
      <protection/>
    </xf>
    <xf numFmtId="0" fontId="17" fillId="0" borderId="28" xfId="68" applyFont="1" applyFill="1" applyBorder="1" applyAlignment="1">
      <alignment horizontal="center" vertical="center" wrapText="1"/>
      <protection/>
    </xf>
    <xf numFmtId="0" fontId="24" fillId="0" borderId="0" xfId="68" applyFont="1" applyFill="1" applyBorder="1" applyAlignment="1">
      <alignment horizontal="left"/>
      <protection/>
    </xf>
    <xf numFmtId="0" fontId="24" fillId="0" borderId="0" xfId="68" applyFont="1" applyFill="1" applyAlignment="1">
      <alignment horizontal="left"/>
      <protection/>
    </xf>
    <xf numFmtId="0" fontId="15" fillId="33" borderId="15" xfId="68" applyFont="1" applyFill="1" applyBorder="1" applyAlignment="1">
      <alignment vertical="center" wrapText="1"/>
      <protection/>
    </xf>
    <xf numFmtId="10" fontId="16" fillId="33" borderId="17" xfId="68" applyNumberFormat="1" applyFont="1" applyFill="1" applyBorder="1" applyAlignment="1">
      <alignment vertical="center" wrapText="1"/>
      <protection/>
    </xf>
    <xf numFmtId="0" fontId="17" fillId="0" borderId="0" xfId="68" applyFont="1" applyBorder="1" applyAlignment="1">
      <alignment horizontal="left" vertical="center"/>
      <protection/>
    </xf>
    <xf numFmtId="0" fontId="17" fillId="0" borderId="0" xfId="68" applyFont="1" applyBorder="1" applyAlignment="1">
      <alignment horizontal="right" vertical="center" wrapText="1"/>
      <protection/>
    </xf>
    <xf numFmtId="0" fontId="17" fillId="0" borderId="0" xfId="68" applyFont="1" applyBorder="1" applyAlignment="1">
      <alignment vertical="center" wrapText="1"/>
      <protection/>
    </xf>
    <xf numFmtId="184" fontId="17" fillId="0" borderId="0" xfId="68" applyNumberFormat="1" applyFont="1" applyBorder="1" applyAlignment="1">
      <alignment horizontal="right" vertical="center" wrapText="1"/>
      <protection/>
    </xf>
    <xf numFmtId="0" fontId="6" fillId="0" borderId="0" xfId="68" applyBorder="1">
      <alignment/>
      <protection/>
    </xf>
    <xf numFmtId="184" fontId="6" fillId="0" borderId="0" xfId="68" applyNumberFormat="1" applyBorder="1">
      <alignment/>
      <protection/>
    </xf>
    <xf numFmtId="0" fontId="6" fillId="0" borderId="0" xfId="68" applyFont="1" applyBorder="1">
      <alignment/>
      <protection/>
    </xf>
    <xf numFmtId="3" fontId="6" fillId="0" borderId="0" xfId="68" applyNumberFormat="1" applyBorder="1">
      <alignment/>
      <protection/>
    </xf>
    <xf numFmtId="184" fontId="6" fillId="0" borderId="0" xfId="68" applyNumberFormat="1" applyBorder="1" applyAlignment="1">
      <alignment horizontal="right" vertical="center"/>
      <protection/>
    </xf>
    <xf numFmtId="184" fontId="17" fillId="0" borderId="0" xfId="68" applyNumberFormat="1" applyFont="1" applyFill="1" applyBorder="1" applyAlignment="1">
      <alignment horizontal="right" vertical="center" wrapText="1"/>
      <protection/>
    </xf>
    <xf numFmtId="0" fontId="17" fillId="0" borderId="0" xfId="68" applyFont="1" applyBorder="1" applyAlignment="1">
      <alignment horizontal="center" vertical="center" wrapText="1"/>
      <protection/>
    </xf>
    <xf numFmtId="0" fontId="17" fillId="0" borderId="0" xfId="68" applyFont="1">
      <alignment/>
      <protection/>
    </xf>
    <xf numFmtId="0" fontId="15" fillId="38" borderId="12" xfId="68" applyFont="1" applyFill="1" applyBorder="1" applyAlignment="1">
      <alignment horizontal="center" vertical="center"/>
      <protection/>
    </xf>
    <xf numFmtId="0" fontId="15" fillId="38" borderId="12" xfId="68" applyFont="1" applyFill="1" applyBorder="1" applyAlignment="1">
      <alignment horizontal="center" vertical="center" wrapText="1"/>
      <protection/>
    </xf>
    <xf numFmtId="0" fontId="10" fillId="0" borderId="0" xfId="68" applyFont="1" applyAlignment="1">
      <alignment horizontal="center" vertical="center"/>
      <protection/>
    </xf>
    <xf numFmtId="0" fontId="17" fillId="0" borderId="12" xfId="68" applyFont="1" applyFill="1" applyBorder="1" applyAlignment="1">
      <alignment horizontal="center" vertical="center"/>
      <protection/>
    </xf>
    <xf numFmtId="3" fontId="17" fillId="0" borderId="12" xfId="68" applyNumberFormat="1" applyFont="1" applyFill="1" applyBorder="1" applyAlignment="1">
      <alignment horizontal="right" vertical="center" wrapText="1"/>
      <protection/>
    </xf>
    <xf numFmtId="0" fontId="17" fillId="0" borderId="12" xfId="68" applyFont="1" applyFill="1" applyBorder="1" applyAlignment="1">
      <alignment horizontal="right" vertical="center" wrapText="1"/>
      <protection/>
    </xf>
    <xf numFmtId="0" fontId="17" fillId="0" borderId="12" xfId="68" applyFont="1" applyFill="1" applyBorder="1" applyAlignment="1">
      <alignment horizontal="righ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17" fillId="0" borderId="12" xfId="68" applyFont="1" applyBorder="1" applyAlignment="1">
      <alignment wrapText="1"/>
      <protection/>
    </xf>
    <xf numFmtId="0" fontId="17" fillId="0" borderId="12" xfId="68" applyFont="1" applyBorder="1" applyAlignment="1">
      <alignment horizontal="right" vertical="center"/>
      <protection/>
    </xf>
    <xf numFmtId="0" fontId="17" fillId="0" borderId="12" xfId="68" applyFont="1" applyBorder="1" applyAlignment="1">
      <alignment horizontal="center" vertical="center"/>
      <protection/>
    </xf>
    <xf numFmtId="0" fontId="17" fillId="0" borderId="0" xfId="68" applyFont="1" applyAlignment="1">
      <alignment vertical="center" wrapText="1"/>
      <protection/>
    </xf>
    <xf numFmtId="0" fontId="15" fillId="33" borderId="12" xfId="68" applyFont="1" applyFill="1" applyBorder="1" applyAlignment="1">
      <alignment vertical="center"/>
      <protection/>
    </xf>
    <xf numFmtId="0" fontId="15" fillId="33" borderId="12" xfId="68" applyFont="1" applyFill="1" applyBorder="1" applyAlignment="1">
      <alignment vertical="center" wrapText="1"/>
      <protection/>
    </xf>
    <xf numFmtId="3" fontId="15" fillId="33" borderId="12" xfId="68" applyNumberFormat="1" applyFont="1" applyFill="1" applyBorder="1" applyAlignment="1">
      <alignment horizontal="right" vertical="center"/>
      <protection/>
    </xf>
    <xf numFmtId="0" fontId="27" fillId="38" borderId="15" xfId="68" applyFont="1" applyFill="1" applyBorder="1" applyAlignment="1">
      <alignment wrapText="1"/>
      <protection/>
    </xf>
    <xf numFmtId="0" fontId="27" fillId="38" borderId="17" xfId="68" applyFont="1" applyFill="1" applyBorder="1" applyAlignment="1">
      <alignment horizontal="center" vertical="center"/>
      <protection/>
    </xf>
    <xf numFmtId="0" fontId="27" fillId="0" borderId="27" xfId="68" applyFont="1" applyFill="1" applyBorder="1" applyAlignment="1">
      <alignment wrapText="1"/>
      <protection/>
    </xf>
    <xf numFmtId="3" fontId="27" fillId="0" borderId="25" xfId="68" applyNumberFormat="1" applyFont="1" applyBorder="1">
      <alignment/>
      <protection/>
    </xf>
    <xf numFmtId="0" fontId="27" fillId="0" borderId="51" xfId="68" applyFont="1" applyFill="1" applyBorder="1" applyAlignment="1">
      <alignment wrapText="1"/>
      <protection/>
    </xf>
    <xf numFmtId="0" fontId="15" fillId="33" borderId="15" xfId="68" applyFont="1" applyFill="1" applyBorder="1">
      <alignment/>
      <protection/>
    </xf>
    <xf numFmtId="3" fontId="15" fillId="33" borderId="58" xfId="68" applyNumberFormat="1" applyFont="1" applyFill="1" applyBorder="1">
      <alignment/>
      <protection/>
    </xf>
    <xf numFmtId="0" fontId="27" fillId="0" borderId="0" xfId="68" applyFont="1">
      <alignment/>
      <protection/>
    </xf>
    <xf numFmtId="3" fontId="34" fillId="0" borderId="10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6" fillId="0" borderId="0" xfId="59">
      <alignment/>
      <protection/>
    </xf>
    <xf numFmtId="0" fontId="17" fillId="0" borderId="12" xfId="59" applyFont="1" applyBorder="1" applyAlignment="1">
      <alignment vertical="top" wrapText="1"/>
      <protection/>
    </xf>
    <xf numFmtId="0" fontId="6" fillId="0" borderId="12" xfId="59" applyBorder="1">
      <alignment/>
      <protection/>
    </xf>
    <xf numFmtId="0" fontId="6" fillId="0" borderId="28" xfId="59" applyBorder="1">
      <alignment/>
      <protection/>
    </xf>
    <xf numFmtId="0" fontId="17" fillId="0" borderId="27" xfId="59" applyFont="1" applyBorder="1" applyAlignment="1">
      <alignment horizontal="center" vertical="center" wrapText="1"/>
      <protection/>
    </xf>
    <xf numFmtId="49" fontId="17" fillId="0" borderId="12" xfId="59" applyNumberFormat="1" applyFont="1" applyBorder="1" applyAlignment="1">
      <alignment vertical="top" wrapText="1"/>
      <protection/>
    </xf>
    <xf numFmtId="0" fontId="6" fillId="0" borderId="12" xfId="59" applyBorder="1" applyAlignment="1">
      <alignment vertical="top"/>
      <protection/>
    </xf>
    <xf numFmtId="0" fontId="6" fillId="0" borderId="28" xfId="59" applyBorder="1" applyAlignment="1">
      <alignment vertical="top"/>
      <protection/>
    </xf>
    <xf numFmtId="0" fontId="6" fillId="0" borderId="29" xfId="59" applyBorder="1">
      <alignment/>
      <protection/>
    </xf>
    <xf numFmtId="0" fontId="6" fillId="0" borderId="30" xfId="59" applyBorder="1">
      <alignment/>
      <protection/>
    </xf>
    <xf numFmtId="0" fontId="6" fillId="0" borderId="26" xfId="59" applyBorder="1">
      <alignment/>
      <protection/>
    </xf>
    <xf numFmtId="0" fontId="6" fillId="0" borderId="60" xfId="59" applyFill="1" applyBorder="1">
      <alignment/>
      <protection/>
    </xf>
    <xf numFmtId="0" fontId="4" fillId="0" borderId="13" xfId="0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185" fontId="19" fillId="0" borderId="0" xfId="65" applyNumberFormat="1" applyBorder="1" applyAlignment="1">
      <alignment horizontal="center" vertical="center" wrapText="1"/>
      <protection/>
    </xf>
    <xf numFmtId="0" fontId="4" fillId="0" borderId="61" xfId="0" applyFont="1" applyFill="1" applyBorder="1" applyAlignment="1">
      <alignment/>
    </xf>
    <xf numFmtId="1" fontId="33" fillId="0" borderId="13" xfId="60" applyNumberFormat="1" applyFont="1" applyBorder="1">
      <alignment/>
      <protection/>
    </xf>
    <xf numFmtId="1" fontId="26" fillId="0" borderId="13" xfId="60" applyNumberFormat="1" applyFont="1" applyBorder="1">
      <alignment/>
      <protection/>
    </xf>
    <xf numFmtId="3" fontId="32" fillId="0" borderId="13" xfId="60" applyNumberFormat="1" applyFont="1" applyBorder="1" applyAlignment="1">
      <alignment horizontal="right" vertical="top" wrapText="1"/>
      <protection/>
    </xf>
    <xf numFmtId="0" fontId="17" fillId="0" borderId="18" xfId="68" applyFont="1" applyBorder="1" applyAlignment="1">
      <alignment horizontal="center" vertical="center" wrapText="1"/>
      <protection/>
    </xf>
    <xf numFmtId="0" fontId="17" fillId="0" borderId="19" xfId="68" applyFont="1" applyFill="1" applyBorder="1" applyAlignment="1">
      <alignment vertical="center" wrapText="1"/>
      <protection/>
    </xf>
    <xf numFmtId="3" fontId="17" fillId="0" borderId="19" xfId="68" applyNumberFormat="1" applyFont="1" applyFill="1" applyBorder="1" applyAlignment="1">
      <alignment horizontal="right" vertical="center" wrapText="1"/>
      <protection/>
    </xf>
    <xf numFmtId="3" fontId="17" fillId="0" borderId="19" xfId="68" applyNumberFormat="1" applyFont="1" applyFill="1" applyBorder="1" applyAlignment="1">
      <alignment horizontal="right" vertical="center"/>
      <protection/>
    </xf>
    <xf numFmtId="10" fontId="17" fillId="0" borderId="20" xfId="68" applyNumberFormat="1" applyFont="1" applyFill="1" applyBorder="1" applyAlignment="1">
      <alignment horizontal="center" vertical="center" wrapText="1"/>
      <protection/>
    </xf>
    <xf numFmtId="3" fontId="17" fillId="0" borderId="62" xfId="67" applyNumberFormat="1" applyFont="1" applyBorder="1">
      <alignment/>
      <protection/>
    </xf>
    <xf numFmtId="0" fontId="5" fillId="0" borderId="63" xfId="0" applyFont="1" applyFill="1" applyBorder="1" applyAlignment="1">
      <alignment horizontal="center" vertical="center"/>
    </xf>
    <xf numFmtId="185" fontId="53" fillId="0" borderId="0" xfId="66" applyNumberFormat="1" applyFont="1" applyAlignment="1">
      <alignment horizontal="right" vertical="center"/>
      <protection/>
    </xf>
    <xf numFmtId="185" fontId="51" fillId="0" borderId="52" xfId="65" applyNumberFormat="1" applyFont="1" applyBorder="1" applyAlignment="1">
      <alignment horizontal="centerContinuous" vertical="center"/>
      <protection/>
    </xf>
    <xf numFmtId="185" fontId="51" fillId="0" borderId="26" xfId="65" applyNumberFormat="1" applyFont="1" applyBorder="1" applyAlignment="1">
      <alignment horizontal="center" vertical="center"/>
      <protection/>
    </xf>
    <xf numFmtId="185" fontId="19" fillId="0" borderId="17" xfId="65" applyNumberFormat="1" applyFont="1" applyBorder="1" applyAlignment="1">
      <alignment vertical="center" wrapText="1"/>
      <protection/>
    </xf>
    <xf numFmtId="185" fontId="52" fillId="0" borderId="64" xfId="64" applyNumberFormat="1" applyFont="1" applyBorder="1" applyAlignment="1" applyProtection="1">
      <alignment vertical="center" wrapText="1"/>
      <protection locked="0"/>
    </xf>
    <xf numFmtId="186" fontId="19" fillId="0" borderId="30" xfId="64" applyNumberFormat="1" applyFont="1" applyBorder="1" applyAlignment="1" applyProtection="1">
      <alignment vertical="center" wrapText="1"/>
      <protection locked="0"/>
    </xf>
    <xf numFmtId="1" fontId="19" fillId="0" borderId="16" xfId="65" applyNumberFormat="1" applyFont="1" applyBorder="1" applyAlignment="1" applyProtection="1">
      <alignment vertical="center" wrapText="1"/>
      <protection locked="0"/>
    </xf>
    <xf numFmtId="1" fontId="19" fillId="0" borderId="17" xfId="65" applyNumberFormat="1" applyBorder="1" applyAlignment="1">
      <alignment vertical="center" wrapText="1"/>
      <protection/>
    </xf>
    <xf numFmtId="0" fontId="4" fillId="0" borderId="10" xfId="0" applyFont="1" applyFill="1" applyBorder="1" applyAlignment="1" quotePrefix="1">
      <alignment horizontal="right" vertical="center"/>
    </xf>
    <xf numFmtId="0" fontId="4" fillId="0" borderId="11" xfId="0" applyFont="1" applyFill="1" applyBorder="1" applyAlignment="1" quotePrefix="1">
      <alignment horizontal="right" vertical="center"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vertical="center"/>
    </xf>
    <xf numFmtId="0" fontId="17" fillId="0" borderId="0" xfId="58" applyFont="1" applyFill="1" applyBorder="1" applyProtection="1">
      <alignment/>
      <protection/>
    </xf>
    <xf numFmtId="0" fontId="19" fillId="0" borderId="0" xfId="66" applyBorder="1" applyAlignment="1">
      <alignment horizontal="center" vertical="center" wrapText="1"/>
      <protection/>
    </xf>
    <xf numFmtId="0" fontId="19" fillId="0" borderId="0" xfId="66" applyBorder="1" applyAlignment="1">
      <alignment vertical="center" wrapText="1"/>
      <protection/>
    </xf>
    <xf numFmtId="185" fontId="19" fillId="0" borderId="0" xfId="65" applyNumberFormat="1" applyBorder="1" applyAlignment="1">
      <alignment vertical="center" wrapText="1"/>
      <protection/>
    </xf>
    <xf numFmtId="185" fontId="19" fillId="0" borderId="0" xfId="63" applyNumberFormat="1" applyFont="1" applyBorder="1" applyAlignment="1">
      <alignment horizontal="center" vertical="center" wrapText="1"/>
      <protection/>
    </xf>
    <xf numFmtId="185" fontId="19" fillId="0" borderId="0" xfId="63" applyNumberFormat="1" applyFont="1" applyBorder="1" applyAlignment="1">
      <alignment vertical="center" wrapText="1"/>
      <protection/>
    </xf>
    <xf numFmtId="185" fontId="19" fillId="0" borderId="0" xfId="62" applyNumberFormat="1" applyFont="1" applyBorder="1" applyAlignment="1">
      <alignment horizontal="center" vertical="center" wrapText="1"/>
      <protection/>
    </xf>
    <xf numFmtId="185" fontId="19" fillId="0" borderId="0" xfId="62" applyNumberFormat="1" applyFont="1" applyBorder="1" applyAlignment="1">
      <alignment vertical="center" wrapText="1"/>
      <protection/>
    </xf>
    <xf numFmtId="0" fontId="6" fillId="0" borderId="0" xfId="59" applyBorder="1">
      <alignment/>
      <protection/>
    </xf>
    <xf numFmtId="0" fontId="17" fillId="0" borderId="18" xfId="60" applyFont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/>
    </xf>
    <xf numFmtId="49" fontId="31" fillId="0" borderId="47" xfId="60" applyNumberFormat="1" applyFont="1" applyBorder="1" applyAlignment="1">
      <alignment vertical="top" wrapText="1"/>
      <protection/>
    </xf>
    <xf numFmtId="0" fontId="17" fillId="0" borderId="27" xfId="59" applyFont="1" applyBorder="1" applyAlignment="1">
      <alignment vertical="top" wrapText="1"/>
      <protection/>
    </xf>
    <xf numFmtId="0" fontId="16" fillId="0" borderId="12" xfId="59" applyFont="1" applyBorder="1" applyAlignment="1">
      <alignment vertical="top" wrapText="1"/>
      <protection/>
    </xf>
    <xf numFmtId="3" fontId="16" fillId="0" borderId="12" xfId="59" applyNumberFormat="1" applyFont="1" applyBorder="1" applyAlignment="1">
      <alignment vertical="top" wrapText="1"/>
      <protection/>
    </xf>
    <xf numFmtId="3" fontId="16" fillId="0" borderId="28" xfId="59" applyNumberFormat="1" applyFont="1" applyBorder="1" applyAlignment="1">
      <alignment vertical="top" wrapText="1"/>
      <protection/>
    </xf>
    <xf numFmtId="0" fontId="39" fillId="0" borderId="27" xfId="67" applyFont="1" applyBorder="1" applyAlignment="1">
      <alignment vertical="top" wrapText="1"/>
      <protection/>
    </xf>
    <xf numFmtId="3" fontId="39" fillId="0" borderId="12" xfId="67" applyNumberFormat="1" applyFont="1" applyBorder="1" applyAlignment="1">
      <alignment horizontal="right" vertical="top" wrapText="1"/>
      <protection/>
    </xf>
    <xf numFmtId="0" fontId="39" fillId="35" borderId="27" xfId="67" applyFont="1" applyFill="1" applyBorder="1" applyAlignment="1">
      <alignment vertical="top" wrapText="1" shrinkToFit="1"/>
      <protection/>
    </xf>
    <xf numFmtId="0" fontId="39" fillId="0" borderId="27" xfId="67" applyFont="1" applyBorder="1" applyAlignment="1">
      <alignment horizontal="left" vertical="top" wrapText="1"/>
      <protection/>
    </xf>
    <xf numFmtId="0" fontId="48" fillId="39" borderId="50" xfId="56" applyFont="1" applyFill="1" applyBorder="1" applyAlignment="1">
      <alignment horizontal="center"/>
      <protection/>
    </xf>
    <xf numFmtId="0" fontId="48" fillId="39" borderId="52" xfId="56" applyFont="1" applyFill="1" applyBorder="1" applyAlignment="1">
      <alignment horizontal="center"/>
      <protection/>
    </xf>
    <xf numFmtId="3" fontId="48" fillId="0" borderId="12" xfId="56" applyNumberFormat="1" applyFont="1" applyBorder="1" applyAlignment="1">
      <alignment vertical="center"/>
      <protection/>
    </xf>
    <xf numFmtId="0" fontId="17" fillId="0" borderId="24" xfId="60" applyFont="1" applyFill="1" applyBorder="1" applyAlignment="1">
      <alignment vertical="center" wrapText="1"/>
      <protection/>
    </xf>
    <xf numFmtId="0" fontId="39" fillId="0" borderId="10" xfId="67" applyFont="1" applyBorder="1" applyAlignment="1">
      <alignment vertical="top" wrapText="1"/>
      <protection/>
    </xf>
    <xf numFmtId="0" fontId="39" fillId="35" borderId="65" xfId="67" applyFont="1" applyFill="1" applyBorder="1" applyAlignment="1">
      <alignment vertical="top" wrapText="1" shrinkToFit="1"/>
      <protection/>
    </xf>
    <xf numFmtId="0" fontId="21" fillId="33" borderId="49" xfId="58" applyFont="1" applyFill="1" applyBorder="1" applyAlignment="1" applyProtection="1">
      <alignment horizontal="center" vertical="center" wrapText="1"/>
      <protection/>
    </xf>
    <xf numFmtId="0" fontId="21" fillId="33" borderId="50" xfId="58" applyFont="1" applyFill="1" applyBorder="1" applyAlignment="1" applyProtection="1">
      <alignment vertical="center" wrapText="1"/>
      <protection/>
    </xf>
    <xf numFmtId="0" fontId="21" fillId="33" borderId="52" xfId="60" applyFont="1" applyFill="1" applyBorder="1" applyAlignment="1">
      <alignment horizontal="center" vertical="center" wrapText="1"/>
      <protection/>
    </xf>
    <xf numFmtId="0" fontId="31" fillId="0" borderId="27" xfId="58" applyFont="1" applyFill="1" applyBorder="1" applyProtection="1">
      <alignment/>
      <protection/>
    </xf>
    <xf numFmtId="0" fontId="21" fillId="0" borderId="12" xfId="58" applyFont="1" applyFill="1" applyBorder="1" applyAlignment="1" applyProtection="1">
      <alignment/>
      <protection/>
    </xf>
    <xf numFmtId="3" fontId="21" fillId="0" borderId="28" xfId="58" applyNumberFormat="1" applyFont="1" applyFill="1" applyBorder="1" applyAlignment="1" applyProtection="1">
      <alignment/>
      <protection/>
    </xf>
    <xf numFmtId="3" fontId="21" fillId="0" borderId="28" xfId="58" applyNumberFormat="1" applyFont="1" applyFill="1" applyBorder="1" applyProtection="1">
      <alignment/>
      <protection/>
    </xf>
    <xf numFmtId="0" fontId="21" fillId="0" borderId="27" xfId="58" applyFont="1" applyFill="1" applyBorder="1" applyAlignment="1" applyProtection="1">
      <alignment horizontal="left" vertical="center"/>
      <protection/>
    </xf>
    <xf numFmtId="0" fontId="21" fillId="0" borderId="12" xfId="58" applyFont="1" applyFill="1" applyBorder="1" applyAlignment="1" applyProtection="1">
      <alignment horizontal="left" vertical="center"/>
      <protection/>
    </xf>
    <xf numFmtId="3" fontId="21" fillId="0" borderId="28" xfId="58" applyNumberFormat="1" applyFont="1" applyFill="1" applyBorder="1" applyAlignment="1" applyProtection="1">
      <alignment horizontal="right" vertical="center"/>
      <protection/>
    </xf>
    <xf numFmtId="1" fontId="21" fillId="0" borderId="28" xfId="58" applyNumberFormat="1" applyFont="1" applyFill="1" applyBorder="1" applyAlignment="1" applyProtection="1">
      <alignment/>
      <protection/>
    </xf>
    <xf numFmtId="0" fontId="21" fillId="0" borderId="29" xfId="58" applyFont="1" applyFill="1" applyBorder="1" applyAlignment="1" applyProtection="1">
      <alignment horizontal="left" vertical="center"/>
      <protection/>
    </xf>
    <xf numFmtId="0" fontId="21" fillId="0" borderId="30" xfId="58" applyFont="1" applyFill="1" applyBorder="1" applyAlignment="1" applyProtection="1">
      <alignment horizontal="left" vertical="center"/>
      <protection/>
    </xf>
    <xf numFmtId="3" fontId="21" fillId="0" borderId="26" xfId="58" applyNumberFormat="1" applyFont="1" applyFill="1" applyBorder="1" applyAlignment="1" applyProtection="1">
      <alignment vertical="center"/>
      <protection/>
    </xf>
    <xf numFmtId="0" fontId="7" fillId="0" borderId="52" xfId="67" applyFont="1" applyBorder="1">
      <alignment/>
      <protection/>
    </xf>
    <xf numFmtId="2" fontId="7" fillId="0" borderId="28" xfId="67" applyNumberFormat="1" applyFont="1" applyBorder="1" applyAlignment="1">
      <alignment horizontal="center" vertical="center"/>
      <protection/>
    </xf>
    <xf numFmtId="0" fontId="6" fillId="0" borderId="28" xfId="67" applyBorder="1">
      <alignment/>
      <protection/>
    </xf>
    <xf numFmtId="0" fontId="7" fillId="0" borderId="28" xfId="67" applyFont="1" applyBorder="1">
      <alignment/>
      <protection/>
    </xf>
    <xf numFmtId="9" fontId="7" fillId="0" borderId="26" xfId="67" applyNumberFormat="1" applyFont="1" applyBorder="1">
      <alignment/>
      <protection/>
    </xf>
    <xf numFmtId="0" fontId="61" fillId="0" borderId="0" xfId="70" applyProtection="1">
      <alignment/>
      <protection locked="0"/>
    </xf>
    <xf numFmtId="0" fontId="19" fillId="0" borderId="66" xfId="70" applyFont="1" applyBorder="1" applyAlignment="1" applyProtection="1">
      <alignment horizontal="center" vertical="center" wrapText="1"/>
      <protection/>
    </xf>
    <xf numFmtId="0" fontId="45" fillId="39" borderId="67" xfId="70" applyFont="1" applyFill="1" applyBorder="1" applyAlignment="1" applyProtection="1">
      <alignment horizontal="center" vertical="center" wrapText="1"/>
      <protection/>
    </xf>
    <xf numFmtId="0" fontId="45" fillId="39" borderId="68" xfId="70" applyFont="1" applyFill="1" applyBorder="1" applyAlignment="1" applyProtection="1">
      <alignment horizontal="center" vertical="center"/>
      <protection/>
    </xf>
    <xf numFmtId="0" fontId="45" fillId="39" borderId="69" xfId="70" applyFont="1" applyFill="1" applyBorder="1" applyAlignment="1" applyProtection="1">
      <alignment horizontal="center" vertical="center"/>
      <protection/>
    </xf>
    <xf numFmtId="0" fontId="61" fillId="0" borderId="0" xfId="70" applyProtection="1">
      <alignment/>
      <protection/>
    </xf>
    <xf numFmtId="0" fontId="19" fillId="0" borderId="70" xfId="70" applyFont="1" applyBorder="1" applyAlignment="1" applyProtection="1">
      <alignment horizontal="left" vertical="center"/>
      <protection/>
    </xf>
    <xf numFmtId="0" fontId="62" fillId="0" borderId="12" xfId="70" applyFont="1" applyBorder="1" applyAlignment="1" applyProtection="1">
      <alignment vertical="center"/>
      <protection/>
    </xf>
    <xf numFmtId="185" fontId="19" fillId="0" borderId="12" xfId="70" applyNumberFormat="1" applyFont="1" applyBorder="1" applyAlignment="1" applyProtection="1">
      <alignment vertical="center"/>
      <protection/>
    </xf>
    <xf numFmtId="185" fontId="19" fillId="0" borderId="71" xfId="70" applyNumberFormat="1" applyFont="1" applyBorder="1" applyAlignment="1" applyProtection="1">
      <alignment vertical="center"/>
      <protection/>
    </xf>
    <xf numFmtId="0" fontId="61" fillId="0" borderId="0" xfId="70" applyAlignment="1" applyProtection="1">
      <alignment vertical="center"/>
      <protection/>
    </xf>
    <xf numFmtId="0" fontId="19" fillId="0" borderId="12" xfId="70" applyFont="1" applyBorder="1" applyAlignment="1" applyProtection="1">
      <alignment vertical="center"/>
      <protection locked="0"/>
    </xf>
    <xf numFmtId="185" fontId="19" fillId="0" borderId="12" xfId="70" applyNumberFormat="1" applyFont="1" applyBorder="1" applyAlignment="1" applyProtection="1">
      <alignment vertical="center"/>
      <protection locked="0"/>
    </xf>
    <xf numFmtId="3" fontId="61" fillId="0" borderId="0" xfId="70" applyNumberFormat="1" applyAlignment="1" applyProtection="1">
      <alignment vertical="center"/>
      <protection locked="0"/>
    </xf>
    <xf numFmtId="0" fontId="61" fillId="0" borderId="0" xfId="70" applyAlignment="1" applyProtection="1">
      <alignment vertical="center"/>
      <protection locked="0"/>
    </xf>
    <xf numFmtId="0" fontId="45" fillId="0" borderId="72" xfId="70" applyFont="1" applyBorder="1" applyAlignment="1" applyProtection="1">
      <alignment vertical="center"/>
      <protection/>
    </xf>
    <xf numFmtId="185" fontId="45" fillId="0" borderId="72" xfId="70" applyNumberFormat="1" applyFont="1" applyBorder="1" applyAlignment="1" applyProtection="1">
      <alignment vertical="center"/>
      <protection/>
    </xf>
    <xf numFmtId="185" fontId="45" fillId="0" borderId="73" xfId="70" applyNumberFormat="1" applyFont="1" applyBorder="1" applyAlignment="1" applyProtection="1">
      <alignment vertical="center"/>
      <protection/>
    </xf>
    <xf numFmtId="3" fontId="61" fillId="0" borderId="0" xfId="70" applyNumberFormat="1" applyAlignment="1" applyProtection="1">
      <alignment vertical="center"/>
      <protection/>
    </xf>
    <xf numFmtId="185" fontId="61" fillId="0" borderId="0" xfId="70" applyNumberFormat="1" applyAlignment="1" applyProtection="1">
      <alignment vertical="center"/>
      <protection/>
    </xf>
    <xf numFmtId="0" fontId="19" fillId="0" borderId="0" xfId="70" applyFont="1" applyProtection="1">
      <alignment/>
      <protection/>
    </xf>
    <xf numFmtId="0" fontId="19" fillId="0" borderId="0" xfId="70" applyFont="1" applyProtection="1">
      <alignment/>
      <protection locked="0"/>
    </xf>
    <xf numFmtId="0" fontId="39" fillId="0" borderId="10" xfId="67" applyFont="1" applyBorder="1" applyAlignment="1">
      <alignment horizontal="left" vertical="top" wrapText="1"/>
      <protection/>
    </xf>
    <xf numFmtId="0" fontId="39" fillId="0" borderId="24" xfId="67" applyFont="1" applyBorder="1" applyAlignment="1">
      <alignment horizontal="left" vertical="top" wrapText="1"/>
      <protection/>
    </xf>
    <xf numFmtId="0" fontId="39" fillId="0" borderId="12" xfId="67" applyFont="1" applyBorder="1" applyAlignment="1">
      <alignment horizontal="left" vertical="top" wrapText="1"/>
      <protection/>
    </xf>
    <xf numFmtId="0" fontId="17" fillId="0" borderId="74" xfId="60" applyFont="1" applyBorder="1" applyAlignment="1">
      <alignment horizontal="center" vertical="center" wrapText="1"/>
      <protection/>
    </xf>
    <xf numFmtId="0" fontId="17" fillId="0" borderId="57" xfId="60" applyFont="1" applyFill="1" applyBorder="1" applyAlignment="1">
      <alignment horizontal="left" vertical="center" wrapText="1"/>
      <protection/>
    </xf>
    <xf numFmtId="3" fontId="17" fillId="0" borderId="57" xfId="60" applyNumberFormat="1" applyFont="1" applyFill="1" applyBorder="1" applyAlignment="1">
      <alignment horizontal="right" vertical="center" wrapText="1"/>
      <protection/>
    </xf>
    <xf numFmtId="3" fontId="17" fillId="0" borderId="57" xfId="60" applyNumberFormat="1" applyFont="1" applyFill="1" applyBorder="1" applyAlignment="1">
      <alignment horizontal="right" vertical="center"/>
      <protection/>
    </xf>
    <xf numFmtId="0" fontId="17" fillId="0" borderId="29" xfId="60" applyFont="1" applyFill="1" applyBorder="1" applyAlignment="1">
      <alignment horizontal="center" vertical="center" wrapText="1"/>
      <protection/>
    </xf>
    <xf numFmtId="0" fontId="17" fillId="0" borderId="30" xfId="60" applyFont="1" applyFill="1" applyBorder="1" applyAlignment="1">
      <alignment vertical="center" wrapText="1"/>
      <protection/>
    </xf>
    <xf numFmtId="0" fontId="17" fillId="0" borderId="18" xfId="68" applyFont="1" applyBorder="1" applyAlignment="1">
      <alignment horizontal="center" vertical="center" wrapText="1"/>
      <protection/>
    </xf>
    <xf numFmtId="0" fontId="17" fillId="0" borderId="19" xfId="68" applyNumberFormat="1" applyFont="1" applyBorder="1" applyAlignment="1">
      <alignment wrapText="1"/>
      <protection/>
    </xf>
    <xf numFmtId="184" fontId="17" fillId="0" borderId="19" xfId="68" applyNumberFormat="1" applyFont="1" applyFill="1" applyBorder="1" applyAlignment="1">
      <alignment horizontal="right" vertical="center" wrapText="1"/>
      <protection/>
    </xf>
    <xf numFmtId="3" fontId="17" fillId="0" borderId="19" xfId="68" applyNumberFormat="1" applyFont="1" applyFill="1" applyBorder="1" applyAlignment="1">
      <alignment vertical="center"/>
      <protection/>
    </xf>
    <xf numFmtId="0" fontId="17" fillId="0" borderId="20" xfId="68" applyFont="1" applyFill="1" applyBorder="1" applyAlignment="1">
      <alignment horizontal="center" vertical="center" wrapText="1"/>
      <protection/>
    </xf>
    <xf numFmtId="185" fontId="19" fillId="0" borderId="24" xfId="66" applyNumberFormat="1" applyBorder="1" applyAlignment="1" applyProtection="1">
      <alignment vertical="center" wrapText="1"/>
      <protection locked="0"/>
    </xf>
    <xf numFmtId="0" fontId="6" fillId="0" borderId="56" xfId="67" applyFont="1" applyBorder="1" applyAlignment="1">
      <alignment horizontal="center" vertical="center"/>
      <protection/>
    </xf>
    <xf numFmtId="0" fontId="6" fillId="0" borderId="56" xfId="67" applyFont="1" applyBorder="1" applyAlignment="1">
      <alignment horizontal="center" vertical="center" wrapText="1"/>
      <protection/>
    </xf>
    <xf numFmtId="3" fontId="17" fillId="0" borderId="12" xfId="67" applyNumberFormat="1" applyFont="1" applyBorder="1">
      <alignment/>
      <protection/>
    </xf>
    <xf numFmtId="0" fontId="37" fillId="0" borderId="0" xfId="67" applyFont="1" applyAlignment="1">
      <alignment horizontal="center" vertical="center" wrapText="1"/>
      <protection/>
    </xf>
    <xf numFmtId="0" fontId="37" fillId="0" borderId="0" xfId="67" applyFont="1" applyBorder="1" applyAlignment="1">
      <alignment horizontal="center" vertical="center" wrapText="1"/>
      <protection/>
    </xf>
    <xf numFmtId="0" fontId="39" fillId="0" borderId="27" xfId="67" applyFont="1" applyBorder="1" applyAlignment="1">
      <alignment horizontal="center" vertical="top" wrapText="1"/>
      <protection/>
    </xf>
    <xf numFmtId="0" fontId="39" fillId="0" borderId="29" xfId="67" applyFont="1" applyBorder="1" applyAlignment="1">
      <alignment horizontal="center" vertical="top" wrapText="1"/>
      <protection/>
    </xf>
    <xf numFmtId="0" fontId="39" fillId="0" borderId="51" xfId="67" applyFont="1" applyBorder="1" applyAlignment="1">
      <alignment horizontal="center" vertical="top" wrapText="1"/>
      <protection/>
    </xf>
    <xf numFmtId="0" fontId="39" fillId="0" borderId="18" xfId="67" applyFont="1" applyBorder="1" applyAlignment="1">
      <alignment horizontal="center" vertical="top" wrapText="1"/>
      <protection/>
    </xf>
    <xf numFmtId="0" fontId="17" fillId="0" borderId="0" xfId="60" applyFont="1" applyBorder="1" applyAlignment="1">
      <alignment horizontal="center"/>
      <protection/>
    </xf>
    <xf numFmtId="0" fontId="6" fillId="0" borderId="0" xfId="60" applyBorder="1" applyAlignment="1">
      <alignment horizontal="center"/>
      <protection/>
    </xf>
    <xf numFmtId="0" fontId="31" fillId="0" borderId="0" xfId="60" applyFont="1" applyBorder="1" applyAlignment="1">
      <alignment vertical="center" wrapText="1"/>
      <protection/>
    </xf>
    <xf numFmtId="0" fontId="31" fillId="0" borderId="0" xfId="60" applyFont="1" applyBorder="1" applyAlignment="1">
      <alignment horizontal="center"/>
      <protection/>
    </xf>
    <xf numFmtId="0" fontId="26" fillId="0" borderId="0" xfId="60" applyFont="1" applyBorder="1" applyAlignment="1">
      <alignment horizontal="center"/>
      <protection/>
    </xf>
    <xf numFmtId="0" fontId="21" fillId="33" borderId="75" xfId="60" applyFont="1" applyFill="1" applyBorder="1" applyAlignment="1">
      <alignment horizontal="center" vertical="center" wrapText="1"/>
      <protection/>
    </xf>
    <xf numFmtId="0" fontId="21" fillId="33" borderId="76" xfId="60" applyFont="1" applyFill="1" applyBorder="1" applyAlignment="1">
      <alignment horizontal="center" vertical="center" wrapText="1"/>
      <protection/>
    </xf>
    <xf numFmtId="0" fontId="26" fillId="33" borderId="77" xfId="60" applyFont="1" applyFill="1" applyBorder="1" applyAlignment="1">
      <alignment horizontal="center" vertical="center" wrapText="1"/>
      <protection/>
    </xf>
    <xf numFmtId="0" fontId="26" fillId="33" borderId="76" xfId="60" applyFont="1" applyFill="1" applyBorder="1" applyAlignment="1">
      <alignment horizontal="center" vertical="center" wrapText="1"/>
      <protection/>
    </xf>
    <xf numFmtId="0" fontId="26" fillId="33" borderId="78" xfId="60" applyFont="1" applyFill="1" applyBorder="1" applyAlignment="1">
      <alignment horizontal="center" vertical="center" wrapText="1"/>
      <protection/>
    </xf>
    <xf numFmtId="0" fontId="21" fillId="33" borderId="79" xfId="60" applyFont="1" applyFill="1" applyBorder="1" applyAlignment="1">
      <alignment horizontal="center" vertical="center" wrapText="1"/>
      <protection/>
    </xf>
    <xf numFmtId="0" fontId="26" fillId="33" borderId="79" xfId="60" applyFont="1" applyFill="1" applyBorder="1" applyAlignment="1">
      <alignment horizontal="center" vertical="center" wrapText="1"/>
      <protection/>
    </xf>
    <xf numFmtId="0" fontId="26" fillId="0" borderId="79" xfId="60" applyFont="1" applyBorder="1" applyAlignment="1">
      <alignment horizontal="center" vertical="center" wrapText="1"/>
      <protection/>
    </xf>
    <xf numFmtId="0" fontId="26" fillId="0" borderId="80" xfId="60" applyFont="1" applyBorder="1" applyAlignment="1">
      <alignment horizontal="center" vertical="center" wrapText="1"/>
      <protection/>
    </xf>
    <xf numFmtId="0" fontId="21" fillId="33" borderId="81" xfId="60" applyFont="1" applyFill="1" applyBorder="1" applyAlignment="1">
      <alignment horizontal="center" vertical="center" wrapText="1"/>
      <protection/>
    </xf>
    <xf numFmtId="0" fontId="21" fillId="33" borderId="82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 applyAlignment="1">
      <alignment horizontal="center" vertical="center" wrapText="1"/>
      <protection/>
    </xf>
    <xf numFmtId="0" fontId="26" fillId="0" borderId="0" xfId="60" applyFont="1" applyFill="1" applyBorder="1" applyAlignment="1">
      <alignment horizontal="center" vertical="center" wrapText="1"/>
      <protection/>
    </xf>
    <xf numFmtId="0" fontId="5" fillId="0" borderId="1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 quotePrefix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61" xfId="0" applyFont="1" applyFill="1" applyBorder="1" applyAlignment="1">
      <alignment horizontal="left" vertical="center" wrapText="1"/>
    </xf>
    <xf numFmtId="0" fontId="7" fillId="0" borderId="83" xfId="0" applyFont="1" applyFill="1" applyBorder="1" applyAlignment="1">
      <alignment horizontal="left" vertical="center" wrapText="1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3" fontId="4" fillId="0" borderId="84" xfId="0" applyNumberFormat="1" applyFont="1" applyFill="1" applyBorder="1" applyAlignment="1">
      <alignment horizontal="right" vertical="center"/>
    </xf>
    <xf numFmtId="0" fontId="5" fillId="0" borderId="6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84" xfId="0" applyFont="1" applyFill="1" applyBorder="1" applyAlignment="1">
      <alignment horizontal="left" vertical="center" wrapText="1"/>
    </xf>
    <xf numFmtId="0" fontId="11" fillId="0" borderId="61" xfId="0" applyFont="1" applyFill="1" applyBorder="1" applyAlignment="1">
      <alignment horizontal="left" vertical="center"/>
    </xf>
    <xf numFmtId="0" fontId="12" fillId="0" borderId="83" xfId="0" applyFont="1" applyBorder="1" applyAlignment="1">
      <alignment horizontal="left" vertical="center"/>
    </xf>
    <xf numFmtId="0" fontId="12" fillId="0" borderId="8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3" fontId="13" fillId="0" borderId="61" xfId="0" applyNumberFormat="1" applyFont="1" applyFill="1" applyBorder="1" applyAlignment="1">
      <alignment horizontal="right" vertical="center"/>
    </xf>
    <xf numFmtId="0" fontId="14" fillId="0" borderId="83" xfId="0" applyFont="1" applyBorder="1" applyAlignment="1">
      <alignment horizontal="right" vertical="center"/>
    </xf>
    <xf numFmtId="0" fontId="14" fillId="0" borderId="85" xfId="0" applyFont="1" applyBorder="1" applyAlignment="1">
      <alignment horizontal="right" vertical="center"/>
    </xf>
    <xf numFmtId="0" fontId="14" fillId="0" borderId="63" xfId="0" applyFont="1" applyBorder="1" applyAlignment="1">
      <alignment horizontal="right" vertical="center"/>
    </xf>
    <xf numFmtId="0" fontId="14" fillId="0" borderId="14" xfId="0" applyFont="1" applyBorder="1" applyAlignment="1">
      <alignment horizontal="right" vertical="center"/>
    </xf>
    <xf numFmtId="0" fontId="14" fillId="0" borderId="84" xfId="0" applyFont="1" applyBorder="1" applyAlignment="1">
      <alignment horizontal="right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84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0" fontId="4" fillId="35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6" fillId="35" borderId="24" xfId="0" applyFont="1" applyFill="1" applyBorder="1" applyAlignment="1">
      <alignment horizontal="left"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18" fillId="35" borderId="12" xfId="0" applyFont="1" applyFill="1" applyBorder="1" applyAlignment="1">
      <alignment horizontal="left" vertical="center" wrapText="1"/>
    </xf>
    <xf numFmtId="3" fontId="34" fillId="0" borderId="10" xfId="0" applyNumberFormat="1" applyFont="1" applyFill="1" applyBorder="1" applyAlignment="1">
      <alignment horizontal="right" vertical="center"/>
    </xf>
    <xf numFmtId="3" fontId="34" fillId="0" borderId="11" xfId="0" applyNumberFormat="1" applyFont="1" applyFill="1" applyBorder="1" applyAlignment="1">
      <alignment horizontal="right" vertical="center"/>
    </xf>
    <xf numFmtId="3" fontId="34" fillId="0" borderId="13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176" fontId="4" fillId="0" borderId="12" xfId="0" applyNumberFormat="1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11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14" fillId="0" borderId="11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3" fillId="34" borderId="16" xfId="60" applyFont="1" applyFill="1" applyBorder="1" applyAlignment="1">
      <alignment horizontal="center" vertical="center" wrapText="1"/>
      <protection/>
    </xf>
    <xf numFmtId="0" fontId="6" fillId="0" borderId="16" xfId="60" applyBorder="1" applyAlignment="1">
      <alignment horizontal="center" vertical="center" wrapText="1"/>
      <protection/>
    </xf>
    <xf numFmtId="0" fontId="6" fillId="0" borderId="17" xfId="60" applyBorder="1" applyAlignment="1">
      <alignment horizontal="center" vertical="center" wrapText="1"/>
      <protection/>
    </xf>
    <xf numFmtId="0" fontId="17" fillId="0" borderId="0" xfId="60" applyFont="1" applyAlignment="1">
      <alignment horizontal="center"/>
      <protection/>
    </xf>
    <xf numFmtId="0" fontId="23" fillId="34" borderId="1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left" vertical="center" wrapText="1"/>
      <protection/>
    </xf>
    <xf numFmtId="0" fontId="24" fillId="0" borderId="0" xfId="60" applyFont="1" applyFill="1" applyAlignment="1">
      <alignment horizontal="left" vertical="center" wrapText="1"/>
      <protection/>
    </xf>
    <xf numFmtId="0" fontId="23" fillId="34" borderId="16" xfId="60" applyFont="1" applyFill="1" applyBorder="1" applyAlignment="1">
      <alignment horizontal="center" vertical="center" wrapText="1"/>
      <protection/>
    </xf>
    <xf numFmtId="0" fontId="23" fillId="34" borderId="17" xfId="60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left"/>
      <protection/>
    </xf>
    <xf numFmtId="0" fontId="24" fillId="0" borderId="0" xfId="60" applyFont="1" applyFill="1" applyAlignment="1">
      <alignment horizontal="left"/>
      <protection/>
    </xf>
    <xf numFmtId="0" fontId="22" fillId="34" borderId="16" xfId="60" applyFont="1" applyFill="1" applyBorder="1" applyAlignment="1">
      <alignment horizontal="center" vertical="center" wrapText="1"/>
      <protection/>
    </xf>
    <xf numFmtId="0" fontId="22" fillId="34" borderId="17" xfId="60" applyFont="1" applyFill="1" applyBorder="1" applyAlignment="1">
      <alignment horizontal="center" vertical="center" wrapText="1"/>
      <protection/>
    </xf>
    <xf numFmtId="0" fontId="16" fillId="33" borderId="50" xfId="59" applyFont="1" applyFill="1" applyBorder="1" applyAlignment="1">
      <alignment horizontal="center" vertical="center" wrapText="1"/>
      <protection/>
    </xf>
    <xf numFmtId="0" fontId="16" fillId="33" borderId="12" xfId="59" applyFont="1" applyFill="1" applyBorder="1" applyAlignment="1">
      <alignment horizontal="center" vertical="center" wrapText="1"/>
      <protection/>
    </xf>
    <xf numFmtId="0" fontId="16" fillId="33" borderId="52" xfId="59" applyFont="1" applyFill="1" applyBorder="1" applyAlignment="1">
      <alignment horizontal="center" vertical="center" wrapText="1"/>
      <protection/>
    </xf>
    <xf numFmtId="0" fontId="6" fillId="0" borderId="28" xfId="59" applyBorder="1" applyAlignment="1">
      <alignment horizontal="center" vertical="center" wrapText="1"/>
      <protection/>
    </xf>
    <xf numFmtId="0" fontId="6" fillId="0" borderId="0" xfId="59" applyFont="1" applyAlignment="1">
      <alignment horizontal="center" vertical="center" wrapText="1"/>
      <protection/>
    </xf>
    <xf numFmtId="0" fontId="6" fillId="0" borderId="0" xfId="59" applyAlignment="1">
      <alignment horizontal="center" vertical="center" wrapText="1"/>
      <protection/>
    </xf>
    <xf numFmtId="0" fontId="17" fillId="0" borderId="54" xfId="59" applyFont="1" applyBorder="1" applyAlignment="1">
      <alignment horizontal="right"/>
      <protection/>
    </xf>
    <xf numFmtId="0" fontId="6" fillId="0" borderId="54" xfId="59" applyFont="1" applyBorder="1" applyAlignment="1">
      <alignment horizontal="right"/>
      <protection/>
    </xf>
    <xf numFmtId="0" fontId="16" fillId="33" borderId="49" xfId="59" applyFont="1" applyFill="1" applyBorder="1" applyAlignment="1">
      <alignment horizontal="center" vertical="center" wrapText="1"/>
      <protection/>
    </xf>
    <xf numFmtId="0" fontId="6" fillId="0" borderId="27" xfId="59" applyBorder="1" applyAlignment="1">
      <alignment horizontal="center" vertical="center" wrapText="1"/>
      <protection/>
    </xf>
    <xf numFmtId="0" fontId="16" fillId="33" borderId="50" xfId="59" applyFont="1" applyFill="1" applyBorder="1" applyAlignment="1">
      <alignment horizontal="center" vertical="top" wrapText="1"/>
      <protection/>
    </xf>
    <xf numFmtId="0" fontId="16" fillId="33" borderId="12" xfId="59" applyFont="1" applyFill="1" applyBorder="1" applyAlignment="1">
      <alignment horizontal="center" vertical="top" wrapText="1"/>
      <protection/>
    </xf>
    <xf numFmtId="0" fontId="6" fillId="0" borderId="12" xfId="59" applyBorder="1" applyAlignment="1">
      <alignment horizontal="center" vertical="center" wrapText="1"/>
      <protection/>
    </xf>
    <xf numFmtId="185" fontId="27" fillId="0" borderId="0" xfId="62" applyNumberFormat="1" applyFont="1" applyAlignment="1">
      <alignment horizontal="center" vertical="center" wrapText="1"/>
      <protection/>
    </xf>
    <xf numFmtId="0" fontId="6" fillId="0" borderId="0" xfId="67" applyFont="1" applyAlignment="1">
      <alignment horizontal="center" vertical="center" wrapText="1"/>
      <protection/>
    </xf>
    <xf numFmtId="185" fontId="15" fillId="0" borderId="49" xfId="62" applyNumberFormat="1" applyFont="1" applyBorder="1" applyAlignment="1">
      <alignment horizontal="center" vertical="center" wrapText="1"/>
      <protection/>
    </xf>
    <xf numFmtId="185" fontId="15" fillId="0" borderId="50" xfId="62" applyNumberFormat="1" applyFont="1" applyBorder="1" applyAlignment="1">
      <alignment horizontal="center" vertical="center" wrapText="1"/>
      <protection/>
    </xf>
    <xf numFmtId="185" fontId="15" fillId="0" borderId="52" xfId="62" applyNumberFormat="1" applyFont="1" applyBorder="1" applyAlignment="1">
      <alignment horizontal="center" vertical="center" wrapText="1"/>
      <protection/>
    </xf>
    <xf numFmtId="185" fontId="15" fillId="0" borderId="49" xfId="63" applyNumberFormat="1" applyFont="1" applyBorder="1" applyAlignment="1">
      <alignment horizontal="center" vertical="center" wrapText="1"/>
      <protection/>
    </xf>
    <xf numFmtId="185" fontId="15" fillId="0" borderId="50" xfId="63" applyNumberFormat="1" applyFont="1" applyBorder="1" applyAlignment="1">
      <alignment horizontal="center" vertical="center" wrapText="1"/>
      <protection/>
    </xf>
    <xf numFmtId="185" fontId="15" fillId="0" borderId="52" xfId="63" applyNumberFormat="1" applyFont="1" applyBorder="1" applyAlignment="1">
      <alignment horizontal="center" vertical="center" wrapText="1"/>
      <protection/>
    </xf>
    <xf numFmtId="0" fontId="48" fillId="0" borderId="0" xfId="56" applyFont="1" applyAlignment="1">
      <alignment horizontal="center" vertical="center" wrapText="1"/>
      <protection/>
    </xf>
    <xf numFmtId="0" fontId="48" fillId="0" borderId="27" xfId="56" applyFont="1" applyBorder="1" applyAlignment="1">
      <alignment horizontal="left"/>
      <protection/>
    </xf>
    <xf numFmtId="0" fontId="48" fillId="0" borderId="12" xfId="56" applyFont="1" applyBorder="1" applyAlignment="1">
      <alignment horizontal="left"/>
      <protection/>
    </xf>
    <xf numFmtId="0" fontId="48" fillId="0" borderId="29" xfId="56" applyFont="1" applyBorder="1" applyAlignment="1">
      <alignment horizontal="left"/>
      <protection/>
    </xf>
    <xf numFmtId="0" fontId="48" fillId="0" borderId="30" xfId="56" applyFont="1" applyBorder="1" applyAlignment="1">
      <alignment horizontal="left"/>
      <protection/>
    </xf>
    <xf numFmtId="0" fontId="48" fillId="39" borderId="49" xfId="56" applyFont="1" applyFill="1" applyBorder="1" applyAlignment="1">
      <alignment horizontal="center"/>
      <protection/>
    </xf>
    <xf numFmtId="0" fontId="48" fillId="39" borderId="50" xfId="56" applyFont="1" applyFill="1" applyBorder="1" applyAlignment="1">
      <alignment horizontal="center"/>
      <protection/>
    </xf>
    <xf numFmtId="0" fontId="48" fillId="0" borderId="27" xfId="56" applyFont="1" applyBorder="1" applyAlignment="1">
      <alignment horizontal="left" vertical="center"/>
      <protection/>
    </xf>
    <xf numFmtId="0" fontId="48" fillId="0" borderId="12" xfId="56" applyFont="1" applyBorder="1" applyAlignment="1">
      <alignment horizontal="left" vertical="center"/>
      <protection/>
    </xf>
    <xf numFmtId="0" fontId="60" fillId="0" borderId="0" xfId="68" applyFont="1" applyAlignment="1">
      <alignment horizontal="center"/>
      <protection/>
    </xf>
    <xf numFmtId="0" fontId="17" fillId="0" borderId="0" xfId="68" applyFont="1" applyAlignment="1">
      <alignment horizontal="center"/>
      <protection/>
    </xf>
    <xf numFmtId="0" fontId="27" fillId="0" borderId="0" xfId="68" applyFont="1" applyAlignment="1">
      <alignment horizontal="center" vertical="center" wrapText="1"/>
      <protection/>
    </xf>
    <xf numFmtId="0" fontId="27" fillId="0" borderId="0" xfId="68" applyFont="1" applyBorder="1" applyAlignment="1">
      <alignment horizontal="center" vertical="center" wrapText="1"/>
      <protection/>
    </xf>
    <xf numFmtId="0" fontId="17" fillId="0" borderId="24" xfId="68" applyFont="1" applyFill="1" applyBorder="1" applyAlignment="1">
      <alignment horizontal="center" vertical="center"/>
      <protection/>
    </xf>
    <xf numFmtId="0" fontId="17" fillId="0" borderId="19" xfId="68" applyFont="1" applyFill="1" applyBorder="1" applyAlignment="1">
      <alignment horizontal="center" vertical="center"/>
      <protection/>
    </xf>
    <xf numFmtId="0" fontId="17" fillId="0" borderId="22" xfId="68" applyFont="1" applyFill="1" applyBorder="1" applyAlignment="1">
      <alignment horizontal="center" vertical="center"/>
      <protection/>
    </xf>
    <xf numFmtId="3" fontId="7" fillId="0" borderId="86" xfId="67" applyNumberFormat="1" applyFont="1" applyBorder="1" applyAlignment="1">
      <alignment horizontal="right"/>
      <protection/>
    </xf>
    <xf numFmtId="3" fontId="7" fillId="0" borderId="38" xfId="67" applyNumberFormat="1" applyFont="1" applyBorder="1" applyAlignment="1">
      <alignment horizontal="right"/>
      <protection/>
    </xf>
    <xf numFmtId="185" fontId="49" fillId="0" borderId="0" xfId="64" applyNumberFormat="1" applyFont="1" applyAlignment="1">
      <alignment horizontal="center" vertical="center" wrapText="1"/>
      <protection/>
    </xf>
    <xf numFmtId="0" fontId="17" fillId="0" borderId="0" xfId="67" applyFont="1" applyAlignment="1">
      <alignment horizontal="center"/>
      <protection/>
    </xf>
    <xf numFmtId="0" fontId="19" fillId="0" borderId="0" xfId="66" applyFont="1" applyAlignment="1">
      <alignment horizontal="center" vertical="center" wrapText="1"/>
      <protection/>
    </xf>
    <xf numFmtId="0" fontId="19" fillId="0" borderId="0" xfId="66" applyAlignment="1">
      <alignment horizontal="center" vertical="center" wrapText="1"/>
      <protection/>
    </xf>
    <xf numFmtId="0" fontId="7" fillId="33" borderId="31" xfId="67" applyFont="1" applyFill="1" applyBorder="1" applyAlignment="1">
      <alignment horizontal="center" vertical="center"/>
      <protection/>
    </xf>
    <xf numFmtId="0" fontId="7" fillId="33" borderId="32" xfId="67" applyFont="1" applyFill="1" applyBorder="1" applyAlignment="1">
      <alignment horizontal="center" vertical="center"/>
      <protection/>
    </xf>
    <xf numFmtId="0" fontId="7" fillId="33" borderId="79" xfId="67" applyFont="1" applyFill="1" applyBorder="1" applyAlignment="1">
      <alignment horizontal="center" vertic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80" xfId="67" applyFont="1" applyFill="1" applyBorder="1" applyAlignment="1">
      <alignment horizontal="center" vertical="center"/>
      <protection/>
    </xf>
    <xf numFmtId="0" fontId="7" fillId="33" borderId="34" xfId="67" applyFont="1" applyFill="1" applyBorder="1" applyAlignment="1">
      <alignment horizontal="center" vertical="center"/>
      <protection/>
    </xf>
    <xf numFmtId="185" fontId="45" fillId="0" borderId="49" xfId="65" applyNumberFormat="1" applyFont="1" applyBorder="1" applyAlignment="1">
      <alignment horizontal="center" vertical="center" wrapText="1"/>
      <protection/>
    </xf>
    <xf numFmtId="0" fontId="6" fillId="0" borderId="29" xfId="67" applyBorder="1" applyAlignment="1">
      <alignment horizontal="center" vertical="center"/>
      <protection/>
    </xf>
    <xf numFmtId="185" fontId="19" fillId="0" borderId="0" xfId="65" applyNumberFormat="1" applyFont="1" applyAlignment="1">
      <alignment horizontal="center" vertical="center" wrapText="1"/>
      <protection/>
    </xf>
    <xf numFmtId="185" fontId="19" fillId="0" borderId="0" xfId="65" applyNumberFormat="1" applyAlignment="1">
      <alignment horizontal="center" vertical="center" wrapText="1"/>
      <protection/>
    </xf>
    <xf numFmtId="185" fontId="19" fillId="0" borderId="0" xfId="65" applyNumberFormat="1" applyFont="1" applyBorder="1" applyAlignment="1">
      <alignment horizontal="center" vertical="center" wrapText="1"/>
      <protection/>
    </xf>
    <xf numFmtId="185" fontId="19" fillId="0" borderId="0" xfId="65" applyNumberFormat="1" applyBorder="1" applyAlignment="1">
      <alignment horizontal="center" vertical="center" wrapText="1"/>
      <protection/>
    </xf>
    <xf numFmtId="0" fontId="17" fillId="0" borderId="0" xfId="59" applyFont="1" applyAlignment="1">
      <alignment horizontal="center" vertical="center" wrapText="1"/>
      <protection/>
    </xf>
    <xf numFmtId="0" fontId="19" fillId="0" borderId="0" xfId="70" applyFont="1" applyBorder="1" applyAlignment="1" applyProtection="1">
      <alignment horizontal="center" vertical="center" wrapText="1"/>
      <protection/>
    </xf>
    <xf numFmtId="0" fontId="6" fillId="0" borderId="0" xfId="67" applyFont="1" applyAlignment="1">
      <alignment horizontal="center" vertical="center" wrapText="1"/>
      <protection/>
    </xf>
    <xf numFmtId="0" fontId="6" fillId="0" borderId="0" xfId="67" applyAlignment="1">
      <alignment horizontal="center" vertical="center" wrapText="1"/>
      <protection/>
    </xf>
    <xf numFmtId="0" fontId="7" fillId="0" borderId="27" xfId="67" applyFont="1" applyBorder="1" applyAlignment="1">
      <alignment wrapText="1"/>
      <protection/>
    </xf>
    <xf numFmtId="0" fontId="7" fillId="0" borderId="12" xfId="67" applyFont="1" applyBorder="1" applyAlignment="1">
      <alignment wrapText="1"/>
      <protection/>
    </xf>
    <xf numFmtId="0" fontId="6" fillId="0" borderId="27" xfId="67" applyBorder="1" applyAlignment="1">
      <alignment/>
      <protection/>
    </xf>
    <xf numFmtId="0" fontId="6" fillId="0" borderId="12" xfId="67" applyBorder="1" applyAlignment="1">
      <alignment/>
      <protection/>
    </xf>
    <xf numFmtId="0" fontId="7" fillId="0" borderId="27" xfId="67" applyFont="1" applyBorder="1" applyAlignment="1">
      <alignment/>
      <protection/>
    </xf>
    <xf numFmtId="0" fontId="7" fillId="0" borderId="12" xfId="67" applyFont="1" applyBorder="1" applyAlignment="1">
      <alignment/>
      <protection/>
    </xf>
    <xf numFmtId="0" fontId="7" fillId="0" borderId="49" xfId="67" applyFont="1" applyBorder="1" applyAlignment="1">
      <alignment horizontal="center" vertical="center" wrapText="1"/>
      <protection/>
    </xf>
    <xf numFmtId="0" fontId="7" fillId="0" borderId="50" xfId="67" applyFont="1" applyBorder="1" applyAlignment="1">
      <alignment horizontal="center" vertical="center" wrapText="1"/>
      <protection/>
    </xf>
    <xf numFmtId="0" fontId="6" fillId="0" borderId="27" xfId="67" applyBorder="1" applyAlignment="1">
      <alignment wrapText="1"/>
      <protection/>
    </xf>
    <xf numFmtId="0" fontId="6" fillId="0" borderId="12" xfId="67" applyBorder="1" applyAlignment="1">
      <alignment wrapText="1"/>
      <protection/>
    </xf>
    <xf numFmtId="0" fontId="21" fillId="0" borderId="27" xfId="58" applyFont="1" applyFill="1" applyBorder="1" applyAlignment="1" applyProtection="1">
      <alignment horizontal="left" vertical="center"/>
      <protection/>
    </xf>
    <xf numFmtId="0" fontId="21" fillId="0" borderId="12" xfId="58" applyFont="1" applyFill="1" applyBorder="1" applyAlignment="1" applyProtection="1">
      <alignment horizontal="left" vertical="center"/>
      <protection/>
    </xf>
    <xf numFmtId="0" fontId="27" fillId="0" borderId="0" xfId="58" applyFont="1" applyFill="1" applyAlignment="1" applyProtection="1">
      <alignment horizontal="left" vertical="center" wrapText="1"/>
      <protection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23" fillId="34" borderId="16" xfId="68" applyFont="1" applyFill="1" applyBorder="1" applyAlignment="1">
      <alignment horizontal="center" vertical="center" wrapText="1"/>
      <protection/>
    </xf>
    <xf numFmtId="0" fontId="6" fillId="0" borderId="16" xfId="68" applyBorder="1" applyAlignment="1">
      <alignment horizontal="center" vertical="center" wrapText="1"/>
      <protection/>
    </xf>
    <xf numFmtId="0" fontId="6" fillId="0" borderId="17" xfId="68" applyBorder="1" applyAlignment="1">
      <alignment horizontal="center" vertical="center" wrapText="1"/>
      <protection/>
    </xf>
    <xf numFmtId="0" fontId="17" fillId="0" borderId="54" xfId="68" applyFont="1" applyBorder="1" applyAlignment="1">
      <alignment horizontal="right"/>
      <protection/>
    </xf>
    <xf numFmtId="0" fontId="23" fillId="34" borderId="17" xfId="68" applyFont="1" applyFill="1" applyBorder="1" applyAlignment="1">
      <alignment horizontal="center" vertical="center" wrapText="1"/>
      <protection/>
    </xf>
    <xf numFmtId="0" fontId="23" fillId="34" borderId="16" xfId="68" applyFont="1" applyFill="1" applyBorder="1" applyAlignment="1">
      <alignment horizontal="center" vertical="center" wrapText="1"/>
      <protection/>
    </xf>
    <xf numFmtId="0" fontId="23" fillId="34" borderId="17" xfId="68" applyFont="1" applyFill="1" applyBorder="1" applyAlignment="1">
      <alignment horizontal="center" vertical="center" wrapText="1"/>
      <protection/>
    </xf>
    <xf numFmtId="10" fontId="17" fillId="0" borderId="87" xfId="68" applyNumberFormat="1" applyFont="1" applyFill="1" applyBorder="1" applyAlignment="1">
      <alignment horizontal="center" vertical="center" wrapText="1"/>
      <protection/>
    </xf>
    <xf numFmtId="10" fontId="17" fillId="0" borderId="23" xfId="68" applyNumberFormat="1" applyFont="1" applyFill="1" applyBorder="1" applyAlignment="1">
      <alignment horizontal="center" vertical="center" wrapText="1"/>
      <protection/>
    </xf>
    <xf numFmtId="0" fontId="22" fillId="34" borderId="16" xfId="68" applyFont="1" applyFill="1" applyBorder="1" applyAlignment="1">
      <alignment horizontal="center" vertical="center" wrapText="1"/>
      <protection/>
    </xf>
    <xf numFmtId="0" fontId="22" fillId="34" borderId="17" xfId="68" applyFont="1" applyFill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15" xfId="56"/>
    <cellStyle name="Normál 2" xfId="57"/>
    <cellStyle name="Normál 2 2" xfId="58"/>
    <cellStyle name="Normál 2_2013. mellékletek-1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2013. mellékletek-1" xfId="67"/>
    <cellStyle name="Normál_2014_ ktv  terv beruházás 2013 01 24" xfId="68"/>
    <cellStyle name="Normal_KARSZJ3" xfId="69"/>
    <cellStyle name="Normál_SEGEDLETEK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E37"/>
  <sheetViews>
    <sheetView zoomScalePageLayoutView="0" workbookViewId="0" topLeftCell="A1">
      <selection activeCell="B1" sqref="B1:C1"/>
    </sheetView>
  </sheetViews>
  <sheetFormatPr defaultColWidth="9.00390625" defaultRowHeight="12.75"/>
  <cols>
    <col min="1" max="1" width="4.125" style="198" customWidth="1"/>
    <col min="2" max="2" width="53.375" style="198" customWidth="1"/>
    <col min="3" max="3" width="14.625" style="198" customWidth="1"/>
    <col min="4" max="4" width="11.00390625" style="198" customWidth="1"/>
    <col min="5" max="31" width="9.125" style="198" customWidth="1"/>
    <col min="32" max="16384" width="9.125" style="198" customWidth="1"/>
  </cols>
  <sheetData>
    <row r="1" spans="1:3" ht="12.75">
      <c r="A1" s="197"/>
      <c r="B1" s="655" t="s">
        <v>426</v>
      </c>
      <c r="C1" s="655"/>
    </row>
    <row r="2" spans="1:3" ht="25.5" customHeight="1" thickBot="1">
      <c r="A2" s="197"/>
      <c r="B2" s="656" t="s">
        <v>428</v>
      </c>
      <c r="C2" s="656"/>
    </row>
    <row r="3" spans="1:3" ht="27.75" customHeight="1">
      <c r="A3" s="199" t="s">
        <v>19</v>
      </c>
      <c r="B3" s="200" t="s">
        <v>282</v>
      </c>
      <c r="C3" s="218" t="s">
        <v>316</v>
      </c>
    </row>
    <row r="4" spans="1:3" ht="12" customHeight="1">
      <c r="A4" s="201"/>
      <c r="B4" s="202" t="s">
        <v>39</v>
      </c>
      <c r="C4" s="219"/>
    </row>
    <row r="5" spans="1:3" ht="12" customHeight="1">
      <c r="A5" s="203" t="s">
        <v>231</v>
      </c>
      <c r="B5" s="204" t="s">
        <v>21</v>
      </c>
      <c r="C5" s="220">
        <f>SUM(C6:C14)</f>
        <v>4433884</v>
      </c>
    </row>
    <row r="6" spans="1:3" ht="12" customHeight="1">
      <c r="A6" s="203"/>
      <c r="B6" s="205" t="s">
        <v>40</v>
      </c>
      <c r="C6" s="556">
        <v>1000601</v>
      </c>
    </row>
    <row r="7" spans="1:3" ht="12" customHeight="1">
      <c r="A7" s="659"/>
      <c r="B7" s="205" t="s">
        <v>42</v>
      </c>
      <c r="C7" s="221">
        <v>62592</v>
      </c>
    </row>
    <row r="8" spans="1:3" ht="12" customHeight="1">
      <c r="A8" s="660"/>
      <c r="B8" s="205" t="s">
        <v>41</v>
      </c>
      <c r="C8" s="221">
        <v>2128963</v>
      </c>
    </row>
    <row r="9" spans="1:3" ht="12" customHeight="1">
      <c r="A9" s="660"/>
      <c r="B9" s="205" t="s">
        <v>43</v>
      </c>
      <c r="C9" s="221">
        <v>575560</v>
      </c>
    </row>
    <row r="10" spans="1:3" ht="12" customHeight="1">
      <c r="A10" s="660"/>
      <c r="B10" s="205" t="s">
        <v>44</v>
      </c>
      <c r="C10" s="221">
        <v>180551</v>
      </c>
    </row>
    <row r="11" spans="1:3" ht="12" customHeight="1">
      <c r="A11" s="660"/>
      <c r="B11" s="205" t="s">
        <v>45</v>
      </c>
      <c r="C11" s="221">
        <v>148020</v>
      </c>
    </row>
    <row r="12" spans="1:3" ht="12" customHeight="1">
      <c r="A12" s="660"/>
      <c r="B12" s="205" t="s">
        <v>46</v>
      </c>
      <c r="C12" s="221">
        <v>1500</v>
      </c>
    </row>
    <row r="13" spans="1:3" ht="12" customHeight="1">
      <c r="A13" s="660"/>
      <c r="B13" s="205" t="s">
        <v>47</v>
      </c>
      <c r="C13" s="221">
        <v>5310</v>
      </c>
    </row>
    <row r="14" spans="1:3" ht="12" customHeight="1">
      <c r="A14" s="660"/>
      <c r="B14" s="216" t="s">
        <v>439</v>
      </c>
      <c r="C14" s="221">
        <v>330787</v>
      </c>
    </row>
    <row r="15" spans="1:5" ht="12" customHeight="1">
      <c r="A15" s="201"/>
      <c r="B15" s="206"/>
      <c r="C15" s="221"/>
      <c r="E15" s="210"/>
    </row>
    <row r="16" spans="1:3" ht="12" customHeight="1">
      <c r="A16" s="203" t="s">
        <v>232</v>
      </c>
      <c r="B16" s="204" t="s">
        <v>25</v>
      </c>
      <c r="C16" s="222">
        <f>C17+C19+C18</f>
        <v>51765</v>
      </c>
    </row>
    <row r="17" spans="1:3" ht="12" customHeight="1">
      <c r="A17" s="201"/>
      <c r="B17" s="205" t="s">
        <v>48</v>
      </c>
      <c r="C17" s="223">
        <v>1400</v>
      </c>
    </row>
    <row r="18" spans="1:3" ht="12" customHeight="1">
      <c r="A18" s="201"/>
      <c r="B18" s="205" t="s">
        <v>43</v>
      </c>
      <c r="C18" s="223">
        <v>5000</v>
      </c>
    </row>
    <row r="19" spans="1:3" ht="12" customHeight="1">
      <c r="A19" s="201"/>
      <c r="B19" s="216" t="s">
        <v>439</v>
      </c>
      <c r="C19" s="223">
        <v>45365</v>
      </c>
    </row>
    <row r="20" spans="1:3" ht="12" customHeight="1">
      <c r="A20" s="203" t="s">
        <v>233</v>
      </c>
      <c r="B20" s="204" t="s">
        <v>29</v>
      </c>
      <c r="C20" s="224">
        <f>C21+C22+C23</f>
        <v>149637</v>
      </c>
    </row>
    <row r="21" spans="1:4" ht="12" customHeight="1">
      <c r="A21" s="657" t="s">
        <v>30</v>
      </c>
      <c r="B21" s="205" t="s">
        <v>48</v>
      </c>
      <c r="C21" s="223">
        <v>141047</v>
      </c>
      <c r="D21" s="207"/>
    </row>
    <row r="22" spans="1:3" ht="12" customHeight="1">
      <c r="A22" s="657"/>
      <c r="B22" s="205" t="s">
        <v>42</v>
      </c>
      <c r="C22" s="223">
        <v>7900</v>
      </c>
    </row>
    <row r="23" spans="1:3" ht="12" customHeight="1">
      <c r="A23" s="657"/>
      <c r="B23" s="216" t="s">
        <v>439</v>
      </c>
      <c r="C23" s="223">
        <v>690</v>
      </c>
    </row>
    <row r="24" spans="1:4" ht="12" customHeight="1">
      <c r="A24" s="208"/>
      <c r="B24" s="209" t="s">
        <v>49</v>
      </c>
      <c r="C24" s="225">
        <f>C20+C16+C5</f>
        <v>4635286</v>
      </c>
      <c r="D24" s="210"/>
    </row>
    <row r="25" spans="1:3" ht="12" customHeight="1">
      <c r="A25" s="211"/>
      <c r="B25" s="594" t="s">
        <v>40</v>
      </c>
      <c r="C25" s="221">
        <f>C6</f>
        <v>1000601</v>
      </c>
    </row>
    <row r="26" spans="1:5" ht="12" customHeight="1">
      <c r="A26" s="657"/>
      <c r="B26" s="594" t="s">
        <v>42</v>
      </c>
      <c r="C26" s="221">
        <f>C7+C22</f>
        <v>70492</v>
      </c>
      <c r="E26" s="210"/>
    </row>
    <row r="27" spans="1:5" ht="12" customHeight="1">
      <c r="A27" s="657"/>
      <c r="B27" s="594" t="s">
        <v>41</v>
      </c>
      <c r="C27" s="221">
        <f>C8</f>
        <v>2128963</v>
      </c>
      <c r="E27" s="210"/>
    </row>
    <row r="28" spans="1:5" ht="12" customHeight="1">
      <c r="A28" s="657"/>
      <c r="B28" s="594" t="s">
        <v>43</v>
      </c>
      <c r="C28" s="221">
        <f>C9+C18</f>
        <v>580560</v>
      </c>
      <c r="E28" s="210"/>
    </row>
    <row r="29" spans="1:5" ht="12" customHeight="1">
      <c r="A29" s="657"/>
      <c r="B29" s="594" t="s">
        <v>44</v>
      </c>
      <c r="C29" s="221">
        <f>C10+C17+C21</f>
        <v>322998</v>
      </c>
      <c r="E29" s="210"/>
    </row>
    <row r="30" spans="1:5" ht="12" customHeight="1">
      <c r="A30" s="657"/>
      <c r="B30" s="594" t="s">
        <v>45</v>
      </c>
      <c r="C30" s="221">
        <f>C11</f>
        <v>148020</v>
      </c>
      <c r="E30" s="210"/>
    </row>
    <row r="31" spans="1:5" ht="12" customHeight="1">
      <c r="A31" s="657"/>
      <c r="B31" s="594" t="s">
        <v>46</v>
      </c>
      <c r="C31" s="221">
        <f>C12</f>
        <v>1500</v>
      </c>
      <c r="E31" s="210"/>
    </row>
    <row r="32" spans="1:5" ht="12" customHeight="1">
      <c r="A32" s="657"/>
      <c r="B32" s="594" t="s">
        <v>47</v>
      </c>
      <c r="C32" s="221">
        <f>C13</f>
        <v>5310</v>
      </c>
      <c r="E32" s="210"/>
    </row>
    <row r="33" spans="1:5" ht="12" customHeight="1" thickBot="1">
      <c r="A33" s="658"/>
      <c r="B33" s="595" t="s">
        <v>439</v>
      </c>
      <c r="C33" s="228">
        <f>C14+C23+C19</f>
        <v>376842</v>
      </c>
      <c r="D33" s="310"/>
      <c r="E33" s="210"/>
    </row>
    <row r="34" spans="1:3" ht="12.75">
      <c r="A34" s="213"/>
      <c r="B34" s="213"/>
      <c r="C34" s="214"/>
    </row>
    <row r="35" ht="12.75">
      <c r="C35" s="215"/>
    </row>
    <row r="36" ht="12.75">
      <c r="C36" s="215"/>
    </row>
    <row r="37" ht="12.75">
      <c r="C37" s="215"/>
    </row>
  </sheetData>
  <sheetProtection/>
  <mergeCells count="5">
    <mergeCell ref="B1:C1"/>
    <mergeCell ref="B2:C2"/>
    <mergeCell ref="A26:A33"/>
    <mergeCell ref="A21:A23"/>
    <mergeCell ref="A7:A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70"/>
  <sheetViews>
    <sheetView zoomScalePageLayoutView="0" workbookViewId="0" topLeftCell="A4">
      <selection activeCell="D34" sqref="D34"/>
    </sheetView>
  </sheetViews>
  <sheetFormatPr defaultColWidth="8.00390625" defaultRowHeight="12.75"/>
  <cols>
    <col min="1" max="1" width="22.875" style="260" customWidth="1"/>
    <col min="2" max="2" width="14.625" style="234" customWidth="1"/>
    <col min="3" max="3" width="19.375" style="234" customWidth="1"/>
    <col min="4" max="4" width="14.75390625" style="234" customWidth="1"/>
    <col min="5" max="5" width="10.25390625" style="234" customWidth="1"/>
    <col min="6" max="6" width="24.375" style="234" customWidth="1"/>
    <col min="7" max="9" width="11.00390625" style="234" customWidth="1"/>
    <col min="10" max="16384" width="8.00390625" style="234" customWidth="1"/>
  </cols>
  <sheetData>
    <row r="1" spans="1:9" ht="15.75">
      <c r="A1" s="806" t="s">
        <v>166</v>
      </c>
      <c r="B1" s="807"/>
      <c r="C1" s="807"/>
      <c r="D1" s="807"/>
      <c r="E1" s="232"/>
      <c r="F1" s="233"/>
      <c r="I1" s="235"/>
    </row>
    <row r="2" spans="1:9" ht="33" customHeight="1">
      <c r="A2" s="806" t="s">
        <v>167</v>
      </c>
      <c r="B2" s="807"/>
      <c r="C2" s="807"/>
      <c r="D2" s="807"/>
      <c r="E2" s="232"/>
      <c r="F2" s="233"/>
      <c r="I2" s="235"/>
    </row>
    <row r="3" spans="1:9" ht="33" customHeight="1" thickBot="1">
      <c r="A3" s="231"/>
      <c r="B3" s="229"/>
      <c r="C3" s="229"/>
      <c r="D3" s="229" t="s">
        <v>281</v>
      </c>
      <c r="E3" s="232"/>
      <c r="F3" s="233"/>
      <c r="I3" s="235"/>
    </row>
    <row r="4" spans="1:9" ht="28.5" customHeight="1">
      <c r="A4" s="808" t="s">
        <v>39</v>
      </c>
      <c r="B4" s="809"/>
      <c r="C4" s="809" t="s">
        <v>20</v>
      </c>
      <c r="D4" s="810"/>
      <c r="E4" s="232"/>
      <c r="F4" s="233"/>
      <c r="I4" s="235"/>
    </row>
    <row r="5" spans="1:5" ht="31.5" customHeight="1">
      <c r="A5" s="236" t="s">
        <v>234</v>
      </c>
      <c r="B5" s="237" t="s">
        <v>388</v>
      </c>
      <c r="C5" s="238" t="s">
        <v>234</v>
      </c>
      <c r="D5" s="239" t="s">
        <v>174</v>
      </c>
      <c r="E5" s="240"/>
    </row>
    <row r="6" spans="1:5" s="240" customFormat="1" ht="24.75" customHeight="1">
      <c r="A6" s="586" t="s">
        <v>192</v>
      </c>
      <c r="B6" s="654">
        <f>'1. ÖSSZES bevétel (2)'!C6</f>
        <v>1000601</v>
      </c>
      <c r="C6" s="205" t="s">
        <v>403</v>
      </c>
      <c r="D6" s="221">
        <v>431573</v>
      </c>
      <c r="E6" s="233"/>
    </row>
    <row r="7" spans="1:5" ht="24.75" customHeight="1">
      <c r="A7" s="586" t="s">
        <v>377</v>
      </c>
      <c r="B7" s="587">
        <f>'1. ÖSSZES bevétel (2)'!C26</f>
        <v>70492</v>
      </c>
      <c r="C7" s="205" t="s">
        <v>62</v>
      </c>
      <c r="D7" s="243">
        <v>119704</v>
      </c>
      <c r="E7" s="233"/>
    </row>
    <row r="8" spans="1:5" ht="24.75" customHeight="1">
      <c r="A8" s="586" t="s">
        <v>193</v>
      </c>
      <c r="B8" s="587">
        <f>'1. ÖSSZES bevétel (2)'!C28</f>
        <v>580560</v>
      </c>
      <c r="C8" s="205" t="s">
        <v>405</v>
      </c>
      <c r="D8" s="243">
        <f>'2. ÖSSZES kiadások'!C29</f>
        <v>775724</v>
      </c>
      <c r="E8" s="233"/>
    </row>
    <row r="9" spans="1:5" ht="24.75" customHeight="1">
      <c r="A9" s="586" t="s">
        <v>385</v>
      </c>
      <c r="B9" s="587">
        <f>'1. ÖSSZES bevétel (2)'!C29</f>
        <v>322998</v>
      </c>
      <c r="C9" s="205" t="s">
        <v>199</v>
      </c>
      <c r="D9" s="243">
        <v>118660</v>
      </c>
      <c r="E9" s="233"/>
    </row>
    <row r="10" spans="1:5" ht="24.75" customHeight="1">
      <c r="A10" s="586" t="s">
        <v>194</v>
      </c>
      <c r="B10" s="587">
        <f>'1. ÖSSZES bevétel (2)'!C31</f>
        <v>1500</v>
      </c>
      <c r="C10" s="205" t="s">
        <v>200</v>
      </c>
      <c r="D10" s="243">
        <f>'2. ÖSSZES kiadások'!C31</f>
        <v>761373</v>
      </c>
      <c r="E10" s="244"/>
    </row>
    <row r="11" spans="1:5" ht="31.5" customHeight="1">
      <c r="A11" s="588" t="s">
        <v>191</v>
      </c>
      <c r="B11" s="241">
        <v>167051</v>
      </c>
      <c r="C11" s="242"/>
      <c r="D11" s="243"/>
      <c r="E11" s="233"/>
    </row>
    <row r="12" spans="1:5" ht="29.25" customHeight="1">
      <c r="A12" s="588"/>
      <c r="B12" s="241"/>
      <c r="C12" s="242"/>
      <c r="D12" s="243"/>
      <c r="E12" s="233"/>
    </row>
    <row r="13" spans="1:5" ht="50.25" customHeight="1">
      <c r="A13" s="245"/>
      <c r="B13" s="247"/>
      <c r="C13" s="242"/>
      <c r="D13" s="243"/>
      <c r="E13" s="233"/>
    </row>
    <row r="14" spans="1:5" ht="24.75" customHeight="1">
      <c r="A14" s="246"/>
      <c r="B14" s="248"/>
      <c r="C14" s="242"/>
      <c r="D14" s="243"/>
      <c r="E14" s="233"/>
    </row>
    <row r="15" spans="1:5" ht="24.75" customHeight="1">
      <c r="A15" s="245"/>
      <c r="B15" s="248"/>
      <c r="C15" s="242"/>
      <c r="D15" s="243"/>
      <c r="E15" s="233"/>
    </row>
    <row r="16" spans="1:5" ht="24.75" customHeight="1">
      <c r="A16" s="245"/>
      <c r="B16" s="248"/>
      <c r="C16" s="249"/>
      <c r="D16" s="243"/>
      <c r="E16" s="233"/>
    </row>
    <row r="17" spans="1:5" ht="24.75" customHeight="1">
      <c r="A17" s="245"/>
      <c r="B17" s="248"/>
      <c r="C17" s="249"/>
      <c r="D17" s="250"/>
      <c r="E17" s="233"/>
    </row>
    <row r="18" spans="1:5" ht="18" customHeight="1">
      <c r="A18" s="245"/>
      <c r="B18" s="248"/>
      <c r="C18" s="249"/>
      <c r="D18" s="250"/>
      <c r="E18" s="233"/>
    </row>
    <row r="19" spans="1:5" ht="18" customHeight="1">
      <c r="A19" s="245"/>
      <c r="B19" s="248"/>
      <c r="C19" s="249"/>
      <c r="D19" s="250"/>
      <c r="E19" s="233"/>
    </row>
    <row r="20" spans="1:5" ht="18" customHeight="1">
      <c r="A20" s="251" t="s">
        <v>63</v>
      </c>
      <c r="B20" s="252">
        <f>SUM(B6:B19)</f>
        <v>2143202</v>
      </c>
      <c r="C20" s="253" t="s">
        <v>63</v>
      </c>
      <c r="D20" s="254">
        <f>SUM(D6:D19)</f>
        <v>2207034</v>
      </c>
      <c r="E20" s="233"/>
    </row>
    <row r="21" spans="1:5" ht="18" customHeight="1" thickBot="1">
      <c r="A21" s="255" t="s">
        <v>64</v>
      </c>
      <c r="B21" s="256">
        <f>IF(((D20-B20)&gt;0),D20-B20,"----")</f>
        <v>63832</v>
      </c>
      <c r="C21" s="257" t="s">
        <v>65</v>
      </c>
      <c r="D21" s="258" t="str">
        <f>IF(((B20-D20)&gt;0),B20-D20,"----")</f>
        <v>----</v>
      </c>
      <c r="E21" s="233"/>
    </row>
    <row r="22" spans="1:6" ht="18" customHeight="1">
      <c r="A22" s="259"/>
      <c r="B22" s="233"/>
      <c r="C22" s="233"/>
      <c r="D22" s="233"/>
      <c r="E22" s="233"/>
      <c r="F22" s="233"/>
    </row>
    <row r="23" spans="1:6" ht="12.75">
      <c r="A23" s="259"/>
      <c r="B23" s="233"/>
      <c r="C23" s="233"/>
      <c r="D23" s="233"/>
      <c r="E23" s="233"/>
      <c r="F23" s="233"/>
    </row>
    <row r="24" spans="1:6" ht="12.75">
      <c r="A24" s="259"/>
      <c r="B24" s="233"/>
      <c r="C24" s="233"/>
      <c r="D24" s="233"/>
      <c r="E24" s="233"/>
      <c r="F24" s="233"/>
    </row>
    <row r="25" spans="1:6" ht="12.75">
      <c r="A25" s="259"/>
      <c r="B25" s="233"/>
      <c r="C25" s="233"/>
      <c r="D25" s="233"/>
      <c r="E25" s="233"/>
      <c r="F25" s="233"/>
    </row>
    <row r="26" spans="1:6" ht="12.75">
      <c r="A26" s="576"/>
      <c r="B26" s="577"/>
      <c r="C26" s="577"/>
      <c r="D26" s="577"/>
      <c r="E26" s="233"/>
      <c r="F26" s="233"/>
    </row>
    <row r="27" spans="1:6" ht="12.75">
      <c r="A27" s="576"/>
      <c r="B27" s="577"/>
      <c r="C27" s="577"/>
      <c r="D27" s="233"/>
      <c r="E27" s="233"/>
      <c r="F27" s="233"/>
    </row>
    <row r="28" spans="1:6" ht="12.75">
      <c r="A28" s="576"/>
      <c r="B28" s="577"/>
      <c r="C28" s="577"/>
      <c r="D28" s="233"/>
      <c r="E28" s="233"/>
      <c r="F28" s="233"/>
    </row>
    <row r="29" spans="1:6" ht="12.75">
      <c r="A29" s="576"/>
      <c r="B29" s="577"/>
      <c r="C29" s="577"/>
      <c r="D29" s="233"/>
      <c r="E29" s="233"/>
      <c r="F29" s="233"/>
    </row>
    <row r="30" spans="1:6" ht="12.75">
      <c r="A30" s="576"/>
      <c r="B30" s="577"/>
      <c r="C30" s="577"/>
      <c r="D30" s="577"/>
      <c r="E30" s="233"/>
      <c r="F30" s="233"/>
    </row>
    <row r="31" spans="1:6" ht="12.75">
      <c r="A31" s="576"/>
      <c r="B31" s="577"/>
      <c r="C31" s="577"/>
      <c r="D31" s="233"/>
      <c r="E31" s="233"/>
      <c r="F31" s="233"/>
    </row>
    <row r="32" spans="1:6" ht="12.75">
      <c r="A32" s="576"/>
      <c r="B32" s="577"/>
      <c r="C32" s="577"/>
      <c r="D32" s="233"/>
      <c r="E32" s="233"/>
      <c r="F32" s="233"/>
    </row>
    <row r="33" spans="1:6" ht="12.75">
      <c r="A33" s="576"/>
      <c r="B33" s="577"/>
      <c r="C33" s="577"/>
      <c r="D33" s="577"/>
      <c r="E33" s="233"/>
      <c r="F33" s="233"/>
    </row>
    <row r="34" spans="1:6" ht="12.75">
      <c r="A34" s="259"/>
      <c r="B34" s="233"/>
      <c r="C34" s="233"/>
      <c r="D34" s="233"/>
      <c r="E34" s="233"/>
      <c r="F34" s="233"/>
    </row>
    <row r="35" spans="1:6" ht="12.75">
      <c r="A35" s="259"/>
      <c r="B35" s="233"/>
      <c r="C35" s="233"/>
      <c r="D35" s="233"/>
      <c r="E35" s="233"/>
      <c r="F35" s="233"/>
    </row>
    <row r="36" spans="1:6" ht="12.75">
      <c r="A36" s="259"/>
      <c r="B36" s="233"/>
      <c r="C36" s="233"/>
      <c r="D36" s="233"/>
      <c r="E36" s="233"/>
      <c r="F36" s="233"/>
    </row>
    <row r="37" spans="1:6" ht="12.75">
      <c r="A37" s="259"/>
      <c r="B37" s="233"/>
      <c r="C37" s="233"/>
      <c r="D37" s="233"/>
      <c r="E37" s="233"/>
      <c r="F37" s="233"/>
    </row>
    <row r="38" spans="1:6" ht="12.75">
      <c r="A38" s="259"/>
      <c r="B38" s="233"/>
      <c r="C38" s="233"/>
      <c r="D38" s="233"/>
      <c r="E38" s="233"/>
      <c r="F38" s="233"/>
    </row>
    <row r="39" spans="1:6" ht="12.75">
      <c r="A39" s="259"/>
      <c r="B39" s="233"/>
      <c r="C39" s="233"/>
      <c r="D39" s="233"/>
      <c r="E39" s="233"/>
      <c r="F39" s="233"/>
    </row>
    <row r="40" spans="1:6" ht="12.75">
      <c r="A40" s="259"/>
      <c r="B40" s="233"/>
      <c r="C40" s="233"/>
      <c r="D40" s="233"/>
      <c r="E40" s="233"/>
      <c r="F40" s="233"/>
    </row>
    <row r="41" spans="1:6" ht="12.75">
      <c r="A41" s="259"/>
      <c r="B41" s="233"/>
      <c r="C41" s="233"/>
      <c r="D41" s="233"/>
      <c r="E41" s="233"/>
      <c r="F41" s="233"/>
    </row>
    <row r="42" spans="1:6" ht="12.75">
      <c r="A42" s="259"/>
      <c r="B42" s="233"/>
      <c r="C42" s="233"/>
      <c r="D42" s="233"/>
      <c r="E42" s="233"/>
      <c r="F42" s="233"/>
    </row>
    <row r="43" spans="1:6" ht="12.75">
      <c r="A43" s="259"/>
      <c r="B43" s="233"/>
      <c r="C43" s="233"/>
      <c r="D43" s="233"/>
      <c r="E43" s="233"/>
      <c r="F43" s="233"/>
    </row>
    <row r="44" spans="1:6" ht="12.75">
      <c r="A44" s="259"/>
      <c r="B44" s="233"/>
      <c r="C44" s="233"/>
      <c r="D44" s="233"/>
      <c r="E44" s="233"/>
      <c r="F44" s="233"/>
    </row>
    <row r="45" spans="1:6" ht="12.75">
      <c r="A45" s="259"/>
      <c r="B45" s="233"/>
      <c r="C45" s="233"/>
      <c r="D45" s="233"/>
      <c r="E45" s="233"/>
      <c r="F45" s="233"/>
    </row>
    <row r="46" spans="1:6" ht="12.75">
      <c r="A46" s="259"/>
      <c r="B46" s="233"/>
      <c r="C46" s="233"/>
      <c r="D46" s="233"/>
      <c r="E46" s="233"/>
      <c r="F46" s="233"/>
    </row>
    <row r="47" spans="1:6" ht="12.75">
      <c r="A47" s="259"/>
      <c r="B47" s="233"/>
      <c r="C47" s="233"/>
      <c r="D47" s="233"/>
      <c r="E47" s="233"/>
      <c r="F47" s="233"/>
    </row>
    <row r="48" spans="1:6" ht="12.75">
      <c r="A48" s="259"/>
      <c r="B48" s="233"/>
      <c r="C48" s="233"/>
      <c r="D48" s="233"/>
      <c r="E48" s="233"/>
      <c r="F48" s="233"/>
    </row>
    <row r="49" spans="1:6" ht="12.75">
      <c r="A49" s="259"/>
      <c r="B49" s="233"/>
      <c r="C49" s="233"/>
      <c r="D49" s="233"/>
      <c r="E49" s="233"/>
      <c r="F49" s="233"/>
    </row>
    <row r="50" spans="1:6" ht="12.75">
      <c r="A50" s="259"/>
      <c r="B50" s="233"/>
      <c r="C50" s="233"/>
      <c r="D50" s="233"/>
      <c r="E50" s="233"/>
      <c r="F50" s="233"/>
    </row>
    <row r="51" spans="1:6" ht="12.75">
      <c r="A51" s="259"/>
      <c r="B51" s="233"/>
      <c r="C51" s="233"/>
      <c r="D51" s="233"/>
      <c r="E51" s="233"/>
      <c r="F51" s="233"/>
    </row>
    <row r="52" spans="1:6" ht="12.75">
      <c r="A52" s="259"/>
      <c r="B52" s="233"/>
      <c r="C52" s="233"/>
      <c r="D52" s="233"/>
      <c r="E52" s="233"/>
      <c r="F52" s="233"/>
    </row>
    <row r="53" spans="1:6" ht="12.75">
      <c r="A53" s="259"/>
      <c r="B53" s="233"/>
      <c r="C53" s="233"/>
      <c r="D53" s="233"/>
      <c r="E53" s="233"/>
      <c r="F53" s="233"/>
    </row>
    <row r="54" spans="1:6" ht="12.75">
      <c r="A54" s="259"/>
      <c r="B54" s="233"/>
      <c r="C54" s="233"/>
      <c r="D54" s="233"/>
      <c r="E54" s="233"/>
      <c r="F54" s="233"/>
    </row>
    <row r="55" spans="1:6" ht="12.75">
      <c r="A55" s="259"/>
      <c r="B55" s="233"/>
      <c r="C55" s="233"/>
      <c r="D55" s="233"/>
      <c r="E55" s="233"/>
      <c r="F55" s="233"/>
    </row>
    <row r="56" spans="1:6" ht="12.75">
      <c r="A56" s="259"/>
      <c r="B56" s="233"/>
      <c r="C56" s="233"/>
      <c r="D56" s="233"/>
      <c r="E56" s="233"/>
      <c r="F56" s="233"/>
    </row>
    <row r="57" spans="1:6" ht="12.75">
      <c r="A57" s="259"/>
      <c r="B57" s="233"/>
      <c r="C57" s="233"/>
      <c r="D57" s="233"/>
      <c r="E57" s="233"/>
      <c r="F57" s="233"/>
    </row>
    <row r="58" spans="1:6" ht="12.75">
      <c r="A58" s="259"/>
      <c r="B58" s="233"/>
      <c r="C58" s="233"/>
      <c r="D58" s="233"/>
      <c r="E58" s="233"/>
      <c r="F58" s="233"/>
    </row>
    <row r="59" spans="1:6" ht="12.75">
      <c r="A59" s="259"/>
      <c r="B59" s="233"/>
      <c r="C59" s="233"/>
      <c r="D59" s="233"/>
      <c r="E59" s="233"/>
      <c r="F59" s="233"/>
    </row>
    <row r="60" spans="1:6" ht="12.75">
      <c r="A60" s="259"/>
      <c r="B60" s="233"/>
      <c r="C60" s="233"/>
      <c r="D60" s="233"/>
      <c r="E60" s="233"/>
      <c r="F60" s="233"/>
    </row>
    <row r="61" spans="1:6" ht="12.75">
      <c r="A61" s="259"/>
      <c r="B61" s="233"/>
      <c r="C61" s="233"/>
      <c r="D61" s="233"/>
      <c r="E61" s="233"/>
      <c r="F61" s="233"/>
    </row>
    <row r="62" spans="1:6" ht="12.75">
      <c r="A62" s="259"/>
      <c r="B62" s="233"/>
      <c r="C62" s="233"/>
      <c r="D62" s="233"/>
      <c r="E62" s="233"/>
      <c r="F62" s="233"/>
    </row>
    <row r="63" spans="1:6" ht="12.75">
      <c r="A63" s="259"/>
      <c r="B63" s="233"/>
      <c r="C63" s="233"/>
      <c r="D63" s="233"/>
      <c r="E63" s="233"/>
      <c r="F63" s="233"/>
    </row>
    <row r="64" spans="1:6" ht="12.75">
      <c r="A64" s="259"/>
      <c r="B64" s="233"/>
      <c r="C64" s="233"/>
      <c r="D64" s="233"/>
      <c r="E64" s="233"/>
      <c r="F64" s="233"/>
    </row>
    <row r="65" spans="1:6" ht="12.75">
      <c r="A65" s="259"/>
      <c r="B65" s="233"/>
      <c r="C65" s="233"/>
      <c r="D65" s="233"/>
      <c r="E65" s="233"/>
      <c r="F65" s="233"/>
    </row>
    <row r="66" spans="1:6" ht="12.75">
      <c r="A66" s="259"/>
      <c r="B66" s="233"/>
      <c r="C66" s="233"/>
      <c r="D66" s="233"/>
      <c r="E66" s="233"/>
      <c r="F66" s="233"/>
    </row>
    <row r="67" spans="1:6" ht="12.75">
      <c r="A67" s="259"/>
      <c r="B67" s="233"/>
      <c r="C67" s="233"/>
      <c r="D67" s="233"/>
      <c r="E67" s="233"/>
      <c r="F67" s="233"/>
    </row>
    <row r="68" spans="1:6" ht="12.75">
      <c r="A68" s="259"/>
      <c r="B68" s="233"/>
      <c r="C68" s="233"/>
      <c r="D68" s="233"/>
      <c r="E68" s="233"/>
      <c r="F68" s="233"/>
    </row>
    <row r="69" spans="1:6" ht="12.75">
      <c r="A69" s="259"/>
      <c r="B69" s="233"/>
      <c r="C69" s="233"/>
      <c r="D69" s="233"/>
      <c r="E69" s="233"/>
      <c r="F69" s="233"/>
    </row>
    <row r="70" spans="1:6" ht="12.75">
      <c r="A70" s="259"/>
      <c r="B70" s="233"/>
      <c r="C70" s="233"/>
      <c r="D70" s="233"/>
      <c r="E70" s="233"/>
      <c r="F70" s="233"/>
    </row>
  </sheetData>
  <sheetProtection/>
  <mergeCells count="4">
    <mergeCell ref="A1:D1"/>
    <mergeCell ref="A2:D2"/>
    <mergeCell ref="A4:B4"/>
    <mergeCell ref="C4:D4"/>
  </mergeCells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H58"/>
  <sheetViews>
    <sheetView zoomScalePageLayoutView="0" workbookViewId="0" topLeftCell="A10">
      <selection activeCell="E15" sqref="E15"/>
    </sheetView>
  </sheetViews>
  <sheetFormatPr defaultColWidth="8.00390625" defaultRowHeight="12.75"/>
  <cols>
    <col min="1" max="1" width="22.375" style="287" customWidth="1"/>
    <col min="2" max="2" width="10.75390625" style="287" customWidth="1"/>
    <col min="3" max="3" width="25.125" style="261" customWidth="1"/>
    <col min="4" max="4" width="12.125" style="261" customWidth="1"/>
    <col min="5" max="5" width="24.375" style="261" customWidth="1"/>
    <col min="6" max="8" width="11.00390625" style="261" customWidth="1"/>
    <col min="9" max="16384" width="8.00390625" style="261" customWidth="1"/>
  </cols>
  <sheetData>
    <row r="1" spans="1:8" ht="28.5" customHeight="1">
      <c r="A1" s="806" t="s">
        <v>168</v>
      </c>
      <c r="B1" s="807"/>
      <c r="C1" s="807"/>
      <c r="D1" s="807"/>
      <c r="H1" s="262"/>
    </row>
    <row r="2" spans="1:8" ht="28.5" customHeight="1">
      <c r="A2" s="806" t="s">
        <v>169</v>
      </c>
      <c r="B2" s="807"/>
      <c r="C2" s="807"/>
      <c r="D2" s="807"/>
      <c r="H2" s="262"/>
    </row>
    <row r="3" spans="1:8" ht="28.5" customHeight="1" thickBot="1">
      <c r="A3" s="231"/>
      <c r="B3" s="229"/>
      <c r="C3" s="229"/>
      <c r="D3" s="229" t="s">
        <v>281</v>
      </c>
      <c r="H3" s="262"/>
    </row>
    <row r="4" spans="1:8" ht="28.5" customHeight="1">
      <c r="A4" s="811" t="s">
        <v>39</v>
      </c>
      <c r="B4" s="812"/>
      <c r="C4" s="812" t="s">
        <v>20</v>
      </c>
      <c r="D4" s="813"/>
      <c r="H4" s="262"/>
    </row>
    <row r="5" spans="1:5" ht="37.5" customHeight="1">
      <c r="A5" s="263" t="s">
        <v>234</v>
      </c>
      <c r="B5" s="264" t="s">
        <v>316</v>
      </c>
      <c r="C5" s="265" t="s">
        <v>234</v>
      </c>
      <c r="D5" s="266" t="s">
        <v>388</v>
      </c>
      <c r="E5" s="267"/>
    </row>
    <row r="6" spans="1:5" s="267" customFormat="1" ht="24.75" customHeight="1">
      <c r="A6" s="589" t="s">
        <v>378</v>
      </c>
      <c r="B6" s="587">
        <f>'1. ÖSSZES bevétel (2)'!C27</f>
        <v>2128963</v>
      </c>
      <c r="C6" s="205" t="s">
        <v>195</v>
      </c>
      <c r="D6" s="271">
        <v>2000</v>
      </c>
      <c r="E6" s="261"/>
    </row>
    <row r="7" spans="1:4" ht="24.75" customHeight="1">
      <c r="A7" s="586" t="s">
        <v>190</v>
      </c>
      <c r="B7" s="587">
        <v>148020</v>
      </c>
      <c r="C7" s="205" t="s">
        <v>196</v>
      </c>
      <c r="D7" s="271">
        <f>'2. ÖSSZES kiadások'!C33</f>
        <v>1808498</v>
      </c>
    </row>
    <row r="8" spans="1:4" ht="24.75" customHeight="1">
      <c r="A8" s="588" t="s">
        <v>191</v>
      </c>
      <c r="B8" s="269">
        <v>209791</v>
      </c>
      <c r="C8" s="205" t="s">
        <v>197</v>
      </c>
      <c r="D8" s="271">
        <f>'2. ÖSSZES kiadások'!C34</f>
        <v>607254</v>
      </c>
    </row>
    <row r="9" spans="1:4" ht="24.75" customHeight="1">
      <c r="A9" s="586" t="s">
        <v>47</v>
      </c>
      <c r="B9" s="587">
        <v>5310</v>
      </c>
      <c r="C9" s="216" t="s">
        <v>198</v>
      </c>
      <c r="D9" s="271">
        <v>10500</v>
      </c>
    </row>
    <row r="10" spans="1:5" ht="24.75" customHeight="1">
      <c r="A10" s="268"/>
      <c r="B10" s="269"/>
      <c r="C10" s="270"/>
      <c r="D10" s="271"/>
      <c r="E10" s="272"/>
    </row>
    <row r="11" spans="1:4" ht="24.75" customHeight="1">
      <c r="A11" s="268"/>
      <c r="B11" s="269"/>
      <c r="C11" s="273"/>
      <c r="D11" s="271"/>
    </row>
    <row r="12" spans="1:7" ht="24.75" customHeight="1">
      <c r="A12" s="274"/>
      <c r="B12" s="269"/>
      <c r="C12" s="270"/>
      <c r="D12" s="271"/>
      <c r="G12" s="275"/>
    </row>
    <row r="13" spans="1:7" ht="24.75" customHeight="1">
      <c r="A13" s="274"/>
      <c r="B13" s="269"/>
      <c r="C13" s="270"/>
      <c r="D13" s="271"/>
      <c r="G13" s="275"/>
    </row>
    <row r="14" spans="1:4" ht="24.75" customHeight="1">
      <c r="A14" s="274"/>
      <c r="B14" s="269"/>
      <c r="C14" s="273"/>
      <c r="D14" s="271"/>
    </row>
    <row r="15" spans="1:4" ht="24.75" customHeight="1">
      <c r="A15" s="274"/>
      <c r="B15" s="269"/>
      <c r="C15" s="273"/>
      <c r="D15" s="271"/>
    </row>
    <row r="16" spans="1:4" ht="24.75" customHeight="1">
      <c r="A16" s="274"/>
      <c r="B16" s="276"/>
      <c r="C16" s="273"/>
      <c r="D16" s="277"/>
    </row>
    <row r="17" spans="1:4" ht="18" customHeight="1">
      <c r="A17" s="274"/>
      <c r="B17" s="276"/>
      <c r="C17" s="273"/>
      <c r="D17" s="277"/>
    </row>
    <row r="18" spans="1:4" ht="18" customHeight="1">
      <c r="A18" s="274"/>
      <c r="B18" s="276"/>
      <c r="C18" s="273"/>
      <c r="D18" s="277"/>
    </row>
    <row r="19" spans="1:4" ht="38.25" customHeight="1">
      <c r="A19" s="278" t="s">
        <v>63</v>
      </c>
      <c r="B19" s="279">
        <f>SUM(B6:B18)</f>
        <v>2492084</v>
      </c>
      <c r="C19" s="280" t="s">
        <v>63</v>
      </c>
      <c r="D19" s="281">
        <f>SUM(D6:D18)</f>
        <v>2428252</v>
      </c>
    </row>
    <row r="20" spans="1:4" ht="18" customHeight="1" thickBot="1">
      <c r="A20" s="282" t="s">
        <v>64</v>
      </c>
      <c r="B20" s="283" t="str">
        <f>IF(((D19-B19)&gt;0),D19-B19,"----")</f>
        <v>----</v>
      </c>
      <c r="C20" s="284" t="s">
        <v>65</v>
      </c>
      <c r="D20" s="285">
        <f>IF(((B19-D19)&gt;0),B19-D19,"----")</f>
        <v>63832</v>
      </c>
    </row>
    <row r="21" spans="1:4" ht="18" customHeight="1">
      <c r="A21" s="286"/>
      <c r="B21" s="286"/>
      <c r="C21" s="275"/>
      <c r="D21" s="275"/>
    </row>
    <row r="22" spans="1:4" ht="12.75">
      <c r="A22" s="286"/>
      <c r="B22" s="286"/>
      <c r="C22" s="275"/>
      <c r="D22" s="275"/>
    </row>
    <row r="23" spans="1:4" ht="12.75">
      <c r="A23" s="286"/>
      <c r="B23" s="286"/>
      <c r="C23" s="275"/>
      <c r="D23" s="275"/>
    </row>
    <row r="24" spans="1:4" ht="12.75">
      <c r="A24" s="286"/>
      <c r="B24" s="286"/>
      <c r="C24" s="275"/>
      <c r="D24" s="275"/>
    </row>
    <row r="25" spans="1:4" ht="12.75">
      <c r="A25" s="286"/>
      <c r="B25" s="286"/>
      <c r="C25" s="275"/>
      <c r="D25" s="275"/>
    </row>
    <row r="26" spans="1:4" ht="12.75">
      <c r="A26" s="574"/>
      <c r="B26" s="574"/>
      <c r="C26" s="575"/>
      <c r="D26" s="275"/>
    </row>
    <row r="27" spans="1:4" ht="12.75">
      <c r="A27" s="574"/>
      <c r="B27" s="574">
        <f>B24-B22</f>
        <v>0</v>
      </c>
      <c r="C27" s="574">
        <f>C24-C22</f>
        <v>0</v>
      </c>
      <c r="D27" s="286">
        <f>D24-D22</f>
        <v>0</v>
      </c>
    </row>
    <row r="28" spans="1:4" ht="12.75">
      <c r="A28" s="574"/>
      <c r="B28" s="574"/>
      <c r="C28" s="575"/>
      <c r="D28" s="275"/>
    </row>
    <row r="29" spans="1:4" ht="12.75">
      <c r="A29" s="574"/>
      <c r="B29" s="574"/>
      <c r="C29" s="575"/>
      <c r="D29" s="275"/>
    </row>
    <row r="30" spans="1:4" ht="12.75">
      <c r="A30" s="574"/>
      <c r="B30" s="574"/>
      <c r="C30" s="575"/>
      <c r="D30" s="275"/>
    </row>
    <row r="31" spans="1:4" ht="12.75">
      <c r="A31" s="574"/>
      <c r="B31" s="574"/>
      <c r="C31" s="575"/>
      <c r="D31" s="275"/>
    </row>
    <row r="32" spans="1:4" ht="12.75">
      <c r="A32" s="574"/>
      <c r="B32" s="574"/>
      <c r="C32" s="575"/>
      <c r="D32" s="275"/>
    </row>
    <row r="33" spans="1:4" ht="12.75">
      <c r="A33" s="574"/>
      <c r="B33" s="574"/>
      <c r="C33" s="575"/>
      <c r="D33" s="575"/>
    </row>
    <row r="34" spans="1:4" ht="12.75">
      <c r="A34" s="286"/>
      <c r="B34" s="286"/>
      <c r="C34" s="275"/>
      <c r="D34" s="275"/>
    </row>
    <row r="35" spans="1:4" ht="12.75">
      <c r="A35" s="286"/>
      <c r="B35" s="286"/>
      <c r="C35" s="275"/>
      <c r="D35" s="275"/>
    </row>
    <row r="36" spans="1:4" ht="12.75">
      <c r="A36" s="286"/>
      <c r="B36" s="286"/>
      <c r="C36" s="275"/>
      <c r="D36" s="275"/>
    </row>
    <row r="37" spans="1:4" ht="12.75">
      <c r="A37" s="286"/>
      <c r="B37" s="286"/>
      <c r="C37" s="275"/>
      <c r="D37" s="275"/>
    </row>
    <row r="38" spans="1:4" ht="12.75">
      <c r="A38" s="286"/>
      <c r="B38" s="286"/>
      <c r="C38" s="275"/>
      <c r="D38" s="275"/>
    </row>
    <row r="39" spans="1:4" ht="12.75">
      <c r="A39" s="286"/>
      <c r="B39" s="286"/>
      <c r="C39" s="275"/>
      <c r="D39" s="275"/>
    </row>
    <row r="40" spans="1:4" ht="12.75">
      <c r="A40" s="286"/>
      <c r="B40" s="286"/>
      <c r="C40" s="275"/>
      <c r="D40" s="275"/>
    </row>
    <row r="41" spans="1:4" ht="12.75">
      <c r="A41" s="286"/>
      <c r="B41" s="286"/>
      <c r="C41" s="275"/>
      <c r="D41" s="275"/>
    </row>
    <row r="42" spans="1:4" ht="12.75">
      <c r="A42" s="286"/>
      <c r="B42" s="286"/>
      <c r="C42" s="275"/>
      <c r="D42" s="275"/>
    </row>
    <row r="43" spans="1:4" ht="12.75">
      <c r="A43" s="286"/>
      <c r="B43" s="286"/>
      <c r="C43" s="275"/>
      <c r="D43" s="275"/>
    </row>
    <row r="44" spans="1:4" ht="12.75">
      <c r="A44" s="286"/>
      <c r="B44" s="286"/>
      <c r="C44" s="275"/>
      <c r="D44" s="275"/>
    </row>
    <row r="45" spans="1:4" ht="12.75">
      <c r="A45" s="286"/>
      <c r="B45" s="286"/>
      <c r="C45" s="275"/>
      <c r="D45" s="275"/>
    </row>
    <row r="46" spans="1:4" ht="12.75">
      <c r="A46" s="286"/>
      <c r="B46" s="286"/>
      <c r="C46" s="275"/>
      <c r="D46" s="275"/>
    </row>
    <row r="47" spans="1:4" ht="12.75">
      <c r="A47" s="286"/>
      <c r="B47" s="286"/>
      <c r="C47" s="275"/>
      <c r="D47" s="275"/>
    </row>
    <row r="48" spans="1:4" ht="12.75">
      <c r="A48" s="286"/>
      <c r="B48" s="286"/>
      <c r="C48" s="275"/>
      <c r="D48" s="275"/>
    </row>
    <row r="49" spans="1:4" ht="12.75">
      <c r="A49" s="286"/>
      <c r="B49" s="286"/>
      <c r="C49" s="275"/>
      <c r="D49" s="275"/>
    </row>
    <row r="50" spans="1:4" ht="12.75">
      <c r="A50" s="286"/>
      <c r="B50" s="286"/>
      <c r="C50" s="275"/>
      <c r="D50" s="275"/>
    </row>
    <row r="51" spans="1:4" ht="12.75">
      <c r="A51" s="286"/>
      <c r="B51" s="286"/>
      <c r="C51" s="275"/>
      <c r="D51" s="275"/>
    </row>
    <row r="52" spans="1:4" ht="12.75">
      <c r="A52" s="286"/>
      <c r="B52" s="286"/>
      <c r="C52" s="275"/>
      <c r="D52" s="275"/>
    </row>
    <row r="53" spans="1:4" ht="12.75">
      <c r="A53" s="286"/>
      <c r="B53" s="286"/>
      <c r="C53" s="275"/>
      <c r="D53" s="275"/>
    </row>
    <row r="54" spans="1:4" ht="12.75">
      <c r="A54" s="286"/>
      <c r="B54" s="286"/>
      <c r="C54" s="275"/>
      <c r="D54" s="275"/>
    </row>
    <row r="55" spans="1:4" ht="12.75">
      <c r="A55" s="286"/>
      <c r="B55" s="286"/>
      <c r="C55" s="275"/>
      <c r="D55" s="275"/>
    </row>
    <row r="56" spans="1:4" ht="12.75">
      <c r="A56" s="286"/>
      <c r="B56" s="286"/>
      <c r="C56" s="275"/>
      <c r="D56" s="275"/>
    </row>
    <row r="57" spans="1:4" ht="12.75">
      <c r="A57" s="286"/>
      <c r="B57" s="286"/>
      <c r="C57" s="275"/>
      <c r="D57" s="275"/>
    </row>
    <row r="58" spans="1:4" ht="12.75">
      <c r="A58" s="286"/>
      <c r="B58" s="286"/>
      <c r="C58" s="275"/>
      <c r="D58" s="275"/>
    </row>
  </sheetData>
  <sheetProtection/>
  <mergeCells count="4">
    <mergeCell ref="A1:D1"/>
    <mergeCell ref="A2:D2"/>
    <mergeCell ref="A4:B4"/>
    <mergeCell ref="C4:D4"/>
  </mergeCells>
  <printOptions horizontalCentered="1"/>
  <pageMargins left="0.1968503937007874" right="0.1968503937007874" top="0.7480314960629921" bottom="0.7480314960629921" header="0.31496062992125984" footer="0.31496062992125984"/>
  <pageSetup horizontalDpi="300" verticalDpi="300" orientation="portrait" paperSize="9" scale="10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7">
      <selection activeCell="H18" sqref="H18"/>
    </sheetView>
  </sheetViews>
  <sheetFormatPr defaultColWidth="8.00390625" defaultRowHeight="12.75"/>
  <cols>
    <col min="1" max="2" width="8.00390625" style="288" customWidth="1"/>
    <col min="3" max="3" width="9.00390625" style="288" customWidth="1"/>
    <col min="4" max="4" width="6.125" style="288" customWidth="1"/>
    <col min="5" max="5" width="4.25390625" style="288" customWidth="1"/>
    <col min="6" max="6" width="27.125" style="288" customWidth="1"/>
    <col min="7" max="9" width="15.75390625" style="288" customWidth="1"/>
    <col min="10" max="16384" width="8.00390625" style="288" customWidth="1"/>
  </cols>
  <sheetData>
    <row r="1" spans="3:9" ht="15.75">
      <c r="C1" s="814" t="s">
        <v>171</v>
      </c>
      <c r="D1" s="814"/>
      <c r="E1" s="814"/>
      <c r="F1" s="814"/>
      <c r="G1" s="814"/>
      <c r="H1" s="814"/>
      <c r="I1" s="814"/>
    </row>
    <row r="2" spans="3:9" ht="36" customHeight="1">
      <c r="C2" s="814" t="s">
        <v>170</v>
      </c>
      <c r="D2" s="814"/>
      <c r="E2" s="814"/>
      <c r="F2" s="814"/>
      <c r="G2" s="814"/>
      <c r="H2" s="814"/>
      <c r="I2" s="814"/>
    </row>
    <row r="3" spans="9:10" ht="16.5" thickBot="1">
      <c r="I3" s="289" t="s">
        <v>66</v>
      </c>
      <c r="J3" s="290"/>
    </row>
    <row r="4" spans="3:9" ht="15.75">
      <c r="C4" s="819" t="s">
        <v>234</v>
      </c>
      <c r="D4" s="820"/>
      <c r="E4" s="820"/>
      <c r="F4" s="820"/>
      <c r="G4" s="590" t="s">
        <v>67</v>
      </c>
      <c r="H4" s="590" t="s">
        <v>68</v>
      </c>
      <c r="I4" s="591" t="s">
        <v>274</v>
      </c>
    </row>
    <row r="5" spans="3:9" ht="15.75">
      <c r="C5" s="815" t="s">
        <v>2</v>
      </c>
      <c r="D5" s="816"/>
      <c r="E5" s="816"/>
      <c r="F5" s="816"/>
      <c r="G5" s="291">
        <v>2143202</v>
      </c>
      <c r="H5" s="291">
        <v>2492084</v>
      </c>
      <c r="I5" s="292">
        <f>G5+H5</f>
        <v>4635286</v>
      </c>
    </row>
    <row r="6" spans="3:9" ht="15.75">
      <c r="C6" s="815" t="s">
        <v>69</v>
      </c>
      <c r="D6" s="816"/>
      <c r="E6" s="816"/>
      <c r="F6" s="816"/>
      <c r="G6" s="291">
        <f>'9.1.sz.mell működés mérleg'!D20</f>
        <v>2207034</v>
      </c>
      <c r="H6" s="291">
        <f>'9.2.sz.mell felhalm mérleg'!D19</f>
        <v>2428252</v>
      </c>
      <c r="I6" s="292">
        <f>G6+H6</f>
        <v>4635286</v>
      </c>
    </row>
    <row r="7" spans="3:9" s="293" customFormat="1" ht="24" customHeight="1">
      <c r="C7" s="821" t="s">
        <v>70</v>
      </c>
      <c r="D7" s="822"/>
      <c r="E7" s="822"/>
      <c r="F7" s="822"/>
      <c r="G7" s="592">
        <v>-63832</v>
      </c>
      <c r="H7" s="592">
        <v>63832</v>
      </c>
      <c r="I7" s="292">
        <f aca="true" t="shared" si="0" ref="I7:I13">G7+H7</f>
        <v>0</v>
      </c>
    </row>
    <row r="8" spans="3:9" s="293" customFormat="1" ht="24" customHeight="1">
      <c r="C8" s="821" t="s">
        <v>71</v>
      </c>
      <c r="D8" s="822"/>
      <c r="E8" s="822"/>
      <c r="F8" s="822"/>
      <c r="G8" s="592">
        <f>'9.1.sz.mell működés mérleg'!B11</f>
        <v>167051</v>
      </c>
      <c r="H8" s="592">
        <f>'9.2.sz.mell felhalm mérleg'!B8</f>
        <v>209791</v>
      </c>
      <c r="I8" s="292">
        <f t="shared" si="0"/>
        <v>376842</v>
      </c>
    </row>
    <row r="9" spans="3:9" ht="15.75">
      <c r="C9" s="815" t="s">
        <v>72</v>
      </c>
      <c r="D9" s="816"/>
      <c r="E9" s="816"/>
      <c r="F9" s="816"/>
      <c r="G9" s="291"/>
      <c r="H9" s="291"/>
      <c r="I9" s="292">
        <f t="shared" si="0"/>
        <v>0</v>
      </c>
    </row>
    <row r="10" spans="3:9" ht="15.75">
      <c r="C10" s="815" t="s">
        <v>73</v>
      </c>
      <c r="D10" s="816"/>
      <c r="E10" s="816"/>
      <c r="F10" s="816"/>
      <c r="G10" s="291"/>
      <c r="H10" s="291"/>
      <c r="I10" s="292">
        <f t="shared" si="0"/>
        <v>0</v>
      </c>
    </row>
    <row r="11" spans="3:9" s="293" customFormat="1" ht="24" customHeight="1">
      <c r="C11" s="821" t="s">
        <v>74</v>
      </c>
      <c r="D11" s="822"/>
      <c r="E11" s="822"/>
      <c r="F11" s="822"/>
      <c r="G11" s="592"/>
      <c r="H11" s="592"/>
      <c r="I11" s="292">
        <f t="shared" si="0"/>
        <v>0</v>
      </c>
    </row>
    <row r="12" spans="3:9" ht="15.75">
      <c r="C12" s="815" t="s">
        <v>276</v>
      </c>
      <c r="D12" s="816"/>
      <c r="E12" s="816"/>
      <c r="F12" s="816"/>
      <c r="G12" s="291">
        <f>G6+G7</f>
        <v>2143202</v>
      </c>
      <c r="H12" s="291">
        <f>H6+H7</f>
        <v>2492084</v>
      </c>
      <c r="I12" s="292">
        <f t="shared" si="0"/>
        <v>4635286</v>
      </c>
    </row>
    <row r="13" spans="3:9" ht="16.5" thickBot="1">
      <c r="C13" s="817" t="s">
        <v>380</v>
      </c>
      <c r="D13" s="818"/>
      <c r="E13" s="818"/>
      <c r="F13" s="818"/>
      <c r="G13" s="294">
        <f>G5+G8-G8</f>
        <v>2143202</v>
      </c>
      <c r="H13" s="294">
        <f>H5+H8-H8</f>
        <v>2492084</v>
      </c>
      <c r="I13" s="295">
        <f t="shared" si="0"/>
        <v>4635286</v>
      </c>
    </row>
    <row r="14" spans="3:9" ht="15.75">
      <c r="C14" s="296"/>
      <c r="D14" s="296"/>
      <c r="E14" s="296"/>
      <c r="F14" s="296"/>
      <c r="G14" s="297"/>
      <c r="H14" s="297"/>
      <c r="I14" s="297"/>
    </row>
    <row r="26" spans="1:3" ht="15.75">
      <c r="A26" s="297"/>
      <c r="B26" s="297"/>
      <c r="C26" s="297"/>
    </row>
    <row r="27" spans="1:3" ht="15.75">
      <c r="A27" s="297"/>
      <c r="B27" s="297"/>
      <c r="C27" s="297"/>
    </row>
    <row r="28" spans="1:3" ht="15.75">
      <c r="A28" s="297"/>
      <c r="B28" s="297"/>
      <c r="C28" s="297"/>
    </row>
    <row r="29" spans="1:3" ht="15.75">
      <c r="A29" s="297"/>
      <c r="B29" s="297"/>
      <c r="C29" s="297"/>
    </row>
    <row r="30" spans="1:3" ht="15.75">
      <c r="A30" s="297"/>
      <c r="B30" s="297"/>
      <c r="C30" s="297"/>
    </row>
    <row r="31" spans="1:3" ht="15.75">
      <c r="A31" s="297"/>
      <c r="B31" s="297"/>
      <c r="C31" s="297"/>
    </row>
    <row r="32" spans="1:3" ht="15.75">
      <c r="A32" s="297"/>
      <c r="B32" s="297"/>
      <c r="C32" s="297"/>
    </row>
    <row r="33" spans="1:4" ht="15.75">
      <c r="A33" s="297"/>
      <c r="B33" s="297"/>
      <c r="C33" s="297"/>
      <c r="D33" s="297"/>
    </row>
  </sheetData>
  <sheetProtection/>
  <mergeCells count="12">
    <mergeCell ref="C9:F9"/>
    <mergeCell ref="C10:F10"/>
    <mergeCell ref="C1:I1"/>
    <mergeCell ref="C2:I2"/>
    <mergeCell ref="C12:F12"/>
    <mergeCell ref="C13:F13"/>
    <mergeCell ref="C4:F4"/>
    <mergeCell ref="C5:F5"/>
    <mergeCell ref="C6:F6"/>
    <mergeCell ref="C7:F7"/>
    <mergeCell ref="C11:F11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I33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5.75390625" style="387" customWidth="1"/>
    <col min="2" max="2" width="40.75390625" style="387" customWidth="1"/>
    <col min="3" max="3" width="12.75390625" style="387" customWidth="1"/>
    <col min="4" max="4" width="14.75390625" style="387" customWidth="1"/>
    <col min="5" max="5" width="15.125" style="387" customWidth="1"/>
    <col min="6" max="6" width="12.75390625" style="387" customWidth="1"/>
    <col min="7" max="7" width="13.875" style="504" customWidth="1"/>
    <col min="8" max="16384" width="9.125" style="387" customWidth="1"/>
  </cols>
  <sheetData>
    <row r="1" spans="1:4" ht="12.75">
      <c r="A1" s="823" t="s">
        <v>151</v>
      </c>
      <c r="B1" s="823"/>
      <c r="C1" s="823"/>
      <c r="D1" s="823"/>
    </row>
    <row r="2" spans="1:4" ht="12.75">
      <c r="A2" s="824" t="s">
        <v>434</v>
      </c>
      <c r="B2" s="824"/>
      <c r="C2" s="824"/>
      <c r="D2" s="824"/>
    </row>
    <row r="3" spans="1:4" ht="12.75">
      <c r="A3" s="825" t="s">
        <v>152</v>
      </c>
      <c r="B3" s="825"/>
      <c r="C3" s="825"/>
      <c r="D3" s="825"/>
    </row>
    <row r="4" spans="1:4" ht="24.75" customHeight="1">
      <c r="A4" s="826"/>
      <c r="B4" s="826"/>
      <c r="C4" s="826"/>
      <c r="D4" s="826"/>
    </row>
    <row r="5" spans="1:4" ht="25.5">
      <c r="A5" s="503"/>
      <c r="B5" s="503"/>
      <c r="C5" s="503"/>
      <c r="D5" s="503" t="s">
        <v>153</v>
      </c>
    </row>
    <row r="6" spans="1:7" s="507" customFormat="1" ht="47.25">
      <c r="A6" s="505" t="s">
        <v>314</v>
      </c>
      <c r="B6" s="505" t="s">
        <v>234</v>
      </c>
      <c r="C6" s="506" t="s">
        <v>154</v>
      </c>
      <c r="D6" s="505" t="s">
        <v>155</v>
      </c>
      <c r="E6" s="506" t="s">
        <v>156</v>
      </c>
      <c r="F6" s="506" t="s">
        <v>157</v>
      </c>
      <c r="G6" s="506" t="s">
        <v>158</v>
      </c>
    </row>
    <row r="7" spans="1:7" s="512" customFormat="1" ht="25.5">
      <c r="A7" s="508" t="s">
        <v>231</v>
      </c>
      <c r="B7" s="483" t="s">
        <v>343</v>
      </c>
      <c r="C7" s="509">
        <v>42355</v>
      </c>
      <c r="D7" s="452">
        <v>49830</v>
      </c>
      <c r="E7" s="510">
        <v>0</v>
      </c>
      <c r="F7" s="511">
        <v>0</v>
      </c>
      <c r="G7" s="452">
        <f>D7-(C7+E7+F7)</f>
        <v>7475</v>
      </c>
    </row>
    <row r="8" spans="1:7" ht="12.75">
      <c r="A8" s="508" t="s">
        <v>232</v>
      </c>
      <c r="B8" s="513" t="s">
        <v>159</v>
      </c>
      <c r="C8" s="433">
        <v>229873</v>
      </c>
      <c r="D8" s="433">
        <v>233923</v>
      </c>
      <c r="E8" s="433">
        <v>0</v>
      </c>
      <c r="F8" s="514">
        <v>1069</v>
      </c>
      <c r="G8" s="452">
        <f>D8-(C8+E8+F8)</f>
        <v>2981</v>
      </c>
    </row>
    <row r="9" spans="1:7" ht="38.25">
      <c r="A9" s="827" t="s">
        <v>233</v>
      </c>
      <c r="B9" s="513" t="s">
        <v>328</v>
      </c>
      <c r="C9" s="433"/>
      <c r="D9" s="433"/>
      <c r="E9" s="433"/>
      <c r="F9" s="514"/>
      <c r="G9" s="452"/>
    </row>
    <row r="10" spans="1:9" ht="12.75">
      <c r="A10" s="828"/>
      <c r="B10" s="513" t="s">
        <v>160</v>
      </c>
      <c r="C10" s="433">
        <f>D10*0.84270738</f>
        <v>11524.0234215</v>
      </c>
      <c r="D10" s="433">
        <v>13675</v>
      </c>
      <c r="E10" s="433">
        <f>D10*0.27</f>
        <v>3692.2500000000005</v>
      </c>
      <c r="F10" s="433">
        <v>0</v>
      </c>
      <c r="G10" s="452">
        <f>D10*1.27-(C10+E10+F10)</f>
        <v>2150.9765785</v>
      </c>
      <c r="H10" s="477"/>
      <c r="I10" s="477"/>
    </row>
    <row r="11" spans="1:9" ht="12.75">
      <c r="A11" s="828"/>
      <c r="B11" s="513" t="s">
        <v>161</v>
      </c>
      <c r="C11" s="433">
        <f>D11*0.84270738</f>
        <v>803127.94248354</v>
      </c>
      <c r="D11" s="433">
        <v>953033</v>
      </c>
      <c r="E11" s="433">
        <f>D11*0.27</f>
        <v>257318.91</v>
      </c>
      <c r="F11" s="433">
        <v>152056</v>
      </c>
      <c r="G11" s="452">
        <f>D11*1.27-(C11+E11+F11)</f>
        <v>-2150.9424835401587</v>
      </c>
      <c r="H11" s="477"/>
      <c r="I11" s="477"/>
    </row>
    <row r="12" spans="1:9" ht="12.75">
      <c r="A12" s="829"/>
      <c r="B12" s="513" t="s">
        <v>162</v>
      </c>
      <c r="C12" s="433">
        <f>D12*0.84270738</f>
        <v>427293.09161424</v>
      </c>
      <c r="D12" s="433">
        <v>507048</v>
      </c>
      <c r="E12" s="433">
        <f>D12*0.27</f>
        <v>136902.96000000002</v>
      </c>
      <c r="F12" s="433">
        <v>79755</v>
      </c>
      <c r="G12" s="452">
        <f>D12*1.27-(C12+E12+F12)</f>
        <v>-0.09161424008198082</v>
      </c>
      <c r="H12" s="477"/>
      <c r="I12" s="477"/>
    </row>
    <row r="13" spans="1:7" ht="12.75">
      <c r="A13" s="515" t="s">
        <v>230</v>
      </c>
      <c r="B13" s="451" t="s">
        <v>359</v>
      </c>
      <c r="C13" s="433">
        <v>251609</v>
      </c>
      <c r="D13" s="433">
        <v>296011</v>
      </c>
      <c r="E13" s="433">
        <v>0</v>
      </c>
      <c r="F13" s="514">
        <v>0</v>
      </c>
      <c r="G13" s="452">
        <f>D13-(C13+E13+F13)</f>
        <v>44402</v>
      </c>
    </row>
    <row r="14" spans="1:7" ht="25.5">
      <c r="A14" s="515" t="s">
        <v>266</v>
      </c>
      <c r="B14" s="516" t="s">
        <v>357</v>
      </c>
      <c r="C14" s="433">
        <v>187620</v>
      </c>
      <c r="D14" s="433">
        <v>220730</v>
      </c>
      <c r="E14" s="433">
        <v>0</v>
      </c>
      <c r="F14" s="514">
        <v>0</v>
      </c>
      <c r="G14" s="452">
        <f>D14-(C14+E14+F14)</f>
        <v>33110</v>
      </c>
    </row>
    <row r="15" spans="1:7" s="401" customFormat="1" ht="15.75">
      <c r="A15" s="517"/>
      <c r="B15" s="518" t="s">
        <v>331</v>
      </c>
      <c r="C15" s="519">
        <f>SUM(C7:C14)</f>
        <v>1953402.0575192801</v>
      </c>
      <c r="D15" s="519">
        <f>SUM(D7:D14)</f>
        <v>2274250</v>
      </c>
      <c r="E15" s="519"/>
      <c r="F15" s="519">
        <f>SUM(F7:F14)</f>
        <v>232880</v>
      </c>
      <c r="G15" s="519">
        <f>SUM(G7:G14)</f>
        <v>87967.94248071976</v>
      </c>
    </row>
    <row r="16" ht="13.5" thickBot="1"/>
    <row r="17" spans="2:5" ht="32.25" thickBot="1">
      <c r="B17" s="520" t="s">
        <v>163</v>
      </c>
      <c r="C17" s="521" t="s">
        <v>164</v>
      </c>
      <c r="D17" s="497"/>
      <c r="E17" s="497"/>
    </row>
    <row r="18" spans="2:5" ht="15.75">
      <c r="B18" s="522" t="s">
        <v>161</v>
      </c>
      <c r="C18" s="523">
        <f>G7+G8+G11+G13+G14</f>
        <v>85817.05751645984</v>
      </c>
      <c r="D18" s="497"/>
      <c r="E18" s="497"/>
    </row>
    <row r="19" spans="2:5" ht="16.5" thickBot="1">
      <c r="B19" s="524" t="s">
        <v>162</v>
      </c>
      <c r="C19" s="523">
        <f>G12</f>
        <v>-0.09161424008198082</v>
      </c>
      <c r="D19" s="497"/>
      <c r="E19" s="497"/>
    </row>
    <row r="20" spans="2:3" s="527" customFormat="1" ht="16.5" thickBot="1">
      <c r="B20" s="525" t="s">
        <v>331</v>
      </c>
      <c r="C20" s="526">
        <f>SUM(C18:C19)</f>
        <v>85816.96590221976</v>
      </c>
    </row>
    <row r="26" spans="1:3" ht="12.75">
      <c r="A26" s="497"/>
      <c r="B26" s="497"/>
      <c r="C26" s="497"/>
    </row>
    <row r="27" spans="1:3" ht="12.75">
      <c r="A27" s="497"/>
      <c r="B27" s="497"/>
      <c r="C27" s="497"/>
    </row>
    <row r="28" spans="1:3" ht="12.75">
      <c r="A28" s="497"/>
      <c r="B28" s="497"/>
      <c r="C28" s="497"/>
    </row>
    <row r="29" spans="1:3" ht="12.75">
      <c r="A29" s="497"/>
      <c r="B29" s="497"/>
      <c r="C29" s="497"/>
    </row>
    <row r="30" spans="1:3" ht="12.75">
      <c r="A30" s="497"/>
      <c r="B30" s="497"/>
      <c r="C30" s="497"/>
    </row>
    <row r="31" spans="1:3" ht="12.75">
      <c r="A31" s="497"/>
      <c r="B31" s="497"/>
      <c r="C31" s="497"/>
    </row>
    <row r="32" spans="1:3" ht="12.75">
      <c r="A32" s="497"/>
      <c r="B32" s="497"/>
      <c r="C32" s="497"/>
    </row>
    <row r="33" spans="1:4" ht="12.75">
      <c r="A33" s="497"/>
      <c r="B33" s="497"/>
      <c r="C33" s="497"/>
      <c r="D33" s="497"/>
    </row>
  </sheetData>
  <sheetProtection/>
  <mergeCells count="4">
    <mergeCell ref="A1:D1"/>
    <mergeCell ref="A2:D2"/>
    <mergeCell ref="A3:D4"/>
    <mergeCell ref="A9:A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&amp;C10. sz. melléklet a 17/2011.(III.9.) sz. rendelethez Marcali Városi Önkormányzat 
EU támogatások, projektek
E ft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F40"/>
  <sheetViews>
    <sheetView zoomScalePageLayoutView="0" workbookViewId="0" topLeftCell="A1">
      <selection activeCell="C37" sqref="C37"/>
    </sheetView>
  </sheetViews>
  <sheetFormatPr defaultColWidth="9.00390625" defaultRowHeight="12.75"/>
  <cols>
    <col min="1" max="1" width="8.375" style="198" customWidth="1"/>
    <col min="2" max="2" width="21.875" style="198" customWidth="1"/>
    <col min="3" max="3" width="58.25390625" style="198" customWidth="1"/>
    <col min="4" max="4" width="11.125" style="198" customWidth="1"/>
    <col min="5" max="5" width="7.375" style="198" customWidth="1"/>
    <col min="6" max="16384" width="9.125" style="198" customWidth="1"/>
  </cols>
  <sheetData>
    <row r="1" spans="2:5" ht="12.75">
      <c r="B1" s="832"/>
      <c r="C1" s="832"/>
      <c r="D1" s="832"/>
      <c r="E1" s="832"/>
    </row>
    <row r="2" spans="2:5" ht="12.75">
      <c r="B2" s="833" t="s">
        <v>435</v>
      </c>
      <c r="C2" s="833"/>
      <c r="D2" s="833"/>
      <c r="E2" s="833"/>
    </row>
    <row r="3" spans="2:5" ht="12.75">
      <c r="B3" s="834" t="s">
        <v>172</v>
      </c>
      <c r="C3" s="835"/>
      <c r="D3" s="835"/>
      <c r="E3" s="835"/>
    </row>
    <row r="4" spans="2:5" ht="12.75">
      <c r="B4" s="298"/>
      <c r="C4" s="299"/>
      <c r="D4" s="299"/>
      <c r="E4" s="299"/>
    </row>
    <row r="5" spans="2:5" ht="13.5" thickBot="1">
      <c r="B5" s="298"/>
      <c r="C5" s="299"/>
      <c r="D5" s="300"/>
      <c r="E5" s="301" t="s">
        <v>66</v>
      </c>
    </row>
    <row r="6" spans="1:5" ht="13.5" thickTop="1">
      <c r="A6" s="836" t="s">
        <v>0</v>
      </c>
      <c r="B6" s="838" t="s">
        <v>234</v>
      </c>
      <c r="C6" s="838" t="s">
        <v>75</v>
      </c>
      <c r="D6" s="838" t="s">
        <v>76</v>
      </c>
      <c r="E6" s="840"/>
    </row>
    <row r="7" spans="1:5" ht="12.75">
      <c r="A7" s="837"/>
      <c r="B7" s="839"/>
      <c r="C7" s="839"/>
      <c r="D7" s="839"/>
      <c r="E7" s="841"/>
    </row>
    <row r="8" spans="1:5" ht="25.5" customHeight="1">
      <c r="A8" s="302" t="s">
        <v>231</v>
      </c>
      <c r="B8" s="303" t="s">
        <v>77</v>
      </c>
      <c r="C8" s="304" t="s">
        <v>78</v>
      </c>
      <c r="D8" s="305"/>
      <c r="E8" s="306">
        <v>500</v>
      </c>
    </row>
    <row r="9" spans="1:6" ht="12.75">
      <c r="A9" s="302" t="s">
        <v>232</v>
      </c>
      <c r="B9" s="303" t="s">
        <v>410</v>
      </c>
      <c r="C9" s="304"/>
      <c r="D9" s="305"/>
      <c r="E9" s="306">
        <f>SUM(E10:E16)</f>
        <v>206000</v>
      </c>
      <c r="F9" s="210"/>
    </row>
    <row r="10" spans="1:5" ht="12.75">
      <c r="A10" s="302" t="s">
        <v>233</v>
      </c>
      <c r="B10" s="303"/>
      <c r="C10" s="307" t="s">
        <v>411</v>
      </c>
      <c r="D10" s="308"/>
      <c r="E10" s="309">
        <v>4000</v>
      </c>
    </row>
    <row r="11" spans="1:5" ht="12.75">
      <c r="A11" s="302" t="s">
        <v>230</v>
      </c>
      <c r="B11" s="303"/>
      <c r="C11" s="307" t="s">
        <v>412</v>
      </c>
      <c r="D11" s="308"/>
      <c r="E11" s="309">
        <v>7217</v>
      </c>
    </row>
    <row r="12" spans="1:5" ht="15" customHeight="1">
      <c r="A12" s="302" t="s">
        <v>266</v>
      </c>
      <c r="B12" s="303"/>
      <c r="C12" s="307" t="s">
        <v>79</v>
      </c>
      <c r="D12" s="308"/>
      <c r="E12" s="309">
        <v>5000</v>
      </c>
    </row>
    <row r="13" spans="1:5" ht="12.75" customHeight="1">
      <c r="A13" s="302" t="s">
        <v>267</v>
      </c>
      <c r="B13" s="303"/>
      <c r="C13" s="307" t="s">
        <v>80</v>
      </c>
      <c r="D13" s="308"/>
      <c r="E13" s="309">
        <v>1000</v>
      </c>
    </row>
    <row r="14" spans="1:5" ht="12.75">
      <c r="A14" s="302" t="s">
        <v>268</v>
      </c>
      <c r="B14" s="303"/>
      <c r="C14" s="307" t="s">
        <v>413</v>
      </c>
      <c r="D14" s="308"/>
      <c r="E14" s="309">
        <v>186683</v>
      </c>
    </row>
    <row r="15" spans="1:5" ht="12.75">
      <c r="A15" s="302" t="s">
        <v>269</v>
      </c>
      <c r="B15" s="303"/>
      <c r="C15" s="307" t="s">
        <v>81</v>
      </c>
      <c r="D15" s="308"/>
      <c r="E15" s="309">
        <v>1500</v>
      </c>
    </row>
    <row r="16" spans="1:5" ht="13.5" thickBot="1">
      <c r="A16" s="302" t="s">
        <v>270</v>
      </c>
      <c r="B16" s="303"/>
      <c r="C16" s="307" t="s">
        <v>82</v>
      </c>
      <c r="D16" s="308"/>
      <c r="E16" s="309">
        <v>600</v>
      </c>
    </row>
    <row r="17" spans="1:5" ht="21" customHeight="1" thickBot="1" thickTop="1">
      <c r="A17" s="311"/>
      <c r="B17" s="312" t="s">
        <v>83</v>
      </c>
      <c r="C17" s="312"/>
      <c r="D17" s="830">
        <f>E8+E9</f>
        <v>206500</v>
      </c>
      <c r="E17" s="831"/>
    </row>
    <row r="18" ht="13.5" thickTop="1"/>
    <row r="25" ht="12.75">
      <c r="D25" s="313"/>
    </row>
    <row r="26" spans="1:3" ht="12.75">
      <c r="A26" s="310"/>
      <c r="B26" s="310"/>
      <c r="C26" s="310"/>
    </row>
    <row r="27" spans="1:3" ht="12.75">
      <c r="A27" s="310"/>
      <c r="B27" s="310"/>
      <c r="C27" s="310"/>
    </row>
    <row r="28" spans="1:3" ht="12.75">
      <c r="A28" s="310"/>
      <c r="B28" s="310"/>
      <c r="C28" s="310"/>
    </row>
    <row r="29" spans="1:3" ht="3" customHeight="1">
      <c r="A29" s="310"/>
      <c r="B29" s="310"/>
      <c r="C29" s="310"/>
    </row>
    <row r="30" spans="1:3" ht="12.75" hidden="1">
      <c r="A30" s="310"/>
      <c r="B30" s="310"/>
      <c r="C30" s="310"/>
    </row>
    <row r="31" spans="1:4" ht="12.75" hidden="1">
      <c r="A31" s="310"/>
      <c r="B31" s="310"/>
      <c r="C31" s="310"/>
      <c r="D31" s="210"/>
    </row>
    <row r="32" spans="1:3" ht="12.75" hidden="1">
      <c r="A32" s="310"/>
      <c r="B32" s="310"/>
      <c r="C32" s="310"/>
    </row>
    <row r="33" spans="1:4" ht="12.75" hidden="1">
      <c r="A33" s="310"/>
      <c r="B33" s="310"/>
      <c r="C33" s="310"/>
      <c r="D33" s="310"/>
    </row>
    <row r="34" ht="12.75" hidden="1"/>
    <row r="35" spans="2:4" ht="12.75" hidden="1">
      <c r="B35" s="314"/>
      <c r="C35" s="315"/>
      <c r="D35" s="310"/>
    </row>
    <row r="36" spans="2:4" ht="12.75">
      <c r="B36" s="316"/>
      <c r="C36" s="315"/>
      <c r="D36" s="317"/>
    </row>
    <row r="37" spans="2:4" ht="12.75">
      <c r="B37" s="316"/>
      <c r="C37" s="315"/>
      <c r="D37" s="317"/>
    </row>
    <row r="38" spans="2:4" ht="12.75">
      <c r="B38" s="318"/>
      <c r="C38" s="315"/>
      <c r="D38" s="319"/>
    </row>
    <row r="40" ht="12.75">
      <c r="D40" s="313"/>
    </row>
  </sheetData>
  <sheetProtection/>
  <mergeCells count="8">
    <mergeCell ref="D17:E17"/>
    <mergeCell ref="B1:E1"/>
    <mergeCell ref="B2:E2"/>
    <mergeCell ref="B3:E3"/>
    <mergeCell ref="A6:A7"/>
    <mergeCell ref="B6:B7"/>
    <mergeCell ref="C6:C7"/>
    <mergeCell ref="D6:E7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Q33"/>
  <sheetViews>
    <sheetView zoomScalePageLayoutView="0" workbookViewId="0" topLeftCell="A1">
      <selection activeCell="C37" sqref="C37"/>
    </sheetView>
  </sheetViews>
  <sheetFormatPr defaultColWidth="8.00390625" defaultRowHeight="12.75"/>
  <cols>
    <col min="1" max="1" width="3.625" style="321" customWidth="1"/>
    <col min="2" max="2" width="23.00390625" style="320" customWidth="1"/>
    <col min="3" max="3" width="8.625" style="320" customWidth="1"/>
    <col min="4" max="4" width="6.75390625" style="320" customWidth="1"/>
    <col min="5" max="5" width="6.875" style="320" customWidth="1"/>
    <col min="6" max="6" width="6.75390625" style="320" customWidth="1"/>
    <col min="7" max="16384" width="8.00390625" style="320" customWidth="1"/>
  </cols>
  <sheetData>
    <row r="1" spans="1:6" ht="12.75">
      <c r="A1" s="833" t="s">
        <v>173</v>
      </c>
      <c r="B1" s="833"/>
      <c r="C1" s="833"/>
      <c r="D1" s="833"/>
      <c r="E1" s="833"/>
      <c r="F1" s="833"/>
    </row>
    <row r="2" spans="1:6" ht="12.75">
      <c r="A2" s="844" t="s">
        <v>84</v>
      </c>
      <c r="B2" s="845"/>
      <c r="C2" s="845"/>
      <c r="D2" s="845"/>
      <c r="E2" s="845"/>
      <c r="F2" s="845"/>
    </row>
    <row r="3" spans="1:7" ht="12.75">
      <c r="A3" s="846" t="s">
        <v>85</v>
      </c>
      <c r="B3" s="847"/>
      <c r="C3" s="847"/>
      <c r="D3" s="847"/>
      <c r="E3" s="847"/>
      <c r="F3" s="847"/>
      <c r="G3" s="322"/>
    </row>
    <row r="4" spans="1:7" ht="13.5" thickBot="1">
      <c r="A4" s="323"/>
      <c r="B4" s="324"/>
      <c r="C4" s="324"/>
      <c r="D4" s="324"/>
      <c r="E4" s="324"/>
      <c r="F4" s="324"/>
      <c r="G4" s="322"/>
    </row>
    <row r="5" spans="1:6" s="327" customFormat="1" ht="12.75" customHeight="1">
      <c r="A5" s="842" t="s">
        <v>86</v>
      </c>
      <c r="B5" s="325" t="s">
        <v>87</v>
      </c>
      <c r="C5" s="325" t="s">
        <v>88</v>
      </c>
      <c r="D5" s="326"/>
      <c r="E5" s="326"/>
      <c r="F5" s="559"/>
    </row>
    <row r="6" spans="1:6" s="331" customFormat="1" ht="15" customHeight="1" thickBot="1">
      <c r="A6" s="843"/>
      <c r="B6" s="328" t="s">
        <v>89</v>
      </c>
      <c r="C6" s="329" t="s">
        <v>90</v>
      </c>
      <c r="D6" s="330">
        <v>2014</v>
      </c>
      <c r="E6" s="330">
        <v>2015</v>
      </c>
      <c r="F6" s="560">
        <v>2016</v>
      </c>
    </row>
    <row r="7" spans="1:17" ht="27" customHeight="1" thickBot="1">
      <c r="A7" s="332"/>
      <c r="B7" s="333" t="s">
        <v>175</v>
      </c>
      <c r="C7" s="334"/>
      <c r="D7" s="335" t="s">
        <v>91</v>
      </c>
      <c r="E7" s="335" t="s">
        <v>91</v>
      </c>
      <c r="F7" s="561" t="s">
        <v>91</v>
      </c>
      <c r="H7" s="322"/>
      <c r="I7" s="322"/>
      <c r="L7" s="322"/>
      <c r="M7" s="322"/>
      <c r="P7" s="322"/>
      <c r="Q7" s="322"/>
    </row>
    <row r="8" spans="1:6" ht="18" customHeight="1" thickBot="1">
      <c r="A8" s="332"/>
      <c r="B8" s="562"/>
      <c r="C8" s="563"/>
      <c r="D8" s="564">
        <v>0</v>
      </c>
      <c r="E8" s="564">
        <v>0</v>
      </c>
      <c r="F8" s="565">
        <v>0</v>
      </c>
    </row>
    <row r="26" spans="1:3" ht="12.75">
      <c r="A26" s="546"/>
      <c r="B26" s="573"/>
      <c r="C26" s="573"/>
    </row>
    <row r="27" spans="1:3" ht="12.75">
      <c r="A27" s="546"/>
      <c r="B27" s="573"/>
      <c r="C27" s="573"/>
    </row>
    <row r="28" spans="1:3" ht="12.75">
      <c r="A28" s="546"/>
      <c r="B28" s="573"/>
      <c r="C28" s="573"/>
    </row>
    <row r="29" spans="1:3" ht="12.75">
      <c r="A29" s="546"/>
      <c r="B29" s="573"/>
      <c r="C29" s="573"/>
    </row>
    <row r="30" spans="1:3" ht="12.75">
      <c r="A30" s="546"/>
      <c r="B30" s="573"/>
      <c r="C30" s="573"/>
    </row>
    <row r="31" spans="1:3" ht="12.75">
      <c r="A31" s="546"/>
      <c r="B31" s="573"/>
      <c r="C31" s="573"/>
    </row>
    <row r="32" spans="1:3" ht="12.75">
      <c r="A32" s="546"/>
      <c r="B32" s="573"/>
      <c r="C32" s="573"/>
    </row>
    <row r="33" spans="1:4" ht="12.75">
      <c r="A33" s="546"/>
      <c r="B33" s="573"/>
      <c r="C33" s="573"/>
      <c r="D33" s="573"/>
    </row>
  </sheetData>
  <sheetProtection/>
  <mergeCells count="4">
    <mergeCell ref="A5:A6"/>
    <mergeCell ref="A2:F2"/>
    <mergeCell ref="A3:F3"/>
    <mergeCell ref="A1:F1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P28"/>
  <sheetViews>
    <sheetView workbookViewId="0" topLeftCell="A1">
      <pane xSplit="16680" topLeftCell="T1" activePane="topLeft" state="split"/>
      <selection pane="topLeft" activeCell="N25" sqref="N25"/>
      <selection pane="topRight" activeCell="B11" sqref="B11"/>
    </sheetView>
  </sheetViews>
  <sheetFormatPr defaultColWidth="8.00390625" defaultRowHeight="12.75"/>
  <cols>
    <col min="1" max="1" width="5.375" style="620" customWidth="1"/>
    <col min="2" max="2" width="30.875" style="615" customWidth="1"/>
    <col min="3" max="3" width="7.125" style="615" customWidth="1"/>
    <col min="4" max="4" width="7.375" style="615" customWidth="1"/>
    <col min="5" max="5" width="8.625" style="615" customWidth="1"/>
    <col min="6" max="6" width="9.375" style="615" customWidth="1"/>
    <col min="7" max="7" width="9.75390625" style="615" customWidth="1"/>
    <col min="8" max="8" width="8.875" style="615" customWidth="1"/>
    <col min="9" max="9" width="9.125" style="615" customWidth="1"/>
    <col min="10" max="10" width="7.375" style="615" customWidth="1"/>
    <col min="11" max="11" width="9.125" style="615" customWidth="1"/>
    <col min="12" max="12" width="8.125" style="615" customWidth="1"/>
    <col min="13" max="13" width="9.375" style="615" customWidth="1"/>
    <col min="14" max="14" width="8.75390625" style="615" customWidth="1"/>
    <col min="15" max="15" width="10.125" style="620" customWidth="1"/>
    <col min="16" max="16" width="14.125" style="615" customWidth="1"/>
    <col min="17" max="17" width="9.00390625" style="615" bestFit="1" customWidth="1"/>
    <col min="18" max="25" width="8.00390625" style="615" customWidth="1"/>
    <col min="26" max="26" width="10.125" style="615" bestFit="1" customWidth="1"/>
    <col min="27" max="16384" width="8.00390625" style="615" customWidth="1"/>
  </cols>
  <sheetData>
    <row r="1" spans="1:15" ht="12.75" customHeight="1">
      <c r="A1" s="848" t="s">
        <v>468</v>
      </c>
      <c r="B1" s="848"/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</row>
    <row r="2" spans="1:15" ht="12.75" customHeight="1">
      <c r="A2" s="849" t="s">
        <v>469</v>
      </c>
      <c r="B2" s="849"/>
      <c r="C2" s="849"/>
      <c r="D2" s="849"/>
      <c r="E2" s="849"/>
      <c r="F2" s="849"/>
      <c r="G2" s="849"/>
      <c r="H2" s="849"/>
      <c r="I2" s="849"/>
      <c r="J2" s="849"/>
      <c r="K2" s="849"/>
      <c r="L2" s="849"/>
      <c r="M2" s="849"/>
      <c r="N2" s="849"/>
      <c r="O2" s="849"/>
    </row>
    <row r="3" spans="1:15" ht="11.25" customHeight="1" thickBot="1">
      <c r="A3" s="616"/>
      <c r="B3" s="616"/>
      <c r="C3" s="616"/>
      <c r="D3" s="616"/>
      <c r="E3" s="616"/>
      <c r="F3" s="616"/>
      <c r="G3" s="616"/>
      <c r="H3" s="616"/>
      <c r="I3" s="616"/>
      <c r="J3" s="616"/>
      <c r="K3" s="616"/>
      <c r="L3" s="616"/>
      <c r="M3" s="616"/>
      <c r="N3" s="616"/>
      <c r="O3" s="616" t="s">
        <v>66</v>
      </c>
    </row>
    <row r="4" spans="1:15" s="620" customFormat="1" ht="19.5" customHeight="1" thickTop="1">
      <c r="A4" s="617" t="s">
        <v>265</v>
      </c>
      <c r="B4" s="618" t="s">
        <v>234</v>
      </c>
      <c r="C4" s="618" t="s">
        <v>444</v>
      </c>
      <c r="D4" s="618" t="s">
        <v>445</v>
      </c>
      <c r="E4" s="618" t="s">
        <v>446</v>
      </c>
      <c r="F4" s="618" t="s">
        <v>447</v>
      </c>
      <c r="G4" s="618" t="s">
        <v>448</v>
      </c>
      <c r="H4" s="618" t="s">
        <v>449</v>
      </c>
      <c r="I4" s="618" t="s">
        <v>450</v>
      </c>
      <c r="J4" s="618" t="s">
        <v>451</v>
      </c>
      <c r="K4" s="618" t="s">
        <v>452</v>
      </c>
      <c r="L4" s="618" t="s">
        <v>453</v>
      </c>
      <c r="M4" s="618" t="s">
        <v>454</v>
      </c>
      <c r="N4" s="618" t="s">
        <v>455</v>
      </c>
      <c r="O4" s="619" t="s">
        <v>331</v>
      </c>
    </row>
    <row r="5" spans="1:15" s="625" customFormat="1" ht="18" customHeight="1">
      <c r="A5" s="621" t="s">
        <v>231</v>
      </c>
      <c r="B5" s="622" t="s">
        <v>456</v>
      </c>
      <c r="C5" s="623"/>
      <c r="D5" s="623"/>
      <c r="E5" s="623"/>
      <c r="F5" s="623"/>
      <c r="G5" s="623"/>
      <c r="H5" s="623"/>
      <c r="I5" s="623"/>
      <c r="J5" s="623"/>
      <c r="K5" s="623"/>
      <c r="L5" s="623"/>
      <c r="M5" s="623"/>
      <c r="N5" s="623"/>
      <c r="O5" s="624">
        <f aca="true" t="shared" si="0" ref="O5:O26">SUM(C5:N5)</f>
        <v>0</v>
      </c>
    </row>
    <row r="6" spans="1:16" s="629" customFormat="1" ht="15.75">
      <c r="A6" s="621" t="s">
        <v>232</v>
      </c>
      <c r="B6" s="594" t="s">
        <v>192</v>
      </c>
      <c r="C6" s="627">
        <v>82100</v>
      </c>
      <c r="D6" s="627">
        <v>82100</v>
      </c>
      <c r="E6" s="627">
        <v>82100</v>
      </c>
      <c r="F6" s="627">
        <v>82100</v>
      </c>
      <c r="G6" s="627">
        <v>90000</v>
      </c>
      <c r="H6" s="627">
        <v>82100</v>
      </c>
      <c r="I6" s="627">
        <v>82100</v>
      </c>
      <c r="J6" s="627">
        <v>82100</v>
      </c>
      <c r="K6" s="627">
        <v>82100</v>
      </c>
      <c r="L6" s="627">
        <v>89555</v>
      </c>
      <c r="M6" s="627">
        <v>82100</v>
      </c>
      <c r="N6" s="627">
        <v>82146</v>
      </c>
      <c r="O6" s="624">
        <f t="shared" si="0"/>
        <v>1000601</v>
      </c>
      <c r="P6" s="628"/>
    </row>
    <row r="7" spans="1:16" s="629" customFormat="1" ht="15.75" customHeight="1">
      <c r="A7" s="621" t="s">
        <v>233</v>
      </c>
      <c r="B7" s="637" t="s">
        <v>377</v>
      </c>
      <c r="C7" s="627"/>
      <c r="D7" s="627">
        <v>10000</v>
      </c>
      <c r="E7" s="627"/>
      <c r="F7" s="627">
        <v>15000</v>
      </c>
      <c r="G7" s="627"/>
      <c r="H7" s="627">
        <v>10000</v>
      </c>
      <c r="I7" s="627"/>
      <c r="J7" s="627">
        <v>10000</v>
      </c>
      <c r="K7" s="627">
        <v>3000</v>
      </c>
      <c r="L7" s="627">
        <v>10000</v>
      </c>
      <c r="M7" s="627">
        <v>10000</v>
      </c>
      <c r="N7" s="627">
        <v>2492</v>
      </c>
      <c r="O7" s="624">
        <f t="shared" si="0"/>
        <v>70492</v>
      </c>
      <c r="P7" s="628"/>
    </row>
    <row r="8" spans="1:16" s="629" customFormat="1" ht="24">
      <c r="A8" s="621" t="s">
        <v>230</v>
      </c>
      <c r="B8" s="637" t="s">
        <v>378</v>
      </c>
      <c r="C8" s="627"/>
      <c r="D8" s="627">
        <v>200500</v>
      </c>
      <c r="E8" s="627"/>
      <c r="F8" s="627">
        <v>500000</v>
      </c>
      <c r="G8" s="627"/>
      <c r="H8" s="627">
        <v>500000</v>
      </c>
      <c r="I8" s="627"/>
      <c r="J8" s="627"/>
      <c r="K8" s="627">
        <v>500000</v>
      </c>
      <c r="L8" s="627"/>
      <c r="M8" s="627">
        <v>428463</v>
      </c>
      <c r="N8" s="627"/>
      <c r="O8" s="624">
        <f t="shared" si="0"/>
        <v>2128963</v>
      </c>
      <c r="P8" s="628"/>
    </row>
    <row r="9" spans="1:16" s="629" customFormat="1" ht="15.75">
      <c r="A9" s="621" t="s">
        <v>266</v>
      </c>
      <c r="B9" s="637" t="s">
        <v>1</v>
      </c>
      <c r="C9" s="627"/>
      <c r="D9" s="627"/>
      <c r="E9" s="627">
        <v>210000</v>
      </c>
      <c r="F9" s="627"/>
      <c r="G9" s="627"/>
      <c r="H9" s="627"/>
      <c r="I9" s="627"/>
      <c r="J9" s="627"/>
      <c r="K9" s="627">
        <v>370560</v>
      </c>
      <c r="L9" s="627"/>
      <c r="M9" s="627"/>
      <c r="N9" s="627"/>
      <c r="O9" s="624">
        <f t="shared" si="0"/>
        <v>580560</v>
      </c>
      <c r="P9" s="628"/>
    </row>
    <row r="10" spans="1:16" s="629" customFormat="1" ht="15.75">
      <c r="A10" s="621" t="s">
        <v>267</v>
      </c>
      <c r="B10" s="637" t="s">
        <v>470</v>
      </c>
      <c r="C10" s="627">
        <v>20000</v>
      </c>
      <c r="D10" s="627">
        <v>30000</v>
      </c>
      <c r="E10" s="627">
        <v>30000</v>
      </c>
      <c r="F10" s="627">
        <v>30000</v>
      </c>
      <c r="G10" s="627">
        <v>30000</v>
      </c>
      <c r="H10" s="627">
        <v>30000</v>
      </c>
      <c r="I10" s="627">
        <v>20000</v>
      </c>
      <c r="J10" s="627">
        <v>30000</v>
      </c>
      <c r="K10" s="627">
        <v>20000</v>
      </c>
      <c r="L10" s="627">
        <v>30000</v>
      </c>
      <c r="M10" s="627">
        <v>22998</v>
      </c>
      <c r="N10" s="627">
        <v>30000</v>
      </c>
      <c r="O10" s="624">
        <f t="shared" si="0"/>
        <v>322998</v>
      </c>
      <c r="P10" s="628"/>
    </row>
    <row r="11" spans="1:16" s="629" customFormat="1" ht="15.75">
      <c r="A11" s="621" t="s">
        <v>268</v>
      </c>
      <c r="B11" s="637" t="s">
        <v>471</v>
      </c>
      <c r="C11" s="627">
        <v>12000</v>
      </c>
      <c r="D11" s="627">
        <v>13000</v>
      </c>
      <c r="E11" s="627">
        <v>12000</v>
      </c>
      <c r="F11" s="627">
        <v>13000</v>
      </c>
      <c r="G11" s="627">
        <v>12000</v>
      </c>
      <c r="H11" s="627">
        <v>13000</v>
      </c>
      <c r="I11" s="627">
        <v>12000</v>
      </c>
      <c r="J11" s="627">
        <v>13000</v>
      </c>
      <c r="K11" s="627">
        <v>12000</v>
      </c>
      <c r="L11" s="627">
        <v>13000</v>
      </c>
      <c r="M11" s="627">
        <v>12000</v>
      </c>
      <c r="N11" s="627">
        <v>11020</v>
      </c>
      <c r="O11" s="624">
        <f t="shared" si="0"/>
        <v>148020</v>
      </c>
      <c r="P11" s="628"/>
    </row>
    <row r="12" spans="1:16" s="629" customFormat="1" ht="15.75">
      <c r="A12" s="621" t="s">
        <v>269</v>
      </c>
      <c r="B12" s="637" t="s">
        <v>472</v>
      </c>
      <c r="C12" s="627">
        <v>40</v>
      </c>
      <c r="D12" s="627">
        <v>40</v>
      </c>
      <c r="E12" s="627">
        <v>40</v>
      </c>
      <c r="F12" s="627">
        <v>40</v>
      </c>
      <c r="G12" s="627">
        <v>40</v>
      </c>
      <c r="H12" s="627">
        <v>40</v>
      </c>
      <c r="I12" s="627">
        <v>40</v>
      </c>
      <c r="J12" s="627">
        <v>40</v>
      </c>
      <c r="K12" s="627">
        <v>40</v>
      </c>
      <c r="L12" s="627">
        <v>1000</v>
      </c>
      <c r="M12" s="627">
        <v>40</v>
      </c>
      <c r="N12" s="627">
        <v>100</v>
      </c>
      <c r="O12" s="624">
        <f t="shared" si="0"/>
        <v>1500</v>
      </c>
      <c r="P12" s="628"/>
    </row>
    <row r="13" spans="1:16" s="629" customFormat="1" ht="15.75">
      <c r="A13" s="621" t="s">
        <v>270</v>
      </c>
      <c r="B13" s="637" t="s">
        <v>473</v>
      </c>
      <c r="C13" s="627">
        <v>400</v>
      </c>
      <c r="D13" s="627">
        <v>400</v>
      </c>
      <c r="E13" s="627">
        <v>500</v>
      </c>
      <c r="F13" s="627">
        <v>400</v>
      </c>
      <c r="G13" s="627">
        <v>500</v>
      </c>
      <c r="H13" s="627">
        <v>500</v>
      </c>
      <c r="I13" s="627">
        <v>400</v>
      </c>
      <c r="J13" s="627">
        <v>400</v>
      </c>
      <c r="K13" s="627">
        <v>500</v>
      </c>
      <c r="L13" s="627">
        <v>400</v>
      </c>
      <c r="M13" s="627">
        <v>410</v>
      </c>
      <c r="N13" s="627">
        <v>500</v>
      </c>
      <c r="O13" s="624">
        <f t="shared" si="0"/>
        <v>5310</v>
      </c>
      <c r="P13" s="628"/>
    </row>
    <row r="14" spans="1:16" s="629" customFormat="1" ht="16.5" thickBot="1">
      <c r="A14" s="621" t="s">
        <v>271</v>
      </c>
      <c r="B14" s="626" t="s">
        <v>457</v>
      </c>
      <c r="C14" s="627"/>
      <c r="D14" s="627"/>
      <c r="E14" s="627">
        <v>100000</v>
      </c>
      <c r="F14" s="627"/>
      <c r="G14" s="627"/>
      <c r="H14" s="627">
        <v>100000</v>
      </c>
      <c r="I14" s="627"/>
      <c r="J14" s="627"/>
      <c r="K14" s="627">
        <v>100000</v>
      </c>
      <c r="L14" s="627"/>
      <c r="M14" s="627">
        <v>46055</v>
      </c>
      <c r="N14" s="627">
        <v>30787</v>
      </c>
      <c r="O14" s="624">
        <f t="shared" si="0"/>
        <v>376842</v>
      </c>
      <c r="P14" s="628"/>
    </row>
    <row r="15" spans="1:16" s="625" customFormat="1" ht="20.25" customHeight="1" thickBot="1" thickTop="1">
      <c r="A15" s="621" t="s">
        <v>272</v>
      </c>
      <c r="B15" s="630" t="s">
        <v>458</v>
      </c>
      <c r="C15" s="631">
        <f aca="true" t="shared" si="1" ref="C15:N15">SUM(C6:C14)</f>
        <v>114540</v>
      </c>
      <c r="D15" s="631">
        <f t="shared" si="1"/>
        <v>336040</v>
      </c>
      <c r="E15" s="631">
        <f t="shared" si="1"/>
        <v>434640</v>
      </c>
      <c r="F15" s="631">
        <f t="shared" si="1"/>
        <v>640540</v>
      </c>
      <c r="G15" s="631">
        <f t="shared" si="1"/>
        <v>132540</v>
      </c>
      <c r="H15" s="631">
        <f t="shared" si="1"/>
        <v>735640</v>
      </c>
      <c r="I15" s="631">
        <f t="shared" si="1"/>
        <v>114540</v>
      </c>
      <c r="J15" s="631">
        <f t="shared" si="1"/>
        <v>135540</v>
      </c>
      <c r="K15" s="631">
        <f t="shared" si="1"/>
        <v>1088200</v>
      </c>
      <c r="L15" s="631">
        <f t="shared" si="1"/>
        <v>143955</v>
      </c>
      <c r="M15" s="631">
        <f t="shared" si="1"/>
        <v>602066</v>
      </c>
      <c r="N15" s="631">
        <f t="shared" si="1"/>
        <v>157045</v>
      </c>
      <c r="O15" s="632">
        <f t="shared" si="0"/>
        <v>4635286</v>
      </c>
      <c r="P15" s="633"/>
    </row>
    <row r="16" spans="1:16" s="625" customFormat="1" ht="14.25" customHeight="1" thickTop="1">
      <c r="A16" s="621" t="s">
        <v>273</v>
      </c>
      <c r="B16" s="622" t="s">
        <v>20</v>
      </c>
      <c r="C16" s="623"/>
      <c r="D16" s="623"/>
      <c r="E16" s="623"/>
      <c r="F16" s="623"/>
      <c r="G16" s="623"/>
      <c r="H16" s="623"/>
      <c r="I16" s="623"/>
      <c r="J16" s="623"/>
      <c r="K16" s="623"/>
      <c r="L16" s="623"/>
      <c r="M16" s="623"/>
      <c r="N16" s="623"/>
      <c r="O16" s="624"/>
      <c r="P16" s="633"/>
    </row>
    <row r="17" spans="1:16" s="629" customFormat="1" ht="15.75">
      <c r="A17" s="621" t="s">
        <v>351</v>
      </c>
      <c r="B17" s="212" t="s">
        <v>403</v>
      </c>
      <c r="C17" s="627">
        <v>36000</v>
      </c>
      <c r="D17" s="627">
        <v>36000</v>
      </c>
      <c r="E17" s="627">
        <v>36000</v>
      </c>
      <c r="F17" s="627">
        <v>36000</v>
      </c>
      <c r="G17" s="627">
        <v>36000</v>
      </c>
      <c r="H17" s="627">
        <v>36000</v>
      </c>
      <c r="I17" s="627">
        <v>36000</v>
      </c>
      <c r="J17" s="627">
        <v>36000</v>
      </c>
      <c r="K17" s="627">
        <v>36000</v>
      </c>
      <c r="L17" s="627">
        <v>36000</v>
      </c>
      <c r="M17" s="627">
        <v>36000</v>
      </c>
      <c r="N17" s="627">
        <v>35573</v>
      </c>
      <c r="O17" s="624">
        <f t="shared" si="0"/>
        <v>431573</v>
      </c>
      <c r="P17" s="628"/>
    </row>
    <row r="18" spans="1:16" s="629" customFormat="1" ht="15.75">
      <c r="A18" s="621" t="s">
        <v>372</v>
      </c>
      <c r="B18" s="205" t="s">
        <v>62</v>
      </c>
      <c r="C18" s="627">
        <v>9000</v>
      </c>
      <c r="D18" s="627">
        <v>10000</v>
      </c>
      <c r="E18" s="627">
        <v>9000</v>
      </c>
      <c r="F18" s="627">
        <v>10000</v>
      </c>
      <c r="G18" s="627">
        <v>10000</v>
      </c>
      <c r="H18" s="627">
        <v>10000</v>
      </c>
      <c r="I18" s="627">
        <v>10000</v>
      </c>
      <c r="J18" s="627">
        <v>10000</v>
      </c>
      <c r="K18" s="627">
        <v>10000</v>
      </c>
      <c r="L18" s="627">
        <v>10000</v>
      </c>
      <c r="M18" s="627">
        <v>10000</v>
      </c>
      <c r="N18" s="627">
        <v>11704</v>
      </c>
      <c r="O18" s="624">
        <f t="shared" si="0"/>
        <v>119704</v>
      </c>
      <c r="P18" s="628"/>
    </row>
    <row r="19" spans="1:16" s="629" customFormat="1" ht="15.75">
      <c r="A19" s="621" t="s">
        <v>459</v>
      </c>
      <c r="B19" s="639" t="s">
        <v>405</v>
      </c>
      <c r="C19" s="627">
        <v>65000</v>
      </c>
      <c r="D19" s="627">
        <v>65000</v>
      </c>
      <c r="E19" s="627">
        <v>65000</v>
      </c>
      <c r="F19" s="627">
        <v>65000</v>
      </c>
      <c r="G19" s="627">
        <v>65000</v>
      </c>
      <c r="H19" s="627">
        <v>65000</v>
      </c>
      <c r="I19" s="627">
        <v>65000</v>
      </c>
      <c r="J19" s="627">
        <v>65000</v>
      </c>
      <c r="K19" s="627">
        <v>62000</v>
      </c>
      <c r="L19" s="627">
        <v>65000</v>
      </c>
      <c r="M19" s="627">
        <v>65000</v>
      </c>
      <c r="N19" s="627">
        <v>63724</v>
      </c>
      <c r="O19" s="624">
        <f t="shared" si="0"/>
        <v>775724</v>
      </c>
      <c r="P19" s="628"/>
    </row>
    <row r="20" spans="1:16" s="629" customFormat="1" ht="15.75">
      <c r="A20" s="621" t="s">
        <v>460</v>
      </c>
      <c r="B20" s="639" t="s">
        <v>199</v>
      </c>
      <c r="C20" s="627">
        <v>10000</v>
      </c>
      <c r="D20" s="627">
        <v>10000</v>
      </c>
      <c r="E20" s="627">
        <v>10000</v>
      </c>
      <c r="F20" s="627">
        <v>10000</v>
      </c>
      <c r="G20" s="627">
        <v>10000</v>
      </c>
      <c r="H20" s="627">
        <v>10000</v>
      </c>
      <c r="I20" s="627">
        <v>10000</v>
      </c>
      <c r="J20" s="627">
        <v>10000</v>
      </c>
      <c r="K20" s="627">
        <v>10000</v>
      </c>
      <c r="L20" s="627">
        <v>10000</v>
      </c>
      <c r="M20" s="627">
        <v>10000</v>
      </c>
      <c r="N20" s="627">
        <v>8660</v>
      </c>
      <c r="O20" s="624">
        <f t="shared" si="0"/>
        <v>118660</v>
      </c>
      <c r="P20" s="628"/>
    </row>
    <row r="21" spans="1:16" s="629" customFormat="1" ht="15.75">
      <c r="A21" s="621" t="s">
        <v>461</v>
      </c>
      <c r="B21" s="639" t="s">
        <v>200</v>
      </c>
      <c r="C21" s="627">
        <v>63000</v>
      </c>
      <c r="D21" s="627">
        <v>64000</v>
      </c>
      <c r="E21" s="627">
        <v>63000</v>
      </c>
      <c r="F21" s="627">
        <v>64000</v>
      </c>
      <c r="G21" s="627">
        <v>63000</v>
      </c>
      <c r="H21" s="627">
        <v>64000</v>
      </c>
      <c r="I21" s="627">
        <v>63000</v>
      </c>
      <c r="J21" s="627">
        <v>64000</v>
      </c>
      <c r="K21" s="627">
        <v>63000</v>
      </c>
      <c r="L21" s="627">
        <v>64000</v>
      </c>
      <c r="M21" s="627">
        <v>63000</v>
      </c>
      <c r="N21" s="627">
        <v>63373</v>
      </c>
      <c r="O21" s="624">
        <f t="shared" si="0"/>
        <v>761373</v>
      </c>
      <c r="P21" s="628"/>
    </row>
    <row r="22" spans="1:16" s="629" customFormat="1" ht="15.75">
      <c r="A22" s="621" t="s">
        <v>462</v>
      </c>
      <c r="B22" s="639" t="s">
        <v>195</v>
      </c>
      <c r="C22" s="627">
        <v>500</v>
      </c>
      <c r="D22" s="627"/>
      <c r="E22" s="627"/>
      <c r="F22" s="627"/>
      <c r="G22" s="627">
        <v>500</v>
      </c>
      <c r="H22" s="627"/>
      <c r="I22" s="627"/>
      <c r="J22" s="627"/>
      <c r="K22" s="627">
        <v>500</v>
      </c>
      <c r="L22" s="627"/>
      <c r="M22" s="627">
        <v>500</v>
      </c>
      <c r="N22" s="627"/>
      <c r="O22" s="624">
        <f t="shared" si="0"/>
        <v>2000</v>
      </c>
      <c r="P22" s="628"/>
    </row>
    <row r="23" spans="1:16" s="629" customFormat="1" ht="15.75">
      <c r="A23" s="621" t="s">
        <v>463</v>
      </c>
      <c r="B23" s="639" t="s">
        <v>196</v>
      </c>
      <c r="C23" s="627">
        <v>400000</v>
      </c>
      <c r="D23" s="627"/>
      <c r="E23" s="627">
        <v>400000</v>
      </c>
      <c r="F23" s="627"/>
      <c r="G23" s="627">
        <v>357498</v>
      </c>
      <c r="H23" s="627"/>
      <c r="I23" s="627">
        <v>300000</v>
      </c>
      <c r="J23" s="627"/>
      <c r="K23" s="627">
        <v>300000</v>
      </c>
      <c r="L23" s="627"/>
      <c r="M23" s="627">
        <v>30000</v>
      </c>
      <c r="N23" s="627">
        <v>21000</v>
      </c>
      <c r="O23" s="624">
        <f t="shared" si="0"/>
        <v>1808498</v>
      </c>
      <c r="P23" s="628"/>
    </row>
    <row r="24" spans="1:16" s="629" customFormat="1" ht="15.75">
      <c r="A24" s="621" t="s">
        <v>464</v>
      </c>
      <c r="B24" s="638" t="s">
        <v>197</v>
      </c>
      <c r="C24" s="627">
        <v>50000</v>
      </c>
      <c r="D24" s="627">
        <v>50000</v>
      </c>
      <c r="E24" s="627">
        <v>50000</v>
      </c>
      <c r="F24" s="627">
        <v>50000</v>
      </c>
      <c r="G24" s="627">
        <v>50000</v>
      </c>
      <c r="H24" s="627">
        <v>50000</v>
      </c>
      <c r="I24" s="627">
        <v>50000</v>
      </c>
      <c r="J24" s="627">
        <v>50000</v>
      </c>
      <c r="K24" s="627">
        <v>50000</v>
      </c>
      <c r="L24" s="627">
        <v>50000</v>
      </c>
      <c r="M24" s="627">
        <v>50000</v>
      </c>
      <c r="N24" s="627">
        <v>57254</v>
      </c>
      <c r="O24" s="624">
        <f t="shared" si="0"/>
        <v>607254</v>
      </c>
      <c r="P24" s="628"/>
    </row>
    <row r="25" spans="1:16" s="629" customFormat="1" ht="24.75" thickBot="1">
      <c r="A25" s="621" t="s">
        <v>465</v>
      </c>
      <c r="B25" s="227" t="s">
        <v>474</v>
      </c>
      <c r="C25" s="627">
        <v>500</v>
      </c>
      <c r="D25" s="627">
        <v>1000</v>
      </c>
      <c r="E25" s="627">
        <v>1000</v>
      </c>
      <c r="F25" s="627">
        <v>1000</v>
      </c>
      <c r="G25" s="627">
        <v>500</v>
      </c>
      <c r="H25" s="627">
        <v>1000</v>
      </c>
      <c r="I25" s="627">
        <v>1000</v>
      </c>
      <c r="J25" s="627">
        <v>1000</v>
      </c>
      <c r="K25" s="627">
        <v>1000</v>
      </c>
      <c r="L25" s="627">
        <v>1000</v>
      </c>
      <c r="M25" s="627">
        <v>500</v>
      </c>
      <c r="N25" s="627">
        <v>1000</v>
      </c>
      <c r="O25" s="624">
        <f t="shared" si="0"/>
        <v>10500</v>
      </c>
      <c r="P25" s="628"/>
    </row>
    <row r="26" spans="1:16" s="625" customFormat="1" ht="20.25" customHeight="1" thickBot="1" thickTop="1">
      <c r="A26" s="621" t="s">
        <v>466</v>
      </c>
      <c r="B26" s="630" t="s">
        <v>467</v>
      </c>
      <c r="C26" s="631">
        <f aca="true" t="shared" si="2" ref="C26:N26">SUM(C17:C25)</f>
        <v>634000</v>
      </c>
      <c r="D26" s="631">
        <f t="shared" si="2"/>
        <v>236000</v>
      </c>
      <c r="E26" s="631">
        <f t="shared" si="2"/>
        <v>634000</v>
      </c>
      <c r="F26" s="631">
        <f t="shared" si="2"/>
        <v>236000</v>
      </c>
      <c r="G26" s="631">
        <f t="shared" si="2"/>
        <v>592498</v>
      </c>
      <c r="H26" s="631">
        <f t="shared" si="2"/>
        <v>236000</v>
      </c>
      <c r="I26" s="631">
        <f t="shared" si="2"/>
        <v>535000</v>
      </c>
      <c r="J26" s="631">
        <f t="shared" si="2"/>
        <v>236000</v>
      </c>
      <c r="K26" s="631">
        <f t="shared" si="2"/>
        <v>532500</v>
      </c>
      <c r="L26" s="631">
        <f t="shared" si="2"/>
        <v>236000</v>
      </c>
      <c r="M26" s="631">
        <f t="shared" si="2"/>
        <v>265000</v>
      </c>
      <c r="N26" s="631">
        <f t="shared" si="2"/>
        <v>262288</v>
      </c>
      <c r="O26" s="632">
        <f t="shared" si="0"/>
        <v>4635286</v>
      </c>
      <c r="P26" s="634"/>
    </row>
    <row r="27" spans="1:15" ht="16.5" thickTop="1">
      <c r="A27" s="635"/>
      <c r="B27" s="636"/>
      <c r="C27" s="636"/>
      <c r="D27" s="636"/>
      <c r="E27" s="636"/>
      <c r="F27" s="636"/>
      <c r="G27" s="636"/>
      <c r="H27" s="636"/>
      <c r="I27" s="636"/>
      <c r="J27" s="636"/>
      <c r="K27" s="636"/>
      <c r="L27" s="636"/>
      <c r="M27" s="636"/>
      <c r="N27" s="636"/>
      <c r="O27" s="635"/>
    </row>
    <row r="28" ht="15.75">
      <c r="A28" s="635"/>
    </row>
  </sheetData>
  <sheetProtection/>
  <mergeCells count="2">
    <mergeCell ref="A1:O1"/>
    <mergeCell ref="A2:O2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&amp;C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J34"/>
  <sheetViews>
    <sheetView zoomScalePageLayoutView="0" workbookViewId="0" topLeftCell="A1">
      <selection activeCell="D19" sqref="D19"/>
    </sheetView>
  </sheetViews>
  <sheetFormatPr defaultColWidth="8.00390625" defaultRowHeight="12.75"/>
  <cols>
    <col min="1" max="1" width="5.625" style="299" customWidth="1"/>
    <col min="2" max="2" width="30.375" style="337" customWidth="1"/>
    <col min="3" max="3" width="14.875" style="337" hidden="1" customWidth="1"/>
    <col min="4" max="4" width="15.875" style="337" customWidth="1"/>
    <col min="5" max="5" width="15.25390625" style="337" customWidth="1"/>
    <col min="6" max="16384" width="8.00390625" style="337" customWidth="1"/>
  </cols>
  <sheetData>
    <row r="1" spans="1:10" ht="12.75" customHeight="1">
      <c r="A1" s="832"/>
      <c r="B1" s="832"/>
      <c r="C1" s="832"/>
      <c r="D1" s="832"/>
      <c r="E1" s="832"/>
      <c r="F1" s="336"/>
      <c r="G1" s="336"/>
      <c r="H1" s="336"/>
      <c r="I1" s="336"/>
      <c r="J1" s="336"/>
    </row>
    <row r="2" spans="1:10" ht="12.75">
      <c r="A2" s="833" t="s">
        <v>436</v>
      </c>
      <c r="B2" s="833"/>
      <c r="C2" s="833"/>
      <c r="D2" s="833"/>
      <c r="E2" s="833"/>
      <c r="F2" s="338"/>
      <c r="G2" s="338"/>
      <c r="H2" s="338"/>
      <c r="I2" s="338"/>
      <c r="J2" s="338"/>
    </row>
    <row r="3" spans="1:5" ht="12.75">
      <c r="A3" s="834" t="s">
        <v>100</v>
      </c>
      <c r="B3" s="835"/>
      <c r="C3" s="835"/>
      <c r="D3" s="835"/>
      <c r="E3" s="835"/>
    </row>
    <row r="4" spans="1:5" ht="12.75">
      <c r="A4" s="834" t="s">
        <v>101</v>
      </c>
      <c r="B4" s="834"/>
      <c r="C4" s="834"/>
      <c r="D4" s="834"/>
      <c r="E4" s="834"/>
    </row>
    <row r="5" spans="1:5" s="340" customFormat="1" ht="15.75" thickBot="1">
      <c r="A5" s="339"/>
      <c r="E5" s="558" t="s">
        <v>281</v>
      </c>
    </row>
    <row r="6" spans="1:5" s="344" customFormat="1" ht="63" customHeight="1" thickBot="1">
      <c r="A6" s="341" t="s">
        <v>265</v>
      </c>
      <c r="B6" s="342" t="s">
        <v>93</v>
      </c>
      <c r="C6" s="342" t="s">
        <v>94</v>
      </c>
      <c r="D6" s="342" t="s">
        <v>102</v>
      </c>
      <c r="E6" s="343" t="s">
        <v>103</v>
      </c>
    </row>
    <row r="7" spans="1:5" s="344" customFormat="1" ht="18" customHeight="1" thickBot="1">
      <c r="A7" s="341"/>
      <c r="B7" s="345">
        <v>2</v>
      </c>
      <c r="C7" s="345"/>
      <c r="D7" s="345">
        <v>3</v>
      </c>
      <c r="E7" s="346">
        <v>4</v>
      </c>
    </row>
    <row r="8" spans="1:7" ht="18" customHeight="1">
      <c r="A8" s="353" t="s">
        <v>231</v>
      </c>
      <c r="B8" s="354" t="s">
        <v>104</v>
      </c>
      <c r="C8" s="354">
        <v>2000</v>
      </c>
      <c r="D8" s="355">
        <v>4040</v>
      </c>
      <c r="E8" s="356">
        <v>40</v>
      </c>
      <c r="G8" s="357"/>
    </row>
    <row r="9" spans="1:7" ht="18" customHeight="1">
      <c r="A9" s="358" t="s">
        <v>232</v>
      </c>
      <c r="B9" s="359" t="s">
        <v>105</v>
      </c>
      <c r="C9" s="359">
        <v>39000</v>
      </c>
      <c r="D9" s="360">
        <v>40500</v>
      </c>
      <c r="E9" s="361">
        <v>1500</v>
      </c>
      <c r="G9" s="357"/>
    </row>
    <row r="10" spans="1:7" ht="18" customHeight="1">
      <c r="A10" s="358" t="s">
        <v>233</v>
      </c>
      <c r="B10" s="359" t="s">
        <v>106</v>
      </c>
      <c r="C10" s="359">
        <v>76000</v>
      </c>
      <c r="D10" s="360">
        <v>35300</v>
      </c>
      <c r="E10" s="361">
        <v>1300</v>
      </c>
      <c r="G10" s="357"/>
    </row>
    <row r="11" spans="1:7" ht="18" customHeight="1">
      <c r="A11" s="347" t="s">
        <v>230</v>
      </c>
      <c r="B11" s="348" t="s">
        <v>481</v>
      </c>
      <c r="C11" s="348"/>
      <c r="D11" s="651">
        <v>2100</v>
      </c>
      <c r="E11" s="349">
        <v>100</v>
      </c>
      <c r="G11" s="357"/>
    </row>
    <row r="12" spans="1:5" ht="18" customHeight="1" thickBot="1">
      <c r="A12" s="350"/>
      <c r="B12" s="351" t="s">
        <v>331</v>
      </c>
      <c r="C12" s="351">
        <f>SUM(C8:C10)</f>
        <v>117000</v>
      </c>
      <c r="D12" s="362">
        <f>SUM(D8:D10)</f>
        <v>79840</v>
      </c>
      <c r="E12" s="352">
        <f>SUM(E8:E10)</f>
        <v>2840</v>
      </c>
    </row>
    <row r="27" spans="1:3" ht="12.75">
      <c r="A27" s="571"/>
      <c r="B27" s="572"/>
      <c r="C27" s="572"/>
    </row>
    <row r="28" spans="1:3" ht="12.75">
      <c r="A28" s="571"/>
      <c r="B28" s="572"/>
      <c r="C28" s="572"/>
    </row>
    <row r="29" spans="1:3" ht="12.75">
      <c r="A29" s="571"/>
      <c r="B29" s="572"/>
      <c r="C29" s="572"/>
    </row>
    <row r="30" spans="1:3" ht="12.75">
      <c r="A30" s="571"/>
      <c r="B30" s="572"/>
      <c r="C30" s="572"/>
    </row>
    <row r="31" spans="1:3" ht="12.75">
      <c r="A31" s="571"/>
      <c r="B31" s="572"/>
      <c r="C31" s="572"/>
    </row>
    <row r="32" spans="1:3" ht="12.75">
      <c r="A32" s="571"/>
      <c r="B32" s="572"/>
      <c r="C32" s="572"/>
    </row>
    <row r="33" spans="1:3" ht="12.75">
      <c r="A33" s="571"/>
      <c r="B33" s="572"/>
      <c r="C33" s="572"/>
    </row>
    <row r="34" spans="1:4" ht="12.75">
      <c r="A34" s="571"/>
      <c r="B34" s="572"/>
      <c r="C34" s="572"/>
      <c r="D34" s="572"/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33"/>
  <sheetViews>
    <sheetView zoomScalePageLayoutView="0" workbookViewId="0" topLeftCell="A1">
      <selection activeCell="C37" sqref="C37"/>
    </sheetView>
  </sheetViews>
  <sheetFormatPr defaultColWidth="8.00390625" defaultRowHeight="12.75"/>
  <cols>
    <col min="1" max="1" width="5.625" style="299" customWidth="1"/>
    <col min="2" max="2" width="33.375" style="337" customWidth="1"/>
    <col min="3" max="3" width="14.875" style="337" hidden="1" customWidth="1"/>
    <col min="4" max="4" width="31.75390625" style="337" customWidth="1"/>
    <col min="5" max="16384" width="8.00390625" style="337" customWidth="1"/>
  </cols>
  <sheetData>
    <row r="1" spans="1:9" ht="12.75" customHeight="1">
      <c r="A1" s="832"/>
      <c r="B1" s="832"/>
      <c r="C1" s="832"/>
      <c r="D1" s="832"/>
      <c r="E1" s="336"/>
      <c r="F1" s="336"/>
      <c r="G1" s="336"/>
      <c r="H1" s="336"/>
      <c r="I1" s="336"/>
    </row>
    <row r="2" spans="1:9" ht="12.75">
      <c r="A2" s="833" t="s">
        <v>437</v>
      </c>
      <c r="B2" s="833"/>
      <c r="C2" s="833"/>
      <c r="D2" s="833"/>
      <c r="E2" s="338"/>
      <c r="F2" s="338"/>
      <c r="G2" s="338"/>
      <c r="H2" s="338"/>
      <c r="I2" s="338"/>
    </row>
    <row r="3" spans="1:4" ht="12.75">
      <c r="A3" s="834" t="s">
        <v>92</v>
      </c>
      <c r="B3" s="835"/>
      <c r="C3" s="835"/>
      <c r="D3" s="835"/>
    </row>
    <row r="4" spans="1:4" ht="12.75">
      <c r="A4" s="834"/>
      <c r="B4" s="834"/>
      <c r="C4" s="834"/>
      <c r="D4" s="834"/>
    </row>
    <row r="5" spans="1:5" s="340" customFormat="1" ht="15.75" thickBot="1">
      <c r="A5" s="339"/>
      <c r="E5" s="340" t="s">
        <v>281</v>
      </c>
    </row>
    <row r="6" spans="1:4" s="344" customFormat="1" ht="63" customHeight="1" thickBot="1">
      <c r="A6" s="341" t="s">
        <v>265</v>
      </c>
      <c r="B6" s="342" t="s">
        <v>93</v>
      </c>
      <c r="C6" s="342" t="s">
        <v>94</v>
      </c>
      <c r="D6" s="343" t="s">
        <v>95</v>
      </c>
    </row>
    <row r="7" spans="1:4" s="344" customFormat="1" ht="18" customHeight="1" thickBot="1">
      <c r="A7" s="341"/>
      <c r="B7" s="345">
        <v>2</v>
      </c>
      <c r="C7" s="345"/>
      <c r="D7" s="346">
        <v>3</v>
      </c>
    </row>
    <row r="8" spans="1:4" ht="26.25" customHeight="1">
      <c r="A8" s="347" t="s">
        <v>231</v>
      </c>
      <c r="B8" s="348" t="s">
        <v>96</v>
      </c>
      <c r="C8" s="348"/>
      <c r="D8" s="349">
        <v>7915</v>
      </c>
    </row>
    <row r="9" spans="1:4" ht="26.25" customHeight="1">
      <c r="A9" s="347" t="s">
        <v>97</v>
      </c>
      <c r="B9" s="348" t="s">
        <v>98</v>
      </c>
      <c r="C9" s="348"/>
      <c r="D9" s="349">
        <v>200</v>
      </c>
    </row>
    <row r="10" spans="1:4" ht="18" customHeight="1" thickBot="1">
      <c r="A10" s="350"/>
      <c r="B10" s="351" t="s">
        <v>331</v>
      </c>
      <c r="C10" s="351" t="e">
        <f>SUM(#REF!)</f>
        <v>#REF!</v>
      </c>
      <c r="D10" s="352">
        <f>SUM(D8:D9)</f>
        <v>8115</v>
      </c>
    </row>
    <row r="26" spans="1:3" ht="12.75">
      <c r="A26" s="571"/>
      <c r="B26" s="572"/>
      <c r="C26" s="572"/>
    </row>
    <row r="27" spans="1:3" ht="12.75">
      <c r="A27" s="571"/>
      <c r="B27" s="572"/>
      <c r="C27" s="572"/>
    </row>
    <row r="28" spans="1:3" ht="12.75">
      <c r="A28" s="571"/>
      <c r="B28" s="572"/>
      <c r="C28" s="572"/>
    </row>
    <row r="29" spans="1:3" ht="12.75">
      <c r="A29" s="571"/>
      <c r="B29" s="572"/>
      <c r="C29" s="572"/>
    </row>
    <row r="30" spans="1:3" ht="12.75">
      <c r="A30" s="571"/>
      <c r="B30" s="572"/>
      <c r="C30" s="572"/>
    </row>
    <row r="31" spans="1:3" ht="12.75">
      <c r="A31" s="571"/>
      <c r="B31" s="572"/>
      <c r="C31" s="572"/>
    </row>
    <row r="32" spans="1:3" ht="12.75">
      <c r="A32" s="571"/>
      <c r="B32" s="572"/>
      <c r="C32" s="572"/>
    </row>
    <row r="33" spans="1:4" ht="12.75">
      <c r="A33" s="571"/>
      <c r="B33" s="572"/>
      <c r="C33" s="572"/>
      <c r="D33" s="572"/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H12" sqref="H12"/>
    </sheetView>
  </sheetViews>
  <sheetFormatPr defaultColWidth="9.00390625" defaultRowHeight="12.75"/>
  <cols>
    <col min="1" max="1" width="32.00390625" style="198" customWidth="1"/>
    <col min="2" max="2" width="0.37109375" style="198" hidden="1" customWidth="1"/>
    <col min="3" max="3" width="9.125" style="198" hidden="1" customWidth="1"/>
    <col min="4" max="4" width="15.875" style="198" customWidth="1"/>
    <col min="5" max="5" width="17.25390625" style="198" customWidth="1"/>
    <col min="6" max="16384" width="9.125" style="198" customWidth="1"/>
  </cols>
  <sheetData>
    <row r="1" spans="1:5" ht="12.75" customHeight="1">
      <c r="A1" s="850" t="s">
        <v>177</v>
      </c>
      <c r="B1" s="851"/>
      <c r="C1" s="851"/>
      <c r="D1" s="851"/>
      <c r="E1" s="851"/>
    </row>
    <row r="2" spans="1:10" ht="39.75" customHeight="1">
      <c r="A2" s="807" t="s">
        <v>107</v>
      </c>
      <c r="B2" s="807"/>
      <c r="C2" s="807"/>
      <c r="D2" s="807"/>
      <c r="E2" s="807"/>
      <c r="F2" s="315"/>
      <c r="G2" s="315"/>
      <c r="H2" s="315"/>
      <c r="I2" s="315"/>
      <c r="J2" s="315"/>
    </row>
    <row r="3" ht="13.5" thickBot="1">
      <c r="E3" s="363" t="s">
        <v>281</v>
      </c>
    </row>
    <row r="4" spans="1:5" ht="53.25" customHeight="1">
      <c r="A4" s="858" t="s">
        <v>234</v>
      </c>
      <c r="B4" s="859"/>
      <c r="C4" s="859"/>
      <c r="D4" s="364" t="s">
        <v>0</v>
      </c>
      <c r="E4" s="610"/>
    </row>
    <row r="5" spans="1:5" ht="12.75">
      <c r="A5" s="856" t="s">
        <v>61</v>
      </c>
      <c r="B5" s="857"/>
      <c r="C5" s="857"/>
      <c r="D5" s="365"/>
      <c r="E5" s="611"/>
    </row>
    <row r="6" spans="1:5" ht="18" customHeight="1">
      <c r="A6" s="854" t="s">
        <v>108</v>
      </c>
      <c r="B6" s="855"/>
      <c r="C6" s="855"/>
      <c r="D6" s="366">
        <v>1</v>
      </c>
      <c r="E6" s="612">
        <v>571560</v>
      </c>
    </row>
    <row r="7" spans="1:5" ht="19.5" customHeight="1">
      <c r="A7" s="854" t="s">
        <v>109</v>
      </c>
      <c r="B7" s="855"/>
      <c r="C7" s="855"/>
      <c r="D7" s="365">
        <v>2</v>
      </c>
      <c r="E7" s="612">
        <v>96046</v>
      </c>
    </row>
    <row r="8" spans="1:5" ht="22.5" customHeight="1">
      <c r="A8" s="854" t="s">
        <v>110</v>
      </c>
      <c r="B8" s="855"/>
      <c r="C8" s="855"/>
      <c r="D8" s="365">
        <v>3</v>
      </c>
      <c r="E8" s="612">
        <v>4000</v>
      </c>
    </row>
    <row r="9" spans="1:5" ht="63.75" customHeight="1">
      <c r="A9" s="860" t="s">
        <v>111</v>
      </c>
      <c r="B9" s="861"/>
      <c r="C9" s="861"/>
      <c r="D9" s="368">
        <v>4</v>
      </c>
      <c r="E9" s="612">
        <v>148020</v>
      </c>
    </row>
    <row r="10" spans="1:5" ht="12.75" customHeight="1">
      <c r="A10" s="852" t="s">
        <v>112</v>
      </c>
      <c r="B10" s="853"/>
      <c r="C10" s="853"/>
      <c r="D10" s="368">
        <v>5</v>
      </c>
      <c r="E10" s="613">
        <f>E6+E7+E8+E9</f>
        <v>819626</v>
      </c>
    </row>
    <row r="11" spans="1:5" ht="38.25">
      <c r="A11" s="369" t="s">
        <v>113</v>
      </c>
      <c r="B11" s="367"/>
      <c r="C11" s="367"/>
      <c r="D11" s="368">
        <v>7</v>
      </c>
      <c r="E11" s="613">
        <f>E12+E13</f>
        <v>0</v>
      </c>
    </row>
    <row r="12" spans="1:5" ht="12.75">
      <c r="A12" s="370" t="s">
        <v>114</v>
      </c>
      <c r="B12" s="367"/>
      <c r="C12" s="367"/>
      <c r="D12" s="368">
        <v>8</v>
      </c>
      <c r="E12" s="612"/>
    </row>
    <row r="13" spans="1:5" ht="25.5">
      <c r="A13" s="371" t="s">
        <v>115</v>
      </c>
      <c r="B13" s="367"/>
      <c r="C13" s="367"/>
      <c r="D13" s="368">
        <v>9</v>
      </c>
      <c r="E13" s="612"/>
    </row>
    <row r="14" spans="1:5" ht="26.25" thickBot="1">
      <c r="A14" s="372" t="s">
        <v>116</v>
      </c>
      <c r="B14" s="373"/>
      <c r="C14" s="373"/>
      <c r="D14" s="374">
        <v>10</v>
      </c>
      <c r="E14" s="614">
        <f>E11/E10</f>
        <v>0</v>
      </c>
    </row>
    <row r="15" ht="12.75">
      <c r="D15" s="375"/>
    </row>
    <row r="16" spans="4:5" ht="12.75">
      <c r="D16" s="375"/>
      <c r="E16" s="376"/>
    </row>
    <row r="17" ht="12.75">
      <c r="D17" s="375"/>
    </row>
    <row r="18" ht="12.75">
      <c r="D18" s="375"/>
    </row>
    <row r="19" ht="12.75">
      <c r="D19" s="375"/>
    </row>
    <row r="20" ht="12.75">
      <c r="D20" s="375"/>
    </row>
    <row r="21" ht="12.75">
      <c r="D21" s="375"/>
    </row>
    <row r="22" ht="12.75">
      <c r="D22" s="375"/>
    </row>
    <row r="23" ht="12.75">
      <c r="D23" s="375"/>
    </row>
    <row r="24" ht="12.75">
      <c r="D24" s="375"/>
    </row>
    <row r="26" spans="1:3" ht="12.75">
      <c r="A26" s="310"/>
      <c r="B26" s="310"/>
      <c r="C26" s="310"/>
    </row>
    <row r="27" spans="1:3" ht="12.75">
      <c r="A27" s="310"/>
      <c r="B27" s="310"/>
      <c r="C27" s="310"/>
    </row>
    <row r="28" spans="1:3" ht="12.75">
      <c r="A28" s="310"/>
      <c r="B28" s="310"/>
      <c r="C28" s="310"/>
    </row>
    <row r="29" spans="1:3" ht="12.75">
      <c r="A29" s="310"/>
      <c r="B29" s="310"/>
      <c r="C29" s="310"/>
    </row>
    <row r="30" spans="1:3" ht="12.75">
      <c r="A30" s="310"/>
      <c r="B30" s="310"/>
      <c r="C30" s="310"/>
    </row>
    <row r="31" spans="1:3" ht="12.75">
      <c r="A31" s="310"/>
      <c r="B31" s="310"/>
      <c r="C31" s="310"/>
    </row>
    <row r="32" spans="1:3" ht="12.75">
      <c r="A32" s="310"/>
      <c r="B32" s="310"/>
      <c r="C32" s="310"/>
    </row>
    <row r="33" spans="1:4" ht="12.75">
      <c r="A33" s="310"/>
      <c r="B33" s="310"/>
      <c r="C33" s="310"/>
      <c r="D33" s="310"/>
    </row>
  </sheetData>
  <sheetProtection/>
  <mergeCells count="9">
    <mergeCell ref="A1:E1"/>
    <mergeCell ref="A2:E2"/>
    <mergeCell ref="A10:C10"/>
    <mergeCell ref="A6:C6"/>
    <mergeCell ref="A5:C5"/>
    <mergeCell ref="A4:C4"/>
    <mergeCell ref="A9:C9"/>
    <mergeCell ref="A8:C8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E39"/>
  <sheetViews>
    <sheetView zoomScalePageLayoutView="0" workbookViewId="0" topLeftCell="A1">
      <selection activeCell="C27" sqref="C27:C37"/>
    </sheetView>
  </sheetViews>
  <sheetFormatPr defaultColWidth="9.00390625" defaultRowHeight="12.75"/>
  <cols>
    <col min="1" max="1" width="4.125" style="198" customWidth="1"/>
    <col min="2" max="2" width="53.375" style="198" customWidth="1"/>
    <col min="3" max="3" width="14.625" style="198" customWidth="1"/>
    <col min="4" max="4" width="11.00390625" style="198" customWidth="1"/>
    <col min="5" max="16384" width="9.125" style="198" customWidth="1"/>
  </cols>
  <sheetData>
    <row r="1" spans="1:3" ht="12.75">
      <c r="A1" s="197"/>
      <c r="B1" s="655" t="s">
        <v>427</v>
      </c>
      <c r="C1" s="655"/>
    </row>
    <row r="2" spans="1:3" ht="25.5" customHeight="1" thickBot="1">
      <c r="A2" s="197"/>
      <c r="B2" s="656" t="s">
        <v>429</v>
      </c>
      <c r="C2" s="656"/>
    </row>
    <row r="3" spans="1:3" ht="27.75" customHeight="1">
      <c r="A3" s="199" t="s">
        <v>19</v>
      </c>
      <c r="B3" s="200" t="s">
        <v>282</v>
      </c>
      <c r="C3" s="218" t="s">
        <v>316</v>
      </c>
    </row>
    <row r="4" spans="1:3" ht="12" customHeight="1">
      <c r="A4" s="201"/>
      <c r="B4" s="202" t="s">
        <v>20</v>
      </c>
      <c r="C4" s="219"/>
    </row>
    <row r="5" spans="1:3" ht="12" customHeight="1">
      <c r="A5" s="203" t="s">
        <v>231</v>
      </c>
      <c r="B5" s="204" t="s">
        <v>21</v>
      </c>
      <c r="C5" s="220">
        <f>SUM(C6:C14)</f>
        <v>3790409</v>
      </c>
    </row>
    <row r="6" spans="1:3" ht="12" customHeight="1">
      <c r="A6" s="203"/>
      <c r="B6" s="205" t="s">
        <v>22</v>
      </c>
      <c r="C6" s="556">
        <v>72444</v>
      </c>
    </row>
    <row r="7" spans="1:3" ht="12" customHeight="1">
      <c r="A7" s="659"/>
      <c r="B7" s="205" t="s">
        <v>23</v>
      </c>
      <c r="C7" s="221">
        <v>19716</v>
      </c>
    </row>
    <row r="8" spans="1:3" ht="12" customHeight="1">
      <c r="A8" s="660"/>
      <c r="B8" s="205" t="s">
        <v>24</v>
      </c>
      <c r="C8" s="221">
        <v>401711</v>
      </c>
    </row>
    <row r="9" spans="1:3" ht="12" customHeight="1">
      <c r="A9" s="660"/>
      <c r="B9" s="205" t="s">
        <v>31</v>
      </c>
      <c r="C9" s="221">
        <v>118660</v>
      </c>
    </row>
    <row r="10" spans="1:3" ht="12" customHeight="1">
      <c r="A10" s="660"/>
      <c r="B10" s="205" t="s">
        <v>33</v>
      </c>
      <c r="C10" s="221">
        <v>761373</v>
      </c>
    </row>
    <row r="11" spans="1:3" ht="12" customHeight="1">
      <c r="A11" s="660"/>
      <c r="B11" s="205" t="s">
        <v>34</v>
      </c>
      <c r="C11" s="221">
        <v>2000</v>
      </c>
    </row>
    <row r="12" spans="1:3" ht="12" customHeight="1">
      <c r="A12" s="660"/>
      <c r="B12" s="205" t="s">
        <v>35</v>
      </c>
      <c r="C12" s="221">
        <v>1799751</v>
      </c>
    </row>
    <row r="13" spans="1:3" ht="12" customHeight="1">
      <c r="A13" s="660"/>
      <c r="B13" s="205" t="s">
        <v>36</v>
      </c>
      <c r="C13" s="221">
        <v>604254</v>
      </c>
    </row>
    <row r="14" spans="1:3" ht="12" customHeight="1">
      <c r="A14" s="660"/>
      <c r="B14" s="216" t="s">
        <v>37</v>
      </c>
      <c r="C14" s="221">
        <v>10500</v>
      </c>
    </row>
    <row r="15" spans="1:5" ht="12" customHeight="1">
      <c r="A15" s="201"/>
      <c r="B15" s="206"/>
      <c r="C15" s="221"/>
      <c r="E15" s="210"/>
    </row>
    <row r="16" spans="1:3" ht="12" customHeight="1">
      <c r="A16" s="203" t="s">
        <v>232</v>
      </c>
      <c r="B16" s="204" t="s">
        <v>25</v>
      </c>
      <c r="C16" s="222">
        <f>C17+C18+C19</f>
        <v>348411</v>
      </c>
    </row>
    <row r="17" spans="1:3" ht="12" customHeight="1">
      <c r="A17" s="657"/>
      <c r="B17" s="205" t="s">
        <v>26</v>
      </c>
      <c r="C17" s="223">
        <v>210183</v>
      </c>
    </row>
    <row r="18" spans="1:3" ht="12" customHeight="1">
      <c r="A18" s="657"/>
      <c r="B18" s="205" t="s">
        <v>27</v>
      </c>
      <c r="C18" s="223">
        <v>61116</v>
      </c>
    </row>
    <row r="19" spans="1:3" ht="12" customHeight="1">
      <c r="A19" s="657"/>
      <c r="B19" s="205" t="s">
        <v>28</v>
      </c>
      <c r="C19" s="223">
        <v>77112</v>
      </c>
    </row>
    <row r="20" spans="1:3" ht="12" customHeight="1">
      <c r="A20" s="203" t="s">
        <v>233</v>
      </c>
      <c r="B20" s="204" t="s">
        <v>29</v>
      </c>
      <c r="C20" s="224">
        <f>C21+C22+C23+C24+C25</f>
        <v>496466</v>
      </c>
    </row>
    <row r="21" spans="1:4" ht="12" customHeight="1">
      <c r="A21" s="657" t="s">
        <v>30</v>
      </c>
      <c r="B21" s="205" t="s">
        <v>26</v>
      </c>
      <c r="C21" s="223">
        <v>148946</v>
      </c>
      <c r="D21" s="207"/>
    </row>
    <row r="22" spans="1:3" ht="12" customHeight="1">
      <c r="A22" s="657"/>
      <c r="B22" s="205" t="s">
        <v>27</v>
      </c>
      <c r="C22" s="223">
        <v>38872</v>
      </c>
    </row>
    <row r="23" spans="1:3" ht="12" customHeight="1">
      <c r="A23" s="657"/>
      <c r="B23" s="205" t="s">
        <v>28</v>
      </c>
      <c r="C23" s="223">
        <v>296901</v>
      </c>
    </row>
    <row r="24" spans="1:3" ht="12" customHeight="1">
      <c r="A24" s="657"/>
      <c r="B24" s="205" t="s">
        <v>38</v>
      </c>
      <c r="C24" s="223">
        <v>8747</v>
      </c>
    </row>
    <row r="25" spans="1:3" ht="12" customHeight="1">
      <c r="A25" s="201"/>
      <c r="B25" s="205" t="s">
        <v>36</v>
      </c>
      <c r="C25" s="223">
        <v>3000</v>
      </c>
    </row>
    <row r="26" spans="1:4" ht="12" customHeight="1">
      <c r="A26" s="208"/>
      <c r="B26" s="209" t="s">
        <v>32</v>
      </c>
      <c r="C26" s="225">
        <f>C20+C16+C5</f>
        <v>4635286</v>
      </c>
      <c r="D26" s="210"/>
    </row>
    <row r="27" spans="1:3" ht="12" customHeight="1">
      <c r="A27" s="211"/>
      <c r="B27" s="212" t="s">
        <v>26</v>
      </c>
      <c r="C27" s="226">
        <f>C17+C21+C6</f>
        <v>431573</v>
      </c>
    </row>
    <row r="28" spans="1:5" ht="12" customHeight="1">
      <c r="A28" s="657"/>
      <c r="B28" s="205" t="s">
        <v>27</v>
      </c>
      <c r="C28" s="226">
        <f>C18+C22+C7</f>
        <v>119704</v>
      </c>
      <c r="E28" s="210"/>
    </row>
    <row r="29" spans="1:5" ht="12" customHeight="1">
      <c r="A29" s="657"/>
      <c r="B29" s="205" t="s">
        <v>28</v>
      </c>
      <c r="C29" s="226">
        <f>C19+C23+C8</f>
        <v>775724</v>
      </c>
      <c r="E29" s="210"/>
    </row>
    <row r="30" spans="1:5" ht="12" customHeight="1">
      <c r="A30" s="657"/>
      <c r="B30" s="205" t="s">
        <v>31</v>
      </c>
      <c r="C30" s="221">
        <f>C9</f>
        <v>118660</v>
      </c>
      <c r="E30" s="210"/>
    </row>
    <row r="31" spans="1:5" ht="12" customHeight="1">
      <c r="A31" s="657"/>
      <c r="B31" s="205" t="s">
        <v>33</v>
      </c>
      <c r="C31" s="221">
        <f>C10</f>
        <v>761373</v>
      </c>
      <c r="E31" s="210"/>
    </row>
    <row r="32" spans="1:5" ht="12" customHeight="1">
      <c r="A32" s="657"/>
      <c r="B32" s="205" t="s">
        <v>34</v>
      </c>
      <c r="C32" s="221">
        <f>C11</f>
        <v>2000</v>
      </c>
      <c r="E32" s="210"/>
    </row>
    <row r="33" spans="1:5" ht="12" customHeight="1">
      <c r="A33" s="657"/>
      <c r="B33" s="205" t="s">
        <v>35</v>
      </c>
      <c r="C33" s="221">
        <f>C12+C24</f>
        <v>1808498</v>
      </c>
      <c r="E33" s="210"/>
    </row>
    <row r="34" spans="1:5" ht="12" customHeight="1">
      <c r="A34" s="659"/>
      <c r="B34" s="212" t="s">
        <v>36</v>
      </c>
      <c r="C34" s="226">
        <f>C13+C25</f>
        <v>607254</v>
      </c>
      <c r="D34" s="310"/>
      <c r="E34" s="210"/>
    </row>
    <row r="35" spans="1:5" ht="12" customHeight="1" thickBot="1">
      <c r="A35" s="658"/>
      <c r="B35" s="227" t="s">
        <v>37</v>
      </c>
      <c r="C35" s="228">
        <v>10500</v>
      </c>
      <c r="E35" s="210"/>
    </row>
    <row r="36" spans="1:3" ht="12.75">
      <c r="A36" s="213"/>
      <c r="B36" s="213"/>
      <c r="C36" s="214"/>
    </row>
    <row r="37" ht="12.75">
      <c r="C37" s="215"/>
    </row>
    <row r="38" ht="12.75">
      <c r="C38" s="215"/>
    </row>
    <row r="39" ht="12.75">
      <c r="C39" s="215"/>
    </row>
  </sheetData>
  <sheetProtection/>
  <mergeCells count="6">
    <mergeCell ref="B1:C1"/>
    <mergeCell ref="B2:C2"/>
    <mergeCell ref="A28:A35"/>
    <mergeCell ref="A21:A24"/>
    <mergeCell ref="A7:A14"/>
    <mergeCell ref="A17:A1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18.75390625" style="198" customWidth="1"/>
    <col min="2" max="2" width="20.375" style="198" customWidth="1"/>
    <col min="3" max="3" width="19.875" style="198" customWidth="1"/>
    <col min="4" max="4" width="16.875" style="198" customWidth="1"/>
    <col min="5" max="5" width="20.25390625" style="198" customWidth="1"/>
    <col min="6" max="6" width="19.875" style="198" customWidth="1"/>
    <col min="7" max="16384" width="9.125" style="198" customWidth="1"/>
  </cols>
  <sheetData>
    <row r="1" spans="1:7" ht="17.25" customHeight="1">
      <c r="A1" s="850" t="s">
        <v>176</v>
      </c>
      <c r="B1" s="851"/>
      <c r="C1" s="851"/>
      <c r="D1" s="851"/>
      <c r="E1" s="851"/>
      <c r="F1" s="851"/>
      <c r="G1" s="851"/>
    </row>
    <row r="2" spans="1:15" ht="16.5" customHeight="1" thickBot="1">
      <c r="A2" s="807" t="s">
        <v>442</v>
      </c>
      <c r="B2" s="851"/>
      <c r="C2" s="851"/>
      <c r="D2" s="851"/>
      <c r="E2" s="851"/>
      <c r="F2" s="851"/>
      <c r="G2" s="851"/>
      <c r="H2" s="230"/>
      <c r="I2" s="230"/>
      <c r="J2" s="230"/>
      <c r="K2" s="230"/>
      <c r="L2" s="230"/>
      <c r="M2" s="230"/>
      <c r="N2" s="230"/>
      <c r="O2" s="230"/>
    </row>
    <row r="3" spans="1:6" ht="44.25" customHeight="1" thickBot="1">
      <c r="A3" s="377" t="s">
        <v>117</v>
      </c>
      <c r="B3" s="378" t="s">
        <v>118</v>
      </c>
      <c r="C3" s="379" t="s">
        <v>119</v>
      </c>
      <c r="D3" s="379" t="s">
        <v>120</v>
      </c>
      <c r="E3" s="378" t="s">
        <v>121</v>
      </c>
      <c r="F3" s="380" t="s">
        <v>122</v>
      </c>
    </row>
    <row r="4" spans="1:6" ht="44.25" customHeight="1" thickBot="1">
      <c r="A4" s="652" t="s">
        <v>482</v>
      </c>
      <c r="B4" s="652" t="s">
        <v>483</v>
      </c>
      <c r="C4" s="653"/>
      <c r="D4" s="653"/>
      <c r="E4" s="381" t="s">
        <v>125</v>
      </c>
      <c r="F4" s="653">
        <v>8000</v>
      </c>
    </row>
    <row r="5" spans="1:6" ht="45.75" customHeight="1" thickBot="1">
      <c r="A5" s="381" t="s">
        <v>123</v>
      </c>
      <c r="B5" s="381" t="s">
        <v>124</v>
      </c>
      <c r="C5" s="381"/>
      <c r="D5" s="381"/>
      <c r="E5" s="381" t="s">
        <v>125</v>
      </c>
      <c r="F5" s="382">
        <v>21638</v>
      </c>
    </row>
    <row r="6" spans="1:6" ht="42.75" customHeight="1" thickBot="1">
      <c r="A6" s="381" t="s">
        <v>395</v>
      </c>
      <c r="B6" s="381" t="s">
        <v>126</v>
      </c>
      <c r="C6" s="381"/>
      <c r="D6" s="381"/>
      <c r="E6" s="381" t="s">
        <v>125</v>
      </c>
      <c r="F6" s="382">
        <v>74374</v>
      </c>
    </row>
    <row r="7" spans="1:6" ht="37.5" customHeight="1" thickBot="1">
      <c r="A7" s="381" t="s">
        <v>21</v>
      </c>
      <c r="B7" s="381" t="s">
        <v>99</v>
      </c>
      <c r="C7" s="381"/>
      <c r="D7" s="381"/>
      <c r="E7" s="381" t="s">
        <v>125</v>
      </c>
      <c r="F7" s="382">
        <v>2000</v>
      </c>
    </row>
    <row r="8" spans="1:6" ht="39.75" customHeight="1" thickBot="1">
      <c r="A8" s="381" t="s">
        <v>21</v>
      </c>
      <c r="B8" s="381" t="s">
        <v>127</v>
      </c>
      <c r="C8" s="381"/>
      <c r="D8" s="381"/>
      <c r="E8" s="381" t="s">
        <v>125</v>
      </c>
      <c r="F8" s="382">
        <v>16217</v>
      </c>
    </row>
    <row r="9" spans="1:6" ht="43.5" customHeight="1" thickBot="1">
      <c r="A9" s="381" t="s">
        <v>21</v>
      </c>
      <c r="B9" s="381" t="s">
        <v>128</v>
      </c>
      <c r="C9" s="381"/>
      <c r="D9" s="381"/>
      <c r="E9" s="381" t="s">
        <v>125</v>
      </c>
      <c r="F9" s="382">
        <v>1500</v>
      </c>
    </row>
    <row r="10" spans="1:6" ht="40.5" customHeight="1" thickBot="1">
      <c r="A10" s="381" t="s">
        <v>21</v>
      </c>
      <c r="B10" s="381" t="s">
        <v>82</v>
      </c>
      <c r="C10" s="381"/>
      <c r="D10" s="381"/>
      <c r="E10" s="381" t="s">
        <v>125</v>
      </c>
      <c r="F10" s="382">
        <v>600</v>
      </c>
    </row>
    <row r="11" spans="1:6" ht="40.5" customHeight="1" thickBot="1">
      <c r="A11" s="381" t="s">
        <v>129</v>
      </c>
      <c r="B11" s="381" t="s">
        <v>130</v>
      </c>
      <c r="C11" s="381"/>
      <c r="D11" s="381"/>
      <c r="E11" s="381" t="s">
        <v>131</v>
      </c>
      <c r="F11" s="382">
        <v>20015</v>
      </c>
    </row>
    <row r="12" spans="1:6" ht="33" customHeight="1" thickBot="1">
      <c r="A12" s="381" t="s">
        <v>21</v>
      </c>
      <c r="B12" s="381"/>
      <c r="C12" s="381" t="s">
        <v>132</v>
      </c>
      <c r="D12" s="381">
        <v>6000</v>
      </c>
      <c r="E12" s="381"/>
      <c r="F12" s="382"/>
    </row>
    <row r="13" spans="1:6" ht="33" customHeight="1" thickBot="1">
      <c r="A13" s="381" t="s">
        <v>21</v>
      </c>
      <c r="B13" s="381"/>
      <c r="C13" s="381" t="s">
        <v>133</v>
      </c>
      <c r="D13" s="381">
        <v>18400</v>
      </c>
      <c r="E13" s="381"/>
      <c r="F13" s="382"/>
    </row>
    <row r="14" spans="1:6" ht="29.25" customHeight="1" thickBot="1">
      <c r="A14" s="383" t="s">
        <v>274</v>
      </c>
      <c r="B14" s="381"/>
      <c r="C14" s="381"/>
      <c r="D14" s="384">
        <f>SUM(D12:D13)</f>
        <v>24400</v>
      </c>
      <c r="E14" s="381"/>
      <c r="F14" s="385">
        <f>SUM(F5:F13)</f>
        <v>136344</v>
      </c>
    </row>
    <row r="15" ht="12.75">
      <c r="F15" s="210"/>
    </row>
    <row r="16" ht="12.75">
      <c r="F16" s="210"/>
    </row>
    <row r="27" spans="1:3" ht="12.75">
      <c r="A27" s="310"/>
      <c r="B27" s="310"/>
      <c r="C27" s="310"/>
    </row>
    <row r="28" spans="1:3" ht="12.75">
      <c r="A28" s="310"/>
      <c r="B28" s="310"/>
      <c r="C28" s="310"/>
    </row>
    <row r="29" spans="1:3" ht="12.75">
      <c r="A29" s="310"/>
      <c r="B29" s="310"/>
      <c r="C29" s="310"/>
    </row>
    <row r="30" spans="1:3" ht="12.75">
      <c r="A30" s="310"/>
      <c r="B30" s="310"/>
      <c r="C30" s="310"/>
    </row>
    <row r="31" spans="1:3" ht="12.75">
      <c r="A31" s="310"/>
      <c r="B31" s="310"/>
      <c r="C31" s="310"/>
    </row>
    <row r="32" spans="1:3" ht="12.75">
      <c r="A32" s="310"/>
      <c r="B32" s="310"/>
      <c r="C32" s="310"/>
    </row>
    <row r="33" spans="1:3" ht="12.75">
      <c r="A33" s="310"/>
      <c r="B33" s="310"/>
      <c r="C33" s="310"/>
    </row>
    <row r="34" spans="1:4" ht="12.75">
      <c r="A34" s="310"/>
      <c r="B34" s="310"/>
      <c r="C34" s="310"/>
      <c r="D34" s="310"/>
    </row>
  </sheetData>
  <sheetProtection/>
  <mergeCells count="2">
    <mergeCell ref="A2:G2"/>
    <mergeCell ref="A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zoomScalePageLayoutView="0" workbookViewId="0" topLeftCell="A1">
      <selection activeCell="F14" sqref="F14"/>
    </sheetView>
  </sheetViews>
  <sheetFormatPr defaultColWidth="8.00390625" defaultRowHeight="12.75"/>
  <cols>
    <col min="1" max="1" width="8.00390625" style="130" customWidth="1"/>
    <col min="2" max="2" width="64.25390625" style="130" customWidth="1"/>
    <col min="3" max="3" width="11.375" style="130" customWidth="1"/>
    <col min="4" max="4" width="8.00390625" style="130" customWidth="1"/>
    <col min="5" max="5" width="11.375" style="130" customWidth="1"/>
    <col min="6" max="6" width="13.875" style="130" customWidth="1"/>
    <col min="7" max="7" width="11.375" style="130" customWidth="1"/>
    <col min="8" max="16384" width="8.00390625" style="130" customWidth="1"/>
  </cols>
  <sheetData>
    <row r="1" spans="1:3" ht="15">
      <c r="A1" s="187"/>
      <c r="B1" s="188" t="s">
        <v>440</v>
      </c>
      <c r="C1" s="188"/>
    </row>
    <row r="2" spans="1:3" ht="15">
      <c r="A2" s="187"/>
      <c r="B2" s="171" t="s">
        <v>51</v>
      </c>
      <c r="C2" s="171"/>
    </row>
    <row r="3" spans="1:3" ht="15.75" thickBot="1">
      <c r="A3" s="187"/>
      <c r="B3" s="171"/>
      <c r="C3" s="189" t="s">
        <v>281</v>
      </c>
    </row>
    <row r="4" spans="1:7" s="131" customFormat="1" ht="28.5">
      <c r="A4" s="596" t="s">
        <v>0</v>
      </c>
      <c r="B4" s="597" t="s">
        <v>234</v>
      </c>
      <c r="C4" s="598" t="s">
        <v>316</v>
      </c>
      <c r="E4" s="130"/>
      <c r="F4" s="130"/>
      <c r="G4" s="130"/>
    </row>
    <row r="5" spans="1:3" ht="15">
      <c r="A5" s="599"/>
      <c r="B5" s="600" t="s">
        <v>385</v>
      </c>
      <c r="C5" s="601">
        <v>5000</v>
      </c>
    </row>
    <row r="6" spans="1:3" ht="15">
      <c r="A6" s="599"/>
      <c r="B6" s="191" t="s">
        <v>1</v>
      </c>
      <c r="C6" s="602">
        <v>1400</v>
      </c>
    </row>
    <row r="7" spans="1:3" s="132" customFormat="1" ht="28.5" customHeight="1">
      <c r="A7" s="862" t="s">
        <v>2</v>
      </c>
      <c r="B7" s="863"/>
      <c r="C7" s="605">
        <f>C5+C6</f>
        <v>6400</v>
      </c>
    </row>
    <row r="8" spans="1:4" s="134" customFormat="1" ht="28.5" customHeight="1">
      <c r="A8" s="862" t="s">
        <v>3</v>
      </c>
      <c r="B8" s="863"/>
      <c r="C8" s="606"/>
      <c r="D8" s="133"/>
    </row>
    <row r="9" spans="1:3" ht="15">
      <c r="A9" s="599"/>
      <c r="B9" s="600" t="s">
        <v>4</v>
      </c>
      <c r="C9" s="606"/>
    </row>
    <row r="10" spans="1:3" ht="15">
      <c r="A10" s="599"/>
      <c r="B10" s="190" t="s">
        <v>52</v>
      </c>
      <c r="C10" s="606">
        <v>45365</v>
      </c>
    </row>
    <row r="11" spans="1:4" ht="15">
      <c r="A11" s="599"/>
      <c r="B11" s="190" t="s">
        <v>53</v>
      </c>
      <c r="C11" s="606"/>
      <c r="D11" s="135"/>
    </row>
    <row r="12" spans="1:3" s="134" customFormat="1" ht="28.5" customHeight="1">
      <c r="A12" s="862" t="s">
        <v>5</v>
      </c>
      <c r="B12" s="863"/>
      <c r="C12" s="606"/>
    </row>
    <row r="13" spans="1:3" s="134" customFormat="1" ht="28.5" customHeight="1">
      <c r="A13" s="603"/>
      <c r="B13" s="604" t="s">
        <v>6</v>
      </c>
      <c r="C13" s="606">
        <v>296646</v>
      </c>
    </row>
    <row r="14" spans="1:3" s="134" customFormat="1" ht="17.25" customHeight="1" thickBot="1">
      <c r="A14" s="607"/>
      <c r="B14" s="608" t="s">
        <v>401</v>
      </c>
      <c r="C14" s="609">
        <f>C7+C12+C13+C10</f>
        <v>348411</v>
      </c>
    </row>
    <row r="16" spans="1:3" s="131" customFormat="1" ht="48.75" customHeight="1">
      <c r="A16" s="864"/>
      <c r="B16" s="864"/>
      <c r="C16" s="136"/>
    </row>
    <row r="24" ht="12.75" customHeight="1"/>
    <row r="26" spans="1:3" ht="12.75">
      <c r="A26" s="570"/>
      <c r="B26" s="570"/>
      <c r="C26" s="570"/>
    </row>
    <row r="27" spans="1:3" ht="12.75">
      <c r="A27" s="570"/>
      <c r="B27" s="570"/>
      <c r="C27" s="570"/>
    </row>
    <row r="28" spans="1:3" ht="12.75">
      <c r="A28" s="570"/>
      <c r="B28" s="570"/>
      <c r="C28" s="570"/>
    </row>
    <row r="29" spans="1:3" ht="12.75">
      <c r="A29" s="570"/>
      <c r="B29" s="570"/>
      <c r="C29" s="570"/>
    </row>
    <row r="30" spans="1:3" ht="12.75">
      <c r="A30" s="570"/>
      <c r="B30" s="570"/>
      <c r="C30" s="570"/>
    </row>
    <row r="31" spans="1:3" ht="12.75">
      <c r="A31" s="570"/>
      <c r="B31" s="570"/>
      <c r="C31" s="570"/>
    </row>
    <row r="32" spans="1:3" ht="12.75">
      <c r="A32" s="570"/>
      <c r="B32" s="570"/>
      <c r="C32" s="570"/>
    </row>
    <row r="33" spans="1:4" ht="12.75">
      <c r="A33" s="570"/>
      <c r="B33" s="570"/>
      <c r="C33" s="570"/>
      <c r="D33" s="570"/>
    </row>
  </sheetData>
  <sheetProtection/>
  <mergeCells count="4">
    <mergeCell ref="A12:B12"/>
    <mergeCell ref="A16:B16"/>
    <mergeCell ref="A7:B7"/>
    <mergeCell ref="A8:B8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r:id="rId1"/>
  <headerFooter alignWithMargins="0">
    <oddHeader>&amp;R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S33"/>
  <sheetViews>
    <sheetView zoomScaleSheetLayoutView="100" workbookViewId="0" topLeftCell="A1">
      <selection activeCell="AP11" sqref="AP11"/>
    </sheetView>
  </sheetViews>
  <sheetFormatPr defaultColWidth="9.00390625" defaultRowHeight="12.75"/>
  <cols>
    <col min="1" max="1" width="9.125" style="1" customWidth="1"/>
    <col min="2" max="30" width="2.75390625" style="1" customWidth="1"/>
    <col min="31" max="31" width="11.00390625" style="1" customWidth="1"/>
    <col min="32" max="40" width="2.75390625" style="1" customWidth="1"/>
    <col min="41" max="16384" width="9.125" style="1" customWidth="1"/>
  </cols>
  <sheetData>
    <row r="1" spans="2:31" ht="12.75">
      <c r="B1" s="732" t="s">
        <v>441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1" ht="25.5" customHeight="1">
      <c r="A2" s="2"/>
      <c r="B2" s="687" t="s">
        <v>414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</row>
    <row r="3" spans="1:31" ht="15.75" customHeight="1">
      <c r="A3" s="11"/>
      <c r="B3" s="688" t="s">
        <v>281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</row>
    <row r="4" spans="1:31" ht="34.5" customHeight="1">
      <c r="A4" s="9"/>
      <c r="B4" s="865" t="s">
        <v>234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737" t="s">
        <v>235</v>
      </c>
      <c r="AC4" s="690"/>
      <c r="AD4" s="690"/>
      <c r="AE4" s="690"/>
    </row>
    <row r="5" spans="1:31" ht="19.5" customHeight="1">
      <c r="A5" s="8">
        <v>1</v>
      </c>
      <c r="B5" s="866" t="s">
        <v>278</v>
      </c>
      <c r="C5" s="866"/>
      <c r="D5" s="866"/>
      <c r="E5" s="866"/>
      <c r="F5" s="866"/>
      <c r="G5" s="866"/>
      <c r="H5" s="866"/>
      <c r="I5" s="866"/>
      <c r="J5" s="866"/>
      <c r="K5" s="866"/>
      <c r="L5" s="866"/>
      <c r="M5" s="866"/>
      <c r="N5" s="866"/>
      <c r="O5" s="866"/>
      <c r="P5" s="866"/>
      <c r="Q5" s="866"/>
      <c r="R5" s="866"/>
      <c r="S5" s="866"/>
      <c r="T5" s="866"/>
      <c r="U5" s="866"/>
      <c r="V5" s="866"/>
      <c r="W5" s="866"/>
      <c r="X5" s="866"/>
      <c r="Y5" s="866"/>
      <c r="Z5" s="866"/>
      <c r="AA5" s="866"/>
      <c r="AB5" s="739">
        <v>210183</v>
      </c>
      <c r="AC5" s="740"/>
      <c r="AD5" s="740"/>
      <c r="AE5" s="741"/>
    </row>
    <row r="6" spans="1:45" s="4" customFormat="1" ht="19.5" customHeight="1">
      <c r="A6" s="8">
        <v>2</v>
      </c>
      <c r="B6" s="699" t="s">
        <v>201</v>
      </c>
      <c r="C6" s="699"/>
      <c r="D6" s="699"/>
      <c r="E6" s="699"/>
      <c r="F6" s="699"/>
      <c r="G6" s="699"/>
      <c r="H6" s="699"/>
      <c r="I6" s="699"/>
      <c r="J6" s="699"/>
      <c r="K6" s="699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739">
        <v>61116</v>
      </c>
      <c r="AC6" s="740"/>
      <c r="AD6" s="740"/>
      <c r="AE6" s="741"/>
      <c r="AO6" s="531"/>
      <c r="AP6" s="531"/>
      <c r="AQ6" s="531"/>
      <c r="AR6" s="531"/>
      <c r="AS6" s="531"/>
    </row>
    <row r="7" spans="1:45" ht="19.5" customHeight="1">
      <c r="A7" s="8">
        <v>3</v>
      </c>
      <c r="B7" s="867" t="s">
        <v>202</v>
      </c>
      <c r="C7" s="867"/>
      <c r="D7" s="867"/>
      <c r="E7" s="867"/>
      <c r="F7" s="867"/>
      <c r="G7" s="867"/>
      <c r="H7" s="867"/>
      <c r="I7" s="867"/>
      <c r="J7" s="867"/>
      <c r="K7" s="867"/>
      <c r="L7" s="867"/>
      <c r="M7" s="867"/>
      <c r="N7" s="867"/>
      <c r="O7" s="867"/>
      <c r="P7" s="867"/>
      <c r="Q7" s="867"/>
      <c r="R7" s="867"/>
      <c r="S7" s="867"/>
      <c r="T7" s="867"/>
      <c r="U7" s="867"/>
      <c r="V7" s="867"/>
      <c r="W7" s="867"/>
      <c r="X7" s="867"/>
      <c r="Y7" s="867"/>
      <c r="Z7" s="867"/>
      <c r="AA7" s="867"/>
      <c r="AB7" s="744">
        <v>2120</v>
      </c>
      <c r="AC7" s="745"/>
      <c r="AD7" s="745"/>
      <c r="AE7" s="746"/>
      <c r="AO7" s="747"/>
      <c r="AP7" s="747"/>
      <c r="AQ7" s="747"/>
      <c r="AR7" s="747"/>
      <c r="AS7" s="2"/>
    </row>
    <row r="8" spans="1:45" ht="19.5" customHeight="1">
      <c r="A8" s="8">
        <v>4</v>
      </c>
      <c r="B8" s="867" t="s">
        <v>203</v>
      </c>
      <c r="C8" s="867"/>
      <c r="D8" s="867"/>
      <c r="E8" s="867"/>
      <c r="F8" s="867"/>
      <c r="G8" s="867"/>
      <c r="H8" s="867"/>
      <c r="I8" s="867"/>
      <c r="J8" s="867"/>
      <c r="K8" s="867"/>
      <c r="L8" s="867"/>
      <c r="M8" s="867"/>
      <c r="N8" s="867"/>
      <c r="O8" s="867"/>
      <c r="P8" s="867"/>
      <c r="Q8" s="867"/>
      <c r="R8" s="867"/>
      <c r="S8" s="867"/>
      <c r="T8" s="867"/>
      <c r="U8" s="867"/>
      <c r="V8" s="867"/>
      <c r="W8" s="867"/>
      <c r="X8" s="867"/>
      <c r="Y8" s="867"/>
      <c r="Z8" s="867"/>
      <c r="AA8" s="867"/>
      <c r="AB8" s="744">
        <v>7420</v>
      </c>
      <c r="AC8" s="745"/>
      <c r="AD8" s="745"/>
      <c r="AE8" s="746"/>
      <c r="AO8" s="2"/>
      <c r="AP8" s="2"/>
      <c r="AQ8" s="2"/>
      <c r="AR8" s="2"/>
      <c r="AS8" s="2"/>
    </row>
    <row r="9" spans="1:31" ht="19.5" customHeight="1">
      <c r="A9" s="8">
        <v>5</v>
      </c>
      <c r="B9" s="699" t="s">
        <v>8</v>
      </c>
      <c r="C9" s="699"/>
      <c r="D9" s="699"/>
      <c r="E9" s="699"/>
      <c r="F9" s="699"/>
      <c r="G9" s="699"/>
      <c r="H9" s="699"/>
      <c r="I9" s="699"/>
      <c r="J9" s="699"/>
      <c r="K9" s="699"/>
      <c r="L9" s="699"/>
      <c r="M9" s="699"/>
      <c r="N9" s="699"/>
      <c r="O9" s="699"/>
      <c r="P9" s="699"/>
      <c r="Q9" s="699"/>
      <c r="R9" s="699"/>
      <c r="S9" s="699"/>
      <c r="T9" s="699"/>
      <c r="U9" s="699"/>
      <c r="V9" s="699"/>
      <c r="W9" s="699"/>
      <c r="X9" s="699"/>
      <c r="Y9" s="699"/>
      <c r="Z9" s="699"/>
      <c r="AA9" s="699"/>
      <c r="AB9" s="739">
        <f>AB8+AB7</f>
        <v>9540</v>
      </c>
      <c r="AC9" s="740"/>
      <c r="AD9" s="740"/>
      <c r="AE9" s="741"/>
    </row>
    <row r="10" spans="1:31" ht="19.5" customHeight="1">
      <c r="A10" s="8">
        <v>6</v>
      </c>
      <c r="B10" s="867" t="s">
        <v>204</v>
      </c>
      <c r="C10" s="867"/>
      <c r="D10" s="867"/>
      <c r="E10" s="867"/>
      <c r="F10" s="867"/>
      <c r="G10" s="867"/>
      <c r="H10" s="867"/>
      <c r="I10" s="867"/>
      <c r="J10" s="867"/>
      <c r="K10" s="867"/>
      <c r="L10" s="867"/>
      <c r="M10" s="867"/>
      <c r="N10" s="867"/>
      <c r="O10" s="867"/>
      <c r="P10" s="867"/>
      <c r="Q10" s="867"/>
      <c r="R10" s="867"/>
      <c r="S10" s="867"/>
      <c r="T10" s="867"/>
      <c r="U10" s="867"/>
      <c r="V10" s="867"/>
      <c r="W10" s="867"/>
      <c r="X10" s="867"/>
      <c r="Y10" s="867"/>
      <c r="Z10" s="867"/>
      <c r="AA10" s="867"/>
      <c r="AB10" s="744">
        <v>4800</v>
      </c>
      <c r="AC10" s="745"/>
      <c r="AD10" s="745"/>
      <c r="AE10" s="746"/>
    </row>
    <row r="11" spans="1:31" ht="19.5" customHeight="1">
      <c r="A11" s="8">
        <v>7</v>
      </c>
      <c r="B11" s="694" t="s">
        <v>415</v>
      </c>
      <c r="C11" s="867"/>
      <c r="D11" s="867"/>
      <c r="E11" s="867"/>
      <c r="F11" s="867"/>
      <c r="G11" s="867"/>
      <c r="H11" s="867"/>
      <c r="I11" s="867"/>
      <c r="J11" s="867"/>
      <c r="K11" s="867"/>
      <c r="L11" s="867"/>
      <c r="M11" s="867"/>
      <c r="N11" s="867"/>
      <c r="O11" s="867"/>
      <c r="P11" s="867"/>
      <c r="Q11" s="867"/>
      <c r="R11" s="867"/>
      <c r="S11" s="867"/>
      <c r="T11" s="867"/>
      <c r="U11" s="867"/>
      <c r="V11" s="867"/>
      <c r="W11" s="867"/>
      <c r="X11" s="867"/>
      <c r="Y11" s="867"/>
      <c r="Z11" s="867"/>
      <c r="AA11" s="868"/>
      <c r="AB11" s="5"/>
      <c r="AC11" s="6"/>
      <c r="AD11" s="6"/>
      <c r="AE11" s="10">
        <v>2000</v>
      </c>
    </row>
    <row r="12" spans="1:31" ht="19.5" customHeight="1">
      <c r="A12" s="8">
        <v>8</v>
      </c>
      <c r="B12" s="699" t="s">
        <v>9</v>
      </c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699"/>
      <c r="AB12" s="739">
        <v>6800</v>
      </c>
      <c r="AC12" s="740"/>
      <c r="AD12" s="740"/>
      <c r="AE12" s="741"/>
    </row>
    <row r="13" spans="1:31" ht="19.5" customHeight="1">
      <c r="A13" s="8">
        <v>9</v>
      </c>
      <c r="B13" s="867" t="s">
        <v>205</v>
      </c>
      <c r="C13" s="867"/>
      <c r="D13" s="867"/>
      <c r="E13" s="867"/>
      <c r="F13" s="867"/>
      <c r="G13" s="867"/>
      <c r="H13" s="867"/>
      <c r="I13" s="867"/>
      <c r="J13" s="867"/>
      <c r="K13" s="867"/>
      <c r="L13" s="867"/>
      <c r="M13" s="867"/>
      <c r="N13" s="867"/>
      <c r="O13" s="867"/>
      <c r="P13" s="867"/>
      <c r="Q13" s="867"/>
      <c r="R13" s="867"/>
      <c r="S13" s="867"/>
      <c r="T13" s="867"/>
      <c r="U13" s="867"/>
      <c r="V13" s="867"/>
      <c r="W13" s="867"/>
      <c r="X13" s="867"/>
      <c r="Y13" s="867"/>
      <c r="Z13" s="867"/>
      <c r="AA13" s="867"/>
      <c r="AB13" s="744">
        <v>10950</v>
      </c>
      <c r="AC13" s="745"/>
      <c r="AD13" s="745"/>
      <c r="AE13" s="746"/>
    </row>
    <row r="14" spans="1:31" ht="19.5" customHeight="1">
      <c r="A14" s="8">
        <v>10</v>
      </c>
      <c r="B14" s="867" t="s">
        <v>207</v>
      </c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744">
        <v>1300</v>
      </c>
      <c r="AC14" s="745"/>
      <c r="AD14" s="745"/>
      <c r="AE14" s="746"/>
    </row>
    <row r="15" spans="1:31" ht="19.5" customHeight="1">
      <c r="A15" s="8">
        <v>11</v>
      </c>
      <c r="B15" s="867" t="s">
        <v>208</v>
      </c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744">
        <v>1500</v>
      </c>
      <c r="AC15" s="745"/>
      <c r="AD15" s="745"/>
      <c r="AE15" s="746"/>
    </row>
    <row r="16" spans="1:31" ht="19.5" customHeight="1">
      <c r="A16" s="8">
        <v>12</v>
      </c>
      <c r="B16" s="869" t="s">
        <v>209</v>
      </c>
      <c r="C16" s="869"/>
      <c r="D16" s="869"/>
      <c r="E16" s="869"/>
      <c r="F16" s="869"/>
      <c r="G16" s="869"/>
      <c r="H16" s="869"/>
      <c r="I16" s="869"/>
      <c r="J16" s="869"/>
      <c r="K16" s="869"/>
      <c r="L16" s="869"/>
      <c r="M16" s="869"/>
      <c r="N16" s="869"/>
      <c r="O16" s="869"/>
      <c r="P16" s="869"/>
      <c r="Q16" s="869"/>
      <c r="R16" s="869"/>
      <c r="S16" s="869"/>
      <c r="T16" s="869"/>
      <c r="U16" s="869"/>
      <c r="V16" s="869"/>
      <c r="W16" s="869"/>
      <c r="X16" s="869"/>
      <c r="Y16" s="869"/>
      <c r="Z16" s="869"/>
      <c r="AA16" s="869"/>
      <c r="AB16" s="744">
        <v>3000</v>
      </c>
      <c r="AC16" s="745"/>
      <c r="AD16" s="745"/>
      <c r="AE16" s="746"/>
    </row>
    <row r="17" spans="1:31" ht="19.5" customHeight="1">
      <c r="A17" s="8">
        <v>13</v>
      </c>
      <c r="B17" s="870" t="s">
        <v>416</v>
      </c>
      <c r="C17" s="869"/>
      <c r="D17" s="869"/>
      <c r="E17" s="869"/>
      <c r="F17" s="869"/>
      <c r="G17" s="869"/>
      <c r="H17" s="869"/>
      <c r="I17" s="869"/>
      <c r="J17" s="869"/>
      <c r="K17" s="869"/>
      <c r="L17" s="869"/>
      <c r="M17" s="869"/>
      <c r="N17" s="869"/>
      <c r="O17" s="869"/>
      <c r="P17" s="869"/>
      <c r="Q17" s="869"/>
      <c r="R17" s="869"/>
      <c r="S17" s="869"/>
      <c r="T17" s="869"/>
      <c r="U17" s="869"/>
      <c r="V17" s="869"/>
      <c r="W17" s="869"/>
      <c r="X17" s="869"/>
      <c r="Y17" s="869"/>
      <c r="Z17" s="869"/>
      <c r="AA17" s="871"/>
      <c r="AB17" s="5"/>
      <c r="AC17" s="6"/>
      <c r="AD17" s="6"/>
      <c r="AE17" s="10">
        <v>1000</v>
      </c>
    </row>
    <row r="18" spans="1:31" ht="19.5" customHeight="1">
      <c r="A18" s="8">
        <v>14</v>
      </c>
      <c r="B18" s="867" t="s">
        <v>211</v>
      </c>
      <c r="C18" s="867"/>
      <c r="D18" s="867"/>
      <c r="E18" s="867"/>
      <c r="F18" s="867"/>
      <c r="G18" s="867"/>
      <c r="H18" s="867"/>
      <c r="I18" s="867"/>
      <c r="J18" s="867"/>
      <c r="K18" s="867"/>
      <c r="L18" s="867"/>
      <c r="M18" s="867"/>
      <c r="N18" s="867"/>
      <c r="O18" s="867"/>
      <c r="P18" s="867"/>
      <c r="Q18" s="867"/>
      <c r="R18" s="867"/>
      <c r="S18" s="867"/>
      <c r="T18" s="867"/>
      <c r="U18" s="867"/>
      <c r="V18" s="867"/>
      <c r="W18" s="867"/>
      <c r="X18" s="867"/>
      <c r="Y18" s="867"/>
      <c r="Z18" s="867"/>
      <c r="AA18" s="867"/>
      <c r="AB18" s="744">
        <v>14100</v>
      </c>
      <c r="AC18" s="745"/>
      <c r="AD18" s="745"/>
      <c r="AE18" s="746"/>
    </row>
    <row r="19" spans="1:31" ht="19.5" customHeight="1">
      <c r="A19" s="8">
        <v>15</v>
      </c>
      <c r="B19" s="699" t="s">
        <v>14</v>
      </c>
      <c r="C19" s="699"/>
      <c r="D19" s="699"/>
      <c r="E19" s="699"/>
      <c r="F19" s="699"/>
      <c r="G19" s="699"/>
      <c r="H19" s="699"/>
      <c r="I19" s="699"/>
      <c r="J19" s="699"/>
      <c r="K19" s="699"/>
      <c r="L19" s="699"/>
      <c r="M19" s="699"/>
      <c r="N19" s="699"/>
      <c r="O19" s="699"/>
      <c r="P19" s="699"/>
      <c r="Q19" s="699"/>
      <c r="R19" s="699"/>
      <c r="S19" s="699"/>
      <c r="T19" s="699"/>
      <c r="U19" s="699"/>
      <c r="V19" s="699"/>
      <c r="W19" s="699"/>
      <c r="X19" s="699"/>
      <c r="Y19" s="699"/>
      <c r="Z19" s="699"/>
      <c r="AA19" s="699"/>
      <c r="AB19" s="739">
        <v>31850</v>
      </c>
      <c r="AC19" s="740"/>
      <c r="AD19" s="740"/>
      <c r="AE19" s="741"/>
    </row>
    <row r="20" spans="1:31" ht="19.5" customHeight="1">
      <c r="A20" s="8">
        <v>16</v>
      </c>
      <c r="B20" s="867" t="s">
        <v>212</v>
      </c>
      <c r="C20" s="867"/>
      <c r="D20" s="867"/>
      <c r="E20" s="867"/>
      <c r="F20" s="867"/>
      <c r="G20" s="867"/>
      <c r="H20" s="867"/>
      <c r="I20" s="867"/>
      <c r="J20" s="867"/>
      <c r="K20" s="867"/>
      <c r="L20" s="867"/>
      <c r="M20" s="867"/>
      <c r="N20" s="867"/>
      <c r="O20" s="867"/>
      <c r="P20" s="867"/>
      <c r="Q20" s="867"/>
      <c r="R20" s="867"/>
      <c r="S20" s="867"/>
      <c r="T20" s="867"/>
      <c r="U20" s="867"/>
      <c r="V20" s="867"/>
      <c r="W20" s="867"/>
      <c r="X20" s="867"/>
      <c r="Y20" s="867"/>
      <c r="Z20" s="867"/>
      <c r="AA20" s="867"/>
      <c r="AB20" s="744">
        <v>1500</v>
      </c>
      <c r="AC20" s="745"/>
      <c r="AD20" s="745"/>
      <c r="AE20" s="746"/>
    </row>
    <row r="21" spans="1:31" ht="19.5" customHeight="1">
      <c r="A21" s="8">
        <v>17</v>
      </c>
      <c r="B21" s="867" t="s">
        <v>213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867"/>
      <c r="Z21" s="867"/>
      <c r="AA21" s="867"/>
      <c r="AB21" s="744">
        <v>2000</v>
      </c>
      <c r="AC21" s="745"/>
      <c r="AD21" s="745"/>
      <c r="AE21" s="746"/>
    </row>
    <row r="22" spans="1:31" ht="19.5" customHeight="1">
      <c r="A22" s="8">
        <v>18</v>
      </c>
      <c r="B22" s="699" t="s">
        <v>10</v>
      </c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699"/>
      <c r="W22" s="699"/>
      <c r="X22" s="699"/>
      <c r="Y22" s="699"/>
      <c r="Z22" s="699"/>
      <c r="AA22" s="699"/>
      <c r="AB22" s="739">
        <f>SUM(AB20:AB21)</f>
        <v>3500</v>
      </c>
      <c r="AC22" s="740"/>
      <c r="AD22" s="740"/>
      <c r="AE22" s="741"/>
    </row>
    <row r="23" spans="1:31" ht="19.5" customHeight="1">
      <c r="A23" s="8">
        <v>19</v>
      </c>
      <c r="B23" s="867" t="s">
        <v>214</v>
      </c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744">
        <v>13800</v>
      </c>
      <c r="AC23" s="745"/>
      <c r="AD23" s="745"/>
      <c r="AE23" s="746"/>
    </row>
    <row r="24" spans="1:31" ht="19.5" customHeight="1">
      <c r="A24" s="8">
        <v>20</v>
      </c>
      <c r="B24" s="867" t="s">
        <v>215</v>
      </c>
      <c r="C24" s="867"/>
      <c r="D24" s="867"/>
      <c r="E24" s="867"/>
      <c r="F24" s="867"/>
      <c r="G24" s="867"/>
      <c r="H24" s="867"/>
      <c r="I24" s="867"/>
      <c r="J24" s="867"/>
      <c r="K24" s="867"/>
      <c r="L24" s="867"/>
      <c r="M24" s="867"/>
      <c r="N24" s="867"/>
      <c r="O24" s="867"/>
      <c r="P24" s="867"/>
      <c r="Q24" s="867"/>
      <c r="R24" s="867"/>
      <c r="S24" s="867"/>
      <c r="T24" s="867"/>
      <c r="U24" s="867"/>
      <c r="V24" s="867"/>
      <c r="W24" s="867"/>
      <c r="X24" s="867"/>
      <c r="Y24" s="867"/>
      <c r="Z24" s="867"/>
      <c r="AA24" s="867"/>
      <c r="AB24" s="744">
        <v>1000</v>
      </c>
      <c r="AC24" s="745"/>
      <c r="AD24" s="745"/>
      <c r="AE24" s="746"/>
    </row>
    <row r="25" spans="1:31" ht="19.5" customHeight="1">
      <c r="A25" s="8">
        <v>21</v>
      </c>
      <c r="B25" s="867" t="s">
        <v>217</v>
      </c>
      <c r="C25" s="867"/>
      <c r="D25" s="867"/>
      <c r="E25" s="867"/>
      <c r="F25" s="867"/>
      <c r="G25" s="867"/>
      <c r="H25" s="867"/>
      <c r="I25" s="867"/>
      <c r="J25" s="867"/>
      <c r="K25" s="867"/>
      <c r="L25" s="867"/>
      <c r="M25" s="867"/>
      <c r="N25" s="867"/>
      <c r="O25" s="867"/>
      <c r="P25" s="867"/>
      <c r="Q25" s="867"/>
      <c r="R25" s="867"/>
      <c r="S25" s="867"/>
      <c r="T25" s="867"/>
      <c r="U25" s="867"/>
      <c r="V25" s="867"/>
      <c r="W25" s="867"/>
      <c r="X25" s="867"/>
      <c r="Y25" s="867"/>
      <c r="Z25" s="867"/>
      <c r="AA25" s="867"/>
      <c r="AB25" s="744">
        <v>10622</v>
      </c>
      <c r="AC25" s="745"/>
      <c r="AD25" s="745"/>
      <c r="AE25" s="746"/>
    </row>
    <row r="26" spans="1:31" ht="19.5" customHeight="1">
      <c r="A26" s="8">
        <v>22</v>
      </c>
      <c r="B26" s="699" t="s">
        <v>13</v>
      </c>
      <c r="C26" s="699"/>
      <c r="D26" s="699"/>
      <c r="E26" s="699"/>
      <c r="F26" s="699"/>
      <c r="G26" s="699"/>
      <c r="H26" s="699"/>
      <c r="I26" s="699"/>
      <c r="J26" s="699"/>
      <c r="K26" s="699"/>
      <c r="L26" s="699"/>
      <c r="M26" s="699"/>
      <c r="N26" s="699"/>
      <c r="O26" s="699"/>
      <c r="P26" s="699"/>
      <c r="Q26" s="699"/>
      <c r="R26" s="699"/>
      <c r="S26" s="699"/>
      <c r="T26" s="699"/>
      <c r="U26" s="699"/>
      <c r="V26" s="699"/>
      <c r="W26" s="699"/>
      <c r="X26" s="699"/>
      <c r="Y26" s="699"/>
      <c r="Z26" s="699"/>
      <c r="AA26" s="699"/>
      <c r="AB26" s="739">
        <f>SUM(AB23:AB25)</f>
        <v>25422</v>
      </c>
      <c r="AC26" s="740"/>
      <c r="AD26" s="740"/>
      <c r="AE26" s="741"/>
    </row>
    <row r="27" spans="1:31" ht="19.5" customHeight="1">
      <c r="A27" s="8">
        <v>23</v>
      </c>
      <c r="B27" s="699" t="s">
        <v>11</v>
      </c>
      <c r="C27" s="699"/>
      <c r="D27" s="699"/>
      <c r="E27" s="699"/>
      <c r="F27" s="699"/>
      <c r="G27" s="699"/>
      <c r="H27" s="699"/>
      <c r="I27" s="699"/>
      <c r="J27" s="699"/>
      <c r="K27" s="699"/>
      <c r="L27" s="699"/>
      <c r="M27" s="699"/>
      <c r="N27" s="699"/>
      <c r="O27" s="699"/>
      <c r="P27" s="699"/>
      <c r="Q27" s="699"/>
      <c r="R27" s="699"/>
      <c r="S27" s="699"/>
      <c r="T27" s="699"/>
      <c r="U27" s="699"/>
      <c r="V27" s="699"/>
      <c r="W27" s="699"/>
      <c r="X27" s="699"/>
      <c r="Y27" s="699"/>
      <c r="Z27" s="699"/>
      <c r="AA27" s="699"/>
      <c r="AB27" s="739">
        <f>AB26+AB19+AB12+AB9+AB22</f>
        <v>77112</v>
      </c>
      <c r="AC27" s="740"/>
      <c r="AD27" s="740"/>
      <c r="AE27" s="741"/>
    </row>
    <row r="28" spans="1:31" ht="24.75" customHeight="1">
      <c r="A28" s="8">
        <v>24</v>
      </c>
      <c r="B28" s="872" t="s">
        <v>17</v>
      </c>
      <c r="C28" s="872"/>
      <c r="D28" s="872"/>
      <c r="E28" s="872"/>
      <c r="F28" s="872"/>
      <c r="G28" s="872"/>
      <c r="H28" s="872"/>
      <c r="I28" s="872"/>
      <c r="J28" s="872"/>
      <c r="K28" s="872"/>
      <c r="L28" s="872"/>
      <c r="M28" s="872"/>
      <c r="N28" s="872"/>
      <c r="O28" s="872"/>
      <c r="P28" s="872"/>
      <c r="Q28" s="872"/>
      <c r="R28" s="872"/>
      <c r="S28" s="872"/>
      <c r="T28" s="872"/>
      <c r="U28" s="872"/>
      <c r="V28" s="872"/>
      <c r="W28" s="872"/>
      <c r="X28" s="872"/>
      <c r="Y28" s="872"/>
      <c r="Z28" s="872"/>
      <c r="AA28" s="872"/>
      <c r="AB28" s="739">
        <f>+AB27+AB6+AB5</f>
        <v>348411</v>
      </c>
      <c r="AC28" s="740"/>
      <c r="AD28" s="740"/>
      <c r="AE28" s="741"/>
    </row>
    <row r="29" spans="1:31" ht="12.75">
      <c r="A29" s="2"/>
      <c r="B29" s="569"/>
      <c r="C29" s="569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E29" s="217"/>
    </row>
    <row r="30" spans="1:27" ht="12.75">
      <c r="A30" s="2"/>
      <c r="B30" s="569"/>
      <c r="C30" s="569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2"/>
      <c r="B31" s="569"/>
      <c r="C31" s="56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3" ht="12.75">
      <c r="A32" s="2"/>
      <c r="B32" s="2"/>
      <c r="C32" s="2"/>
    </row>
    <row r="33" spans="1:4" ht="12.75">
      <c r="A33" s="2"/>
      <c r="B33" s="2"/>
      <c r="C33" s="2"/>
      <c r="D33" s="2"/>
    </row>
  </sheetData>
  <sheetProtection/>
  <mergeCells count="52">
    <mergeCell ref="B28:AA28"/>
    <mergeCell ref="AB28:AE28"/>
    <mergeCell ref="B25:AA25"/>
    <mergeCell ref="AB25:AE25"/>
    <mergeCell ref="B26:AA26"/>
    <mergeCell ref="AB26:AE26"/>
    <mergeCell ref="B27:AA27"/>
    <mergeCell ref="AB27:AE27"/>
    <mergeCell ref="AB20:AE20"/>
    <mergeCell ref="B21:AA21"/>
    <mergeCell ref="AB21:AE21"/>
    <mergeCell ref="B22:AA22"/>
    <mergeCell ref="AB22:AE22"/>
    <mergeCell ref="B24:AA24"/>
    <mergeCell ref="AB24:AE24"/>
    <mergeCell ref="B23:AA23"/>
    <mergeCell ref="AB23:AE23"/>
    <mergeCell ref="B20:AA20"/>
    <mergeCell ref="B16:AA16"/>
    <mergeCell ref="AB16:AE16"/>
    <mergeCell ref="B17:AA17"/>
    <mergeCell ref="B18:AA18"/>
    <mergeCell ref="AB18:AE18"/>
    <mergeCell ref="B19:AA19"/>
    <mergeCell ref="AB19:AE19"/>
    <mergeCell ref="B13:AA13"/>
    <mergeCell ref="AB13:AE13"/>
    <mergeCell ref="B14:AA14"/>
    <mergeCell ref="AB14:AE14"/>
    <mergeCell ref="B15:AA15"/>
    <mergeCell ref="AB15:AE15"/>
    <mergeCell ref="B9:AA9"/>
    <mergeCell ref="AB9:AE9"/>
    <mergeCell ref="B10:AA10"/>
    <mergeCell ref="AB10:AE10"/>
    <mergeCell ref="B11:AA11"/>
    <mergeCell ref="B12:AA12"/>
    <mergeCell ref="AB12:AE12"/>
    <mergeCell ref="B6:AA6"/>
    <mergeCell ref="AB6:AE6"/>
    <mergeCell ref="B7:AA7"/>
    <mergeCell ref="AB7:AE7"/>
    <mergeCell ref="AO7:AR7"/>
    <mergeCell ref="B8:AA8"/>
    <mergeCell ref="AB8:AE8"/>
    <mergeCell ref="B1:AE1"/>
    <mergeCell ref="B2:AE2"/>
    <mergeCell ref="B3:AE3"/>
    <mergeCell ref="B4:AA4"/>
    <mergeCell ref="AB4:AE4"/>
    <mergeCell ref="B5:AA5"/>
    <mergeCell ref="AB5:AE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C00000"/>
  </sheetPr>
  <dimension ref="A1:I53"/>
  <sheetViews>
    <sheetView workbookViewId="0" topLeftCell="A13">
      <selection activeCell="B30" sqref="B30"/>
    </sheetView>
  </sheetViews>
  <sheetFormatPr defaultColWidth="9.00390625" defaultRowHeight="12.75"/>
  <cols>
    <col min="1" max="1" width="4.75390625" style="387" customWidth="1"/>
    <col min="2" max="2" width="35.75390625" style="387" customWidth="1"/>
    <col min="3" max="5" width="12.75390625" style="387" customWidth="1"/>
    <col min="6" max="6" width="15.75390625" style="478" customWidth="1"/>
    <col min="7" max="7" width="18.00390625" style="386" customWidth="1"/>
    <col min="8" max="16384" width="9.125" style="387" customWidth="1"/>
  </cols>
  <sheetData>
    <row r="1" spans="1:6" ht="16.5">
      <c r="A1" s="824"/>
      <c r="B1" s="824"/>
      <c r="C1" s="824"/>
      <c r="D1" s="824"/>
      <c r="E1" s="824"/>
      <c r="F1" s="824"/>
    </row>
    <row r="2" spans="1:6" ht="16.5">
      <c r="A2" s="824" t="s">
        <v>418</v>
      </c>
      <c r="B2" s="824"/>
      <c r="C2" s="824"/>
      <c r="D2" s="824"/>
      <c r="E2" s="824"/>
      <c r="F2" s="824"/>
    </row>
    <row r="3" spans="1:6" ht="17.25" thickBot="1">
      <c r="A3" s="876"/>
      <c r="B3" s="876"/>
      <c r="C3" s="876"/>
      <c r="D3" s="876"/>
      <c r="E3" s="876"/>
      <c r="F3" s="876"/>
    </row>
    <row r="4" spans="1:6" ht="45" customHeight="1" thickBot="1">
      <c r="A4" s="388" t="s">
        <v>314</v>
      </c>
      <c r="B4" s="389" t="s">
        <v>315</v>
      </c>
      <c r="C4" s="389" t="s">
        <v>316</v>
      </c>
      <c r="D4" s="389" t="s">
        <v>317</v>
      </c>
      <c r="E4" s="389" t="s">
        <v>318</v>
      </c>
      <c r="F4" s="390" t="s">
        <v>319</v>
      </c>
    </row>
    <row r="5" spans="1:6" ht="15" customHeight="1" thickBot="1">
      <c r="A5" s="391"/>
      <c r="B5" s="392"/>
      <c r="C5" s="392"/>
      <c r="D5" s="392"/>
      <c r="E5" s="392"/>
      <c r="F5" s="393" t="s">
        <v>320</v>
      </c>
    </row>
    <row r="6" spans="1:6" ht="30" customHeight="1" thickBot="1">
      <c r="A6" s="394" t="s">
        <v>321</v>
      </c>
      <c r="B6" s="873" t="s">
        <v>322</v>
      </c>
      <c r="C6" s="873"/>
      <c r="D6" s="873"/>
      <c r="E6" s="873"/>
      <c r="F6" s="877"/>
    </row>
    <row r="7" spans="1:9" s="401" customFormat="1" ht="38.25">
      <c r="A7" s="395" t="s">
        <v>231</v>
      </c>
      <c r="B7" s="396" t="s">
        <v>134</v>
      </c>
      <c r="C7" s="397">
        <v>50800</v>
      </c>
      <c r="D7" s="397">
        <v>5080</v>
      </c>
      <c r="E7" s="397">
        <v>45720</v>
      </c>
      <c r="F7" s="398" t="s">
        <v>135</v>
      </c>
      <c r="G7" s="399"/>
      <c r="H7" s="400"/>
      <c r="I7" s="400"/>
    </row>
    <row r="8" spans="1:9" s="401" customFormat="1" ht="38.25">
      <c r="A8" s="395" t="s">
        <v>443</v>
      </c>
      <c r="B8" s="396" t="s">
        <v>136</v>
      </c>
      <c r="C8" s="397">
        <v>63880</v>
      </c>
      <c r="D8" s="397">
        <v>6388</v>
      </c>
      <c r="E8" s="397">
        <v>57492</v>
      </c>
      <c r="F8" s="398" t="s">
        <v>135</v>
      </c>
      <c r="G8" s="399"/>
      <c r="H8" s="400"/>
      <c r="I8" s="400"/>
    </row>
    <row r="9" spans="1:9" s="401" customFormat="1" ht="24.75" customHeight="1">
      <c r="A9" s="395" t="s">
        <v>233</v>
      </c>
      <c r="B9" s="402" t="s">
        <v>137</v>
      </c>
      <c r="C9" s="403">
        <v>5080</v>
      </c>
      <c r="D9" s="403">
        <v>5080</v>
      </c>
      <c r="E9" s="403"/>
      <c r="F9" s="398"/>
      <c r="G9" s="399"/>
      <c r="H9" s="400"/>
      <c r="I9" s="400"/>
    </row>
    <row r="10" spans="1:7" s="401" customFormat="1" ht="25.5">
      <c r="A10" s="395" t="s">
        <v>230</v>
      </c>
      <c r="B10" s="404" t="s">
        <v>138</v>
      </c>
      <c r="C10" s="405">
        <v>4500</v>
      </c>
      <c r="D10" s="405">
        <v>1350</v>
      </c>
      <c r="E10" s="405">
        <v>3150</v>
      </c>
      <c r="F10" s="406" t="s">
        <v>139</v>
      </c>
      <c r="G10" s="407"/>
    </row>
    <row r="11" spans="1:7" s="401" customFormat="1" ht="26.25" thickBot="1">
      <c r="A11" s="395" t="s">
        <v>266</v>
      </c>
      <c r="B11" s="404" t="s">
        <v>140</v>
      </c>
      <c r="C11" s="408">
        <v>5600</v>
      </c>
      <c r="D11" s="408">
        <v>1680</v>
      </c>
      <c r="E11" s="408">
        <v>3920</v>
      </c>
      <c r="F11" s="406" t="s">
        <v>139</v>
      </c>
      <c r="G11" s="407"/>
    </row>
    <row r="12" spans="1:6" ht="19.5" customHeight="1" thickBot="1">
      <c r="A12" s="409"/>
      <c r="B12" s="410" t="s">
        <v>331</v>
      </c>
      <c r="C12" s="411">
        <f>SUM(C7:C11)</f>
        <v>129860</v>
      </c>
      <c r="D12" s="411">
        <f>SUM(D7:D11)</f>
        <v>19578</v>
      </c>
      <c r="E12" s="411">
        <f>SUM(E7:E9)</f>
        <v>103212</v>
      </c>
      <c r="F12" s="412"/>
    </row>
    <row r="13" spans="1:6" ht="15" customHeight="1">
      <c r="A13" s="413"/>
      <c r="B13" s="414"/>
      <c r="C13" s="414"/>
      <c r="D13" s="414"/>
      <c r="E13" s="414"/>
      <c r="F13" s="415"/>
    </row>
    <row r="14" spans="1:6" ht="15" customHeight="1" thickBot="1">
      <c r="A14" s="416"/>
      <c r="B14" s="417"/>
      <c r="C14" s="418"/>
      <c r="D14" s="418"/>
      <c r="E14" s="418"/>
      <c r="F14" s="419"/>
    </row>
    <row r="15" spans="1:7" s="422" customFormat="1" ht="45" customHeight="1" thickBot="1">
      <c r="A15" s="420" t="s">
        <v>314</v>
      </c>
      <c r="B15" s="421" t="s">
        <v>315</v>
      </c>
      <c r="C15" s="389" t="s">
        <v>316</v>
      </c>
      <c r="D15" s="389" t="s">
        <v>332</v>
      </c>
      <c r="E15" s="389"/>
      <c r="F15" s="390" t="s">
        <v>319</v>
      </c>
      <c r="G15" s="386"/>
    </row>
    <row r="16" spans="1:6" ht="15" customHeight="1" thickBot="1">
      <c r="A16" s="423"/>
      <c r="B16" s="424"/>
      <c r="C16" s="424"/>
      <c r="D16" s="424"/>
      <c r="E16" s="424"/>
      <c r="F16" s="393" t="s">
        <v>320</v>
      </c>
    </row>
    <row r="17" spans="1:6" ht="30" customHeight="1" thickBot="1">
      <c r="A17" s="425" t="s">
        <v>333</v>
      </c>
      <c r="B17" s="878" t="s">
        <v>334</v>
      </c>
      <c r="C17" s="878"/>
      <c r="D17" s="878"/>
      <c r="E17" s="878"/>
      <c r="F17" s="879"/>
    </row>
    <row r="18" spans="1:6" ht="38.25">
      <c r="A18" s="426" t="s">
        <v>231</v>
      </c>
      <c r="B18" s="427" t="s">
        <v>141</v>
      </c>
      <c r="C18" s="428">
        <v>13000</v>
      </c>
      <c r="D18" s="429">
        <v>6500</v>
      </c>
      <c r="E18" s="429">
        <v>6500</v>
      </c>
      <c r="F18" s="430" t="s">
        <v>423</v>
      </c>
    </row>
    <row r="19" spans="1:6" ht="16.5">
      <c r="A19" s="431" t="s">
        <v>232</v>
      </c>
      <c r="B19" s="402" t="s">
        <v>142</v>
      </c>
      <c r="C19" s="432">
        <v>4500</v>
      </c>
      <c r="D19" s="433">
        <v>4500</v>
      </c>
      <c r="E19" s="433">
        <v>0</v>
      </c>
      <c r="F19" s="398"/>
    </row>
    <row r="20" spans="1:6" ht="51.75" thickBot="1">
      <c r="A20" s="434" t="s">
        <v>233</v>
      </c>
      <c r="B20" s="435" t="s">
        <v>143</v>
      </c>
      <c r="C20" s="436">
        <v>2500</v>
      </c>
      <c r="D20" s="436">
        <v>2500</v>
      </c>
      <c r="E20" s="436">
        <v>0</v>
      </c>
      <c r="F20" s="398"/>
    </row>
    <row r="21" spans="1:6" ht="19.5" customHeight="1" thickBot="1">
      <c r="A21" s="437"/>
      <c r="B21" s="438" t="s">
        <v>331</v>
      </c>
      <c r="C21" s="439">
        <f>SUM(C18:C20)</f>
        <v>20000</v>
      </c>
      <c r="D21" s="439">
        <f>SUM(D18:D20)</f>
        <v>13500</v>
      </c>
      <c r="E21" s="439">
        <f>SUM(E18:E20)</f>
        <v>6500</v>
      </c>
      <c r="F21" s="412"/>
    </row>
    <row r="22" spans="1:6" ht="15" customHeight="1">
      <c r="A22" s="440"/>
      <c r="B22" s="441"/>
      <c r="C22" s="442"/>
      <c r="D22" s="443"/>
      <c r="E22" s="443"/>
      <c r="F22" s="444"/>
    </row>
    <row r="23" spans="1:6" ht="15" customHeight="1" thickBot="1">
      <c r="A23" s="445"/>
      <c r="B23" s="446"/>
      <c r="C23" s="447"/>
      <c r="D23" s="447"/>
      <c r="E23" s="447"/>
      <c r="F23" s="419"/>
    </row>
    <row r="24" spans="1:7" s="422" customFormat="1" ht="45" customHeight="1" thickBot="1">
      <c r="A24" s="420" t="s">
        <v>314</v>
      </c>
      <c r="B24" s="421" t="s">
        <v>315</v>
      </c>
      <c r="C24" s="389" t="s">
        <v>339</v>
      </c>
      <c r="D24" s="389" t="s">
        <v>332</v>
      </c>
      <c r="E24" s="389" t="s">
        <v>318</v>
      </c>
      <c r="F24" s="390" t="s">
        <v>319</v>
      </c>
      <c r="G24" s="386"/>
    </row>
    <row r="25" spans="1:6" ht="15" customHeight="1" thickBot="1">
      <c r="A25" s="448"/>
      <c r="B25" s="449"/>
      <c r="C25" s="450"/>
      <c r="D25" s="450"/>
      <c r="E25" s="450"/>
      <c r="F25" s="393" t="s">
        <v>320</v>
      </c>
    </row>
    <row r="26" spans="1:6" ht="30" customHeight="1" thickBot="1">
      <c r="A26" s="394" t="s">
        <v>340</v>
      </c>
      <c r="B26" s="873" t="s">
        <v>341</v>
      </c>
      <c r="C26" s="874"/>
      <c r="D26" s="874"/>
      <c r="E26" s="874"/>
      <c r="F26" s="875"/>
    </row>
    <row r="27" spans="1:7" ht="38.25">
      <c r="A27" s="434" t="s">
        <v>231</v>
      </c>
      <c r="B27" s="451" t="s">
        <v>144</v>
      </c>
      <c r="C27" s="403">
        <v>12000</v>
      </c>
      <c r="D27" s="403">
        <v>12000</v>
      </c>
      <c r="E27" s="452"/>
      <c r="F27" s="453"/>
      <c r="G27" s="454"/>
    </row>
    <row r="28" spans="1:7" ht="25.5">
      <c r="A28" s="434" t="s">
        <v>232</v>
      </c>
      <c r="B28" s="451" t="s">
        <v>145</v>
      </c>
      <c r="C28" s="403">
        <v>800</v>
      </c>
      <c r="D28" s="403">
        <v>800</v>
      </c>
      <c r="E28" s="452">
        <v>0</v>
      </c>
      <c r="F28" s="453"/>
      <c r="G28" s="454"/>
    </row>
    <row r="29" spans="1:7" ht="38.25">
      <c r="A29" s="434" t="s">
        <v>233</v>
      </c>
      <c r="B29" s="451" t="s">
        <v>146</v>
      </c>
      <c r="C29" s="403">
        <v>1500</v>
      </c>
      <c r="D29" s="403">
        <v>1500</v>
      </c>
      <c r="E29" s="452">
        <v>0</v>
      </c>
      <c r="F29" s="453"/>
      <c r="G29" s="454"/>
    </row>
    <row r="30" spans="1:7" ht="17.25" thickBot="1">
      <c r="A30" s="551" t="s">
        <v>230</v>
      </c>
      <c r="B30" s="552" t="s">
        <v>425</v>
      </c>
      <c r="C30" s="553">
        <v>35000</v>
      </c>
      <c r="D30" s="553">
        <v>35000</v>
      </c>
      <c r="E30" s="554"/>
      <c r="F30" s="555"/>
      <c r="G30" s="454"/>
    </row>
    <row r="31" spans="1:7" s="460" customFormat="1" ht="19.5" customHeight="1" thickBot="1">
      <c r="A31" s="455"/>
      <c r="B31" s="456" t="s">
        <v>331</v>
      </c>
      <c r="C31" s="457">
        <f>SUM(C27:C30)</f>
        <v>49300</v>
      </c>
      <c r="D31" s="457">
        <f>SUM(D27:D30)</f>
        <v>49300</v>
      </c>
      <c r="E31" s="457">
        <f>SUM(E27:E29)</f>
        <v>0</v>
      </c>
      <c r="F31" s="458"/>
      <c r="G31" s="459"/>
    </row>
    <row r="32" spans="1:7" ht="16.5" customHeight="1">
      <c r="A32" s="440"/>
      <c r="B32" s="461"/>
      <c r="C32" s="462"/>
      <c r="D32" s="462"/>
      <c r="E32" s="462"/>
      <c r="F32" s="444"/>
      <c r="G32" s="454"/>
    </row>
    <row r="33" spans="1:7" ht="16.5" customHeight="1">
      <c r="A33" s="440"/>
      <c r="B33" s="461"/>
      <c r="C33" s="462"/>
      <c r="D33" s="462"/>
      <c r="E33" s="462"/>
      <c r="F33" s="444"/>
      <c r="G33" s="454"/>
    </row>
    <row r="34" spans="1:7" ht="12.75" customHeight="1">
      <c r="A34" s="440"/>
      <c r="B34" s="461"/>
      <c r="C34" s="443"/>
      <c r="D34" s="443"/>
      <c r="F34" s="444"/>
      <c r="G34" s="454"/>
    </row>
    <row r="35" spans="5:7" ht="16.5">
      <c r="E35" s="443"/>
      <c r="F35" s="444"/>
      <c r="G35" s="454"/>
    </row>
    <row r="36" spans="2:7" s="463" customFormat="1" ht="17.25" customHeight="1">
      <c r="B36" s="464"/>
      <c r="C36" s="465"/>
      <c r="D36" s="465"/>
      <c r="E36" s="465"/>
      <c r="F36" s="466"/>
      <c r="G36" s="459"/>
    </row>
    <row r="37" spans="3:7" s="464" customFormat="1" ht="16.5">
      <c r="C37" s="465"/>
      <c r="D37" s="465"/>
      <c r="E37" s="467"/>
      <c r="F37" s="468"/>
      <c r="G37" s="469"/>
    </row>
    <row r="38" spans="4:7" s="470" customFormat="1" ht="15.75" customHeight="1">
      <c r="D38" s="471"/>
      <c r="E38" s="472"/>
      <c r="F38" s="466"/>
      <c r="G38" s="386"/>
    </row>
    <row r="39" spans="3:7" s="473" customFormat="1" ht="15.75" customHeight="1">
      <c r="C39" s="474"/>
      <c r="D39" s="474"/>
      <c r="E39" s="474"/>
      <c r="F39" s="475"/>
      <c r="G39" s="476"/>
    </row>
    <row r="40" spans="5:6" ht="15" customHeight="1">
      <c r="E40" s="447"/>
      <c r="F40" s="419"/>
    </row>
    <row r="41" spans="4:7" ht="16.5">
      <c r="D41" s="477"/>
      <c r="G41" s="454"/>
    </row>
    <row r="42" spans="4:7" ht="16.5">
      <c r="D42" s="477"/>
      <c r="G42" s="454"/>
    </row>
    <row r="43" ht="16.5">
      <c r="D43" s="477"/>
    </row>
    <row r="44" ht="15" customHeight="1">
      <c r="D44" s="477"/>
    </row>
    <row r="45" ht="15" customHeight="1"/>
    <row r="46" ht="15" customHeight="1"/>
    <row r="47" ht="15" customHeight="1"/>
    <row r="48" ht="15" customHeight="1"/>
    <row r="49" ht="15" customHeight="1"/>
    <row r="50" ht="30" customHeight="1"/>
    <row r="51" ht="15" customHeight="1">
      <c r="E51" s="477"/>
    </row>
    <row r="52" ht="15" customHeight="1">
      <c r="E52" s="477"/>
    </row>
    <row r="53" ht="15" customHeight="1">
      <c r="E53" s="479"/>
    </row>
    <row r="54" ht="15" customHeight="1"/>
    <row r="55" ht="15.75" customHeight="1"/>
    <row r="56" ht="15" customHeight="1"/>
    <row r="57" ht="15" customHeight="1"/>
    <row r="58" ht="15" customHeight="1"/>
    <row r="59" ht="15" customHeight="1"/>
    <row r="60" ht="30" customHeight="1"/>
    <row r="61" ht="15" customHeight="1"/>
    <row r="62" ht="15" customHeight="1"/>
    <row r="63" ht="15" customHeight="1"/>
    <row r="64" ht="40.5" customHeight="1"/>
    <row r="65" ht="15" customHeight="1"/>
    <row r="66" ht="41.2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21" customHeight="1"/>
    <row r="74" ht="15" customHeight="1"/>
    <row r="75" ht="13.5" customHeight="1"/>
    <row r="76" ht="12.75" customHeight="1"/>
    <row r="77" ht="15.75" customHeight="1"/>
    <row r="78" ht="40.5" customHeight="1"/>
    <row r="79" ht="15" customHeight="1"/>
    <row r="80" ht="41.2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30" customHeight="1"/>
    <row r="97" ht="30" customHeight="1"/>
    <row r="98" ht="30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</sheetData>
  <sheetProtection/>
  <mergeCells count="6">
    <mergeCell ref="B26:F26"/>
    <mergeCell ref="A1:F1"/>
    <mergeCell ref="A2:F2"/>
    <mergeCell ref="A3:F3"/>
    <mergeCell ref="B6:F6"/>
    <mergeCell ref="B17:F1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rowBreaks count="2" manualBreakCount="2">
    <brk id="33" max="255" man="1"/>
    <brk id="56" max="25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C00000"/>
  </sheetPr>
  <dimension ref="A1:J34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75390625" style="387" customWidth="1"/>
    <col min="2" max="2" width="35.75390625" style="387" customWidth="1"/>
    <col min="3" max="6" width="12.75390625" style="387" customWidth="1"/>
    <col min="7" max="7" width="9.125" style="386" customWidth="1"/>
    <col min="8" max="16384" width="9.125" style="387" customWidth="1"/>
  </cols>
  <sheetData>
    <row r="1" spans="1:6" ht="12" customHeight="1">
      <c r="A1" s="824"/>
      <c r="B1" s="824"/>
      <c r="C1" s="824"/>
      <c r="D1" s="824"/>
      <c r="E1" s="824"/>
      <c r="F1" s="824"/>
    </row>
    <row r="2" spans="1:6" ht="12" customHeight="1">
      <c r="A2" s="824" t="s">
        <v>417</v>
      </c>
      <c r="B2" s="824"/>
      <c r="C2" s="824"/>
      <c r="D2" s="824"/>
      <c r="E2" s="824"/>
      <c r="F2" s="824"/>
    </row>
    <row r="3" spans="1:6" ht="12" customHeight="1" thickBot="1">
      <c r="A3" s="876"/>
      <c r="B3" s="876"/>
      <c r="C3" s="876"/>
      <c r="D3" s="876"/>
      <c r="E3" s="876"/>
      <c r="F3" s="876"/>
    </row>
    <row r="4" spans="1:7" s="422" customFormat="1" ht="45" customHeight="1" thickBot="1">
      <c r="A4" s="420" t="s">
        <v>314</v>
      </c>
      <c r="B4" s="421" t="s">
        <v>315</v>
      </c>
      <c r="C4" s="389" t="s">
        <v>316</v>
      </c>
      <c r="D4" s="389" t="s">
        <v>332</v>
      </c>
      <c r="E4" s="389" t="s">
        <v>318</v>
      </c>
      <c r="F4" s="390" t="s">
        <v>319</v>
      </c>
      <c r="G4" s="386"/>
    </row>
    <row r="5" spans="1:6" ht="15" customHeight="1" thickBot="1">
      <c r="A5" s="480"/>
      <c r="B5" s="481"/>
      <c r="C5" s="481"/>
      <c r="D5" s="481"/>
      <c r="E5" s="481"/>
      <c r="F5" s="393" t="s">
        <v>320</v>
      </c>
    </row>
    <row r="6" spans="1:6" ht="30" customHeight="1" thickBot="1">
      <c r="A6" s="394" t="s">
        <v>354</v>
      </c>
      <c r="B6" s="882" t="s">
        <v>355</v>
      </c>
      <c r="C6" s="882"/>
      <c r="D6" s="882"/>
      <c r="E6" s="882"/>
      <c r="F6" s="883"/>
    </row>
    <row r="7" spans="1:6" ht="24.75" customHeight="1">
      <c r="A7" s="482" t="s">
        <v>231</v>
      </c>
      <c r="B7" s="483" t="s">
        <v>147</v>
      </c>
      <c r="C7" s="484">
        <v>18000</v>
      </c>
      <c r="D7" s="484">
        <f>C7-E7</f>
        <v>9000</v>
      </c>
      <c r="E7" s="484">
        <f>C7/2</f>
        <v>9000</v>
      </c>
      <c r="F7" s="880" t="s">
        <v>363</v>
      </c>
    </row>
    <row r="8" spans="1:6" ht="24.75" customHeight="1">
      <c r="A8" s="482" t="s">
        <v>232</v>
      </c>
      <c r="B8" s="483" t="s">
        <v>148</v>
      </c>
      <c r="C8" s="484">
        <v>17800</v>
      </c>
      <c r="D8" s="484">
        <f>C8-E8</f>
        <v>8900</v>
      </c>
      <c r="E8" s="484">
        <f>C8/2</f>
        <v>8900</v>
      </c>
      <c r="F8" s="881"/>
    </row>
    <row r="9" spans="1:6" ht="38.25">
      <c r="A9" s="482" t="s">
        <v>233</v>
      </c>
      <c r="B9" s="483" t="s">
        <v>149</v>
      </c>
      <c r="C9" s="484">
        <v>2520</v>
      </c>
      <c r="D9" s="484">
        <v>2520</v>
      </c>
      <c r="E9" s="484">
        <v>0</v>
      </c>
      <c r="F9" s="398"/>
    </row>
    <row r="10" spans="1:10" ht="24.75" customHeight="1">
      <c r="A10" s="482" t="s">
        <v>230</v>
      </c>
      <c r="B10" s="485" t="s">
        <v>150</v>
      </c>
      <c r="C10" s="486">
        <v>2740</v>
      </c>
      <c r="D10" s="486">
        <v>2740</v>
      </c>
      <c r="E10" s="487">
        <v>0</v>
      </c>
      <c r="F10" s="488"/>
      <c r="G10" s="489"/>
      <c r="H10" s="490"/>
      <c r="I10" s="490"/>
      <c r="J10" s="490"/>
    </row>
    <row r="11" spans="1:10" ht="24.75" customHeight="1" thickBot="1">
      <c r="A11" s="646">
        <v>5</v>
      </c>
      <c r="B11" s="647" t="s">
        <v>479</v>
      </c>
      <c r="C11" s="648">
        <v>2000</v>
      </c>
      <c r="D11" s="648">
        <v>2000</v>
      </c>
      <c r="E11" s="649"/>
      <c r="F11" s="650"/>
      <c r="G11" s="489"/>
      <c r="H11" s="490"/>
      <c r="I11" s="490"/>
      <c r="J11" s="490"/>
    </row>
    <row r="12" spans="1:9" s="401" customFormat="1" ht="19.5" customHeight="1" thickBot="1">
      <c r="A12" s="491"/>
      <c r="B12" s="456" t="s">
        <v>331</v>
      </c>
      <c r="C12" s="457">
        <f>SUM(C7:C11)</f>
        <v>43060</v>
      </c>
      <c r="D12" s="457">
        <f>SUM(D7:D10)</f>
        <v>23160</v>
      </c>
      <c r="E12" s="457">
        <f>SUM(E7:E10)</f>
        <v>17900</v>
      </c>
      <c r="F12" s="492"/>
      <c r="G12" s="407"/>
      <c r="I12" s="493"/>
    </row>
    <row r="13" spans="1:9" ht="16.5">
      <c r="A13" s="440"/>
      <c r="I13" s="493"/>
    </row>
    <row r="14" spans="1:9" ht="16.5">
      <c r="A14" s="440"/>
      <c r="C14" s="479"/>
      <c r="I14" s="493"/>
    </row>
    <row r="16" spans="1:9" ht="16.5">
      <c r="A16" s="440"/>
      <c r="B16" s="461"/>
      <c r="C16" s="462"/>
      <c r="D16" s="462"/>
      <c r="E16" s="462"/>
      <c r="F16" s="494"/>
      <c r="I16" s="493"/>
    </row>
    <row r="17" spans="1:6" ht="15" customHeight="1">
      <c r="A17" s="440"/>
      <c r="B17" s="495"/>
      <c r="C17" s="496"/>
      <c r="D17" s="496"/>
      <c r="E17" s="496"/>
      <c r="F17" s="494"/>
    </row>
    <row r="18" spans="1:6" ht="15" customHeight="1">
      <c r="A18" s="440"/>
      <c r="C18" s="496"/>
      <c r="D18" s="496"/>
      <c r="E18" s="477"/>
      <c r="F18" s="494"/>
    </row>
    <row r="19" spans="1:6" ht="16.5">
      <c r="A19" s="440"/>
      <c r="B19" s="495"/>
      <c r="C19" s="496"/>
      <c r="D19" s="496"/>
      <c r="E19" s="496"/>
      <c r="F19" s="494"/>
    </row>
    <row r="20" spans="1:6" ht="16.5">
      <c r="A20" s="440"/>
      <c r="B20" s="497"/>
      <c r="C20" s="497"/>
      <c r="D20" s="497"/>
      <c r="E20" s="497"/>
      <c r="F20" s="498"/>
    </row>
    <row r="21" spans="1:6" ht="16.5">
      <c r="A21" s="440"/>
      <c r="B21" s="499"/>
      <c r="D21" s="497"/>
      <c r="E21" s="500"/>
      <c r="F21" s="497"/>
    </row>
    <row r="22" spans="1:6" ht="16.5">
      <c r="A22" s="440"/>
      <c r="B22" s="497"/>
      <c r="C22" s="499"/>
      <c r="D22" s="497"/>
      <c r="E22" s="501"/>
      <c r="F22" s="497"/>
    </row>
    <row r="23" spans="1:6" ht="16.5">
      <c r="A23" s="440"/>
      <c r="B23" s="495"/>
      <c r="C23" s="502"/>
      <c r="D23" s="496"/>
      <c r="E23" s="496"/>
      <c r="F23" s="496"/>
    </row>
    <row r="24" spans="1:6" ht="16.5">
      <c r="A24" s="440"/>
      <c r="B24" s="497"/>
      <c r="C24" s="497"/>
      <c r="D24" s="497"/>
      <c r="E24" s="497"/>
      <c r="F24" s="497"/>
    </row>
    <row r="25" spans="1:6" ht="16.5">
      <c r="A25" s="440"/>
      <c r="B25" s="495"/>
      <c r="C25" s="496"/>
      <c r="D25" s="496"/>
      <c r="E25" s="496"/>
      <c r="F25" s="494"/>
    </row>
    <row r="26" spans="1:6" ht="16.5">
      <c r="A26" s="440"/>
      <c r="B26" s="495"/>
      <c r="C26" s="496"/>
      <c r="D26" s="496"/>
      <c r="E26" s="496"/>
      <c r="F26" s="494"/>
    </row>
    <row r="27" spans="1:6" ht="16.5">
      <c r="A27" s="440"/>
      <c r="B27" s="499"/>
      <c r="C27" s="498"/>
      <c r="D27" s="498"/>
      <c r="E27" s="498"/>
      <c r="F27" s="497"/>
    </row>
    <row r="28" spans="1:6" ht="16.5">
      <c r="A28" s="503"/>
      <c r="B28" s="497"/>
      <c r="C28" s="498"/>
      <c r="D28" s="498"/>
      <c r="E28" s="498"/>
      <c r="F28" s="497"/>
    </row>
    <row r="29" spans="1:4" ht="15" customHeight="1">
      <c r="A29" s="497"/>
      <c r="B29" s="499"/>
      <c r="C29" s="497"/>
      <c r="D29" s="479"/>
    </row>
    <row r="30" spans="1:3" ht="12" customHeight="1">
      <c r="A30" s="497"/>
      <c r="B30" s="497"/>
      <c r="C30" s="497"/>
    </row>
    <row r="31" spans="1:6" ht="16.5">
      <c r="A31" s="497"/>
      <c r="B31" s="497"/>
      <c r="C31" s="497"/>
      <c r="D31" s="479"/>
      <c r="F31" s="479"/>
    </row>
    <row r="32" spans="1:3" ht="16.5">
      <c r="A32" s="497"/>
      <c r="B32" s="497"/>
      <c r="C32" s="497"/>
    </row>
    <row r="33" spans="1:3" ht="16.5">
      <c r="A33" s="497"/>
      <c r="B33" s="497"/>
      <c r="C33" s="497"/>
    </row>
    <row r="34" spans="1:4" ht="16.5">
      <c r="A34" s="497"/>
      <c r="B34" s="497"/>
      <c r="C34" s="497"/>
      <c r="D34" s="497"/>
    </row>
  </sheetData>
  <sheetProtection/>
  <mergeCells count="5">
    <mergeCell ref="F7:F8"/>
    <mergeCell ref="A1:F1"/>
    <mergeCell ref="A2:F2"/>
    <mergeCell ref="A3:F3"/>
    <mergeCell ref="B6:F6"/>
  </mergeCells>
  <printOptions/>
  <pageMargins left="0.54" right="0.46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1">
      <selection activeCell="C37" sqref="C37"/>
    </sheetView>
  </sheetViews>
  <sheetFormatPr defaultColWidth="9.00390625" defaultRowHeight="12.75"/>
  <sheetData>
    <row r="26" spans="1:3" ht="12.75">
      <c r="A26" s="568"/>
      <c r="B26" s="568"/>
      <c r="C26" s="568"/>
    </row>
    <row r="27" spans="1:3" ht="12.75">
      <c r="A27" s="568"/>
      <c r="B27" s="568"/>
      <c r="C27" s="568"/>
    </row>
    <row r="28" spans="1:3" ht="12.75">
      <c r="A28" s="568"/>
      <c r="B28" s="568"/>
      <c r="C28" s="568"/>
    </row>
    <row r="29" spans="1:3" ht="12.75">
      <c r="A29" s="568"/>
      <c r="B29" s="568"/>
      <c r="C29" s="568"/>
    </row>
    <row r="30" spans="1:3" ht="12.75">
      <c r="A30" s="568"/>
      <c r="B30" s="568"/>
      <c r="C30" s="568"/>
    </row>
    <row r="31" spans="1:3" ht="12.75">
      <c r="A31" s="568"/>
      <c r="B31" s="568"/>
      <c r="C31" s="568"/>
    </row>
    <row r="32" spans="1:3" ht="12.75">
      <c r="A32" s="568"/>
      <c r="B32" s="568"/>
      <c r="C32" s="568"/>
    </row>
    <row r="33" spans="1:4" ht="12.75">
      <c r="A33" s="568"/>
      <c r="B33" s="568"/>
      <c r="C33" s="568"/>
      <c r="D33" s="5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6:D33"/>
  <sheetViews>
    <sheetView zoomScalePageLayoutView="0" workbookViewId="0" topLeftCell="A1">
      <selection activeCell="C37" sqref="C37"/>
    </sheetView>
  </sheetViews>
  <sheetFormatPr defaultColWidth="9.00390625" defaultRowHeight="12.75"/>
  <sheetData>
    <row r="26" spans="1:3" ht="12.75">
      <c r="A26" s="568"/>
      <c r="B26" s="568"/>
      <c r="C26" s="568"/>
    </row>
    <row r="27" spans="1:3" ht="12.75">
      <c r="A27" s="568"/>
      <c r="B27" s="568"/>
      <c r="C27" s="568"/>
    </row>
    <row r="28" spans="1:3" ht="12.75">
      <c r="A28" s="568"/>
      <c r="B28" s="568"/>
      <c r="C28" s="568"/>
    </row>
    <row r="29" spans="1:3" ht="12.75">
      <c r="A29" s="568"/>
      <c r="B29" s="568"/>
      <c r="C29" s="568"/>
    </row>
    <row r="30" spans="1:3" ht="12.75">
      <c r="A30" s="568"/>
      <c r="B30" s="568"/>
      <c r="C30" s="568"/>
    </row>
    <row r="31" spans="1:3" ht="12.75">
      <c r="A31" s="568"/>
      <c r="B31" s="568"/>
      <c r="C31" s="568"/>
    </row>
    <row r="32" spans="1:3" ht="12.75">
      <c r="A32" s="568"/>
      <c r="B32" s="568"/>
      <c r="C32" s="568"/>
    </row>
    <row r="33" spans="1:4" ht="12.75">
      <c r="A33" s="568"/>
      <c r="B33" s="568"/>
      <c r="C33" s="568"/>
      <c r="D33" s="56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37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6.25390625" style="12" customWidth="1"/>
    <col min="2" max="2" width="11.875" style="12" customWidth="1"/>
    <col min="3" max="3" width="14.00390625" style="12" customWidth="1"/>
    <col min="4" max="4" width="11.375" style="12" customWidth="1"/>
    <col min="5" max="5" width="11.125" style="12" hidden="1" customWidth="1"/>
    <col min="6" max="6" width="14.625" style="12" customWidth="1"/>
    <col min="7" max="7" width="11.875" style="12" customWidth="1"/>
    <col min="8" max="8" width="14.00390625" style="12" customWidth="1"/>
    <col min="9" max="9" width="15.75390625" style="12" customWidth="1"/>
    <col min="10" max="10" width="14.625" style="12" customWidth="1"/>
    <col min="11" max="16384" width="9.125" style="12" customWidth="1"/>
  </cols>
  <sheetData>
    <row r="1" spans="1:11" ht="12.75" customHeight="1">
      <c r="A1" s="661"/>
      <c r="B1" s="662"/>
      <c r="C1" s="662"/>
      <c r="D1" s="662"/>
      <c r="E1" s="662"/>
      <c r="F1" s="662"/>
      <c r="G1" s="662"/>
      <c r="H1" s="662"/>
      <c r="I1" s="662"/>
      <c r="J1" s="662"/>
      <c r="K1" s="662"/>
    </row>
    <row r="2" spans="1:12" ht="13.5" customHeight="1">
      <c r="A2" s="663" t="s">
        <v>50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s="129" customFormat="1" ht="14.25" customHeight="1" thickBot="1">
      <c r="A3" s="664" t="s">
        <v>383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137"/>
    </row>
    <row r="4" spans="1:12" ht="53.25" customHeight="1" thickTop="1">
      <c r="A4" s="138" t="s">
        <v>384</v>
      </c>
      <c r="B4" s="666" t="s">
        <v>385</v>
      </c>
      <c r="C4" s="667"/>
      <c r="D4" s="666" t="s">
        <v>386</v>
      </c>
      <c r="E4" s="668"/>
      <c r="F4" s="669"/>
      <c r="G4" s="666" t="s">
        <v>387</v>
      </c>
      <c r="H4" s="667"/>
      <c r="I4" s="666" t="s">
        <v>377</v>
      </c>
      <c r="J4" s="670"/>
      <c r="K4" s="44"/>
      <c r="L4" s="44"/>
    </row>
    <row r="5" spans="1:12" ht="43.5" customHeight="1">
      <c r="A5" s="139"/>
      <c r="B5" s="140" t="s">
        <v>388</v>
      </c>
      <c r="C5" s="140" t="s">
        <v>389</v>
      </c>
      <c r="D5" s="140" t="s">
        <v>388</v>
      </c>
      <c r="E5" s="140" t="s">
        <v>390</v>
      </c>
      <c r="F5" s="140" t="s">
        <v>389</v>
      </c>
      <c r="G5" s="140" t="s">
        <v>388</v>
      </c>
      <c r="H5" s="140" t="s">
        <v>389</v>
      </c>
      <c r="I5" s="140" t="s">
        <v>388</v>
      </c>
      <c r="J5" s="141" t="s">
        <v>389</v>
      </c>
      <c r="K5" s="44"/>
      <c r="L5" s="44"/>
    </row>
    <row r="6" spans="1:12" ht="12.75" customHeight="1">
      <c r="A6" s="142" t="s">
        <v>391</v>
      </c>
      <c r="B6" s="143">
        <v>50260</v>
      </c>
      <c r="C6" s="143"/>
      <c r="D6" s="143">
        <v>152555</v>
      </c>
      <c r="E6" s="144"/>
      <c r="F6" s="145"/>
      <c r="G6" s="143"/>
      <c r="H6" s="143"/>
      <c r="I6" s="146"/>
      <c r="J6" s="147"/>
      <c r="K6" s="44"/>
      <c r="L6" s="44"/>
    </row>
    <row r="7" spans="1:12" ht="13.5" customHeight="1">
      <c r="A7" s="142" t="s">
        <v>392</v>
      </c>
      <c r="B7" s="143">
        <v>7825</v>
      </c>
      <c r="C7" s="143">
        <v>4825</v>
      </c>
      <c r="D7" s="143">
        <v>51660</v>
      </c>
      <c r="E7" s="148"/>
      <c r="F7" s="149">
        <v>8000</v>
      </c>
      <c r="G7" s="143"/>
      <c r="H7" s="143"/>
      <c r="I7" s="146"/>
      <c r="J7" s="147"/>
      <c r="K7" s="44"/>
      <c r="L7" s="44"/>
    </row>
    <row r="8" spans="1:12" ht="15" customHeight="1">
      <c r="A8" s="142" t="s">
        <v>393</v>
      </c>
      <c r="B8" s="143">
        <v>2500</v>
      </c>
      <c r="C8" s="143"/>
      <c r="D8" s="143">
        <v>20976</v>
      </c>
      <c r="E8" s="148"/>
      <c r="F8" s="149"/>
      <c r="G8" s="143"/>
      <c r="H8" s="143"/>
      <c r="I8" s="146">
        <v>7900</v>
      </c>
      <c r="J8" s="147">
        <v>7900</v>
      </c>
      <c r="K8" s="44"/>
      <c r="L8" s="44"/>
    </row>
    <row r="9" spans="1:12" ht="15" customHeight="1">
      <c r="A9" s="142" t="s">
        <v>394</v>
      </c>
      <c r="B9" s="143">
        <v>300</v>
      </c>
      <c r="C9" s="143">
        <v>300</v>
      </c>
      <c r="D9" s="143">
        <v>21638</v>
      </c>
      <c r="E9" s="144"/>
      <c r="F9" s="145">
        <v>21638</v>
      </c>
      <c r="G9" s="143"/>
      <c r="H9" s="143"/>
      <c r="I9" s="146"/>
      <c r="J9" s="147"/>
      <c r="K9" s="44"/>
      <c r="L9" s="44"/>
    </row>
    <row r="10" spans="1:12" ht="14.25" customHeight="1">
      <c r="A10" s="142" t="s">
        <v>395</v>
      </c>
      <c r="B10" s="143">
        <v>80162</v>
      </c>
      <c r="C10" s="143">
        <v>69573</v>
      </c>
      <c r="D10" s="143">
        <v>100000</v>
      </c>
      <c r="E10" s="148"/>
      <c r="F10" s="149">
        <v>74374</v>
      </c>
      <c r="G10" s="143"/>
      <c r="H10" s="143"/>
      <c r="I10" s="146"/>
      <c r="J10" s="147"/>
      <c r="K10" s="44"/>
      <c r="L10" s="44"/>
    </row>
    <row r="11" spans="1:12" ht="15" customHeight="1" thickBot="1">
      <c r="A11" s="150" t="s">
        <v>331</v>
      </c>
      <c r="B11" s="151">
        <f aca="true" t="shared" si="0" ref="B11:J11">SUM(B6:B10)</f>
        <v>141047</v>
      </c>
      <c r="C11" s="151">
        <f t="shared" si="0"/>
        <v>74698</v>
      </c>
      <c r="D11" s="151">
        <f t="shared" si="0"/>
        <v>346829</v>
      </c>
      <c r="E11" s="151">
        <f t="shared" si="0"/>
        <v>0</v>
      </c>
      <c r="F11" s="151">
        <f t="shared" si="0"/>
        <v>104012</v>
      </c>
      <c r="G11" s="151">
        <f t="shared" si="0"/>
        <v>0</v>
      </c>
      <c r="H11" s="151">
        <f t="shared" si="0"/>
        <v>0</v>
      </c>
      <c r="I11" s="151">
        <f t="shared" si="0"/>
        <v>7900</v>
      </c>
      <c r="J11" s="152">
        <f t="shared" si="0"/>
        <v>7900</v>
      </c>
      <c r="K11" s="44"/>
      <c r="L11" s="44"/>
    </row>
    <row r="12" spans="1:12" ht="33" customHeight="1" thickBot="1" thickTop="1">
      <c r="A12" s="153" t="s">
        <v>396</v>
      </c>
      <c r="B12" s="154">
        <v>6400</v>
      </c>
      <c r="C12" s="154"/>
      <c r="D12" s="154">
        <v>296646</v>
      </c>
      <c r="E12" s="154"/>
      <c r="F12" s="154"/>
      <c r="G12" s="154"/>
      <c r="H12" s="154"/>
      <c r="I12" s="155"/>
      <c r="J12" s="156"/>
      <c r="K12" s="44"/>
      <c r="L12" s="44"/>
    </row>
    <row r="13" spans="1:12" ht="15.75" thickBot="1" thickTop="1">
      <c r="A13" s="157" t="s">
        <v>397</v>
      </c>
      <c r="B13" s="155">
        <f>B12+B11</f>
        <v>147447</v>
      </c>
      <c r="C13" s="155">
        <f aca="true" t="shared" si="1" ref="C13:J13">C12+C11</f>
        <v>74698</v>
      </c>
      <c r="D13" s="155">
        <f t="shared" si="1"/>
        <v>643475</v>
      </c>
      <c r="E13" s="155">
        <f t="shared" si="1"/>
        <v>0</v>
      </c>
      <c r="F13" s="155">
        <f t="shared" si="1"/>
        <v>104012</v>
      </c>
      <c r="G13" s="155">
        <f t="shared" si="1"/>
        <v>0</v>
      </c>
      <c r="H13" s="155">
        <f t="shared" si="1"/>
        <v>0</v>
      </c>
      <c r="I13" s="155">
        <f t="shared" si="1"/>
        <v>7900</v>
      </c>
      <c r="J13" s="158">
        <f t="shared" si="1"/>
        <v>7900</v>
      </c>
      <c r="K13" s="44"/>
      <c r="L13" s="44"/>
    </row>
    <row r="14" spans="1:12" s="15" customFormat="1" ht="15.75" thickBot="1" thickTop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1"/>
      <c r="L14" s="161"/>
    </row>
    <row r="15" spans="1:12" ht="46.5" customHeight="1" thickTop="1">
      <c r="A15" s="138" t="s">
        <v>384</v>
      </c>
      <c r="B15" s="671" t="s">
        <v>378</v>
      </c>
      <c r="C15" s="672"/>
      <c r="D15" s="671" t="s">
        <v>398</v>
      </c>
      <c r="E15" s="671"/>
      <c r="F15" s="671"/>
      <c r="G15" s="671" t="s">
        <v>399</v>
      </c>
      <c r="H15" s="673"/>
      <c r="I15" s="671" t="s">
        <v>400</v>
      </c>
      <c r="J15" s="674"/>
      <c r="K15" s="44"/>
      <c r="L15" s="44"/>
    </row>
    <row r="16" spans="1:12" ht="39.75" customHeight="1">
      <c r="A16" s="139"/>
      <c r="B16" s="162" t="s">
        <v>388</v>
      </c>
      <c r="C16" s="162" t="s">
        <v>389</v>
      </c>
      <c r="D16" s="162" t="s">
        <v>388</v>
      </c>
      <c r="E16" s="162" t="s">
        <v>390</v>
      </c>
      <c r="F16" s="162" t="s">
        <v>389</v>
      </c>
      <c r="G16" s="162" t="s">
        <v>388</v>
      </c>
      <c r="H16" s="162" t="s">
        <v>389</v>
      </c>
      <c r="I16" s="162" t="s">
        <v>388</v>
      </c>
      <c r="J16" s="163" t="s">
        <v>389</v>
      </c>
      <c r="K16" s="44"/>
      <c r="L16" s="44"/>
    </row>
    <row r="17" spans="1:12" ht="13.5" customHeight="1">
      <c r="A17" s="142" t="s">
        <v>391</v>
      </c>
      <c r="B17" s="143"/>
      <c r="C17" s="143"/>
      <c r="D17" s="143"/>
      <c r="E17" s="143"/>
      <c r="F17" s="143"/>
      <c r="G17" s="143"/>
      <c r="H17" s="164"/>
      <c r="I17" s="164"/>
      <c r="J17" s="165"/>
      <c r="K17" s="44"/>
      <c r="L17" s="44"/>
    </row>
    <row r="18" spans="1:12" ht="12" customHeight="1">
      <c r="A18" s="142" t="s">
        <v>392</v>
      </c>
      <c r="B18" s="143"/>
      <c r="C18" s="143"/>
      <c r="D18" s="166"/>
      <c r="E18" s="167"/>
      <c r="F18" s="166"/>
      <c r="G18" s="143"/>
      <c r="H18" s="164"/>
      <c r="I18" s="164"/>
      <c r="J18" s="165"/>
      <c r="K18" s="44"/>
      <c r="L18" s="44"/>
    </row>
    <row r="19" spans="1:12" ht="15">
      <c r="A19" s="142" t="s">
        <v>393</v>
      </c>
      <c r="B19" s="143"/>
      <c r="C19" s="143"/>
      <c r="D19" s="166"/>
      <c r="E19" s="167"/>
      <c r="F19" s="166"/>
      <c r="G19" s="143"/>
      <c r="H19" s="164"/>
      <c r="I19" s="164">
        <v>690</v>
      </c>
      <c r="J19" s="165"/>
      <c r="K19" s="44"/>
      <c r="L19" s="44"/>
    </row>
    <row r="20" spans="1:12" ht="15">
      <c r="A20" s="142" t="s">
        <v>394</v>
      </c>
      <c r="B20" s="143"/>
      <c r="C20" s="143"/>
      <c r="D20" s="166"/>
      <c r="E20" s="167"/>
      <c r="F20" s="166"/>
      <c r="G20" s="143"/>
      <c r="H20" s="164"/>
      <c r="I20" s="164"/>
      <c r="J20" s="165"/>
      <c r="K20" s="44"/>
      <c r="L20" s="44"/>
    </row>
    <row r="21" spans="1:12" ht="15">
      <c r="A21" s="142" t="s">
        <v>395</v>
      </c>
      <c r="B21" s="143"/>
      <c r="C21" s="143"/>
      <c r="D21" s="166"/>
      <c r="E21" s="167"/>
      <c r="F21" s="166"/>
      <c r="G21" s="143"/>
      <c r="H21" s="164"/>
      <c r="I21" s="164"/>
      <c r="J21" s="165"/>
      <c r="K21" s="44"/>
      <c r="L21" s="44"/>
    </row>
    <row r="22" spans="1:12" ht="12" customHeight="1" thickBot="1">
      <c r="A22" s="150" t="s">
        <v>331</v>
      </c>
      <c r="B22" s="143">
        <f>B17+B18+B19+B20+B21</f>
        <v>0</v>
      </c>
      <c r="C22" s="143">
        <f aca="true" t="shared" si="2" ref="C22:J22">C17+C18+C19+C20+C21</f>
        <v>0</v>
      </c>
      <c r="D22" s="143">
        <f t="shared" si="2"/>
        <v>0</v>
      </c>
      <c r="E22" s="143">
        <f t="shared" si="2"/>
        <v>0</v>
      </c>
      <c r="F22" s="143">
        <f t="shared" si="2"/>
        <v>0</v>
      </c>
      <c r="G22" s="143">
        <f t="shared" si="2"/>
        <v>0</v>
      </c>
      <c r="H22" s="143">
        <f t="shared" si="2"/>
        <v>0</v>
      </c>
      <c r="I22" s="143">
        <f t="shared" si="2"/>
        <v>690</v>
      </c>
      <c r="J22" s="143">
        <f t="shared" si="2"/>
        <v>0</v>
      </c>
      <c r="K22" s="44"/>
      <c r="L22" s="44"/>
    </row>
    <row r="23" spans="1:12" ht="30" thickBot="1" thickTop="1">
      <c r="A23" s="157" t="s">
        <v>7</v>
      </c>
      <c r="B23" s="155"/>
      <c r="C23" s="155"/>
      <c r="D23" s="155"/>
      <c r="E23" s="155"/>
      <c r="F23" s="155"/>
      <c r="G23" s="155"/>
      <c r="H23" s="155"/>
      <c r="I23" s="155">
        <v>45365</v>
      </c>
      <c r="J23" s="158"/>
      <c r="K23" s="44"/>
      <c r="L23" s="44"/>
    </row>
    <row r="24" spans="1:12" ht="15.75" thickBot="1" thickTop="1">
      <c r="A24" s="157" t="s">
        <v>397</v>
      </c>
      <c r="B24" s="155">
        <f>B22+B23</f>
        <v>0</v>
      </c>
      <c r="C24" s="155">
        <f aca="true" t="shared" si="3" ref="C24:J24">C22+C23</f>
        <v>0</v>
      </c>
      <c r="D24" s="155">
        <f t="shared" si="3"/>
        <v>0</v>
      </c>
      <c r="E24" s="155">
        <f t="shared" si="3"/>
        <v>0</v>
      </c>
      <c r="F24" s="155">
        <f t="shared" si="3"/>
        <v>0</v>
      </c>
      <c r="G24" s="155">
        <f t="shared" si="3"/>
        <v>0</v>
      </c>
      <c r="H24" s="155">
        <f t="shared" si="3"/>
        <v>0</v>
      </c>
      <c r="I24" s="155">
        <f t="shared" si="3"/>
        <v>46055</v>
      </c>
      <c r="J24" s="158">
        <f t="shared" si="3"/>
        <v>0</v>
      </c>
      <c r="K24" s="44"/>
      <c r="L24" s="44"/>
    </row>
    <row r="25" spans="1:12" ht="15" thickTop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44"/>
      <c r="L25" s="44"/>
    </row>
    <row r="26" spans="1:12" ht="15" thickBot="1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44"/>
      <c r="L26" s="44"/>
    </row>
    <row r="27" spans="1:12" ht="33" customHeight="1" thickTop="1">
      <c r="A27" s="170" t="s">
        <v>384</v>
      </c>
      <c r="B27" s="675" t="s">
        <v>401</v>
      </c>
      <c r="C27" s="676"/>
      <c r="D27" s="677"/>
      <c r="E27" s="678"/>
      <c r="F27" s="678"/>
      <c r="G27" s="677"/>
      <c r="H27" s="678"/>
      <c r="I27" s="171"/>
      <c r="J27" s="44"/>
      <c r="K27" s="44"/>
      <c r="L27" s="44"/>
    </row>
    <row r="28" spans="1:12" ht="38.25" customHeight="1">
      <c r="A28" s="172"/>
      <c r="B28" s="173" t="s">
        <v>388</v>
      </c>
      <c r="C28" s="174" t="s">
        <v>389</v>
      </c>
      <c r="D28" s="175"/>
      <c r="E28" s="175"/>
      <c r="F28" s="175"/>
      <c r="G28" s="175"/>
      <c r="H28" s="175"/>
      <c r="I28" s="176"/>
      <c r="J28" s="176"/>
      <c r="K28" s="44"/>
      <c r="L28" s="44"/>
    </row>
    <row r="29" spans="1:12" ht="15">
      <c r="A29" s="142" t="s">
        <v>391</v>
      </c>
      <c r="B29" s="164">
        <f>B6+D6+G6+I6+B17+D17+G17+I17</f>
        <v>202815</v>
      </c>
      <c r="C29" s="147">
        <f>C6+F6+H6+J6+C17+F17+H17+J17</f>
        <v>0</v>
      </c>
      <c r="D29" s="177"/>
      <c r="E29" s="177"/>
      <c r="F29" s="177"/>
      <c r="G29" s="177"/>
      <c r="H29" s="177"/>
      <c r="I29" s="177"/>
      <c r="J29" s="44"/>
      <c r="K29" s="44"/>
      <c r="L29" s="44"/>
    </row>
    <row r="30" spans="1:12" ht="15.75" customHeight="1">
      <c r="A30" s="142" t="s">
        <v>392</v>
      </c>
      <c r="B30" s="164">
        <f aca="true" t="shared" si="4" ref="B30:B36">B7+D7+G7+I7+B18+D18+G18+I18</f>
        <v>59485</v>
      </c>
      <c r="C30" s="147">
        <f aca="true" t="shared" si="5" ref="C30:C36">C7+F7+H7+J7+C18+F18+H18+J18</f>
        <v>12825</v>
      </c>
      <c r="D30" s="177"/>
      <c r="E30" s="178"/>
      <c r="F30" s="177"/>
      <c r="G30" s="177"/>
      <c r="H30" s="177"/>
      <c r="I30" s="177"/>
      <c r="J30" s="44"/>
      <c r="K30" s="44"/>
      <c r="L30" s="44"/>
    </row>
    <row r="31" spans="1:12" ht="15">
      <c r="A31" s="142" t="s">
        <v>393</v>
      </c>
      <c r="B31" s="164">
        <f t="shared" si="4"/>
        <v>32066</v>
      </c>
      <c r="C31" s="147">
        <f t="shared" si="5"/>
        <v>7900</v>
      </c>
      <c r="D31" s="177"/>
      <c r="E31" s="178"/>
      <c r="F31" s="178"/>
      <c r="G31" s="177"/>
      <c r="H31" s="177"/>
      <c r="I31" s="177"/>
      <c r="J31" s="44"/>
      <c r="K31" s="44"/>
      <c r="L31" s="44"/>
    </row>
    <row r="32" spans="1:12" ht="15">
      <c r="A32" s="142" t="s">
        <v>394</v>
      </c>
      <c r="B32" s="164">
        <f t="shared" si="4"/>
        <v>21938</v>
      </c>
      <c r="C32" s="147">
        <f t="shared" si="5"/>
        <v>21938</v>
      </c>
      <c r="D32" s="177"/>
      <c r="E32" s="179"/>
      <c r="F32" s="179"/>
      <c r="G32" s="177"/>
      <c r="H32" s="177"/>
      <c r="I32" s="177"/>
      <c r="J32" s="44"/>
      <c r="K32" s="44"/>
      <c r="L32" s="44"/>
    </row>
    <row r="33" spans="1:12" ht="15">
      <c r="A33" s="581" t="s">
        <v>395</v>
      </c>
      <c r="B33" s="182">
        <f t="shared" si="4"/>
        <v>180162</v>
      </c>
      <c r="C33" s="180">
        <f t="shared" si="5"/>
        <v>143947</v>
      </c>
      <c r="D33" s="177"/>
      <c r="E33" s="179"/>
      <c r="F33" s="179"/>
      <c r="G33" s="177"/>
      <c r="H33" s="177"/>
      <c r="I33" s="177"/>
      <c r="J33" s="44"/>
      <c r="K33" s="44"/>
      <c r="L33" s="44"/>
    </row>
    <row r="34" spans="1:12" ht="15.75" thickBot="1">
      <c r="A34" s="181" t="s">
        <v>331</v>
      </c>
      <c r="B34" s="182">
        <f t="shared" si="4"/>
        <v>496466</v>
      </c>
      <c r="C34" s="183">
        <f t="shared" si="5"/>
        <v>186610</v>
      </c>
      <c r="D34" s="177"/>
      <c r="E34" s="178"/>
      <c r="F34" s="178"/>
      <c r="G34" s="177"/>
      <c r="H34" s="177"/>
      <c r="I34" s="177"/>
      <c r="J34" s="44"/>
      <c r="K34" s="44"/>
      <c r="L34" s="44"/>
    </row>
    <row r="35" spans="1:12" ht="30" thickBot="1" thickTop="1">
      <c r="A35" s="157" t="s">
        <v>7</v>
      </c>
      <c r="B35" s="184">
        <f t="shared" si="4"/>
        <v>348411</v>
      </c>
      <c r="C35" s="185">
        <f t="shared" si="5"/>
        <v>0</v>
      </c>
      <c r="D35" s="169"/>
      <c r="E35" s="169"/>
      <c r="F35" s="169"/>
      <c r="G35" s="169"/>
      <c r="H35" s="169"/>
      <c r="I35" s="169"/>
      <c r="J35" s="169"/>
      <c r="K35" s="44"/>
      <c r="L35" s="44"/>
    </row>
    <row r="36" spans="1:12" ht="16.5" thickBot="1" thickTop="1">
      <c r="A36" s="157" t="s">
        <v>397</v>
      </c>
      <c r="B36" s="184">
        <f t="shared" si="4"/>
        <v>844877</v>
      </c>
      <c r="C36" s="185">
        <f t="shared" si="5"/>
        <v>186610</v>
      </c>
      <c r="D36" s="169"/>
      <c r="E36" s="169"/>
      <c r="F36" s="169"/>
      <c r="G36" s="169"/>
      <c r="H36" s="169"/>
      <c r="I36" s="169"/>
      <c r="J36" s="169"/>
      <c r="K36" s="44"/>
      <c r="L36" s="44"/>
    </row>
    <row r="37" spans="1:12" ht="15.75" thickTop="1">
      <c r="A37" s="186"/>
      <c r="B37" s="664"/>
      <c r="C37" s="664"/>
      <c r="D37" s="664"/>
      <c r="E37" s="664"/>
      <c r="F37" s="664"/>
      <c r="G37" s="664"/>
      <c r="H37" s="664"/>
      <c r="I37" s="664"/>
      <c r="J37" s="664"/>
      <c r="K37" s="44"/>
      <c r="L37" s="44"/>
    </row>
  </sheetData>
  <sheetProtection/>
  <mergeCells count="15">
    <mergeCell ref="B37:J37"/>
    <mergeCell ref="B15:C15"/>
    <mergeCell ref="D15:F15"/>
    <mergeCell ref="G15:H15"/>
    <mergeCell ref="I15:J15"/>
    <mergeCell ref="B27:C27"/>
    <mergeCell ref="D27:F27"/>
    <mergeCell ref="G27:H27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L33"/>
  <sheetViews>
    <sheetView zoomScalePageLayoutView="0" workbookViewId="0" topLeftCell="A1">
      <selection activeCell="L23" sqref="L23"/>
    </sheetView>
  </sheetViews>
  <sheetFormatPr defaultColWidth="9.00390625" defaultRowHeight="12.75"/>
  <cols>
    <col min="1" max="1" width="26.25390625" style="12" customWidth="1"/>
    <col min="2" max="2" width="11.875" style="12" customWidth="1"/>
    <col min="3" max="3" width="14.00390625" style="12" customWidth="1"/>
    <col min="4" max="4" width="11.375" style="12" customWidth="1"/>
    <col min="5" max="5" width="11.125" style="12" hidden="1" customWidth="1"/>
    <col min="6" max="6" width="14.00390625" style="12" customWidth="1"/>
    <col min="7" max="7" width="11.875" style="12" customWidth="1"/>
    <col min="8" max="8" width="14.375" style="12" customWidth="1"/>
    <col min="9" max="9" width="11.625" style="12" customWidth="1"/>
    <col min="10" max="10" width="14.875" style="12" customWidth="1"/>
    <col min="11" max="16384" width="9.125" style="12" customWidth="1"/>
  </cols>
  <sheetData>
    <row r="1" spans="1:12" ht="12.75" customHeight="1">
      <c r="A1" s="664"/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44"/>
    </row>
    <row r="2" spans="1:12" ht="13.5" customHeight="1">
      <c r="A2" s="663" t="s">
        <v>382</v>
      </c>
      <c r="B2" s="663"/>
      <c r="C2" s="663"/>
      <c r="D2" s="663"/>
      <c r="E2" s="663"/>
      <c r="F2" s="663"/>
      <c r="G2" s="663"/>
      <c r="H2" s="663"/>
      <c r="I2" s="663"/>
      <c r="J2" s="663"/>
      <c r="K2" s="663"/>
      <c r="L2" s="663"/>
    </row>
    <row r="3" spans="1:12" s="129" customFormat="1" ht="14.25" customHeight="1" thickBot="1">
      <c r="A3" s="664" t="s">
        <v>402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137"/>
    </row>
    <row r="4" spans="1:12" ht="53.25" customHeight="1" thickTop="1">
      <c r="A4" s="138" t="s">
        <v>384</v>
      </c>
      <c r="B4" s="666" t="s">
        <v>403</v>
      </c>
      <c r="C4" s="667"/>
      <c r="D4" s="666" t="s">
        <v>404</v>
      </c>
      <c r="E4" s="668"/>
      <c r="F4" s="669"/>
      <c r="G4" s="666" t="s">
        <v>405</v>
      </c>
      <c r="H4" s="667"/>
      <c r="I4" s="666" t="s">
        <v>279</v>
      </c>
      <c r="J4" s="670"/>
      <c r="K4" s="44"/>
      <c r="L4" s="44"/>
    </row>
    <row r="5" spans="1:12" ht="43.5" customHeight="1">
      <c r="A5" s="139"/>
      <c r="B5" s="140" t="s">
        <v>388</v>
      </c>
      <c r="C5" s="140" t="s">
        <v>389</v>
      </c>
      <c r="D5" s="140" t="s">
        <v>388</v>
      </c>
      <c r="E5" s="140" t="s">
        <v>390</v>
      </c>
      <c r="F5" s="140" t="s">
        <v>389</v>
      </c>
      <c r="G5" s="140" t="s">
        <v>388</v>
      </c>
      <c r="H5" s="140" t="s">
        <v>389</v>
      </c>
      <c r="I5" s="140" t="s">
        <v>388</v>
      </c>
      <c r="J5" s="141" t="s">
        <v>389</v>
      </c>
      <c r="K5" s="44"/>
      <c r="L5" s="44"/>
    </row>
    <row r="6" spans="1:12" ht="12.75" customHeight="1">
      <c r="A6" s="142" t="s">
        <v>391</v>
      </c>
      <c r="B6" s="143">
        <v>56975</v>
      </c>
      <c r="C6" s="143"/>
      <c r="D6" s="143">
        <v>14710</v>
      </c>
      <c r="E6" s="144"/>
      <c r="F6" s="145"/>
      <c r="G6" s="143">
        <v>122383</v>
      </c>
      <c r="H6" s="143"/>
      <c r="I6" s="146"/>
      <c r="J6" s="147"/>
      <c r="K6" s="44"/>
      <c r="L6" s="44"/>
    </row>
    <row r="7" spans="1:12" ht="13.5" customHeight="1">
      <c r="A7" s="142" t="s">
        <v>392</v>
      </c>
      <c r="B7" s="143">
        <v>22253</v>
      </c>
      <c r="C7" s="143"/>
      <c r="D7" s="143">
        <v>6157</v>
      </c>
      <c r="E7" s="148"/>
      <c r="F7" s="149"/>
      <c r="G7" s="143">
        <v>31075</v>
      </c>
      <c r="H7" s="143">
        <v>12825</v>
      </c>
      <c r="I7" s="146"/>
      <c r="J7" s="147"/>
      <c r="K7" s="44"/>
      <c r="L7" s="44"/>
    </row>
    <row r="8" spans="1:12" ht="15" customHeight="1">
      <c r="A8" s="142" t="s">
        <v>393</v>
      </c>
      <c r="B8" s="143">
        <v>17994</v>
      </c>
      <c r="C8" s="143">
        <v>5150</v>
      </c>
      <c r="D8" s="143">
        <v>4926</v>
      </c>
      <c r="E8" s="148"/>
      <c r="F8" s="149">
        <v>1400</v>
      </c>
      <c r="G8" s="143">
        <v>9146</v>
      </c>
      <c r="H8" s="143">
        <v>1350</v>
      </c>
      <c r="I8" s="146"/>
      <c r="J8" s="147"/>
      <c r="K8" s="44"/>
      <c r="L8" s="44"/>
    </row>
    <row r="9" spans="1:12" ht="15" customHeight="1">
      <c r="A9" s="142" t="s">
        <v>394</v>
      </c>
      <c r="B9" s="143">
        <v>12653</v>
      </c>
      <c r="C9" s="143">
        <v>12653</v>
      </c>
      <c r="D9" s="143">
        <v>3450</v>
      </c>
      <c r="E9" s="144"/>
      <c r="F9" s="145">
        <v>3450</v>
      </c>
      <c r="G9" s="143">
        <v>5835</v>
      </c>
      <c r="H9" s="143">
        <v>5835</v>
      </c>
      <c r="I9" s="146"/>
      <c r="J9" s="147"/>
      <c r="K9" s="44"/>
      <c r="L9" s="44"/>
    </row>
    <row r="10" spans="1:12" ht="14.25" customHeight="1">
      <c r="A10" s="142" t="s">
        <v>395</v>
      </c>
      <c r="B10" s="143">
        <v>39071</v>
      </c>
      <c r="C10" s="143">
        <v>32454</v>
      </c>
      <c r="D10" s="143">
        <v>9629</v>
      </c>
      <c r="E10" s="148"/>
      <c r="F10" s="149">
        <v>7890</v>
      </c>
      <c r="G10" s="143">
        <v>128462</v>
      </c>
      <c r="H10" s="143">
        <v>100603</v>
      </c>
      <c r="I10" s="146"/>
      <c r="J10" s="147"/>
      <c r="K10" s="44"/>
      <c r="L10" s="44"/>
    </row>
    <row r="11" spans="1:12" ht="15" customHeight="1" thickBot="1">
      <c r="A11" s="150" t="s">
        <v>331</v>
      </c>
      <c r="B11" s="151">
        <f aca="true" t="shared" si="0" ref="B11:J11">SUM(B6:B10)</f>
        <v>148946</v>
      </c>
      <c r="C11" s="151">
        <f t="shared" si="0"/>
        <v>50257</v>
      </c>
      <c r="D11" s="151">
        <f t="shared" si="0"/>
        <v>38872</v>
      </c>
      <c r="E11" s="151">
        <f t="shared" si="0"/>
        <v>0</v>
      </c>
      <c r="F11" s="151">
        <f t="shared" si="0"/>
        <v>12740</v>
      </c>
      <c r="G11" s="151">
        <f t="shared" si="0"/>
        <v>296901</v>
      </c>
      <c r="H11" s="151">
        <f t="shared" si="0"/>
        <v>120613</v>
      </c>
      <c r="I11" s="151">
        <f t="shared" si="0"/>
        <v>0</v>
      </c>
      <c r="J11" s="152">
        <f t="shared" si="0"/>
        <v>0</v>
      </c>
      <c r="K11" s="44"/>
      <c r="L11" s="44"/>
    </row>
    <row r="12" spans="1:12" ht="34.5" customHeight="1" thickBot="1" thickTop="1">
      <c r="A12" s="153" t="s">
        <v>396</v>
      </c>
      <c r="B12" s="154">
        <v>210183</v>
      </c>
      <c r="C12" s="154"/>
      <c r="D12" s="154">
        <v>61116</v>
      </c>
      <c r="E12" s="154"/>
      <c r="F12" s="154"/>
      <c r="G12" s="154">
        <v>77112</v>
      </c>
      <c r="H12" s="154"/>
      <c r="I12" s="155"/>
      <c r="J12" s="156"/>
      <c r="K12" s="44"/>
      <c r="L12" s="44"/>
    </row>
    <row r="13" spans="1:12" ht="15.75" thickBot="1" thickTop="1">
      <c r="A13" s="157" t="s">
        <v>397</v>
      </c>
      <c r="B13" s="155">
        <f>B12+B11</f>
        <v>359129</v>
      </c>
      <c r="C13" s="155">
        <f aca="true" t="shared" si="1" ref="C13:J13">C12+C11</f>
        <v>50257</v>
      </c>
      <c r="D13" s="155">
        <f t="shared" si="1"/>
        <v>99988</v>
      </c>
      <c r="E13" s="155">
        <f t="shared" si="1"/>
        <v>0</v>
      </c>
      <c r="F13" s="155">
        <f t="shared" si="1"/>
        <v>12740</v>
      </c>
      <c r="G13" s="155">
        <f t="shared" si="1"/>
        <v>374013</v>
      </c>
      <c r="H13" s="155">
        <f t="shared" si="1"/>
        <v>120613</v>
      </c>
      <c r="I13" s="155">
        <f t="shared" si="1"/>
        <v>0</v>
      </c>
      <c r="J13" s="158">
        <f t="shared" si="1"/>
        <v>0</v>
      </c>
      <c r="K13" s="44"/>
      <c r="L13" s="44"/>
    </row>
    <row r="14" spans="1:12" s="15" customFormat="1" ht="15.75" thickBot="1" thickTop="1">
      <c r="A14" s="159"/>
      <c r="B14" s="160"/>
      <c r="C14" s="160"/>
      <c r="D14" s="160"/>
      <c r="E14" s="160"/>
      <c r="F14" s="160"/>
      <c r="G14" s="160"/>
      <c r="H14" s="160"/>
      <c r="I14" s="160"/>
      <c r="J14" s="160"/>
      <c r="K14" s="161"/>
      <c r="L14" s="161"/>
    </row>
    <row r="15" spans="1:12" ht="46.5" customHeight="1" thickTop="1">
      <c r="A15" s="138" t="s">
        <v>384</v>
      </c>
      <c r="B15" s="671" t="s">
        <v>277</v>
      </c>
      <c r="C15" s="672"/>
      <c r="D15" s="671" t="s">
        <v>406</v>
      </c>
      <c r="E15" s="671"/>
      <c r="F15" s="671"/>
      <c r="G15" s="671" t="s">
        <v>407</v>
      </c>
      <c r="H15" s="673"/>
      <c r="I15" s="671" t="s">
        <v>408</v>
      </c>
      <c r="J15" s="674"/>
      <c r="K15" s="44"/>
      <c r="L15" s="44"/>
    </row>
    <row r="16" spans="1:12" ht="39.75" customHeight="1">
      <c r="A16" s="139"/>
      <c r="B16" s="162" t="s">
        <v>388</v>
      </c>
      <c r="C16" s="162" t="s">
        <v>389</v>
      </c>
      <c r="D16" s="162" t="s">
        <v>388</v>
      </c>
      <c r="E16" s="162" t="s">
        <v>390</v>
      </c>
      <c r="F16" s="162" t="s">
        <v>389</v>
      </c>
      <c r="G16" s="162" t="s">
        <v>388</v>
      </c>
      <c r="H16" s="162" t="s">
        <v>389</v>
      </c>
      <c r="I16" s="162" t="s">
        <v>388</v>
      </c>
      <c r="J16" s="163" t="s">
        <v>389</v>
      </c>
      <c r="K16" s="44"/>
      <c r="L16" s="44"/>
    </row>
    <row r="17" spans="1:12" ht="13.5" customHeight="1">
      <c r="A17" s="142" t="s">
        <v>391</v>
      </c>
      <c r="B17" s="143">
        <v>8747</v>
      </c>
      <c r="C17" s="143"/>
      <c r="D17" s="143"/>
      <c r="E17" s="143"/>
      <c r="F17" s="143"/>
      <c r="G17" s="143"/>
      <c r="H17" s="164"/>
      <c r="I17" s="164">
        <f>B6+D6+G6+I6+B17+D17+G17</f>
        <v>202815</v>
      </c>
      <c r="J17" s="147">
        <f>C6+F6+H6+J6+C17+F17+H17</f>
        <v>0</v>
      </c>
      <c r="K17" s="44"/>
      <c r="L17" s="44"/>
    </row>
    <row r="18" spans="1:12" ht="12" customHeight="1">
      <c r="A18" s="142" t="s">
        <v>392</v>
      </c>
      <c r="B18" s="143"/>
      <c r="C18" s="143"/>
      <c r="D18" s="166"/>
      <c r="E18" s="167"/>
      <c r="F18" s="166"/>
      <c r="G18" s="143"/>
      <c r="H18" s="164"/>
      <c r="I18" s="164">
        <f aca="true" t="shared" si="2" ref="I18:I24">B7+D7+G7+I7+B18+D18+G18</f>
        <v>59485</v>
      </c>
      <c r="J18" s="147">
        <f aca="true" t="shared" si="3" ref="J18:J24">C7+F7+H7+J7+C18+F18+H18</f>
        <v>12825</v>
      </c>
      <c r="K18" s="44"/>
      <c r="L18" s="44"/>
    </row>
    <row r="19" spans="1:12" ht="15">
      <c r="A19" s="142" t="s">
        <v>393</v>
      </c>
      <c r="B19" s="143"/>
      <c r="C19" s="143"/>
      <c r="D19" s="166"/>
      <c r="E19" s="167"/>
      <c r="F19" s="166"/>
      <c r="G19" s="143"/>
      <c r="H19" s="164"/>
      <c r="I19" s="164">
        <f t="shared" si="2"/>
        <v>32066</v>
      </c>
      <c r="J19" s="147">
        <f t="shared" si="3"/>
        <v>7900</v>
      </c>
      <c r="K19" s="44"/>
      <c r="L19" s="44"/>
    </row>
    <row r="20" spans="1:12" ht="15">
      <c r="A20" s="142" t="s">
        <v>394</v>
      </c>
      <c r="B20" s="143"/>
      <c r="C20" s="143"/>
      <c r="D20" s="166"/>
      <c r="E20" s="167"/>
      <c r="F20" s="166"/>
      <c r="G20" s="143"/>
      <c r="H20" s="164"/>
      <c r="I20" s="164">
        <f t="shared" si="2"/>
        <v>21938</v>
      </c>
      <c r="J20" s="147">
        <f t="shared" si="3"/>
        <v>21938</v>
      </c>
      <c r="K20" s="44"/>
      <c r="L20" s="44"/>
    </row>
    <row r="21" spans="1:12" ht="15">
      <c r="A21" s="142" t="s">
        <v>395</v>
      </c>
      <c r="B21" s="143"/>
      <c r="C21" s="143"/>
      <c r="D21" s="166">
        <v>3000</v>
      </c>
      <c r="E21" s="167"/>
      <c r="F21" s="166">
        <v>3000</v>
      </c>
      <c r="G21" s="143"/>
      <c r="H21" s="164"/>
      <c r="I21" s="164">
        <f t="shared" si="2"/>
        <v>180162</v>
      </c>
      <c r="J21" s="147">
        <f t="shared" si="3"/>
        <v>143947</v>
      </c>
      <c r="K21" s="44"/>
      <c r="L21" s="44"/>
    </row>
    <row r="22" spans="1:12" ht="15.75" customHeight="1" thickBot="1">
      <c r="A22" s="150" t="s">
        <v>331</v>
      </c>
      <c r="B22" s="143">
        <f>SUM(B17:B21)</f>
        <v>8747</v>
      </c>
      <c r="C22" s="143">
        <f aca="true" t="shared" si="4" ref="C22:H22">SUM(C17:C21)</f>
        <v>0</v>
      </c>
      <c r="D22" s="143">
        <f t="shared" si="4"/>
        <v>3000</v>
      </c>
      <c r="E22" s="143">
        <f t="shared" si="4"/>
        <v>0</v>
      </c>
      <c r="F22" s="143">
        <f t="shared" si="4"/>
        <v>3000</v>
      </c>
      <c r="G22" s="143">
        <f t="shared" si="4"/>
        <v>0</v>
      </c>
      <c r="H22" s="143">
        <f t="shared" si="4"/>
        <v>0</v>
      </c>
      <c r="I22" s="182">
        <f t="shared" si="2"/>
        <v>496466</v>
      </c>
      <c r="J22" s="180">
        <f t="shared" si="3"/>
        <v>186610</v>
      </c>
      <c r="K22" s="44"/>
      <c r="L22" s="44"/>
    </row>
    <row r="23" spans="1:12" ht="30" thickBot="1" thickTop="1">
      <c r="A23" s="157" t="s">
        <v>396</v>
      </c>
      <c r="B23" s="155"/>
      <c r="C23" s="155"/>
      <c r="D23" s="155"/>
      <c r="E23" s="155"/>
      <c r="F23" s="155"/>
      <c r="G23" s="155"/>
      <c r="H23" s="155"/>
      <c r="I23" s="184">
        <f t="shared" si="2"/>
        <v>348411</v>
      </c>
      <c r="J23" s="185">
        <f t="shared" si="3"/>
        <v>0</v>
      </c>
      <c r="K23" s="44"/>
      <c r="L23" s="44"/>
    </row>
    <row r="24" spans="1:12" ht="16.5" thickBot="1" thickTop="1">
      <c r="A24" s="157" t="s">
        <v>397</v>
      </c>
      <c r="B24" s="155">
        <f>B22+B23</f>
        <v>8747</v>
      </c>
      <c r="C24" s="155">
        <f aca="true" t="shared" si="5" ref="C24:H24">C22+C23</f>
        <v>0</v>
      </c>
      <c r="D24" s="155">
        <f t="shared" si="5"/>
        <v>3000</v>
      </c>
      <c r="E24" s="155">
        <f t="shared" si="5"/>
        <v>0</v>
      </c>
      <c r="F24" s="155">
        <f t="shared" si="5"/>
        <v>3000</v>
      </c>
      <c r="G24" s="155">
        <f t="shared" si="5"/>
        <v>0</v>
      </c>
      <c r="H24" s="155">
        <f t="shared" si="5"/>
        <v>0</v>
      </c>
      <c r="I24" s="184">
        <f t="shared" si="2"/>
        <v>844877</v>
      </c>
      <c r="J24" s="185">
        <f t="shared" si="3"/>
        <v>186610</v>
      </c>
      <c r="K24" s="44"/>
      <c r="L24" s="44"/>
    </row>
    <row r="25" spans="1:12" ht="15" thickTop="1">
      <c r="A25" s="168"/>
      <c r="B25" s="169"/>
      <c r="C25" s="169"/>
      <c r="D25" s="169"/>
      <c r="E25" s="169"/>
      <c r="F25" s="169"/>
      <c r="G25" s="169"/>
      <c r="H25" s="169"/>
      <c r="I25" s="169"/>
      <c r="J25" s="169"/>
      <c r="K25" s="44"/>
      <c r="L25" s="44"/>
    </row>
    <row r="26" spans="1:12" ht="14.25">
      <c r="A26" s="168"/>
      <c r="B26" s="169"/>
      <c r="C26" s="169"/>
      <c r="D26" s="169"/>
      <c r="E26" s="169"/>
      <c r="F26" s="169"/>
      <c r="G26" s="169"/>
      <c r="H26" s="169"/>
      <c r="I26" s="169"/>
      <c r="J26" s="169"/>
      <c r="K26" s="44"/>
      <c r="L26" s="44"/>
    </row>
    <row r="27" spans="1:12" ht="14.25">
      <c r="A27" s="161"/>
      <c r="B27" s="161"/>
      <c r="C27" s="161"/>
      <c r="D27" s="44"/>
      <c r="E27" s="44"/>
      <c r="F27" s="44"/>
      <c r="G27" s="44"/>
      <c r="H27" s="44"/>
      <c r="I27" s="44"/>
      <c r="J27" s="44"/>
      <c r="K27" s="44"/>
      <c r="L27" s="44"/>
    </row>
    <row r="28" spans="1:3" ht="12.75">
      <c r="A28" s="15"/>
      <c r="B28" s="15"/>
      <c r="C28" s="15"/>
    </row>
    <row r="29" spans="1:3" ht="12.75">
      <c r="A29" s="15"/>
      <c r="B29" s="15"/>
      <c r="C29" s="15"/>
    </row>
    <row r="30" spans="1:3" ht="12.75">
      <c r="A30" s="15"/>
      <c r="B30" s="15"/>
      <c r="C30" s="15"/>
    </row>
    <row r="31" spans="1:3" ht="12.75">
      <c r="A31" s="15"/>
      <c r="B31" s="15"/>
      <c r="C31" s="15"/>
    </row>
    <row r="32" spans="1:3" ht="12.75">
      <c r="A32" s="15"/>
      <c r="B32" s="15"/>
      <c r="C32" s="15"/>
    </row>
    <row r="33" spans="1:4" ht="12.75">
      <c r="A33" s="15"/>
      <c r="B33" s="15"/>
      <c r="C33" s="15"/>
      <c r="D33" s="15"/>
    </row>
  </sheetData>
  <sheetProtection/>
  <mergeCells count="11">
    <mergeCell ref="B15:C15"/>
    <mergeCell ref="D15:F15"/>
    <mergeCell ref="G15:H15"/>
    <mergeCell ref="I15:J15"/>
    <mergeCell ref="A1:K1"/>
    <mergeCell ref="A2:L2"/>
    <mergeCell ref="A3:K3"/>
    <mergeCell ref="B4:C4"/>
    <mergeCell ref="D4:F4"/>
    <mergeCell ref="G4:H4"/>
    <mergeCell ref="I4:J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6"/>
  <sheetViews>
    <sheetView zoomScaleSheetLayoutView="100" zoomScalePageLayoutView="0" workbookViewId="0" topLeftCell="A28">
      <selection activeCell="AB42" sqref="AB42:AE42"/>
    </sheetView>
  </sheetViews>
  <sheetFormatPr defaultColWidth="9.00390625" defaultRowHeight="12.75"/>
  <cols>
    <col min="1" max="1" width="9.125" style="1" customWidth="1"/>
    <col min="2" max="30" width="2.75390625" style="1" customWidth="1"/>
    <col min="31" max="31" width="11.75390625" style="1" customWidth="1"/>
    <col min="32" max="41" width="2.75390625" style="1" customWidth="1"/>
    <col min="42" max="42" width="9.125" style="1" customWidth="1"/>
    <col min="43" max="16384" width="9.125" style="1" customWidth="1"/>
  </cols>
  <sheetData>
    <row r="1" spans="2:31" ht="12.75">
      <c r="B1" s="732" t="s">
        <v>431</v>
      </c>
      <c r="C1" s="733"/>
      <c r="D1" s="733"/>
      <c r="E1" s="733"/>
      <c r="F1" s="733"/>
      <c r="G1" s="733"/>
      <c r="H1" s="733"/>
      <c r="I1" s="733"/>
      <c r="J1" s="733"/>
      <c r="K1" s="733"/>
      <c r="L1" s="733"/>
      <c r="M1" s="733"/>
      <c r="N1" s="733"/>
      <c r="O1" s="733"/>
      <c r="P1" s="733"/>
      <c r="Q1" s="733"/>
      <c r="R1" s="733"/>
      <c r="S1" s="733"/>
      <c r="T1" s="733"/>
      <c r="U1" s="733"/>
      <c r="V1" s="733"/>
      <c r="W1" s="733"/>
      <c r="X1" s="733"/>
      <c r="Y1" s="733"/>
      <c r="Z1" s="733"/>
      <c r="AA1" s="733"/>
      <c r="AB1" s="733"/>
      <c r="AC1" s="733"/>
      <c r="AD1" s="733"/>
      <c r="AE1" s="733"/>
    </row>
    <row r="2" spans="2:31" ht="19.5" customHeight="1">
      <c r="B2" s="687" t="s">
        <v>376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</row>
    <row r="3" spans="2:31" ht="15.75" customHeight="1">
      <c r="B3" s="688" t="s">
        <v>281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</row>
    <row r="4" spans="1:31" ht="32.25" customHeight="1">
      <c r="A4" s="547" t="s">
        <v>0</v>
      </c>
      <c r="B4" s="689" t="s">
        <v>234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691" t="s">
        <v>235</v>
      </c>
      <c r="AC4" s="692"/>
      <c r="AD4" s="692"/>
      <c r="AE4" s="693"/>
    </row>
    <row r="5" spans="1:32" s="4" customFormat="1" ht="19.5" customHeight="1">
      <c r="A5" s="530">
        <v>1</v>
      </c>
      <c r="B5" s="681" t="s">
        <v>236</v>
      </c>
      <c r="C5" s="682"/>
      <c r="D5" s="682"/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682"/>
      <c r="Q5" s="682"/>
      <c r="R5" s="682"/>
      <c r="S5" s="682"/>
      <c r="T5" s="682"/>
      <c r="U5" s="682"/>
      <c r="V5" s="682"/>
      <c r="W5" s="682"/>
      <c r="X5" s="682"/>
      <c r="Y5" s="682"/>
      <c r="Z5" s="682"/>
      <c r="AA5" s="683"/>
      <c r="AB5" s="684">
        <v>212168</v>
      </c>
      <c r="AC5" s="685"/>
      <c r="AD5" s="685"/>
      <c r="AE5" s="686"/>
      <c r="AF5" s="1"/>
    </row>
    <row r="6" spans="1:32" s="4" customFormat="1" ht="19.5" customHeight="1">
      <c r="A6" s="530">
        <v>2</v>
      </c>
      <c r="B6" s="694" t="s">
        <v>237</v>
      </c>
      <c r="C6" s="695"/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6"/>
      <c r="AB6" s="684">
        <v>297941</v>
      </c>
      <c r="AC6" s="685"/>
      <c r="AD6" s="685"/>
      <c r="AE6" s="686"/>
      <c r="AF6" s="1"/>
    </row>
    <row r="7" spans="1:32" s="4" customFormat="1" ht="30.75" customHeight="1">
      <c r="A7" s="530">
        <v>3</v>
      </c>
      <c r="B7" s="694" t="s">
        <v>238</v>
      </c>
      <c r="C7" s="695"/>
      <c r="D7" s="695"/>
      <c r="E7" s="695"/>
      <c r="F7" s="695"/>
      <c r="G7" s="695"/>
      <c r="H7" s="695"/>
      <c r="I7" s="695"/>
      <c r="J7" s="695"/>
      <c r="K7" s="695"/>
      <c r="L7" s="695"/>
      <c r="M7" s="69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6"/>
      <c r="AB7" s="684">
        <v>200984</v>
      </c>
      <c r="AC7" s="685"/>
      <c r="AD7" s="685"/>
      <c r="AE7" s="686"/>
      <c r="AF7" s="1"/>
    </row>
    <row r="8" spans="1:31" ht="19.5" customHeight="1">
      <c r="A8" s="530">
        <v>4</v>
      </c>
      <c r="B8" s="694" t="s">
        <v>239</v>
      </c>
      <c r="C8" s="695"/>
      <c r="D8" s="695"/>
      <c r="E8" s="695"/>
      <c r="F8" s="695"/>
      <c r="G8" s="695"/>
      <c r="H8" s="695"/>
      <c r="I8" s="695"/>
      <c r="J8" s="695"/>
      <c r="K8" s="695"/>
      <c r="L8" s="695"/>
      <c r="M8" s="69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6"/>
      <c r="AB8" s="684">
        <v>13508</v>
      </c>
      <c r="AC8" s="685"/>
      <c r="AD8" s="685"/>
      <c r="AE8" s="686"/>
    </row>
    <row r="9" spans="1:32" s="2" customFormat="1" ht="19.5" customHeight="1">
      <c r="A9" s="530">
        <v>5</v>
      </c>
      <c r="B9" s="694" t="s">
        <v>240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6"/>
      <c r="AB9" s="697">
        <v>638</v>
      </c>
      <c r="AC9" s="697"/>
      <c r="AD9" s="697"/>
      <c r="AE9" s="697"/>
      <c r="AF9" s="1"/>
    </row>
    <row r="10" spans="1:32" s="2" customFormat="1" ht="19.5" customHeight="1">
      <c r="A10" s="530">
        <v>6</v>
      </c>
      <c r="B10" s="694" t="s">
        <v>241</v>
      </c>
      <c r="C10" s="695"/>
      <c r="D10" s="695"/>
      <c r="E10" s="695"/>
      <c r="F10" s="695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695"/>
      <c r="Y10" s="695"/>
      <c r="Z10" s="695"/>
      <c r="AA10" s="696"/>
      <c r="AB10" s="697">
        <v>275362</v>
      </c>
      <c r="AC10" s="697"/>
      <c r="AD10" s="697"/>
      <c r="AE10" s="697"/>
      <c r="AF10" s="1"/>
    </row>
    <row r="11" spans="1:32" s="2" customFormat="1" ht="19.5" customHeight="1">
      <c r="A11" s="530"/>
      <c r="B11" s="694" t="s">
        <v>438</v>
      </c>
      <c r="C11" s="730"/>
      <c r="D11" s="730"/>
      <c r="E11" s="730"/>
      <c r="F11" s="730"/>
      <c r="G11" s="730"/>
      <c r="H11" s="730"/>
      <c r="I11" s="730"/>
      <c r="J11" s="730"/>
      <c r="K11" s="730"/>
      <c r="L11" s="730"/>
      <c r="M11" s="730"/>
      <c r="N11" s="730"/>
      <c r="O11" s="730"/>
      <c r="P11" s="730"/>
      <c r="Q11" s="730"/>
      <c r="R11" s="730"/>
      <c r="S11" s="730"/>
      <c r="T11" s="730"/>
      <c r="U11" s="730"/>
      <c r="V11" s="730"/>
      <c r="W11" s="730"/>
      <c r="X11" s="730"/>
      <c r="Y11" s="730"/>
      <c r="Z11" s="730"/>
      <c r="AA11" s="731"/>
      <c r="AB11" s="566"/>
      <c r="AC11" s="567"/>
      <c r="AD11" s="567"/>
      <c r="AE11" s="544">
        <v>273534</v>
      </c>
      <c r="AF11" s="1"/>
    </row>
    <row r="12" spans="1:31" ht="19.5" customHeight="1">
      <c r="A12" s="530">
        <v>7</v>
      </c>
      <c r="B12" s="698" t="s">
        <v>182</v>
      </c>
      <c r="C12" s="699"/>
      <c r="D12" s="699"/>
      <c r="E12" s="699"/>
      <c r="F12" s="699"/>
      <c r="G12" s="699"/>
      <c r="H12" s="699"/>
      <c r="I12" s="699"/>
      <c r="J12" s="699"/>
      <c r="K12" s="699"/>
      <c r="L12" s="699"/>
      <c r="M12" s="699"/>
      <c r="N12" s="699"/>
      <c r="O12" s="699"/>
      <c r="P12" s="699"/>
      <c r="Q12" s="699"/>
      <c r="R12" s="699"/>
      <c r="S12" s="699"/>
      <c r="T12" s="699"/>
      <c r="U12" s="699"/>
      <c r="V12" s="699"/>
      <c r="W12" s="699"/>
      <c r="X12" s="699"/>
      <c r="Y12" s="699"/>
      <c r="Z12" s="699"/>
      <c r="AA12" s="700"/>
      <c r="AB12" s="684">
        <f>SUM(AB5:AB10)</f>
        <v>1000601</v>
      </c>
      <c r="AC12" s="685"/>
      <c r="AD12" s="685"/>
      <c r="AE12" s="686"/>
    </row>
    <row r="13" spans="1:31" ht="19.5" customHeight="1">
      <c r="A13" s="530">
        <v>8</v>
      </c>
      <c r="B13" s="694" t="s">
        <v>242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695"/>
      <c r="R13" s="695"/>
      <c r="S13" s="695"/>
      <c r="T13" s="695"/>
      <c r="U13" s="695"/>
      <c r="V13" s="695"/>
      <c r="W13" s="695"/>
      <c r="X13" s="695"/>
      <c r="Y13" s="695"/>
      <c r="Z13" s="695"/>
      <c r="AA13" s="696"/>
      <c r="AB13" s="684">
        <v>62592</v>
      </c>
      <c r="AC13" s="685"/>
      <c r="AD13" s="685"/>
      <c r="AE13" s="686"/>
    </row>
    <row r="14" spans="1:31" ht="19.5" customHeight="1">
      <c r="A14" s="530">
        <v>9</v>
      </c>
      <c r="B14" s="698" t="s">
        <v>377</v>
      </c>
      <c r="C14" s="699"/>
      <c r="D14" s="699"/>
      <c r="E14" s="699"/>
      <c r="F14" s="699"/>
      <c r="G14" s="699"/>
      <c r="H14" s="699"/>
      <c r="I14" s="699"/>
      <c r="J14" s="699"/>
      <c r="K14" s="699"/>
      <c r="L14" s="699"/>
      <c r="M14" s="699"/>
      <c r="N14" s="699"/>
      <c r="O14" s="699"/>
      <c r="P14" s="699"/>
      <c r="Q14" s="699"/>
      <c r="R14" s="699"/>
      <c r="S14" s="699"/>
      <c r="T14" s="699"/>
      <c r="U14" s="699"/>
      <c r="V14" s="699"/>
      <c r="W14" s="699"/>
      <c r="X14" s="699"/>
      <c r="Y14" s="699"/>
      <c r="Z14" s="699"/>
      <c r="AA14" s="700"/>
      <c r="AB14" s="684">
        <f>SUM(AB13)</f>
        <v>62592</v>
      </c>
      <c r="AC14" s="685"/>
      <c r="AD14" s="685"/>
      <c r="AE14" s="686"/>
    </row>
    <row r="15" spans="1:31" ht="19.5" customHeight="1">
      <c r="A15" s="530">
        <v>10</v>
      </c>
      <c r="B15" s="694" t="s">
        <v>243</v>
      </c>
      <c r="C15" s="695"/>
      <c r="D15" s="695"/>
      <c r="E15" s="695"/>
      <c r="F15" s="695"/>
      <c r="G15" s="695"/>
      <c r="H15" s="695"/>
      <c r="I15" s="695"/>
      <c r="J15" s="695"/>
      <c r="K15" s="695"/>
      <c r="L15" s="695"/>
      <c r="M15" s="695"/>
      <c r="N15" s="695"/>
      <c r="O15" s="695"/>
      <c r="P15" s="695"/>
      <c r="Q15" s="695"/>
      <c r="R15" s="695"/>
      <c r="S15" s="695"/>
      <c r="T15" s="695"/>
      <c r="U15" s="695"/>
      <c r="V15" s="695"/>
      <c r="W15" s="695"/>
      <c r="X15" s="695"/>
      <c r="Y15" s="695"/>
      <c r="Z15" s="695"/>
      <c r="AA15" s="696"/>
      <c r="AB15" s="684">
        <v>2128963</v>
      </c>
      <c r="AC15" s="685"/>
      <c r="AD15" s="685"/>
      <c r="AE15" s="686"/>
    </row>
    <row r="16" spans="1:31" ht="19.5" customHeight="1">
      <c r="A16" s="530">
        <v>11</v>
      </c>
      <c r="B16" s="698" t="s">
        <v>378</v>
      </c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700"/>
      <c r="AB16" s="684">
        <f>SUM(AB15)</f>
        <v>2128963</v>
      </c>
      <c r="AC16" s="685"/>
      <c r="AD16" s="685"/>
      <c r="AE16" s="686"/>
    </row>
    <row r="17" spans="1:31" ht="19.5" customHeight="1">
      <c r="A17" s="530">
        <v>12</v>
      </c>
      <c r="B17" s="694" t="s">
        <v>244</v>
      </c>
      <c r="C17" s="695"/>
      <c r="D17" s="695"/>
      <c r="E17" s="695"/>
      <c r="F17" s="695"/>
      <c r="G17" s="695"/>
      <c r="H17" s="695"/>
      <c r="I17" s="695"/>
      <c r="J17" s="695"/>
      <c r="K17" s="695"/>
      <c r="L17" s="695"/>
      <c r="M17" s="695"/>
      <c r="N17" s="695"/>
      <c r="O17" s="695"/>
      <c r="P17" s="695"/>
      <c r="Q17" s="695"/>
      <c r="R17" s="695"/>
      <c r="S17" s="695"/>
      <c r="T17" s="695"/>
      <c r="U17" s="695"/>
      <c r="V17" s="695"/>
      <c r="W17" s="695"/>
      <c r="X17" s="695"/>
      <c r="Y17" s="695"/>
      <c r="Z17" s="695"/>
      <c r="AA17" s="696"/>
      <c r="AB17" s="684">
        <v>149000</v>
      </c>
      <c r="AC17" s="685"/>
      <c r="AD17" s="685"/>
      <c r="AE17" s="686"/>
    </row>
    <row r="18" spans="1:31" ht="19.5" customHeight="1">
      <c r="A18" s="530">
        <v>13</v>
      </c>
      <c r="B18" s="694" t="s">
        <v>245</v>
      </c>
      <c r="C18" s="695"/>
      <c r="D18" s="695"/>
      <c r="E18" s="695"/>
      <c r="F18" s="695"/>
      <c r="G18" s="695"/>
      <c r="H18" s="695"/>
      <c r="I18" s="695"/>
      <c r="J18" s="695"/>
      <c r="K18" s="695"/>
      <c r="L18" s="695"/>
      <c r="M18" s="695"/>
      <c r="N18" s="695"/>
      <c r="O18" s="695"/>
      <c r="P18" s="695"/>
      <c r="Q18" s="695"/>
      <c r="R18" s="695"/>
      <c r="S18" s="695"/>
      <c r="T18" s="695"/>
      <c r="U18" s="695"/>
      <c r="V18" s="695"/>
      <c r="W18" s="695"/>
      <c r="X18" s="695"/>
      <c r="Y18" s="695"/>
      <c r="Z18" s="695"/>
      <c r="AA18" s="696"/>
      <c r="AB18" s="684">
        <v>386500</v>
      </c>
      <c r="AC18" s="685"/>
      <c r="AD18" s="685"/>
      <c r="AE18" s="686"/>
    </row>
    <row r="19" spans="1:31" ht="19.5" customHeight="1">
      <c r="A19" s="530">
        <v>14</v>
      </c>
      <c r="B19" s="694" t="s">
        <v>246</v>
      </c>
      <c r="C19" s="695"/>
      <c r="D19" s="695"/>
      <c r="E19" s="695"/>
      <c r="F19" s="695"/>
      <c r="G19" s="695"/>
      <c r="H19" s="695"/>
      <c r="I19" s="695"/>
      <c r="J19" s="695"/>
      <c r="K19" s="695"/>
      <c r="L19" s="695"/>
      <c r="M19" s="695"/>
      <c r="N19" s="695"/>
      <c r="O19" s="695"/>
      <c r="P19" s="695"/>
      <c r="Q19" s="695"/>
      <c r="R19" s="695"/>
      <c r="S19" s="695"/>
      <c r="T19" s="695"/>
      <c r="U19" s="695"/>
      <c r="V19" s="695"/>
      <c r="W19" s="695"/>
      <c r="X19" s="695"/>
      <c r="Y19" s="695"/>
      <c r="Z19" s="695"/>
      <c r="AA19" s="696"/>
      <c r="AB19" s="684">
        <v>34000</v>
      </c>
      <c r="AC19" s="685"/>
      <c r="AD19" s="685"/>
      <c r="AE19" s="686"/>
    </row>
    <row r="20" spans="1:31" ht="19.5" customHeight="1">
      <c r="A20" s="530">
        <v>15</v>
      </c>
      <c r="B20" s="694" t="s">
        <v>247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  <c r="M20" s="695"/>
      <c r="N20" s="695"/>
      <c r="O20" s="695"/>
      <c r="P20" s="695"/>
      <c r="Q20" s="695"/>
      <c r="R20" s="695"/>
      <c r="S20" s="695"/>
      <c r="T20" s="695"/>
      <c r="U20" s="695"/>
      <c r="V20" s="695"/>
      <c r="W20" s="695"/>
      <c r="X20" s="695"/>
      <c r="Y20" s="695"/>
      <c r="Z20" s="695"/>
      <c r="AA20" s="696"/>
      <c r="AB20" s="684">
        <v>2060</v>
      </c>
      <c r="AC20" s="685"/>
      <c r="AD20" s="685"/>
      <c r="AE20" s="686"/>
    </row>
    <row r="21" spans="1:32" ht="19.5" customHeight="1">
      <c r="A21" s="530">
        <v>16</v>
      </c>
      <c r="B21" s="698" t="s">
        <v>183</v>
      </c>
      <c r="C21" s="699"/>
      <c r="D21" s="699"/>
      <c r="E21" s="699"/>
      <c r="F21" s="699"/>
      <c r="G21" s="699"/>
      <c r="H21" s="699"/>
      <c r="I21" s="699"/>
      <c r="J21" s="699"/>
      <c r="K21" s="699"/>
      <c r="L21" s="699"/>
      <c r="M21" s="699"/>
      <c r="N21" s="699"/>
      <c r="O21" s="699"/>
      <c r="P21" s="699"/>
      <c r="Q21" s="699"/>
      <c r="R21" s="699"/>
      <c r="S21" s="699"/>
      <c r="T21" s="699"/>
      <c r="U21" s="699"/>
      <c r="V21" s="699"/>
      <c r="W21" s="699"/>
      <c r="X21" s="699"/>
      <c r="Y21" s="699"/>
      <c r="Z21" s="699"/>
      <c r="AA21" s="700"/>
      <c r="AB21" s="684">
        <f>SUM(AB17:AB20)</f>
        <v>571560</v>
      </c>
      <c r="AC21" s="685"/>
      <c r="AD21" s="685"/>
      <c r="AE21" s="686"/>
      <c r="AF21" s="7"/>
    </row>
    <row r="22" spans="1:31" ht="19.5" customHeight="1">
      <c r="A22" s="530">
        <v>17</v>
      </c>
      <c r="B22" s="694" t="s">
        <v>248</v>
      </c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  <c r="T22" s="695"/>
      <c r="U22" s="695"/>
      <c r="V22" s="695"/>
      <c r="W22" s="695"/>
      <c r="X22" s="695"/>
      <c r="Y22" s="695"/>
      <c r="Z22" s="695"/>
      <c r="AA22" s="696"/>
      <c r="AB22" s="684">
        <v>4000</v>
      </c>
      <c r="AC22" s="685"/>
      <c r="AD22" s="685"/>
      <c r="AE22" s="686"/>
    </row>
    <row r="23" spans="1:31" ht="19.5" customHeight="1">
      <c r="A23" s="530">
        <v>18</v>
      </c>
      <c r="B23" s="698" t="s">
        <v>184</v>
      </c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699"/>
      <c r="W23" s="699"/>
      <c r="X23" s="699"/>
      <c r="Y23" s="699"/>
      <c r="Z23" s="699"/>
      <c r="AA23" s="700"/>
      <c r="AB23" s="684">
        <f>AB17+AB18+AB20+AB22+AB19</f>
        <v>575560</v>
      </c>
      <c r="AC23" s="685"/>
      <c r="AD23" s="685"/>
      <c r="AE23" s="686"/>
    </row>
    <row r="24" spans="1:31" ht="19.5" customHeight="1">
      <c r="A24" s="530">
        <v>19</v>
      </c>
      <c r="B24" s="701" t="s">
        <v>249</v>
      </c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2"/>
      <c r="W24" s="702"/>
      <c r="X24" s="702"/>
      <c r="Y24" s="702"/>
      <c r="Z24" s="702"/>
      <c r="AA24" s="703"/>
      <c r="AB24" s="684">
        <v>100</v>
      </c>
      <c r="AC24" s="685"/>
      <c r="AD24" s="685"/>
      <c r="AE24" s="686"/>
    </row>
    <row r="25" spans="1:31" ht="19.5" customHeight="1">
      <c r="A25" s="530">
        <v>20</v>
      </c>
      <c r="B25" s="701" t="s">
        <v>250</v>
      </c>
      <c r="C25" s="702"/>
      <c r="D25" s="702"/>
      <c r="E25" s="702"/>
      <c r="F25" s="702"/>
      <c r="G25" s="702"/>
      <c r="H25" s="702"/>
      <c r="I25" s="702"/>
      <c r="J25" s="702"/>
      <c r="K25" s="702"/>
      <c r="L25" s="702"/>
      <c r="M25" s="702"/>
      <c r="N25" s="702"/>
      <c r="O25" s="702"/>
      <c r="P25" s="702"/>
      <c r="Q25" s="702"/>
      <c r="R25" s="702"/>
      <c r="S25" s="702"/>
      <c r="T25" s="702"/>
      <c r="U25" s="702"/>
      <c r="V25" s="702"/>
      <c r="W25" s="702"/>
      <c r="X25" s="702"/>
      <c r="Y25" s="702"/>
      <c r="Z25" s="702"/>
      <c r="AA25" s="703"/>
      <c r="AB25" s="684">
        <v>25000</v>
      </c>
      <c r="AC25" s="685"/>
      <c r="AD25" s="685"/>
      <c r="AE25" s="686"/>
    </row>
    <row r="26" spans="1:31" ht="19.5" customHeight="1">
      <c r="A26" s="530">
        <v>21</v>
      </c>
      <c r="B26" s="701" t="s">
        <v>251</v>
      </c>
      <c r="C26" s="702"/>
      <c r="D26" s="702"/>
      <c r="E26" s="702"/>
      <c r="F26" s="702"/>
      <c r="G26" s="702"/>
      <c r="H26" s="702"/>
      <c r="I26" s="702"/>
      <c r="J26" s="702"/>
      <c r="K26" s="702"/>
      <c r="L26" s="702"/>
      <c r="M26" s="702"/>
      <c r="N26" s="702"/>
      <c r="O26" s="702"/>
      <c r="P26" s="702"/>
      <c r="Q26" s="702"/>
      <c r="R26" s="702"/>
      <c r="S26" s="702"/>
      <c r="T26" s="702"/>
      <c r="U26" s="702"/>
      <c r="V26" s="702"/>
      <c r="W26" s="702"/>
      <c r="X26" s="702"/>
      <c r="Y26" s="702"/>
      <c r="Z26" s="702"/>
      <c r="AA26" s="703"/>
      <c r="AB26" s="684">
        <v>400</v>
      </c>
      <c r="AC26" s="685"/>
      <c r="AD26" s="685"/>
      <c r="AE26" s="686"/>
    </row>
    <row r="27" spans="1:31" ht="19.5" customHeight="1">
      <c r="A27" s="530">
        <v>22</v>
      </c>
      <c r="B27" s="701" t="s">
        <v>252</v>
      </c>
      <c r="C27" s="702"/>
      <c r="D27" s="702"/>
      <c r="E27" s="702"/>
      <c r="F27" s="702"/>
      <c r="G27" s="702"/>
      <c r="H27" s="702"/>
      <c r="I27" s="702"/>
      <c r="J27" s="702"/>
      <c r="K27" s="702"/>
      <c r="L27" s="702"/>
      <c r="M27" s="702"/>
      <c r="N27" s="702"/>
      <c r="O27" s="702"/>
      <c r="P27" s="702"/>
      <c r="Q27" s="702"/>
      <c r="R27" s="702"/>
      <c r="S27" s="702"/>
      <c r="T27" s="702"/>
      <c r="U27" s="702"/>
      <c r="V27" s="702"/>
      <c r="W27" s="702"/>
      <c r="X27" s="702"/>
      <c r="Y27" s="702"/>
      <c r="Z27" s="702"/>
      <c r="AA27" s="703"/>
      <c r="AB27" s="684">
        <v>96046</v>
      </c>
      <c r="AC27" s="685"/>
      <c r="AD27" s="685"/>
      <c r="AE27" s="686"/>
    </row>
    <row r="28" spans="1:31" ht="19.5" customHeight="1">
      <c r="A28" s="530">
        <v>23</v>
      </c>
      <c r="B28" s="701" t="s">
        <v>253</v>
      </c>
      <c r="C28" s="702"/>
      <c r="D28" s="702"/>
      <c r="E28" s="702"/>
      <c r="F28" s="702"/>
      <c r="G28" s="702"/>
      <c r="H28" s="702"/>
      <c r="I28" s="702"/>
      <c r="J28" s="702"/>
      <c r="K28" s="702"/>
      <c r="L28" s="702"/>
      <c r="M28" s="702"/>
      <c r="N28" s="702"/>
      <c r="O28" s="702"/>
      <c r="P28" s="702"/>
      <c r="Q28" s="702"/>
      <c r="R28" s="702"/>
      <c r="S28" s="702"/>
      <c r="T28" s="702"/>
      <c r="U28" s="702"/>
      <c r="V28" s="702"/>
      <c r="W28" s="702"/>
      <c r="X28" s="702"/>
      <c r="Y28" s="702"/>
      <c r="Z28" s="702"/>
      <c r="AA28" s="703"/>
      <c r="AB28" s="684">
        <v>14644</v>
      </c>
      <c r="AC28" s="685"/>
      <c r="AD28" s="685"/>
      <c r="AE28" s="686"/>
    </row>
    <row r="29" spans="1:31" ht="19.5" customHeight="1">
      <c r="A29" s="530">
        <v>24</v>
      </c>
      <c r="B29" s="701" t="s">
        <v>254</v>
      </c>
      <c r="C29" s="702"/>
      <c r="D29" s="702"/>
      <c r="E29" s="702"/>
      <c r="F29" s="702"/>
      <c r="G29" s="702"/>
      <c r="H29" s="702"/>
      <c r="I29" s="702"/>
      <c r="J29" s="702"/>
      <c r="K29" s="702"/>
      <c r="L29" s="702"/>
      <c r="M29" s="702"/>
      <c r="N29" s="702"/>
      <c r="O29" s="702"/>
      <c r="P29" s="702"/>
      <c r="Q29" s="702"/>
      <c r="R29" s="702"/>
      <c r="S29" s="702"/>
      <c r="T29" s="702"/>
      <c r="U29" s="702"/>
      <c r="V29" s="702"/>
      <c r="W29" s="702"/>
      <c r="X29" s="702"/>
      <c r="Y29" s="702"/>
      <c r="Z29" s="702"/>
      <c r="AA29" s="703"/>
      <c r="AB29" s="684">
        <v>31000</v>
      </c>
      <c r="AC29" s="685"/>
      <c r="AD29" s="685"/>
      <c r="AE29" s="686"/>
    </row>
    <row r="30" spans="1:31" ht="19.5" customHeight="1">
      <c r="A30" s="530">
        <v>25</v>
      </c>
      <c r="B30" s="701" t="s">
        <v>255</v>
      </c>
      <c r="C30" s="702"/>
      <c r="D30" s="702"/>
      <c r="E30" s="702"/>
      <c r="F30" s="702"/>
      <c r="G30" s="702"/>
      <c r="H30" s="702"/>
      <c r="I30" s="702"/>
      <c r="J30" s="702"/>
      <c r="K30" s="702"/>
      <c r="L30" s="702"/>
      <c r="M30" s="702"/>
      <c r="N30" s="702"/>
      <c r="O30" s="702"/>
      <c r="P30" s="702"/>
      <c r="Q30" s="702"/>
      <c r="R30" s="702"/>
      <c r="S30" s="702"/>
      <c r="T30" s="702"/>
      <c r="U30" s="702"/>
      <c r="V30" s="702"/>
      <c r="W30" s="702"/>
      <c r="X30" s="702"/>
      <c r="Y30" s="702"/>
      <c r="Z30" s="702"/>
      <c r="AA30" s="703"/>
      <c r="AB30" s="684">
        <v>9000</v>
      </c>
      <c r="AC30" s="685"/>
      <c r="AD30" s="685"/>
      <c r="AE30" s="686"/>
    </row>
    <row r="31" spans="1:31" ht="19.5" customHeight="1">
      <c r="A31" s="530">
        <v>26</v>
      </c>
      <c r="B31" s="701" t="s">
        <v>256</v>
      </c>
      <c r="C31" s="702"/>
      <c r="D31" s="702"/>
      <c r="E31" s="702"/>
      <c r="F31" s="702"/>
      <c r="G31" s="702"/>
      <c r="H31" s="702"/>
      <c r="I31" s="702"/>
      <c r="J31" s="702"/>
      <c r="K31" s="702"/>
      <c r="L31" s="702"/>
      <c r="M31" s="702"/>
      <c r="N31" s="702"/>
      <c r="O31" s="702"/>
      <c r="P31" s="702"/>
      <c r="Q31" s="702"/>
      <c r="R31" s="702"/>
      <c r="S31" s="702"/>
      <c r="T31" s="702"/>
      <c r="U31" s="702"/>
      <c r="V31" s="702"/>
      <c r="W31" s="702"/>
      <c r="X31" s="702"/>
      <c r="Y31" s="702"/>
      <c r="Z31" s="702"/>
      <c r="AA31" s="703"/>
      <c r="AB31" s="684">
        <v>1750</v>
      </c>
      <c r="AC31" s="685"/>
      <c r="AD31" s="685"/>
      <c r="AE31" s="686"/>
    </row>
    <row r="32" spans="1:31" ht="19.5" customHeight="1">
      <c r="A32" s="530">
        <v>27</v>
      </c>
      <c r="B32" s="701" t="s">
        <v>257</v>
      </c>
      <c r="C32" s="702"/>
      <c r="D32" s="702"/>
      <c r="E32" s="702"/>
      <c r="F32" s="702"/>
      <c r="G32" s="702"/>
      <c r="H32" s="702"/>
      <c r="I32" s="702"/>
      <c r="J32" s="702"/>
      <c r="K32" s="702"/>
      <c r="L32" s="702"/>
      <c r="M32" s="702"/>
      <c r="N32" s="702"/>
      <c r="O32" s="702"/>
      <c r="P32" s="702"/>
      <c r="Q32" s="702"/>
      <c r="R32" s="702"/>
      <c r="S32" s="702"/>
      <c r="T32" s="702"/>
      <c r="U32" s="702"/>
      <c r="V32" s="702"/>
      <c r="W32" s="702"/>
      <c r="X32" s="702"/>
      <c r="Y32" s="702"/>
      <c r="Z32" s="702"/>
      <c r="AA32" s="703"/>
      <c r="AB32" s="684">
        <v>2611</v>
      </c>
      <c r="AC32" s="685"/>
      <c r="AD32" s="685"/>
      <c r="AE32" s="686"/>
    </row>
    <row r="33" spans="1:31" ht="19.5" customHeight="1">
      <c r="A33" s="530">
        <v>28</v>
      </c>
      <c r="B33" s="710" t="s">
        <v>185</v>
      </c>
      <c r="C33" s="711"/>
      <c r="D33" s="711"/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  <c r="Q33" s="708"/>
      <c r="R33" s="708"/>
      <c r="S33" s="708"/>
      <c r="T33" s="708"/>
      <c r="U33" s="708"/>
      <c r="V33" s="708"/>
      <c r="W33" s="708"/>
      <c r="X33" s="708"/>
      <c r="Y33" s="708"/>
      <c r="Z33" s="708"/>
      <c r="AA33" s="709"/>
      <c r="AB33" s="684">
        <f>SUM(AB24:AB32)</f>
        <v>180551</v>
      </c>
      <c r="AC33" s="685"/>
      <c r="AD33" s="685"/>
      <c r="AE33" s="686"/>
    </row>
    <row r="34" spans="1:31" ht="19.5" customHeight="1">
      <c r="A34" s="530">
        <v>29</v>
      </c>
      <c r="B34" s="701" t="s">
        <v>258</v>
      </c>
      <c r="C34" s="702"/>
      <c r="D34" s="702"/>
      <c r="E34" s="702"/>
      <c r="F34" s="702"/>
      <c r="G34" s="702"/>
      <c r="H34" s="702"/>
      <c r="I34" s="702"/>
      <c r="J34" s="702"/>
      <c r="K34" s="702"/>
      <c r="L34" s="702"/>
      <c r="M34" s="702"/>
      <c r="N34" s="702"/>
      <c r="O34" s="702"/>
      <c r="P34" s="702"/>
      <c r="Q34" s="702"/>
      <c r="R34" s="702"/>
      <c r="S34" s="702"/>
      <c r="T34" s="702"/>
      <c r="U34" s="702"/>
      <c r="V34" s="702"/>
      <c r="W34" s="702"/>
      <c r="X34" s="702"/>
      <c r="Y34" s="702"/>
      <c r="Z34" s="702"/>
      <c r="AA34" s="703"/>
      <c r="AB34" s="684">
        <v>148020</v>
      </c>
      <c r="AC34" s="685"/>
      <c r="AD34" s="685"/>
      <c r="AE34" s="686"/>
    </row>
    <row r="35" spans="1:31" ht="19.5" customHeight="1">
      <c r="A35" s="530">
        <v>30</v>
      </c>
      <c r="B35" s="698" t="s">
        <v>379</v>
      </c>
      <c r="C35" s="699"/>
      <c r="D35" s="699"/>
      <c r="E35" s="699"/>
      <c r="F35" s="699"/>
      <c r="G35" s="699"/>
      <c r="H35" s="699"/>
      <c r="I35" s="699"/>
      <c r="J35" s="699"/>
      <c r="K35" s="699"/>
      <c r="L35" s="699"/>
      <c r="M35" s="699"/>
      <c r="N35" s="699"/>
      <c r="O35" s="699"/>
      <c r="P35" s="699"/>
      <c r="Q35" s="699"/>
      <c r="R35" s="699"/>
      <c r="S35" s="699"/>
      <c r="T35" s="699"/>
      <c r="U35" s="699"/>
      <c r="V35" s="699"/>
      <c r="W35" s="699"/>
      <c r="X35" s="699"/>
      <c r="Y35" s="699"/>
      <c r="Z35" s="699"/>
      <c r="AA35" s="700"/>
      <c r="AB35" s="684">
        <f>AB34</f>
        <v>148020</v>
      </c>
      <c r="AC35" s="685"/>
      <c r="AD35" s="685"/>
      <c r="AE35" s="686"/>
    </row>
    <row r="36" spans="1:31" ht="29.25" customHeight="1">
      <c r="A36" s="557">
        <v>31</v>
      </c>
      <c r="B36" s="694" t="s">
        <v>259</v>
      </c>
      <c r="C36" s="695"/>
      <c r="D36" s="695"/>
      <c r="E36" s="695"/>
      <c r="F36" s="695"/>
      <c r="G36" s="695"/>
      <c r="H36" s="695"/>
      <c r="I36" s="695"/>
      <c r="J36" s="695"/>
      <c r="K36" s="695"/>
      <c r="L36" s="695"/>
      <c r="M36" s="695"/>
      <c r="N36" s="695"/>
      <c r="O36" s="695"/>
      <c r="P36" s="695"/>
      <c r="Q36" s="695"/>
      <c r="R36" s="695"/>
      <c r="S36" s="695"/>
      <c r="T36" s="695"/>
      <c r="U36" s="695"/>
      <c r="V36" s="695"/>
      <c r="W36" s="695"/>
      <c r="X36" s="695"/>
      <c r="Y36" s="695"/>
      <c r="Z36" s="695"/>
      <c r="AA36" s="696"/>
      <c r="AB36" s="684">
        <v>500</v>
      </c>
      <c r="AC36" s="685"/>
      <c r="AD36" s="685"/>
      <c r="AE36" s="686"/>
    </row>
    <row r="37" spans="1:31" ht="19.5" customHeight="1">
      <c r="A37" s="545">
        <v>32</v>
      </c>
      <c r="B37" s="734" t="s">
        <v>260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5"/>
      <c r="Z37" s="735"/>
      <c r="AA37" s="736"/>
      <c r="AB37" s="712">
        <v>1000</v>
      </c>
      <c r="AC37" s="713"/>
      <c r="AD37" s="713"/>
      <c r="AE37" s="714"/>
    </row>
    <row r="38" spans="1:31" ht="19.5" customHeight="1">
      <c r="A38" s="530">
        <v>33</v>
      </c>
      <c r="B38" s="715" t="s">
        <v>186</v>
      </c>
      <c r="C38" s="716"/>
      <c r="D38" s="716"/>
      <c r="E38" s="716"/>
      <c r="F38" s="716"/>
      <c r="G38" s="716"/>
      <c r="H38" s="716"/>
      <c r="I38" s="716"/>
      <c r="J38" s="716"/>
      <c r="K38" s="716"/>
      <c r="L38" s="716"/>
      <c r="M38" s="716"/>
      <c r="N38" s="716"/>
      <c r="O38" s="716"/>
      <c r="P38" s="716"/>
      <c r="Q38" s="716"/>
      <c r="R38" s="716"/>
      <c r="S38" s="716"/>
      <c r="T38" s="716"/>
      <c r="U38" s="716"/>
      <c r="V38" s="716"/>
      <c r="W38" s="716"/>
      <c r="X38" s="716"/>
      <c r="Y38" s="716"/>
      <c r="Z38" s="716"/>
      <c r="AA38" s="717"/>
      <c r="AB38" s="712">
        <f>AB37+AB36</f>
        <v>1500</v>
      </c>
      <c r="AC38" s="713"/>
      <c r="AD38" s="713"/>
      <c r="AE38" s="714"/>
    </row>
    <row r="39" spans="1:31" ht="29.25" customHeight="1">
      <c r="A39" s="530">
        <v>34</v>
      </c>
      <c r="B39" s="694" t="s">
        <v>261</v>
      </c>
      <c r="C39" s="695"/>
      <c r="D39" s="695"/>
      <c r="E39" s="695"/>
      <c r="F39" s="695"/>
      <c r="G39" s="695"/>
      <c r="H39" s="695"/>
      <c r="I39" s="695"/>
      <c r="J39" s="695"/>
      <c r="K39" s="695"/>
      <c r="L39" s="695"/>
      <c r="M39" s="695"/>
      <c r="N39" s="695"/>
      <c r="O39" s="695"/>
      <c r="P39" s="695"/>
      <c r="Q39" s="695"/>
      <c r="R39" s="695"/>
      <c r="S39" s="695"/>
      <c r="T39" s="695"/>
      <c r="U39" s="695"/>
      <c r="V39" s="695"/>
      <c r="W39" s="695"/>
      <c r="X39" s="695"/>
      <c r="Y39" s="695"/>
      <c r="Z39" s="695"/>
      <c r="AA39" s="696"/>
      <c r="AB39" s="684">
        <v>3000</v>
      </c>
      <c r="AC39" s="685"/>
      <c r="AD39" s="685"/>
      <c r="AE39" s="686"/>
    </row>
    <row r="40" spans="1:31" ht="19.5" customHeight="1">
      <c r="A40" s="530">
        <v>35</v>
      </c>
      <c r="B40" s="701" t="s">
        <v>262</v>
      </c>
      <c r="C40" s="702"/>
      <c r="D40" s="702"/>
      <c r="E40" s="702"/>
      <c r="F40" s="702"/>
      <c r="G40" s="702"/>
      <c r="H40" s="702"/>
      <c r="I40" s="702"/>
      <c r="J40" s="702"/>
      <c r="K40" s="702"/>
      <c r="L40" s="702"/>
      <c r="M40" s="702"/>
      <c r="N40" s="702"/>
      <c r="O40" s="702"/>
      <c r="P40" s="702"/>
      <c r="Q40" s="702"/>
      <c r="R40" s="702"/>
      <c r="S40" s="702"/>
      <c r="T40" s="702"/>
      <c r="U40" s="702"/>
      <c r="V40" s="702"/>
      <c r="W40" s="702"/>
      <c r="X40" s="702"/>
      <c r="Y40" s="702"/>
      <c r="Z40" s="702"/>
      <c r="AA40" s="703"/>
      <c r="AB40" s="684">
        <v>2310</v>
      </c>
      <c r="AC40" s="685"/>
      <c r="AD40" s="685"/>
      <c r="AE40" s="686"/>
    </row>
    <row r="41" spans="1:31" ht="19.5" customHeight="1">
      <c r="A41" s="530">
        <v>36</v>
      </c>
      <c r="B41" s="698" t="s">
        <v>187</v>
      </c>
      <c r="C41" s="699"/>
      <c r="D41" s="699"/>
      <c r="E41" s="699"/>
      <c r="F41" s="699"/>
      <c r="G41" s="699"/>
      <c r="H41" s="699"/>
      <c r="I41" s="699"/>
      <c r="J41" s="699"/>
      <c r="K41" s="699"/>
      <c r="L41" s="699"/>
      <c r="M41" s="699"/>
      <c r="N41" s="699"/>
      <c r="O41" s="699"/>
      <c r="P41" s="699"/>
      <c r="Q41" s="699"/>
      <c r="R41" s="699"/>
      <c r="S41" s="699"/>
      <c r="T41" s="699"/>
      <c r="U41" s="699"/>
      <c r="V41" s="699"/>
      <c r="W41" s="699"/>
      <c r="X41" s="699"/>
      <c r="Y41" s="699"/>
      <c r="Z41" s="699"/>
      <c r="AA41" s="700"/>
      <c r="AB41" s="684">
        <f>AB40+AB39</f>
        <v>5310</v>
      </c>
      <c r="AC41" s="685"/>
      <c r="AD41" s="685"/>
      <c r="AE41" s="686"/>
    </row>
    <row r="42" spans="1:31" ht="19.5" customHeight="1">
      <c r="A42" s="530">
        <v>37</v>
      </c>
      <c r="B42" s="707" t="s">
        <v>188</v>
      </c>
      <c r="C42" s="708"/>
      <c r="D42" s="708"/>
      <c r="E42" s="708"/>
      <c r="F42" s="708"/>
      <c r="G42" s="708"/>
      <c r="H42" s="708"/>
      <c r="I42" s="708"/>
      <c r="J42" s="708"/>
      <c r="K42" s="708"/>
      <c r="L42" s="708"/>
      <c r="M42" s="708"/>
      <c r="N42" s="708"/>
      <c r="O42" s="708"/>
      <c r="P42" s="708"/>
      <c r="Q42" s="708"/>
      <c r="R42" s="708"/>
      <c r="S42" s="708"/>
      <c r="T42" s="708"/>
      <c r="U42" s="708"/>
      <c r="V42" s="708"/>
      <c r="W42" s="708"/>
      <c r="X42" s="708"/>
      <c r="Y42" s="708"/>
      <c r="Z42" s="708"/>
      <c r="AA42" s="709"/>
      <c r="AB42" s="684">
        <f>AB12+AB14+AB16+AB23+AB33+AB35+AB38+AB41</f>
        <v>4103097</v>
      </c>
      <c r="AC42" s="685"/>
      <c r="AD42" s="685"/>
      <c r="AE42" s="686"/>
    </row>
    <row r="43" spans="1:31" ht="21.75" customHeight="1">
      <c r="A43" s="530">
        <v>38</v>
      </c>
      <c r="B43" s="694" t="s">
        <v>264</v>
      </c>
      <c r="C43" s="695"/>
      <c r="D43" s="695"/>
      <c r="E43" s="695"/>
      <c r="F43" s="695"/>
      <c r="G43" s="695"/>
      <c r="H43" s="695"/>
      <c r="I43" s="695"/>
      <c r="J43" s="695"/>
      <c r="K43" s="695"/>
      <c r="L43" s="695"/>
      <c r="M43" s="695"/>
      <c r="N43" s="695"/>
      <c r="O43" s="695"/>
      <c r="P43" s="695"/>
      <c r="Q43" s="695"/>
      <c r="R43" s="695"/>
      <c r="S43" s="695"/>
      <c r="T43" s="695"/>
      <c r="U43" s="695"/>
      <c r="V43" s="695"/>
      <c r="W43" s="695"/>
      <c r="X43" s="695"/>
      <c r="Y43" s="695"/>
      <c r="Z43" s="695"/>
      <c r="AA43" s="696"/>
      <c r="AB43" s="704">
        <v>330787</v>
      </c>
      <c r="AC43" s="705"/>
      <c r="AD43" s="705"/>
      <c r="AE43" s="706"/>
    </row>
    <row r="44" spans="1:31" ht="18" customHeight="1">
      <c r="A44" s="530">
        <v>39</v>
      </c>
      <c r="B44" s="698" t="s">
        <v>381</v>
      </c>
      <c r="C44" s="699"/>
      <c r="D44" s="699"/>
      <c r="E44" s="699"/>
      <c r="F44" s="699"/>
      <c r="G44" s="699"/>
      <c r="H44" s="699"/>
      <c r="I44" s="699"/>
      <c r="J44" s="699"/>
      <c r="K44" s="699"/>
      <c r="L44" s="699"/>
      <c r="M44" s="699"/>
      <c r="N44" s="699"/>
      <c r="O44" s="699"/>
      <c r="P44" s="699"/>
      <c r="Q44" s="699"/>
      <c r="R44" s="699"/>
      <c r="S44" s="699"/>
      <c r="T44" s="699"/>
      <c r="U44" s="699"/>
      <c r="V44" s="699"/>
      <c r="W44" s="699"/>
      <c r="X44" s="699"/>
      <c r="Y44" s="699"/>
      <c r="Z44" s="699"/>
      <c r="AA44" s="700"/>
      <c r="AB44" s="704">
        <v>330787</v>
      </c>
      <c r="AC44" s="705"/>
      <c r="AD44" s="705"/>
      <c r="AE44" s="706"/>
    </row>
    <row r="45" spans="1:31" ht="12.75">
      <c r="A45" s="679">
        <v>40</v>
      </c>
      <c r="B45" s="718" t="s">
        <v>189</v>
      </c>
      <c r="C45" s="719"/>
      <c r="D45" s="719"/>
      <c r="E45" s="719"/>
      <c r="F45" s="719"/>
      <c r="G45" s="719"/>
      <c r="H45" s="719"/>
      <c r="I45" s="719"/>
      <c r="J45" s="719"/>
      <c r="K45" s="719"/>
      <c r="L45" s="719"/>
      <c r="M45" s="719"/>
      <c r="N45" s="719"/>
      <c r="O45" s="719"/>
      <c r="P45" s="719"/>
      <c r="Q45" s="719"/>
      <c r="R45" s="719"/>
      <c r="S45" s="719"/>
      <c r="T45" s="719"/>
      <c r="U45" s="719"/>
      <c r="V45" s="719"/>
      <c r="W45" s="719"/>
      <c r="X45" s="719"/>
      <c r="Y45" s="719"/>
      <c r="Z45" s="719"/>
      <c r="AA45" s="720"/>
      <c r="AB45" s="724">
        <f>AB42+AB43</f>
        <v>4433884</v>
      </c>
      <c r="AC45" s="725"/>
      <c r="AD45" s="725"/>
      <c r="AE45" s="726"/>
    </row>
    <row r="46" spans="1:31" ht="12.75">
      <c r="A46" s="680"/>
      <c r="B46" s="721"/>
      <c r="C46" s="722"/>
      <c r="D46" s="722"/>
      <c r="E46" s="722"/>
      <c r="F46" s="722"/>
      <c r="G46" s="722"/>
      <c r="H46" s="722"/>
      <c r="I46" s="722"/>
      <c r="J46" s="722"/>
      <c r="K46" s="722"/>
      <c r="L46" s="722"/>
      <c r="M46" s="722"/>
      <c r="N46" s="722"/>
      <c r="O46" s="722"/>
      <c r="P46" s="722"/>
      <c r="Q46" s="722"/>
      <c r="R46" s="722"/>
      <c r="S46" s="722"/>
      <c r="T46" s="722"/>
      <c r="U46" s="722"/>
      <c r="V46" s="722"/>
      <c r="W46" s="722"/>
      <c r="X46" s="722"/>
      <c r="Y46" s="722"/>
      <c r="Z46" s="722"/>
      <c r="AA46" s="723"/>
      <c r="AB46" s="727"/>
      <c r="AC46" s="728"/>
      <c r="AD46" s="728"/>
      <c r="AE46" s="729"/>
    </row>
  </sheetData>
  <sheetProtection/>
  <mergeCells count="87">
    <mergeCell ref="B11:AA11"/>
    <mergeCell ref="AB42:AE42"/>
    <mergeCell ref="B1:AE1"/>
    <mergeCell ref="B39:AA39"/>
    <mergeCell ref="AB39:AE39"/>
    <mergeCell ref="B40:AA40"/>
    <mergeCell ref="AB40:AE40"/>
    <mergeCell ref="B36:AA36"/>
    <mergeCell ref="AB36:AE36"/>
    <mergeCell ref="B37:AA37"/>
    <mergeCell ref="AB37:AE37"/>
    <mergeCell ref="B44:AA44"/>
    <mergeCell ref="B38:AA38"/>
    <mergeCell ref="AB38:AE38"/>
    <mergeCell ref="B45:AA46"/>
    <mergeCell ref="AB45:AE46"/>
    <mergeCell ref="AB44:AE44"/>
    <mergeCell ref="B43:AA43"/>
    <mergeCell ref="B41:AA41"/>
    <mergeCell ref="AB41:AE41"/>
    <mergeCell ref="B42:AA42"/>
    <mergeCell ref="AB31:AE31"/>
    <mergeCell ref="B33:AA33"/>
    <mergeCell ref="AB33:AE33"/>
    <mergeCell ref="B32:AA32"/>
    <mergeCell ref="AB32:AE32"/>
    <mergeCell ref="B35:AA35"/>
    <mergeCell ref="AB35:AE35"/>
    <mergeCell ref="B34:AA34"/>
    <mergeCell ref="AB34:AE34"/>
    <mergeCell ref="B27:AA27"/>
    <mergeCell ref="AB27:AE27"/>
    <mergeCell ref="B28:AA28"/>
    <mergeCell ref="AB43:AE43"/>
    <mergeCell ref="AB28:AE28"/>
    <mergeCell ref="B29:AA29"/>
    <mergeCell ref="AB29:AE29"/>
    <mergeCell ref="B30:AA30"/>
    <mergeCell ref="AB30:AE30"/>
    <mergeCell ref="B31:AA31"/>
    <mergeCell ref="B24:AA24"/>
    <mergeCell ref="AB24:AE24"/>
    <mergeCell ref="B25:AA25"/>
    <mergeCell ref="AB25:AE25"/>
    <mergeCell ref="B26:AA26"/>
    <mergeCell ref="AB26:AE26"/>
    <mergeCell ref="B21:AA21"/>
    <mergeCell ref="AB21:AE21"/>
    <mergeCell ref="B22:AA22"/>
    <mergeCell ref="AB22:AE22"/>
    <mergeCell ref="B23:AA23"/>
    <mergeCell ref="AB23:AE23"/>
    <mergeCell ref="B19:AA19"/>
    <mergeCell ref="AB19:AE19"/>
    <mergeCell ref="B18:AA18"/>
    <mergeCell ref="AB18:AE18"/>
    <mergeCell ref="B20:AA20"/>
    <mergeCell ref="AB20:AE20"/>
    <mergeCell ref="B17:AA17"/>
    <mergeCell ref="AB17:AE17"/>
    <mergeCell ref="B15:AA15"/>
    <mergeCell ref="AB15:AE15"/>
    <mergeCell ref="B16:AA16"/>
    <mergeCell ref="AB16:AE16"/>
    <mergeCell ref="B12:AA12"/>
    <mergeCell ref="AB12:AE12"/>
    <mergeCell ref="B13:AA13"/>
    <mergeCell ref="AB13:AE13"/>
    <mergeCell ref="B14:AA14"/>
    <mergeCell ref="AB14:AE14"/>
    <mergeCell ref="AB7:AE7"/>
    <mergeCell ref="B8:AA8"/>
    <mergeCell ref="AB8:AE8"/>
    <mergeCell ref="B9:AA9"/>
    <mergeCell ref="AB9:AE9"/>
    <mergeCell ref="B10:AA10"/>
    <mergeCell ref="AB10:AE10"/>
    <mergeCell ref="A45:A46"/>
    <mergeCell ref="B5:AA5"/>
    <mergeCell ref="AB5:AE5"/>
    <mergeCell ref="B2:AE2"/>
    <mergeCell ref="B3:AE3"/>
    <mergeCell ref="B4:AA4"/>
    <mergeCell ref="AB4:AE4"/>
    <mergeCell ref="B6:AA6"/>
    <mergeCell ref="AB6:AE6"/>
    <mergeCell ref="B7:AA7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S92"/>
  <sheetViews>
    <sheetView zoomScaleSheetLayoutView="100" workbookViewId="0" topLeftCell="A76">
      <selection activeCell="AB85" sqref="AB85:AE85"/>
    </sheetView>
  </sheetViews>
  <sheetFormatPr defaultColWidth="9.00390625" defaultRowHeight="12.75"/>
  <cols>
    <col min="1" max="1" width="9.125" style="1" customWidth="1"/>
    <col min="2" max="30" width="2.75390625" style="1" customWidth="1"/>
    <col min="31" max="31" width="11.00390625" style="1" customWidth="1"/>
    <col min="32" max="40" width="2.75390625" style="1" customWidth="1"/>
    <col min="41" max="16384" width="9.125" style="1" customWidth="1"/>
  </cols>
  <sheetData>
    <row r="1" spans="2:31" ht="12.75">
      <c r="B1" s="732" t="s">
        <v>430</v>
      </c>
      <c r="C1" s="732"/>
      <c r="D1" s="732"/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  <c r="Z1" s="732"/>
      <c r="AA1" s="732"/>
      <c r="AB1" s="732"/>
      <c r="AC1" s="732"/>
      <c r="AD1" s="732"/>
      <c r="AE1" s="732"/>
    </row>
    <row r="2" spans="1:31" ht="25.5" customHeight="1">
      <c r="A2" s="2"/>
      <c r="B2" s="687" t="s">
        <v>275</v>
      </c>
      <c r="C2" s="687"/>
      <c r="D2" s="687"/>
      <c r="E2" s="687"/>
      <c r="F2" s="687"/>
      <c r="G2" s="687"/>
      <c r="H2" s="687"/>
      <c r="I2" s="687"/>
      <c r="J2" s="687"/>
      <c r="K2" s="687"/>
      <c r="L2" s="687"/>
      <c r="M2" s="687"/>
      <c r="N2" s="687"/>
      <c r="O2" s="687"/>
      <c r="P2" s="687"/>
      <c r="Q2" s="687"/>
      <c r="R2" s="687"/>
      <c r="S2" s="687"/>
      <c r="T2" s="687"/>
      <c r="U2" s="687"/>
      <c r="V2" s="687"/>
      <c r="W2" s="687"/>
      <c r="X2" s="687"/>
      <c r="Y2" s="687"/>
      <c r="Z2" s="687"/>
      <c r="AA2" s="687"/>
      <c r="AB2" s="687"/>
      <c r="AC2" s="687"/>
      <c r="AD2" s="687"/>
      <c r="AE2" s="687"/>
    </row>
    <row r="3" spans="1:31" ht="19.5" customHeight="1">
      <c r="A3" s="11"/>
      <c r="B3" s="688" t="s">
        <v>281</v>
      </c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  <c r="P3" s="688"/>
      <c r="Q3" s="688"/>
      <c r="R3" s="688"/>
      <c r="S3" s="688"/>
      <c r="T3" s="688"/>
      <c r="U3" s="688"/>
      <c r="V3" s="688"/>
      <c r="W3" s="688"/>
      <c r="X3" s="688"/>
      <c r="Y3" s="688"/>
      <c r="Z3" s="688"/>
      <c r="AA3" s="688"/>
      <c r="AB3" s="688"/>
      <c r="AC3" s="688"/>
      <c r="AD3" s="688"/>
      <c r="AE3" s="688"/>
    </row>
    <row r="4" spans="1:31" ht="34.5" customHeight="1">
      <c r="A4" s="9"/>
      <c r="B4" s="689" t="s">
        <v>234</v>
      </c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690"/>
      <c r="N4" s="690"/>
      <c r="O4" s="690"/>
      <c r="P4" s="690"/>
      <c r="Q4" s="690"/>
      <c r="R4" s="690"/>
      <c r="S4" s="690"/>
      <c r="T4" s="690"/>
      <c r="U4" s="690"/>
      <c r="V4" s="690"/>
      <c r="W4" s="690"/>
      <c r="X4" s="690"/>
      <c r="Y4" s="690"/>
      <c r="Z4" s="690"/>
      <c r="AA4" s="690"/>
      <c r="AB4" s="737" t="s">
        <v>235</v>
      </c>
      <c r="AC4" s="690"/>
      <c r="AD4" s="690"/>
      <c r="AE4" s="690"/>
    </row>
    <row r="5" spans="1:31" ht="19.5" customHeight="1">
      <c r="A5" s="8">
        <v>1</v>
      </c>
      <c r="B5" s="738" t="s">
        <v>278</v>
      </c>
      <c r="C5" s="738"/>
      <c r="D5" s="738"/>
      <c r="E5" s="738"/>
      <c r="F5" s="738"/>
      <c r="G5" s="738"/>
      <c r="H5" s="738"/>
      <c r="I5" s="738"/>
      <c r="J5" s="738"/>
      <c r="K5" s="738"/>
      <c r="L5" s="738"/>
      <c r="M5" s="738"/>
      <c r="N5" s="738"/>
      <c r="O5" s="738"/>
      <c r="P5" s="738"/>
      <c r="Q5" s="738"/>
      <c r="R5" s="738"/>
      <c r="S5" s="738"/>
      <c r="T5" s="738"/>
      <c r="U5" s="738"/>
      <c r="V5" s="738"/>
      <c r="W5" s="738"/>
      <c r="X5" s="738"/>
      <c r="Y5" s="738"/>
      <c r="Z5" s="738"/>
      <c r="AA5" s="738"/>
      <c r="AB5" s="739">
        <v>72444</v>
      </c>
      <c r="AC5" s="740"/>
      <c r="AD5" s="740"/>
      <c r="AE5" s="741"/>
    </row>
    <row r="6" spans="1:45" s="4" customFormat="1" ht="19.5" customHeight="1">
      <c r="A6" s="8">
        <v>2</v>
      </c>
      <c r="B6" s="742" t="s">
        <v>201</v>
      </c>
      <c r="C6" s="742"/>
      <c r="D6" s="742"/>
      <c r="E6" s="742"/>
      <c r="F6" s="742"/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39">
        <v>19716</v>
      </c>
      <c r="AC6" s="740"/>
      <c r="AD6" s="740"/>
      <c r="AE6" s="741"/>
      <c r="AO6" s="531"/>
      <c r="AP6" s="531"/>
      <c r="AQ6" s="531"/>
      <c r="AR6" s="531"/>
      <c r="AS6" s="531"/>
    </row>
    <row r="7" spans="1:45" ht="19.5" customHeight="1">
      <c r="A7" s="8">
        <v>3</v>
      </c>
      <c r="B7" s="743" t="s">
        <v>202</v>
      </c>
      <c r="C7" s="743"/>
      <c r="D7" s="743"/>
      <c r="E7" s="743"/>
      <c r="F7" s="743"/>
      <c r="G7" s="743"/>
      <c r="H7" s="743"/>
      <c r="I7" s="743"/>
      <c r="J7" s="743"/>
      <c r="K7" s="743"/>
      <c r="L7" s="743"/>
      <c r="M7" s="743"/>
      <c r="N7" s="743"/>
      <c r="O7" s="743"/>
      <c r="P7" s="743"/>
      <c r="Q7" s="743"/>
      <c r="R7" s="743"/>
      <c r="S7" s="743"/>
      <c r="T7" s="743"/>
      <c r="U7" s="743"/>
      <c r="V7" s="743"/>
      <c r="W7" s="743"/>
      <c r="X7" s="743"/>
      <c r="Y7" s="743"/>
      <c r="Z7" s="743"/>
      <c r="AA7" s="743"/>
      <c r="AB7" s="744">
        <v>30</v>
      </c>
      <c r="AC7" s="745"/>
      <c r="AD7" s="745"/>
      <c r="AE7" s="746"/>
      <c r="AO7" s="747"/>
      <c r="AP7" s="747"/>
      <c r="AQ7" s="747"/>
      <c r="AR7" s="747"/>
      <c r="AS7" s="2"/>
    </row>
    <row r="8" spans="1:45" ht="19.5" customHeight="1">
      <c r="A8" s="8">
        <v>4</v>
      </c>
      <c r="B8" s="743" t="s">
        <v>203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3"/>
      <c r="S8" s="743"/>
      <c r="T8" s="743"/>
      <c r="U8" s="743"/>
      <c r="V8" s="743"/>
      <c r="W8" s="743"/>
      <c r="X8" s="743"/>
      <c r="Y8" s="743"/>
      <c r="Z8" s="743"/>
      <c r="AA8" s="743"/>
      <c r="AB8" s="744">
        <v>44500</v>
      </c>
      <c r="AC8" s="745"/>
      <c r="AD8" s="745"/>
      <c r="AE8" s="746"/>
      <c r="AO8" s="2"/>
      <c r="AP8" s="2"/>
      <c r="AQ8" s="2"/>
      <c r="AR8" s="2"/>
      <c r="AS8" s="2"/>
    </row>
    <row r="9" spans="1:31" ht="19.5" customHeight="1">
      <c r="A9" s="8">
        <v>5</v>
      </c>
      <c r="B9" s="742" t="s">
        <v>8</v>
      </c>
      <c r="C9" s="742"/>
      <c r="D9" s="742"/>
      <c r="E9" s="742"/>
      <c r="F9" s="742"/>
      <c r="G9" s="742"/>
      <c r="H9" s="742"/>
      <c r="I9" s="742"/>
      <c r="J9" s="742"/>
      <c r="K9" s="742"/>
      <c r="L9" s="742"/>
      <c r="M9" s="742"/>
      <c r="N9" s="742"/>
      <c r="O9" s="742"/>
      <c r="P9" s="742"/>
      <c r="Q9" s="742"/>
      <c r="R9" s="742"/>
      <c r="S9" s="742"/>
      <c r="T9" s="742"/>
      <c r="U9" s="742"/>
      <c r="V9" s="742"/>
      <c r="W9" s="742"/>
      <c r="X9" s="742"/>
      <c r="Y9" s="742"/>
      <c r="Z9" s="742"/>
      <c r="AA9" s="742"/>
      <c r="AB9" s="739">
        <f>AB8+AB7</f>
        <v>44530</v>
      </c>
      <c r="AC9" s="740"/>
      <c r="AD9" s="740"/>
      <c r="AE9" s="741"/>
    </row>
    <row r="10" spans="1:31" ht="19.5" customHeight="1">
      <c r="A10" s="8">
        <v>6</v>
      </c>
      <c r="B10" s="743" t="s">
        <v>204</v>
      </c>
      <c r="C10" s="743"/>
      <c r="D10" s="743"/>
      <c r="E10" s="743"/>
      <c r="F10" s="743"/>
      <c r="G10" s="743"/>
      <c r="H10" s="743"/>
      <c r="I10" s="743"/>
      <c r="J10" s="743"/>
      <c r="K10" s="743"/>
      <c r="L10" s="743"/>
      <c r="M10" s="743"/>
      <c r="N10" s="743"/>
      <c r="O10" s="743"/>
      <c r="P10" s="743"/>
      <c r="Q10" s="743"/>
      <c r="R10" s="743"/>
      <c r="S10" s="743"/>
      <c r="T10" s="743"/>
      <c r="U10" s="743"/>
      <c r="V10" s="743"/>
      <c r="W10" s="743"/>
      <c r="X10" s="743"/>
      <c r="Y10" s="743"/>
      <c r="Z10" s="743"/>
      <c r="AA10" s="743"/>
      <c r="AB10" s="744">
        <v>300</v>
      </c>
      <c r="AC10" s="745"/>
      <c r="AD10" s="745"/>
      <c r="AE10" s="746"/>
    </row>
    <row r="11" spans="1:31" ht="19.5" customHeight="1">
      <c r="A11" s="8">
        <v>7</v>
      </c>
      <c r="B11" s="742" t="s">
        <v>9</v>
      </c>
      <c r="C11" s="742"/>
      <c r="D11" s="742"/>
      <c r="E11" s="742"/>
      <c r="F11" s="742"/>
      <c r="G11" s="742"/>
      <c r="H11" s="742"/>
      <c r="I11" s="742"/>
      <c r="J11" s="742"/>
      <c r="K11" s="742"/>
      <c r="L11" s="742"/>
      <c r="M11" s="742"/>
      <c r="N11" s="742"/>
      <c r="O11" s="742"/>
      <c r="P11" s="742"/>
      <c r="Q11" s="742"/>
      <c r="R11" s="742"/>
      <c r="S11" s="742"/>
      <c r="T11" s="742"/>
      <c r="U11" s="742"/>
      <c r="V11" s="742"/>
      <c r="W11" s="742"/>
      <c r="X11" s="742"/>
      <c r="Y11" s="742"/>
      <c r="Z11" s="742"/>
      <c r="AA11" s="742"/>
      <c r="AB11" s="739">
        <f>SUM(AB10:AB10)</f>
        <v>300</v>
      </c>
      <c r="AC11" s="740"/>
      <c r="AD11" s="740"/>
      <c r="AE11" s="741"/>
    </row>
    <row r="12" spans="1:31" ht="19.5" customHeight="1">
      <c r="A12" s="8">
        <v>8</v>
      </c>
      <c r="B12" s="743" t="s">
        <v>205</v>
      </c>
      <c r="C12" s="743"/>
      <c r="D12" s="743"/>
      <c r="E12" s="743"/>
      <c r="F12" s="743"/>
      <c r="G12" s="743"/>
      <c r="H12" s="743"/>
      <c r="I12" s="743"/>
      <c r="J12" s="743"/>
      <c r="K12" s="743"/>
      <c r="L12" s="743"/>
      <c r="M12" s="743"/>
      <c r="N12" s="743"/>
      <c r="O12" s="743"/>
      <c r="P12" s="743"/>
      <c r="Q12" s="743"/>
      <c r="R12" s="743"/>
      <c r="S12" s="743"/>
      <c r="T12" s="743"/>
      <c r="U12" s="743"/>
      <c r="V12" s="743"/>
      <c r="W12" s="743"/>
      <c r="X12" s="743"/>
      <c r="Y12" s="743"/>
      <c r="Z12" s="743"/>
      <c r="AA12" s="743"/>
      <c r="AB12" s="744">
        <v>106000</v>
      </c>
      <c r="AC12" s="745"/>
      <c r="AD12" s="745"/>
      <c r="AE12" s="746"/>
    </row>
    <row r="13" spans="1:31" ht="19.5" customHeight="1">
      <c r="A13" s="8">
        <v>9</v>
      </c>
      <c r="B13" s="743" t="s">
        <v>206</v>
      </c>
      <c r="C13" s="743"/>
      <c r="D13" s="743"/>
      <c r="E13" s="743"/>
      <c r="F13" s="743"/>
      <c r="G13" s="743"/>
      <c r="H13" s="743"/>
      <c r="I13" s="743"/>
      <c r="J13" s="743"/>
      <c r="K13" s="743"/>
      <c r="L13" s="743"/>
      <c r="M13" s="743"/>
      <c r="N13" s="743"/>
      <c r="O13" s="743"/>
      <c r="P13" s="743"/>
      <c r="Q13" s="743"/>
      <c r="R13" s="743"/>
      <c r="S13" s="743"/>
      <c r="T13" s="743"/>
      <c r="U13" s="743"/>
      <c r="V13" s="743"/>
      <c r="W13" s="743"/>
      <c r="X13" s="743"/>
      <c r="Y13" s="743"/>
      <c r="Z13" s="743"/>
      <c r="AA13" s="743"/>
      <c r="AB13" s="744">
        <v>60000</v>
      </c>
      <c r="AC13" s="745"/>
      <c r="AD13" s="745"/>
      <c r="AE13" s="746"/>
    </row>
    <row r="14" spans="1:31" ht="19.5" customHeight="1">
      <c r="A14" s="8">
        <v>10</v>
      </c>
      <c r="B14" s="743" t="s">
        <v>207</v>
      </c>
      <c r="C14" s="743"/>
      <c r="D14" s="743"/>
      <c r="E14" s="743"/>
      <c r="F14" s="743"/>
      <c r="G14" s="743"/>
      <c r="H14" s="743"/>
      <c r="I14" s="743"/>
      <c r="J14" s="743"/>
      <c r="K14" s="743"/>
      <c r="L14" s="743"/>
      <c r="M14" s="743"/>
      <c r="N14" s="743"/>
      <c r="O14" s="743"/>
      <c r="P14" s="743"/>
      <c r="Q14" s="743"/>
      <c r="R14" s="743"/>
      <c r="S14" s="743"/>
      <c r="T14" s="743"/>
      <c r="U14" s="743"/>
      <c r="V14" s="743"/>
      <c r="W14" s="743"/>
      <c r="X14" s="743"/>
      <c r="Y14" s="743"/>
      <c r="Z14" s="743"/>
      <c r="AA14" s="743"/>
      <c r="AB14" s="744">
        <v>55000</v>
      </c>
      <c r="AC14" s="745"/>
      <c r="AD14" s="745"/>
      <c r="AE14" s="746"/>
    </row>
    <row r="15" spans="1:31" ht="19.5" customHeight="1">
      <c r="A15" s="8">
        <v>11</v>
      </c>
      <c r="B15" s="743" t="s">
        <v>208</v>
      </c>
      <c r="C15" s="743"/>
      <c r="D15" s="743"/>
      <c r="E15" s="743"/>
      <c r="F15" s="743"/>
      <c r="G15" s="743"/>
      <c r="H15" s="743"/>
      <c r="I15" s="743"/>
      <c r="J15" s="743"/>
      <c r="K15" s="743"/>
      <c r="L15" s="743"/>
      <c r="M15" s="743"/>
      <c r="N15" s="743"/>
      <c r="O15" s="743"/>
      <c r="P15" s="743"/>
      <c r="Q15" s="743"/>
      <c r="R15" s="743"/>
      <c r="S15" s="743"/>
      <c r="T15" s="743"/>
      <c r="U15" s="743"/>
      <c r="V15" s="743"/>
      <c r="W15" s="743"/>
      <c r="X15" s="743"/>
      <c r="Y15" s="743"/>
      <c r="Z15" s="743"/>
      <c r="AA15" s="743"/>
      <c r="AB15" s="744">
        <v>1000</v>
      </c>
      <c r="AC15" s="745"/>
      <c r="AD15" s="745"/>
      <c r="AE15" s="746"/>
    </row>
    <row r="16" spans="1:31" ht="19.5" customHeight="1">
      <c r="A16" s="8">
        <v>12</v>
      </c>
      <c r="B16" s="748" t="s">
        <v>209</v>
      </c>
      <c r="C16" s="748"/>
      <c r="D16" s="748"/>
      <c r="E16" s="748"/>
      <c r="F16" s="748"/>
      <c r="G16" s="748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48"/>
      <c r="S16" s="748"/>
      <c r="T16" s="748"/>
      <c r="U16" s="748"/>
      <c r="V16" s="748"/>
      <c r="W16" s="748"/>
      <c r="X16" s="748"/>
      <c r="Y16" s="748"/>
      <c r="Z16" s="748"/>
      <c r="AA16" s="748"/>
      <c r="AB16" s="744">
        <v>400</v>
      </c>
      <c r="AC16" s="745"/>
      <c r="AD16" s="745"/>
      <c r="AE16" s="746"/>
    </row>
    <row r="17" spans="1:31" ht="19.5" customHeight="1">
      <c r="A17" s="8">
        <v>13</v>
      </c>
      <c r="B17" s="749" t="s">
        <v>210</v>
      </c>
      <c r="C17" s="749"/>
      <c r="D17" s="749"/>
      <c r="E17" s="749"/>
      <c r="F17" s="749"/>
      <c r="G17" s="749"/>
      <c r="H17" s="749"/>
      <c r="I17" s="749"/>
      <c r="J17" s="749"/>
      <c r="K17" s="749"/>
      <c r="L17" s="749"/>
      <c r="M17" s="749"/>
      <c r="N17" s="749"/>
      <c r="O17" s="749"/>
      <c r="P17" s="749"/>
      <c r="Q17" s="749"/>
      <c r="R17" s="749"/>
      <c r="S17" s="749"/>
      <c r="T17" s="749"/>
      <c r="U17" s="749"/>
      <c r="V17" s="749"/>
      <c r="W17" s="749"/>
      <c r="X17" s="749"/>
      <c r="Y17" s="749"/>
      <c r="Z17" s="749"/>
      <c r="AA17" s="749"/>
      <c r="AB17" s="744">
        <v>2000</v>
      </c>
      <c r="AC17" s="745"/>
      <c r="AD17" s="745"/>
      <c r="AE17" s="746"/>
    </row>
    <row r="18" spans="1:31" ht="19.5" customHeight="1">
      <c r="A18" s="8">
        <v>14</v>
      </c>
      <c r="B18" s="743" t="s">
        <v>211</v>
      </c>
      <c r="C18" s="743"/>
      <c r="D18" s="743"/>
      <c r="E18" s="743"/>
      <c r="F18" s="743"/>
      <c r="G18" s="743"/>
      <c r="H18" s="743"/>
      <c r="I18" s="743"/>
      <c r="J18" s="743"/>
      <c r="K18" s="743"/>
      <c r="L18" s="743"/>
      <c r="M18" s="743"/>
      <c r="N18" s="743"/>
      <c r="O18" s="743"/>
      <c r="P18" s="743"/>
      <c r="Q18" s="743"/>
      <c r="R18" s="743"/>
      <c r="S18" s="743"/>
      <c r="T18" s="743"/>
      <c r="U18" s="743"/>
      <c r="V18" s="743"/>
      <c r="W18" s="743"/>
      <c r="X18" s="743"/>
      <c r="Y18" s="743"/>
      <c r="Z18" s="743"/>
      <c r="AA18" s="743"/>
      <c r="AB18" s="744">
        <v>27000</v>
      </c>
      <c r="AC18" s="745"/>
      <c r="AD18" s="745"/>
      <c r="AE18" s="746"/>
    </row>
    <row r="19" spans="1:31" ht="19.5" customHeight="1">
      <c r="A19" s="8">
        <v>15</v>
      </c>
      <c r="B19" s="742" t="s">
        <v>14</v>
      </c>
      <c r="C19" s="742"/>
      <c r="D19" s="742"/>
      <c r="E19" s="742"/>
      <c r="F19" s="742"/>
      <c r="G19" s="742"/>
      <c r="H19" s="742"/>
      <c r="I19" s="742"/>
      <c r="J19" s="742"/>
      <c r="K19" s="742"/>
      <c r="L19" s="742"/>
      <c r="M19" s="742"/>
      <c r="N19" s="742"/>
      <c r="O19" s="742"/>
      <c r="P19" s="742"/>
      <c r="Q19" s="742"/>
      <c r="R19" s="742"/>
      <c r="S19" s="742"/>
      <c r="T19" s="742"/>
      <c r="U19" s="742"/>
      <c r="V19" s="742"/>
      <c r="W19" s="742"/>
      <c r="X19" s="742"/>
      <c r="Y19" s="742"/>
      <c r="Z19" s="742"/>
      <c r="AA19" s="742"/>
      <c r="AB19" s="739">
        <f>SUM(AB12:AB18)</f>
        <v>251400</v>
      </c>
      <c r="AC19" s="740"/>
      <c r="AD19" s="740"/>
      <c r="AE19" s="741"/>
    </row>
    <row r="20" spans="1:31" ht="19.5" customHeight="1">
      <c r="A20" s="8">
        <v>16</v>
      </c>
      <c r="B20" s="743" t="s">
        <v>212</v>
      </c>
      <c r="C20" s="743"/>
      <c r="D20" s="743"/>
      <c r="E20" s="743"/>
      <c r="F20" s="743"/>
      <c r="G20" s="743"/>
      <c r="H20" s="743"/>
      <c r="I20" s="743"/>
      <c r="J20" s="743"/>
      <c r="K20" s="743"/>
      <c r="L20" s="743"/>
      <c r="M20" s="743"/>
      <c r="N20" s="743"/>
      <c r="O20" s="743"/>
      <c r="P20" s="743"/>
      <c r="Q20" s="743"/>
      <c r="R20" s="743"/>
      <c r="S20" s="743"/>
      <c r="T20" s="743"/>
      <c r="U20" s="743"/>
      <c r="V20" s="743"/>
      <c r="W20" s="743"/>
      <c r="X20" s="743"/>
      <c r="Y20" s="743"/>
      <c r="Z20" s="743"/>
      <c r="AA20" s="743"/>
      <c r="AB20" s="744">
        <v>3000</v>
      </c>
      <c r="AC20" s="745"/>
      <c r="AD20" s="745"/>
      <c r="AE20" s="746"/>
    </row>
    <row r="21" spans="1:31" ht="19.5" customHeight="1">
      <c r="A21" s="8">
        <v>17</v>
      </c>
      <c r="B21" s="743" t="s">
        <v>213</v>
      </c>
      <c r="C21" s="743"/>
      <c r="D21" s="743"/>
      <c r="E21" s="743"/>
      <c r="F21" s="743"/>
      <c r="G21" s="743"/>
      <c r="H21" s="743"/>
      <c r="I21" s="743"/>
      <c r="J21" s="743"/>
      <c r="K21" s="743"/>
      <c r="L21" s="743"/>
      <c r="M21" s="743"/>
      <c r="N21" s="743"/>
      <c r="O21" s="743"/>
      <c r="P21" s="743"/>
      <c r="Q21" s="743"/>
      <c r="R21" s="743"/>
      <c r="S21" s="743"/>
      <c r="T21" s="743"/>
      <c r="U21" s="743"/>
      <c r="V21" s="743"/>
      <c r="W21" s="743"/>
      <c r="X21" s="743"/>
      <c r="Y21" s="743"/>
      <c r="Z21" s="743"/>
      <c r="AA21" s="743"/>
      <c r="AB21" s="744">
        <v>200</v>
      </c>
      <c r="AC21" s="745"/>
      <c r="AD21" s="745"/>
      <c r="AE21" s="746"/>
    </row>
    <row r="22" spans="1:31" ht="19.5" customHeight="1">
      <c r="A22" s="8">
        <v>18</v>
      </c>
      <c r="B22" s="742" t="s">
        <v>10</v>
      </c>
      <c r="C22" s="742"/>
      <c r="D22" s="742"/>
      <c r="E22" s="742"/>
      <c r="F22" s="742"/>
      <c r="G22" s="742"/>
      <c r="H22" s="742"/>
      <c r="I22" s="742"/>
      <c r="J22" s="742"/>
      <c r="K22" s="742"/>
      <c r="L22" s="742"/>
      <c r="M22" s="742"/>
      <c r="N22" s="742"/>
      <c r="O22" s="742"/>
      <c r="P22" s="742"/>
      <c r="Q22" s="742"/>
      <c r="R22" s="742"/>
      <c r="S22" s="742"/>
      <c r="T22" s="742"/>
      <c r="U22" s="742"/>
      <c r="V22" s="742"/>
      <c r="W22" s="742"/>
      <c r="X22" s="742"/>
      <c r="Y22" s="742"/>
      <c r="Z22" s="742"/>
      <c r="AA22" s="742"/>
      <c r="AB22" s="739">
        <f>SUM(AB20:AB21)</f>
        <v>3200</v>
      </c>
      <c r="AC22" s="740"/>
      <c r="AD22" s="740"/>
      <c r="AE22" s="741"/>
    </row>
    <row r="23" spans="1:31" ht="19.5" customHeight="1">
      <c r="A23" s="8">
        <v>19</v>
      </c>
      <c r="B23" s="743" t="s">
        <v>214</v>
      </c>
      <c r="C23" s="743"/>
      <c r="D23" s="743"/>
      <c r="E23" s="743"/>
      <c r="F23" s="743"/>
      <c r="G23" s="743"/>
      <c r="H23" s="743"/>
      <c r="I23" s="743"/>
      <c r="J23" s="743"/>
      <c r="K23" s="743"/>
      <c r="L23" s="743"/>
      <c r="M23" s="743"/>
      <c r="N23" s="743"/>
      <c r="O23" s="743"/>
      <c r="P23" s="743"/>
      <c r="Q23" s="743"/>
      <c r="R23" s="743"/>
      <c r="S23" s="743"/>
      <c r="T23" s="743"/>
      <c r="U23" s="743"/>
      <c r="V23" s="743"/>
      <c r="W23" s="743"/>
      <c r="X23" s="743"/>
      <c r="Y23" s="743"/>
      <c r="Z23" s="743"/>
      <c r="AA23" s="743"/>
      <c r="AB23" s="744">
        <v>49000</v>
      </c>
      <c r="AC23" s="745"/>
      <c r="AD23" s="745"/>
      <c r="AE23" s="746"/>
    </row>
    <row r="24" spans="1:31" ht="19.5" customHeight="1">
      <c r="A24" s="8">
        <v>20</v>
      </c>
      <c r="B24" s="743" t="s">
        <v>215</v>
      </c>
      <c r="C24" s="743"/>
      <c r="D24" s="743"/>
      <c r="E24" s="743"/>
      <c r="F24" s="743"/>
      <c r="G24" s="743"/>
      <c r="H24" s="743"/>
      <c r="I24" s="743"/>
      <c r="J24" s="743"/>
      <c r="K24" s="743"/>
      <c r="L24" s="743"/>
      <c r="M24" s="743"/>
      <c r="N24" s="743"/>
      <c r="O24" s="743"/>
      <c r="P24" s="743"/>
      <c r="Q24" s="743"/>
      <c r="R24" s="743"/>
      <c r="S24" s="743"/>
      <c r="T24" s="743"/>
      <c r="U24" s="743"/>
      <c r="V24" s="743"/>
      <c r="W24" s="743"/>
      <c r="X24" s="743"/>
      <c r="Y24" s="743"/>
      <c r="Z24" s="743"/>
      <c r="AA24" s="743"/>
      <c r="AB24" s="744">
        <v>31000</v>
      </c>
      <c r="AC24" s="745"/>
      <c r="AD24" s="745"/>
      <c r="AE24" s="746"/>
    </row>
    <row r="25" spans="1:31" ht="19.5" customHeight="1">
      <c r="A25" s="8">
        <v>21</v>
      </c>
      <c r="B25" s="743" t="s">
        <v>216</v>
      </c>
      <c r="C25" s="743"/>
      <c r="D25" s="743"/>
      <c r="E25" s="743"/>
      <c r="F25" s="743"/>
      <c r="G25" s="743"/>
      <c r="H25" s="743"/>
      <c r="I25" s="743"/>
      <c r="J25" s="743"/>
      <c r="K25" s="743"/>
      <c r="L25" s="743"/>
      <c r="M25" s="743"/>
      <c r="N25" s="743"/>
      <c r="O25" s="743"/>
      <c r="P25" s="743"/>
      <c r="Q25" s="743"/>
      <c r="R25" s="743"/>
      <c r="S25" s="743"/>
      <c r="T25" s="743"/>
      <c r="U25" s="743"/>
      <c r="V25" s="743"/>
      <c r="W25" s="743"/>
      <c r="X25" s="743"/>
      <c r="Y25" s="743"/>
      <c r="Z25" s="743"/>
      <c r="AA25" s="743"/>
      <c r="AB25" s="744">
        <v>9000</v>
      </c>
      <c r="AC25" s="745"/>
      <c r="AD25" s="745"/>
      <c r="AE25" s="746"/>
    </row>
    <row r="26" spans="1:31" ht="19.5" customHeight="1">
      <c r="A26" s="8">
        <v>22</v>
      </c>
      <c r="B26" s="743" t="s">
        <v>217</v>
      </c>
      <c r="C26" s="743"/>
      <c r="D26" s="743"/>
      <c r="E26" s="743"/>
      <c r="F26" s="743"/>
      <c r="G26" s="743"/>
      <c r="H26" s="743"/>
      <c r="I26" s="743"/>
      <c r="J26" s="743"/>
      <c r="K26" s="743"/>
      <c r="L26" s="743"/>
      <c r="M26" s="743"/>
      <c r="N26" s="743"/>
      <c r="O26" s="743"/>
      <c r="P26" s="743"/>
      <c r="Q26" s="743"/>
      <c r="R26" s="743"/>
      <c r="S26" s="743"/>
      <c r="T26" s="743"/>
      <c r="U26" s="743"/>
      <c r="V26" s="743"/>
      <c r="W26" s="743"/>
      <c r="X26" s="743"/>
      <c r="Y26" s="743"/>
      <c r="Z26" s="743"/>
      <c r="AA26" s="743"/>
      <c r="AB26" s="744">
        <v>13281</v>
      </c>
      <c r="AC26" s="745"/>
      <c r="AD26" s="745"/>
      <c r="AE26" s="746"/>
    </row>
    <row r="27" spans="1:31" ht="19.5" customHeight="1">
      <c r="A27" s="8">
        <v>23</v>
      </c>
      <c r="B27" s="742" t="s">
        <v>13</v>
      </c>
      <c r="C27" s="742"/>
      <c r="D27" s="742"/>
      <c r="E27" s="742"/>
      <c r="F27" s="742"/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2"/>
      <c r="U27" s="742"/>
      <c r="V27" s="742"/>
      <c r="W27" s="742"/>
      <c r="X27" s="742"/>
      <c r="Y27" s="742"/>
      <c r="Z27" s="742"/>
      <c r="AA27" s="742"/>
      <c r="AB27" s="739">
        <f>SUM(AB23:AB26)</f>
        <v>102281</v>
      </c>
      <c r="AC27" s="740"/>
      <c r="AD27" s="740"/>
      <c r="AE27" s="741"/>
    </row>
    <row r="28" spans="1:31" ht="19.5" customHeight="1">
      <c r="A28" s="8">
        <v>24</v>
      </c>
      <c r="B28" s="742" t="s">
        <v>11</v>
      </c>
      <c r="C28" s="742"/>
      <c r="D28" s="742"/>
      <c r="E28" s="742"/>
      <c r="F28" s="742"/>
      <c r="G28" s="742"/>
      <c r="H28" s="742"/>
      <c r="I28" s="742"/>
      <c r="J28" s="742"/>
      <c r="K28" s="742"/>
      <c r="L28" s="742"/>
      <c r="M28" s="742"/>
      <c r="N28" s="742"/>
      <c r="O28" s="742"/>
      <c r="P28" s="742"/>
      <c r="Q28" s="742"/>
      <c r="R28" s="742"/>
      <c r="S28" s="742"/>
      <c r="T28" s="742"/>
      <c r="U28" s="742"/>
      <c r="V28" s="742"/>
      <c r="W28" s="742"/>
      <c r="X28" s="742"/>
      <c r="Y28" s="742"/>
      <c r="Z28" s="742"/>
      <c r="AA28" s="742"/>
      <c r="AB28" s="739">
        <f>AB27+AB19+AB11+AB9+AB22</f>
        <v>401711</v>
      </c>
      <c r="AC28" s="740"/>
      <c r="AD28" s="740"/>
      <c r="AE28" s="741"/>
    </row>
    <row r="29" spans="1:31" ht="19.5" customHeight="1">
      <c r="A29" s="8">
        <v>25</v>
      </c>
      <c r="B29" s="750" t="s">
        <v>218</v>
      </c>
      <c r="C29" s="750"/>
      <c r="D29" s="750"/>
      <c r="E29" s="750"/>
      <c r="F29" s="750"/>
      <c r="G29" s="750"/>
      <c r="H29" s="750"/>
      <c r="I29" s="750"/>
      <c r="J29" s="750"/>
      <c r="K29" s="750"/>
      <c r="L29" s="750"/>
      <c r="M29" s="750"/>
      <c r="N29" s="750"/>
      <c r="O29" s="750"/>
      <c r="P29" s="750"/>
      <c r="Q29" s="750"/>
      <c r="R29" s="750"/>
      <c r="S29" s="750"/>
      <c r="T29" s="750"/>
      <c r="U29" s="750"/>
      <c r="V29" s="750"/>
      <c r="W29" s="750"/>
      <c r="X29" s="750"/>
      <c r="Y29" s="750"/>
      <c r="Z29" s="750"/>
      <c r="AA29" s="750"/>
      <c r="AB29" s="744">
        <v>6140</v>
      </c>
      <c r="AC29" s="745"/>
      <c r="AD29" s="745"/>
      <c r="AE29" s="746"/>
    </row>
    <row r="30" spans="1:31" ht="19.5" customHeight="1">
      <c r="A30" s="8"/>
      <c r="B30" s="751" t="s">
        <v>303</v>
      </c>
      <c r="C30" s="751"/>
      <c r="D30" s="751"/>
      <c r="E30" s="751"/>
      <c r="F30" s="751"/>
      <c r="G30" s="751"/>
      <c r="H30" s="751"/>
      <c r="I30" s="751"/>
      <c r="J30" s="751"/>
      <c r="K30" s="751"/>
      <c r="L30" s="751"/>
      <c r="M30" s="751"/>
      <c r="N30" s="751"/>
      <c r="O30" s="751"/>
      <c r="P30" s="751"/>
      <c r="Q30" s="751"/>
      <c r="R30" s="751"/>
      <c r="S30" s="751"/>
      <c r="T30" s="751"/>
      <c r="U30" s="751"/>
      <c r="V30" s="751"/>
      <c r="W30" s="751"/>
      <c r="X30" s="751"/>
      <c r="Y30" s="751"/>
      <c r="Z30" s="751"/>
      <c r="AA30" s="751"/>
      <c r="AB30" s="5"/>
      <c r="AC30" s="6"/>
      <c r="AD30" s="6"/>
      <c r="AE30" s="548">
        <v>200</v>
      </c>
    </row>
    <row r="31" spans="1:31" ht="19.5" customHeight="1">
      <c r="A31" s="8"/>
      <c r="B31" s="751" t="s">
        <v>304</v>
      </c>
      <c r="C31" s="751"/>
      <c r="D31" s="751"/>
      <c r="E31" s="751"/>
      <c r="F31" s="751"/>
      <c r="G31" s="751"/>
      <c r="H31" s="751"/>
      <c r="I31" s="751"/>
      <c r="J31" s="751"/>
      <c r="K31" s="751"/>
      <c r="L31" s="751"/>
      <c r="M31" s="751"/>
      <c r="N31" s="751"/>
      <c r="O31" s="751"/>
      <c r="P31" s="751"/>
      <c r="Q31" s="751"/>
      <c r="R31" s="751"/>
      <c r="S31" s="751"/>
      <c r="T31" s="751"/>
      <c r="U31" s="751"/>
      <c r="V31" s="751"/>
      <c r="W31" s="751"/>
      <c r="X31" s="751"/>
      <c r="Y31" s="751"/>
      <c r="Z31" s="751"/>
      <c r="AA31" s="751"/>
      <c r="AB31" s="5"/>
      <c r="AC31" s="6"/>
      <c r="AD31" s="6"/>
      <c r="AE31" s="548">
        <v>5500</v>
      </c>
    </row>
    <row r="32" spans="1:31" ht="19.5" customHeight="1">
      <c r="A32" s="8"/>
      <c r="B32" s="751" t="s">
        <v>311</v>
      </c>
      <c r="C32" s="751"/>
      <c r="D32" s="751"/>
      <c r="E32" s="751"/>
      <c r="F32" s="751"/>
      <c r="G32" s="751"/>
      <c r="H32" s="751"/>
      <c r="I32" s="751"/>
      <c r="J32" s="751"/>
      <c r="K32" s="751"/>
      <c r="L32" s="751"/>
      <c r="M32" s="751"/>
      <c r="N32" s="751"/>
      <c r="O32" s="751"/>
      <c r="P32" s="751"/>
      <c r="Q32" s="751"/>
      <c r="R32" s="751"/>
      <c r="S32" s="751"/>
      <c r="T32" s="751"/>
      <c r="U32" s="751"/>
      <c r="V32" s="751"/>
      <c r="W32" s="751"/>
      <c r="X32" s="751"/>
      <c r="Y32" s="751"/>
      <c r="Z32" s="751"/>
      <c r="AA32" s="751"/>
      <c r="AB32" s="5"/>
      <c r="AC32" s="6"/>
      <c r="AD32" s="6"/>
      <c r="AE32" s="548">
        <v>440</v>
      </c>
    </row>
    <row r="33" spans="1:31" ht="19.5" customHeight="1">
      <c r="A33" s="580">
        <v>26</v>
      </c>
      <c r="B33" s="752" t="s">
        <v>219</v>
      </c>
      <c r="C33" s="752"/>
      <c r="D33" s="752"/>
      <c r="E33" s="753"/>
      <c r="F33" s="753"/>
      <c r="G33" s="753"/>
      <c r="H33" s="753"/>
      <c r="I33" s="753"/>
      <c r="J33" s="753"/>
      <c r="K33" s="753"/>
      <c r="L33" s="753"/>
      <c r="M33" s="753"/>
      <c r="N33" s="753"/>
      <c r="O33" s="753"/>
      <c r="P33" s="753"/>
      <c r="Q33" s="753"/>
      <c r="R33" s="753"/>
      <c r="S33" s="753"/>
      <c r="T33" s="753"/>
      <c r="U33" s="753"/>
      <c r="V33" s="753"/>
      <c r="W33" s="753"/>
      <c r="X33" s="753"/>
      <c r="Y33" s="753"/>
      <c r="Z33" s="753"/>
      <c r="AA33" s="753"/>
      <c r="AB33" s="744">
        <v>5900</v>
      </c>
      <c r="AC33" s="745"/>
      <c r="AD33" s="745"/>
      <c r="AE33" s="746"/>
    </row>
    <row r="34" spans="1:31" ht="19.5" customHeight="1">
      <c r="A34" s="8"/>
      <c r="B34" s="754" t="s">
        <v>305</v>
      </c>
      <c r="C34" s="754"/>
      <c r="D34" s="754"/>
      <c r="E34" s="754"/>
      <c r="F34" s="754"/>
      <c r="G34" s="754"/>
      <c r="H34" s="754"/>
      <c r="I34" s="754"/>
      <c r="J34" s="754"/>
      <c r="K34" s="754"/>
      <c r="L34" s="754"/>
      <c r="M34" s="754"/>
      <c r="N34" s="754"/>
      <c r="O34" s="754"/>
      <c r="P34" s="754"/>
      <c r="Q34" s="754"/>
      <c r="R34" s="754"/>
      <c r="S34" s="754"/>
      <c r="T34" s="754"/>
      <c r="U34" s="754"/>
      <c r="V34" s="754"/>
      <c r="W34" s="754"/>
      <c r="X34" s="754"/>
      <c r="Y34" s="754"/>
      <c r="Z34" s="754"/>
      <c r="AA34" s="754"/>
      <c r="AB34" s="5"/>
      <c r="AC34" s="6"/>
      <c r="AD34" s="6"/>
      <c r="AE34" s="196">
        <v>1300</v>
      </c>
    </row>
    <row r="35" spans="1:31" ht="19.5" customHeight="1">
      <c r="A35" s="8"/>
      <c r="B35" s="754" t="s">
        <v>308</v>
      </c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4"/>
      <c r="W35" s="754"/>
      <c r="X35" s="754"/>
      <c r="Y35" s="754"/>
      <c r="Z35" s="754"/>
      <c r="AA35" s="754"/>
      <c r="AB35" s="5"/>
      <c r="AC35" s="6"/>
      <c r="AD35" s="6"/>
      <c r="AE35" s="196">
        <v>4600</v>
      </c>
    </row>
    <row r="36" spans="1:31" ht="19.5" customHeight="1">
      <c r="A36" s="8">
        <v>27</v>
      </c>
      <c r="B36" s="753" t="s">
        <v>220</v>
      </c>
      <c r="C36" s="753"/>
      <c r="D36" s="753"/>
      <c r="E36" s="753"/>
      <c r="F36" s="753"/>
      <c r="G36" s="753"/>
      <c r="H36" s="753"/>
      <c r="I36" s="753"/>
      <c r="J36" s="753"/>
      <c r="K36" s="753"/>
      <c r="L36" s="753"/>
      <c r="M36" s="753"/>
      <c r="N36" s="753"/>
      <c r="O36" s="753"/>
      <c r="P36" s="753"/>
      <c r="Q36" s="753"/>
      <c r="R36" s="753"/>
      <c r="S36" s="753"/>
      <c r="T36" s="753"/>
      <c r="U36" s="753"/>
      <c r="V36" s="753"/>
      <c r="W36" s="753"/>
      <c r="X36" s="753"/>
      <c r="Y36" s="753"/>
      <c r="Z36" s="753"/>
      <c r="AA36" s="753"/>
      <c r="AB36" s="744">
        <v>68000</v>
      </c>
      <c r="AC36" s="745"/>
      <c r="AD36" s="745"/>
      <c r="AE36" s="746"/>
    </row>
    <row r="37" spans="1:31" ht="19.5" customHeight="1">
      <c r="A37" s="8">
        <v>28</v>
      </c>
      <c r="B37" s="750" t="s">
        <v>221</v>
      </c>
      <c r="C37" s="750"/>
      <c r="D37" s="750"/>
      <c r="E37" s="750"/>
      <c r="F37" s="750"/>
      <c r="G37" s="750"/>
      <c r="H37" s="750"/>
      <c r="I37" s="750"/>
      <c r="J37" s="750"/>
      <c r="K37" s="750"/>
      <c r="L37" s="750"/>
      <c r="M37" s="750"/>
      <c r="N37" s="750"/>
      <c r="O37" s="750"/>
      <c r="P37" s="750"/>
      <c r="Q37" s="750"/>
      <c r="R37" s="750"/>
      <c r="S37" s="750"/>
      <c r="T37" s="750"/>
      <c r="U37" s="750"/>
      <c r="V37" s="750"/>
      <c r="W37" s="750"/>
      <c r="X37" s="750"/>
      <c r="Y37" s="750"/>
      <c r="Z37" s="750"/>
      <c r="AA37" s="750"/>
      <c r="AB37" s="744">
        <v>16320</v>
      </c>
      <c r="AC37" s="745"/>
      <c r="AD37" s="745"/>
      <c r="AE37" s="746"/>
    </row>
    <row r="38" spans="1:31" ht="19.5" customHeight="1">
      <c r="A38" s="8"/>
      <c r="B38" s="751" t="s">
        <v>307</v>
      </c>
      <c r="C38" s="751"/>
      <c r="D38" s="751"/>
      <c r="E38" s="751"/>
      <c r="F38" s="751"/>
      <c r="G38" s="751"/>
      <c r="H38" s="751"/>
      <c r="I38" s="751"/>
      <c r="J38" s="751"/>
      <c r="K38" s="751"/>
      <c r="L38" s="751"/>
      <c r="M38" s="751"/>
      <c r="N38" s="751"/>
      <c r="O38" s="751"/>
      <c r="P38" s="751"/>
      <c r="Q38" s="751"/>
      <c r="R38" s="751"/>
      <c r="S38" s="751"/>
      <c r="T38" s="751"/>
      <c r="U38" s="751"/>
      <c r="V38" s="751"/>
      <c r="W38" s="751"/>
      <c r="X38" s="751"/>
      <c r="Y38" s="751"/>
      <c r="Z38" s="751"/>
      <c r="AA38" s="751"/>
      <c r="AB38" s="5"/>
      <c r="AC38" s="6"/>
      <c r="AD38" s="6"/>
      <c r="AE38" s="548">
        <v>13420</v>
      </c>
    </row>
    <row r="39" spans="1:31" ht="19.5" customHeight="1">
      <c r="A39" s="8"/>
      <c r="B39" s="751" t="s">
        <v>312</v>
      </c>
      <c r="C39" s="751"/>
      <c r="D39" s="751"/>
      <c r="E39" s="751"/>
      <c r="F39" s="751"/>
      <c r="G39" s="751"/>
      <c r="H39" s="751"/>
      <c r="I39" s="751"/>
      <c r="J39" s="751"/>
      <c r="K39" s="751"/>
      <c r="L39" s="751"/>
      <c r="M39" s="751"/>
      <c r="N39" s="751"/>
      <c r="O39" s="751"/>
      <c r="P39" s="751"/>
      <c r="Q39" s="751"/>
      <c r="R39" s="751"/>
      <c r="S39" s="751"/>
      <c r="T39" s="751"/>
      <c r="U39" s="751"/>
      <c r="V39" s="751"/>
      <c r="W39" s="751"/>
      <c r="X39" s="751"/>
      <c r="Y39" s="751"/>
      <c r="Z39" s="751"/>
      <c r="AA39" s="751"/>
      <c r="AB39" s="5"/>
      <c r="AC39" s="6"/>
      <c r="AD39" s="6"/>
      <c r="AE39" s="548">
        <v>200</v>
      </c>
    </row>
    <row r="40" spans="1:31" ht="19.5" customHeight="1">
      <c r="A40" s="8"/>
      <c r="B40" s="751" t="s">
        <v>309</v>
      </c>
      <c r="C40" s="751"/>
      <c r="D40" s="751"/>
      <c r="E40" s="751"/>
      <c r="F40" s="751"/>
      <c r="G40" s="751"/>
      <c r="H40" s="751"/>
      <c r="I40" s="751"/>
      <c r="J40" s="751"/>
      <c r="K40" s="751"/>
      <c r="L40" s="751"/>
      <c r="M40" s="751"/>
      <c r="N40" s="751"/>
      <c r="O40" s="751"/>
      <c r="P40" s="751"/>
      <c r="Q40" s="751"/>
      <c r="R40" s="751"/>
      <c r="S40" s="751"/>
      <c r="T40" s="751"/>
      <c r="U40" s="751"/>
      <c r="V40" s="751"/>
      <c r="W40" s="751"/>
      <c r="X40" s="751"/>
      <c r="Y40" s="751"/>
      <c r="Z40" s="751"/>
      <c r="AA40" s="751"/>
      <c r="AB40" s="5"/>
      <c r="AC40" s="6"/>
      <c r="AD40" s="6"/>
      <c r="AE40" s="196">
        <v>2500</v>
      </c>
    </row>
    <row r="41" spans="1:31" ht="19.5" customHeight="1">
      <c r="A41" s="8"/>
      <c r="B41" s="751" t="s">
        <v>310</v>
      </c>
      <c r="C41" s="751"/>
      <c r="D41" s="751"/>
      <c r="E41" s="751"/>
      <c r="F41" s="751"/>
      <c r="G41" s="751"/>
      <c r="H41" s="751"/>
      <c r="I41" s="751"/>
      <c r="J41" s="751"/>
      <c r="K41" s="751"/>
      <c r="L41" s="751"/>
      <c r="M41" s="751"/>
      <c r="N41" s="751"/>
      <c r="O41" s="751"/>
      <c r="P41" s="751"/>
      <c r="Q41" s="751"/>
      <c r="R41" s="751"/>
      <c r="S41" s="751"/>
      <c r="T41" s="751"/>
      <c r="U41" s="751"/>
      <c r="V41" s="751"/>
      <c r="W41" s="751"/>
      <c r="X41" s="751"/>
      <c r="Y41" s="751"/>
      <c r="Z41" s="751"/>
      <c r="AA41" s="751"/>
      <c r="AB41" s="5"/>
      <c r="AC41" s="6"/>
      <c r="AD41" s="6"/>
      <c r="AE41" s="196">
        <v>200</v>
      </c>
    </row>
    <row r="42" spans="1:31" ht="19.5" customHeight="1">
      <c r="A42" s="8">
        <v>29</v>
      </c>
      <c r="B42" s="750" t="s">
        <v>222</v>
      </c>
      <c r="C42" s="750"/>
      <c r="D42" s="750"/>
      <c r="E42" s="750"/>
      <c r="F42" s="750"/>
      <c r="G42" s="750"/>
      <c r="H42" s="750"/>
      <c r="I42" s="750"/>
      <c r="J42" s="750"/>
      <c r="K42" s="750"/>
      <c r="L42" s="750"/>
      <c r="M42" s="750"/>
      <c r="N42" s="750"/>
      <c r="O42" s="750"/>
      <c r="P42" s="750"/>
      <c r="Q42" s="750"/>
      <c r="R42" s="750"/>
      <c r="S42" s="750"/>
      <c r="T42" s="750"/>
      <c r="U42" s="750"/>
      <c r="V42" s="750"/>
      <c r="W42" s="750"/>
      <c r="X42" s="750"/>
      <c r="Y42" s="750"/>
      <c r="Z42" s="750"/>
      <c r="AA42" s="750"/>
      <c r="AB42" s="744">
        <v>3300</v>
      </c>
      <c r="AC42" s="745"/>
      <c r="AD42" s="745"/>
      <c r="AE42" s="746"/>
    </row>
    <row r="43" spans="1:31" ht="19.5" customHeight="1">
      <c r="A43" s="8"/>
      <c r="B43" s="751" t="s">
        <v>306</v>
      </c>
      <c r="C43" s="751"/>
      <c r="D43" s="751"/>
      <c r="E43" s="751"/>
      <c r="F43" s="751"/>
      <c r="G43" s="751"/>
      <c r="H43" s="751"/>
      <c r="I43" s="751"/>
      <c r="J43" s="751"/>
      <c r="K43" s="751"/>
      <c r="L43" s="751"/>
      <c r="M43" s="751"/>
      <c r="N43" s="751"/>
      <c r="O43" s="751"/>
      <c r="P43" s="751"/>
      <c r="Q43" s="751"/>
      <c r="R43" s="751"/>
      <c r="S43" s="751"/>
      <c r="T43" s="751"/>
      <c r="U43" s="751"/>
      <c r="V43" s="751"/>
      <c r="W43" s="751"/>
      <c r="X43" s="751"/>
      <c r="Y43" s="751"/>
      <c r="Z43" s="751"/>
      <c r="AA43" s="751"/>
      <c r="AB43" s="755">
        <v>3300</v>
      </c>
      <c r="AC43" s="756"/>
      <c r="AD43" s="756"/>
      <c r="AE43" s="757"/>
    </row>
    <row r="44" spans="1:31" ht="19.5" customHeight="1">
      <c r="A44" s="8">
        <v>30</v>
      </c>
      <c r="B44" s="750" t="s">
        <v>223</v>
      </c>
      <c r="C44" s="750"/>
      <c r="D44" s="750"/>
      <c r="E44" s="750"/>
      <c r="F44" s="750"/>
      <c r="G44" s="750"/>
      <c r="H44" s="750"/>
      <c r="I44" s="750"/>
      <c r="J44" s="750"/>
      <c r="K44" s="750"/>
      <c r="L44" s="750"/>
      <c r="M44" s="750"/>
      <c r="N44" s="750"/>
      <c r="O44" s="750"/>
      <c r="P44" s="750"/>
      <c r="Q44" s="750"/>
      <c r="R44" s="750"/>
      <c r="S44" s="750"/>
      <c r="T44" s="750"/>
      <c r="U44" s="750"/>
      <c r="V44" s="750"/>
      <c r="W44" s="750"/>
      <c r="X44" s="750"/>
      <c r="Y44" s="750"/>
      <c r="Z44" s="750"/>
      <c r="AA44" s="750"/>
      <c r="AB44" s="744">
        <v>19000</v>
      </c>
      <c r="AC44" s="745"/>
      <c r="AD44" s="745"/>
      <c r="AE44" s="746"/>
    </row>
    <row r="45" spans="1:31" ht="19.5" customHeight="1">
      <c r="A45" s="8"/>
      <c r="B45" s="751" t="s">
        <v>302</v>
      </c>
      <c r="C45" s="751"/>
      <c r="D45" s="751"/>
      <c r="E45" s="751"/>
      <c r="F45" s="751"/>
      <c r="G45" s="751"/>
      <c r="H45" s="751"/>
      <c r="I45" s="751"/>
      <c r="J45" s="751"/>
      <c r="K45" s="751"/>
      <c r="L45" s="751"/>
      <c r="M45" s="751"/>
      <c r="N45" s="751"/>
      <c r="O45" s="751"/>
      <c r="P45" s="751"/>
      <c r="Q45" s="751"/>
      <c r="R45" s="751"/>
      <c r="S45" s="751"/>
      <c r="T45" s="751"/>
      <c r="U45" s="751"/>
      <c r="V45" s="751"/>
      <c r="W45" s="751"/>
      <c r="X45" s="751"/>
      <c r="Y45" s="751"/>
      <c r="Z45" s="751"/>
      <c r="AA45" s="751"/>
      <c r="AB45" s="528"/>
      <c r="AC45" s="529"/>
      <c r="AD45" s="529"/>
      <c r="AE45" s="196">
        <v>9200</v>
      </c>
    </row>
    <row r="46" spans="1:31" ht="19.5" customHeight="1">
      <c r="A46" s="8"/>
      <c r="B46" s="751" t="s">
        <v>313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528"/>
      <c r="AC46" s="529"/>
      <c r="AD46" s="529"/>
      <c r="AE46" s="196">
        <v>4500</v>
      </c>
    </row>
    <row r="47" spans="1:31" ht="19.5" customHeight="1">
      <c r="A47" s="8"/>
      <c r="B47" s="751" t="s">
        <v>313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5">
        <v>5300</v>
      </c>
      <c r="AC47" s="756"/>
      <c r="AD47" s="756"/>
      <c r="AE47" s="757"/>
    </row>
    <row r="48" spans="1:31" ht="19.5" customHeight="1">
      <c r="A48" s="8">
        <v>31</v>
      </c>
      <c r="B48" s="758" t="s">
        <v>12</v>
      </c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  <c r="N48" s="758"/>
      <c r="O48" s="758"/>
      <c r="P48" s="758"/>
      <c r="Q48" s="758"/>
      <c r="R48" s="758"/>
      <c r="S48" s="758"/>
      <c r="T48" s="758"/>
      <c r="U48" s="758"/>
      <c r="V48" s="758"/>
      <c r="W48" s="758"/>
      <c r="X48" s="758"/>
      <c r="Y48" s="758"/>
      <c r="Z48" s="758"/>
      <c r="AA48" s="758"/>
      <c r="AB48" s="739">
        <f>AB33+AB36+AB37+AB42+AB44+AB29</f>
        <v>118660</v>
      </c>
      <c r="AC48" s="740"/>
      <c r="AD48" s="740"/>
      <c r="AE48" s="741"/>
    </row>
    <row r="49" spans="1:31" ht="19.5" customHeight="1">
      <c r="A49" s="8">
        <v>32</v>
      </c>
      <c r="B49" s="759" t="s">
        <v>224</v>
      </c>
      <c r="C49" s="759"/>
      <c r="D49" s="759"/>
      <c r="E49" s="759"/>
      <c r="F49" s="759"/>
      <c r="G49" s="759"/>
      <c r="H49" s="759"/>
      <c r="I49" s="759"/>
      <c r="J49" s="759"/>
      <c r="K49" s="759"/>
      <c r="L49" s="759"/>
      <c r="M49" s="759"/>
      <c r="N49" s="759"/>
      <c r="O49" s="759"/>
      <c r="P49" s="759"/>
      <c r="Q49" s="759"/>
      <c r="R49" s="759"/>
      <c r="S49" s="759"/>
      <c r="T49" s="759"/>
      <c r="U49" s="759"/>
      <c r="V49" s="759"/>
      <c r="W49" s="759"/>
      <c r="X49" s="759"/>
      <c r="Y49" s="759"/>
      <c r="Z49" s="759"/>
      <c r="AA49" s="759"/>
      <c r="AB49" s="744">
        <v>85682</v>
      </c>
      <c r="AC49" s="745"/>
      <c r="AD49" s="745"/>
      <c r="AE49" s="746"/>
    </row>
    <row r="50" spans="1:31" ht="19.5" customHeight="1">
      <c r="A50" s="8">
        <v>33</v>
      </c>
      <c r="B50" s="759" t="s">
        <v>225</v>
      </c>
      <c r="C50" s="759"/>
      <c r="D50" s="759"/>
      <c r="E50" s="759"/>
      <c r="F50" s="759"/>
      <c r="G50" s="759"/>
      <c r="H50" s="759"/>
      <c r="I50" s="759"/>
      <c r="J50" s="759"/>
      <c r="K50" s="759"/>
      <c r="L50" s="759"/>
      <c r="M50" s="759"/>
      <c r="N50" s="759"/>
      <c r="O50" s="759"/>
      <c r="P50" s="759"/>
      <c r="Q50" s="759"/>
      <c r="R50" s="759"/>
      <c r="S50" s="759"/>
      <c r="T50" s="759"/>
      <c r="U50" s="759"/>
      <c r="V50" s="759"/>
      <c r="W50" s="759"/>
      <c r="X50" s="759"/>
      <c r="Y50" s="759"/>
      <c r="Z50" s="759"/>
      <c r="AA50" s="759"/>
      <c r="AB50" s="744">
        <v>404166</v>
      </c>
      <c r="AC50" s="745"/>
      <c r="AD50" s="745"/>
      <c r="AE50" s="746"/>
    </row>
    <row r="51" spans="1:31" ht="19.5" customHeight="1">
      <c r="A51" s="8">
        <v>34</v>
      </c>
      <c r="B51" s="759" t="s">
        <v>226</v>
      </c>
      <c r="C51" s="759"/>
      <c r="D51" s="759"/>
      <c r="E51" s="759"/>
      <c r="F51" s="759"/>
      <c r="G51" s="759"/>
      <c r="H51" s="759"/>
      <c r="I51" s="759"/>
      <c r="J51" s="759"/>
      <c r="K51" s="759"/>
      <c r="L51" s="759"/>
      <c r="M51" s="759"/>
      <c r="N51" s="759"/>
      <c r="O51" s="759"/>
      <c r="P51" s="759"/>
      <c r="Q51" s="759"/>
      <c r="R51" s="759"/>
      <c r="S51" s="759"/>
      <c r="T51" s="759"/>
      <c r="U51" s="759"/>
      <c r="V51" s="759"/>
      <c r="W51" s="759"/>
      <c r="X51" s="759"/>
      <c r="Y51" s="759"/>
      <c r="Z51" s="759"/>
      <c r="AA51" s="759"/>
      <c r="AB51" s="739">
        <v>65025</v>
      </c>
      <c r="AC51" s="740"/>
      <c r="AD51" s="740"/>
      <c r="AE51" s="741"/>
    </row>
    <row r="52" spans="1:31" ht="19.5" customHeight="1">
      <c r="A52" s="8"/>
      <c r="B52" s="760" t="s">
        <v>283</v>
      </c>
      <c r="C52" s="760"/>
      <c r="D52" s="760"/>
      <c r="E52" s="760"/>
      <c r="F52" s="760"/>
      <c r="G52" s="760"/>
      <c r="H52" s="760"/>
      <c r="I52" s="760"/>
      <c r="J52" s="760"/>
      <c r="K52" s="760"/>
      <c r="L52" s="760"/>
      <c r="M52" s="760"/>
      <c r="N52" s="760"/>
      <c r="O52" s="760"/>
      <c r="P52" s="760"/>
      <c r="Q52" s="760"/>
      <c r="R52" s="760"/>
      <c r="S52" s="760"/>
      <c r="T52" s="760"/>
      <c r="U52" s="760"/>
      <c r="V52" s="760"/>
      <c r="W52" s="760"/>
      <c r="X52" s="760"/>
      <c r="Y52" s="760"/>
      <c r="Z52" s="760"/>
      <c r="AA52" s="760"/>
      <c r="AB52" s="5"/>
      <c r="AC52" s="6"/>
      <c r="AD52" s="6"/>
      <c r="AE52" s="549">
        <v>1500</v>
      </c>
    </row>
    <row r="53" spans="1:31" ht="19.5" customHeight="1">
      <c r="A53" s="8"/>
      <c r="B53" s="760" t="s">
        <v>284</v>
      </c>
      <c r="C53" s="760"/>
      <c r="D53" s="760"/>
      <c r="E53" s="760"/>
      <c r="F53" s="760"/>
      <c r="G53" s="760"/>
      <c r="H53" s="760"/>
      <c r="I53" s="760"/>
      <c r="J53" s="760"/>
      <c r="K53" s="760"/>
      <c r="L53" s="760"/>
      <c r="M53" s="760"/>
      <c r="N53" s="760"/>
      <c r="O53" s="760"/>
      <c r="P53" s="760"/>
      <c r="Q53" s="760"/>
      <c r="R53" s="760"/>
      <c r="S53" s="760"/>
      <c r="T53" s="760"/>
      <c r="U53" s="760"/>
      <c r="V53" s="760"/>
      <c r="W53" s="760"/>
      <c r="X53" s="760"/>
      <c r="Y53" s="760"/>
      <c r="Z53" s="760"/>
      <c r="AA53" s="760"/>
      <c r="AB53" s="5"/>
      <c r="AC53" s="6"/>
      <c r="AD53" s="6"/>
      <c r="AE53" s="549">
        <v>1000</v>
      </c>
    </row>
    <row r="54" spans="1:31" ht="19.5" customHeight="1">
      <c r="A54" s="8"/>
      <c r="B54" s="760" t="s">
        <v>285</v>
      </c>
      <c r="C54" s="760"/>
      <c r="D54" s="760"/>
      <c r="E54" s="760"/>
      <c r="F54" s="760"/>
      <c r="G54" s="760"/>
      <c r="H54" s="760"/>
      <c r="I54" s="760"/>
      <c r="J54" s="760"/>
      <c r="K54" s="760"/>
      <c r="L54" s="760"/>
      <c r="M54" s="760"/>
      <c r="N54" s="760"/>
      <c r="O54" s="760"/>
      <c r="P54" s="760"/>
      <c r="Q54" s="760"/>
      <c r="R54" s="760"/>
      <c r="S54" s="760"/>
      <c r="T54" s="760"/>
      <c r="U54" s="760"/>
      <c r="V54" s="760"/>
      <c r="W54" s="760"/>
      <c r="X54" s="760"/>
      <c r="Y54" s="760"/>
      <c r="Z54" s="760"/>
      <c r="AA54" s="760"/>
      <c r="AB54" s="5"/>
      <c r="AC54" s="6"/>
      <c r="AD54" s="6"/>
      <c r="AE54" s="549">
        <v>5000</v>
      </c>
    </row>
    <row r="55" spans="1:31" ht="19.5" customHeight="1">
      <c r="A55" s="8"/>
      <c r="B55" s="760" t="s">
        <v>286</v>
      </c>
      <c r="C55" s="760"/>
      <c r="D55" s="760"/>
      <c r="E55" s="760"/>
      <c r="F55" s="760"/>
      <c r="G55" s="760"/>
      <c r="H55" s="760"/>
      <c r="I55" s="760"/>
      <c r="J55" s="760"/>
      <c r="K55" s="760"/>
      <c r="L55" s="760"/>
      <c r="M55" s="760"/>
      <c r="N55" s="760"/>
      <c r="O55" s="760"/>
      <c r="P55" s="760"/>
      <c r="Q55" s="760"/>
      <c r="R55" s="760"/>
      <c r="S55" s="760"/>
      <c r="T55" s="760"/>
      <c r="U55" s="760"/>
      <c r="V55" s="760"/>
      <c r="W55" s="760"/>
      <c r="X55" s="760"/>
      <c r="Y55" s="760"/>
      <c r="Z55" s="760"/>
      <c r="AA55" s="760"/>
      <c r="AB55" s="5"/>
      <c r="AC55" s="6"/>
      <c r="AD55" s="6"/>
      <c r="AE55" s="549">
        <v>1500</v>
      </c>
    </row>
    <row r="56" spans="1:31" ht="19.5" customHeight="1">
      <c r="A56" s="8"/>
      <c r="B56" s="760" t="s">
        <v>179</v>
      </c>
      <c r="C56" s="760"/>
      <c r="D56" s="760"/>
      <c r="E56" s="760"/>
      <c r="F56" s="760"/>
      <c r="G56" s="760"/>
      <c r="H56" s="760"/>
      <c r="I56" s="760"/>
      <c r="J56" s="760"/>
      <c r="K56" s="760"/>
      <c r="L56" s="760"/>
      <c r="M56" s="760"/>
      <c r="N56" s="760"/>
      <c r="O56" s="760"/>
      <c r="P56" s="760"/>
      <c r="Q56" s="760"/>
      <c r="R56" s="760"/>
      <c r="S56" s="760"/>
      <c r="T56" s="760"/>
      <c r="U56" s="760"/>
      <c r="V56" s="760"/>
      <c r="W56" s="760"/>
      <c r="X56" s="760"/>
      <c r="Y56" s="760"/>
      <c r="Z56" s="760"/>
      <c r="AA56" s="760"/>
      <c r="AB56" s="5"/>
      <c r="AC56" s="6"/>
      <c r="AD56" s="6"/>
      <c r="AE56" s="549">
        <v>660</v>
      </c>
    </row>
    <row r="57" spans="1:31" ht="19.5" customHeight="1">
      <c r="A57" s="8"/>
      <c r="B57" s="760" t="s">
        <v>287</v>
      </c>
      <c r="C57" s="760"/>
      <c r="D57" s="760"/>
      <c r="E57" s="760"/>
      <c r="F57" s="760"/>
      <c r="G57" s="760"/>
      <c r="H57" s="760"/>
      <c r="I57" s="760"/>
      <c r="J57" s="760"/>
      <c r="K57" s="760"/>
      <c r="L57" s="760"/>
      <c r="M57" s="760"/>
      <c r="N57" s="760"/>
      <c r="O57" s="760"/>
      <c r="P57" s="760"/>
      <c r="Q57" s="760"/>
      <c r="R57" s="760"/>
      <c r="S57" s="760"/>
      <c r="T57" s="760"/>
      <c r="U57" s="760"/>
      <c r="V57" s="760"/>
      <c r="W57" s="760"/>
      <c r="X57" s="760"/>
      <c r="Y57" s="760"/>
      <c r="Z57" s="760"/>
      <c r="AA57" s="760"/>
      <c r="AB57" s="5"/>
      <c r="AC57" s="6"/>
      <c r="AD57" s="6"/>
      <c r="AE57" s="549">
        <v>1000</v>
      </c>
    </row>
    <row r="58" spans="1:31" ht="19.5" customHeight="1">
      <c r="A58" s="8"/>
      <c r="B58" s="760" t="s">
        <v>288</v>
      </c>
      <c r="C58" s="760"/>
      <c r="D58" s="760"/>
      <c r="E58" s="760"/>
      <c r="F58" s="760"/>
      <c r="G58" s="760"/>
      <c r="H58" s="760"/>
      <c r="I58" s="760"/>
      <c r="J58" s="760"/>
      <c r="K58" s="760"/>
      <c r="L58" s="760"/>
      <c r="M58" s="760"/>
      <c r="N58" s="760"/>
      <c r="O58" s="760"/>
      <c r="P58" s="760"/>
      <c r="Q58" s="760"/>
      <c r="R58" s="760"/>
      <c r="S58" s="760"/>
      <c r="T58" s="760"/>
      <c r="U58" s="760"/>
      <c r="V58" s="760"/>
      <c r="W58" s="760"/>
      <c r="X58" s="760"/>
      <c r="Y58" s="760"/>
      <c r="Z58" s="760"/>
      <c r="AA58" s="760"/>
      <c r="AB58" s="5"/>
      <c r="AC58" s="6"/>
      <c r="AD58" s="6"/>
      <c r="AE58" s="549">
        <v>2500</v>
      </c>
    </row>
    <row r="59" spans="1:31" ht="19.5" customHeight="1">
      <c r="A59" s="8"/>
      <c r="B59" s="760" t="s">
        <v>279</v>
      </c>
      <c r="C59" s="760"/>
      <c r="D59" s="760"/>
      <c r="E59" s="760"/>
      <c r="F59" s="760"/>
      <c r="G59" s="760"/>
      <c r="H59" s="760"/>
      <c r="I59" s="760"/>
      <c r="J59" s="760"/>
      <c r="K59" s="760"/>
      <c r="L59" s="760"/>
      <c r="M59" s="760"/>
      <c r="N59" s="760"/>
      <c r="O59" s="760"/>
      <c r="P59" s="760"/>
      <c r="Q59" s="760"/>
      <c r="R59" s="760"/>
      <c r="S59" s="760"/>
      <c r="T59" s="760"/>
      <c r="U59" s="760"/>
      <c r="V59" s="760"/>
      <c r="W59" s="760"/>
      <c r="X59" s="760"/>
      <c r="Y59" s="760"/>
      <c r="Z59" s="760"/>
      <c r="AA59" s="760"/>
      <c r="AB59" s="5"/>
      <c r="AC59" s="6"/>
      <c r="AD59" s="6"/>
      <c r="AE59" s="549">
        <v>26000</v>
      </c>
    </row>
    <row r="60" spans="1:31" ht="19.5" customHeight="1">
      <c r="A60" s="8"/>
      <c r="B60" s="760" t="s">
        <v>289</v>
      </c>
      <c r="C60" s="760"/>
      <c r="D60" s="760"/>
      <c r="E60" s="760"/>
      <c r="F60" s="760"/>
      <c r="G60" s="760"/>
      <c r="H60" s="760"/>
      <c r="I60" s="760"/>
      <c r="J60" s="760"/>
      <c r="K60" s="760"/>
      <c r="L60" s="760"/>
      <c r="M60" s="760"/>
      <c r="N60" s="760"/>
      <c r="O60" s="760"/>
      <c r="P60" s="760"/>
      <c r="Q60" s="760"/>
      <c r="R60" s="760"/>
      <c r="S60" s="760"/>
      <c r="T60" s="760"/>
      <c r="U60" s="760"/>
      <c r="V60" s="760"/>
      <c r="W60" s="760"/>
      <c r="X60" s="760"/>
      <c r="Y60" s="760"/>
      <c r="Z60" s="760"/>
      <c r="AA60" s="760"/>
      <c r="AB60" s="5"/>
      <c r="AC60" s="6"/>
      <c r="AD60" s="6"/>
      <c r="AE60" s="549">
        <v>150</v>
      </c>
    </row>
    <row r="61" spans="1:31" ht="19.5" customHeight="1">
      <c r="A61" s="8"/>
      <c r="B61" s="760" t="s">
        <v>290</v>
      </c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0"/>
      <c r="P61" s="760"/>
      <c r="Q61" s="760"/>
      <c r="R61" s="760"/>
      <c r="S61" s="760"/>
      <c r="T61" s="760"/>
      <c r="U61" s="760"/>
      <c r="V61" s="760"/>
      <c r="W61" s="760"/>
      <c r="X61" s="760"/>
      <c r="Y61" s="760"/>
      <c r="Z61" s="760"/>
      <c r="AA61" s="760"/>
      <c r="AB61" s="5"/>
      <c r="AC61" s="6"/>
      <c r="AD61" s="6"/>
      <c r="AE61" s="549">
        <v>2000</v>
      </c>
    </row>
    <row r="62" spans="1:31" ht="19.5" customHeight="1" hidden="1">
      <c r="A62" s="8"/>
      <c r="B62" s="760"/>
      <c r="C62" s="760"/>
      <c r="D62" s="760"/>
      <c r="E62" s="760"/>
      <c r="F62" s="760"/>
      <c r="G62" s="760"/>
      <c r="H62" s="760"/>
      <c r="I62" s="760"/>
      <c r="J62" s="760"/>
      <c r="K62" s="760"/>
      <c r="L62" s="760"/>
      <c r="M62" s="760"/>
      <c r="N62" s="760"/>
      <c r="O62" s="760"/>
      <c r="P62" s="760"/>
      <c r="Q62" s="760"/>
      <c r="R62" s="760"/>
      <c r="S62" s="760"/>
      <c r="T62" s="760"/>
      <c r="U62" s="760"/>
      <c r="V62" s="760"/>
      <c r="W62" s="760"/>
      <c r="X62" s="760"/>
      <c r="Y62" s="760"/>
      <c r="Z62" s="760"/>
      <c r="AA62" s="760"/>
      <c r="AB62" s="5"/>
      <c r="AC62" s="6"/>
      <c r="AD62" s="6"/>
      <c r="AE62" s="10"/>
    </row>
    <row r="63" spans="1:31" ht="19.5" customHeight="1">
      <c r="A63" s="8"/>
      <c r="B63" s="760" t="s">
        <v>291</v>
      </c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0"/>
      <c r="O63" s="760"/>
      <c r="P63" s="760"/>
      <c r="Q63" s="760"/>
      <c r="R63" s="760"/>
      <c r="S63" s="760"/>
      <c r="T63" s="760"/>
      <c r="U63" s="760"/>
      <c r="V63" s="760"/>
      <c r="W63" s="760"/>
      <c r="X63" s="760"/>
      <c r="Y63" s="760"/>
      <c r="Z63" s="760"/>
      <c r="AA63" s="760"/>
      <c r="AB63" s="5"/>
      <c r="AC63" s="6"/>
      <c r="AD63" s="6"/>
      <c r="AE63" s="550">
        <f>AE64+AE66+AE67+AE68+AE69+AE70+AE71+AE72+AE73+AE74+AE75</f>
        <v>23715</v>
      </c>
    </row>
    <row r="64" spans="1:31" ht="19.5" customHeight="1">
      <c r="A64" s="8"/>
      <c r="B64" s="760" t="s">
        <v>292</v>
      </c>
      <c r="C64" s="760"/>
      <c r="D64" s="760"/>
      <c r="E64" s="760"/>
      <c r="F64" s="760"/>
      <c r="G64" s="760"/>
      <c r="H64" s="760"/>
      <c r="I64" s="760"/>
      <c r="J64" s="760"/>
      <c r="K64" s="760"/>
      <c r="L64" s="760"/>
      <c r="M64" s="760"/>
      <c r="N64" s="760"/>
      <c r="O64" s="760"/>
      <c r="P64" s="760"/>
      <c r="Q64" s="760"/>
      <c r="R64" s="760"/>
      <c r="S64" s="760"/>
      <c r="T64" s="760"/>
      <c r="U64" s="760"/>
      <c r="V64" s="760"/>
      <c r="W64" s="760"/>
      <c r="X64" s="760"/>
      <c r="Y64" s="760"/>
      <c r="Z64" s="760"/>
      <c r="AA64" s="760"/>
      <c r="AB64" s="5"/>
      <c r="AC64" s="6"/>
      <c r="AD64" s="6"/>
      <c r="AE64" s="549">
        <v>5500</v>
      </c>
    </row>
    <row r="65" spans="1:31" ht="19.5" customHeight="1">
      <c r="A65" s="8"/>
      <c r="B65" s="760" t="s">
        <v>180</v>
      </c>
      <c r="C65" s="760"/>
      <c r="D65" s="760"/>
      <c r="E65" s="760"/>
      <c r="F65" s="760"/>
      <c r="G65" s="760"/>
      <c r="H65" s="760"/>
      <c r="I65" s="760"/>
      <c r="J65" s="760"/>
      <c r="K65" s="760"/>
      <c r="L65" s="760"/>
      <c r="M65" s="760"/>
      <c r="N65" s="760"/>
      <c r="O65" s="760"/>
      <c r="P65" s="760"/>
      <c r="Q65" s="760"/>
      <c r="R65" s="760"/>
      <c r="S65" s="760"/>
      <c r="T65" s="760"/>
      <c r="U65" s="760"/>
      <c r="V65" s="760"/>
      <c r="W65" s="760"/>
      <c r="X65" s="760"/>
      <c r="Y65" s="760"/>
      <c r="Z65" s="760"/>
      <c r="AA65" s="760"/>
      <c r="AB65" s="5"/>
      <c r="AC65" s="6"/>
      <c r="AD65" s="6"/>
      <c r="AE65" s="549"/>
    </row>
    <row r="66" spans="1:31" ht="19.5" customHeight="1">
      <c r="A66" s="8"/>
      <c r="B66" s="760" t="s">
        <v>293</v>
      </c>
      <c r="C66" s="760"/>
      <c r="D66" s="760"/>
      <c r="E66" s="760"/>
      <c r="F66" s="760"/>
      <c r="G66" s="760"/>
      <c r="H66" s="760"/>
      <c r="I66" s="760"/>
      <c r="J66" s="760"/>
      <c r="K66" s="760"/>
      <c r="L66" s="760"/>
      <c r="M66" s="760"/>
      <c r="N66" s="760"/>
      <c r="O66" s="760"/>
      <c r="P66" s="760"/>
      <c r="Q66" s="760"/>
      <c r="R66" s="760"/>
      <c r="S66" s="760"/>
      <c r="T66" s="760"/>
      <c r="U66" s="760"/>
      <c r="V66" s="760"/>
      <c r="W66" s="760"/>
      <c r="X66" s="760"/>
      <c r="Y66" s="760"/>
      <c r="Z66" s="760"/>
      <c r="AA66" s="760"/>
      <c r="AB66" s="5"/>
      <c r="AC66" s="6"/>
      <c r="AD66" s="6"/>
      <c r="AE66" s="549">
        <v>4500</v>
      </c>
    </row>
    <row r="67" spans="1:31" ht="19.5" customHeight="1">
      <c r="A67" s="8"/>
      <c r="B67" s="760" t="s">
        <v>294</v>
      </c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60"/>
      <c r="T67" s="760"/>
      <c r="U67" s="760"/>
      <c r="V67" s="760"/>
      <c r="W67" s="760"/>
      <c r="X67" s="760"/>
      <c r="Y67" s="760"/>
      <c r="Z67" s="760"/>
      <c r="AA67" s="760"/>
      <c r="AB67" s="5"/>
      <c r="AC67" s="6"/>
      <c r="AD67" s="6"/>
      <c r="AE67" s="549">
        <v>10015</v>
      </c>
    </row>
    <row r="68" spans="1:31" ht="19.5" customHeight="1">
      <c r="A68" s="8"/>
      <c r="B68" s="760" t="s">
        <v>295</v>
      </c>
      <c r="C68" s="760"/>
      <c r="D68" s="760"/>
      <c r="E68" s="760"/>
      <c r="F68" s="760"/>
      <c r="G68" s="760"/>
      <c r="H68" s="760"/>
      <c r="I68" s="760"/>
      <c r="J68" s="760"/>
      <c r="K68" s="760"/>
      <c r="L68" s="760"/>
      <c r="M68" s="760"/>
      <c r="N68" s="760"/>
      <c r="O68" s="760"/>
      <c r="P68" s="760"/>
      <c r="Q68" s="760"/>
      <c r="R68" s="760"/>
      <c r="S68" s="760"/>
      <c r="T68" s="760"/>
      <c r="U68" s="760"/>
      <c r="V68" s="760"/>
      <c r="W68" s="760"/>
      <c r="X68" s="760"/>
      <c r="Y68" s="760"/>
      <c r="Z68" s="760"/>
      <c r="AA68" s="760"/>
      <c r="AB68" s="5"/>
      <c r="AC68" s="6"/>
      <c r="AD68" s="6"/>
      <c r="AE68" s="549">
        <v>1100</v>
      </c>
    </row>
    <row r="69" spans="1:31" ht="19.5" customHeight="1">
      <c r="A69" s="8"/>
      <c r="B69" s="760" t="s">
        <v>296</v>
      </c>
      <c r="C69" s="760"/>
      <c r="D69" s="760"/>
      <c r="E69" s="760"/>
      <c r="F69" s="760"/>
      <c r="G69" s="760"/>
      <c r="H69" s="760"/>
      <c r="I69" s="760"/>
      <c r="J69" s="760"/>
      <c r="K69" s="760"/>
      <c r="L69" s="760"/>
      <c r="M69" s="760"/>
      <c r="N69" s="760"/>
      <c r="O69" s="760"/>
      <c r="P69" s="760"/>
      <c r="Q69" s="760"/>
      <c r="R69" s="760"/>
      <c r="S69" s="760"/>
      <c r="T69" s="760"/>
      <c r="U69" s="760"/>
      <c r="V69" s="760"/>
      <c r="W69" s="760"/>
      <c r="X69" s="760"/>
      <c r="Y69" s="760"/>
      <c r="Z69" s="760"/>
      <c r="AA69" s="760"/>
      <c r="AB69" s="5"/>
      <c r="AC69" s="6"/>
      <c r="AD69" s="6"/>
      <c r="AE69" s="549">
        <v>250</v>
      </c>
    </row>
    <row r="70" spans="1:31" ht="19.5" customHeight="1">
      <c r="A70" s="8"/>
      <c r="B70" s="760" t="s">
        <v>297</v>
      </c>
      <c r="C70" s="760"/>
      <c r="D70" s="760"/>
      <c r="E70" s="760"/>
      <c r="F70" s="760"/>
      <c r="G70" s="760"/>
      <c r="H70" s="760"/>
      <c r="I70" s="760"/>
      <c r="J70" s="760"/>
      <c r="K70" s="760"/>
      <c r="L70" s="760"/>
      <c r="M70" s="760"/>
      <c r="N70" s="760"/>
      <c r="O70" s="760"/>
      <c r="P70" s="760"/>
      <c r="Q70" s="760"/>
      <c r="R70" s="760"/>
      <c r="S70" s="760"/>
      <c r="T70" s="760"/>
      <c r="U70" s="760"/>
      <c r="V70" s="760"/>
      <c r="W70" s="760"/>
      <c r="X70" s="760"/>
      <c r="Y70" s="760"/>
      <c r="Z70" s="760"/>
      <c r="AA70" s="760"/>
      <c r="AB70" s="5"/>
      <c r="AC70" s="6"/>
      <c r="AD70" s="6"/>
      <c r="AE70" s="549">
        <v>100</v>
      </c>
    </row>
    <row r="71" spans="1:31" ht="19.5" customHeight="1">
      <c r="A71" s="8"/>
      <c r="B71" s="760" t="s">
        <v>298</v>
      </c>
      <c r="C71" s="760"/>
      <c r="D71" s="760"/>
      <c r="E71" s="760"/>
      <c r="F71" s="760"/>
      <c r="G71" s="760"/>
      <c r="H71" s="760"/>
      <c r="I71" s="760"/>
      <c r="J71" s="760"/>
      <c r="K71" s="760"/>
      <c r="L71" s="760"/>
      <c r="M71" s="760"/>
      <c r="N71" s="760"/>
      <c r="O71" s="760"/>
      <c r="P71" s="760"/>
      <c r="Q71" s="760"/>
      <c r="R71" s="760"/>
      <c r="S71" s="760"/>
      <c r="T71" s="760"/>
      <c r="U71" s="760"/>
      <c r="V71" s="760"/>
      <c r="W71" s="760"/>
      <c r="X71" s="760"/>
      <c r="Y71" s="760"/>
      <c r="Z71" s="760"/>
      <c r="AA71" s="760"/>
      <c r="AB71" s="5"/>
      <c r="AC71" s="6"/>
      <c r="AD71" s="6"/>
      <c r="AE71" s="549">
        <v>500</v>
      </c>
    </row>
    <row r="72" spans="1:31" ht="19.5" customHeight="1">
      <c r="A72" s="8"/>
      <c r="B72" s="760" t="s">
        <v>299</v>
      </c>
      <c r="C72" s="761"/>
      <c r="D72" s="761"/>
      <c r="E72" s="761"/>
      <c r="F72" s="761"/>
      <c r="G72" s="761"/>
      <c r="H72" s="761"/>
      <c r="I72" s="761"/>
      <c r="J72" s="761"/>
      <c r="K72" s="761"/>
      <c r="L72" s="761"/>
      <c r="M72" s="761"/>
      <c r="N72" s="761"/>
      <c r="O72" s="761"/>
      <c r="P72" s="761"/>
      <c r="Q72" s="761"/>
      <c r="R72" s="761"/>
      <c r="S72" s="761"/>
      <c r="T72" s="761"/>
      <c r="U72" s="761"/>
      <c r="V72" s="761"/>
      <c r="W72" s="761"/>
      <c r="X72" s="761"/>
      <c r="Y72" s="761"/>
      <c r="Z72" s="761"/>
      <c r="AA72" s="761"/>
      <c r="AB72" s="5"/>
      <c r="AC72" s="6"/>
      <c r="AD72" s="6"/>
      <c r="AE72" s="549">
        <v>250</v>
      </c>
    </row>
    <row r="73" spans="1:31" ht="19.5" customHeight="1">
      <c r="A73" s="8"/>
      <c r="B73" s="760" t="s">
        <v>300</v>
      </c>
      <c r="C73" s="760"/>
      <c r="D73" s="760"/>
      <c r="E73" s="760"/>
      <c r="F73" s="760"/>
      <c r="G73" s="760"/>
      <c r="H73" s="760"/>
      <c r="I73" s="760"/>
      <c r="J73" s="760"/>
      <c r="K73" s="760"/>
      <c r="L73" s="760"/>
      <c r="M73" s="760"/>
      <c r="N73" s="760"/>
      <c r="O73" s="760"/>
      <c r="P73" s="760"/>
      <c r="Q73" s="760"/>
      <c r="R73" s="760"/>
      <c r="S73" s="760"/>
      <c r="T73" s="760"/>
      <c r="U73" s="760"/>
      <c r="V73" s="760"/>
      <c r="W73" s="760"/>
      <c r="X73" s="760"/>
      <c r="Y73" s="760"/>
      <c r="Z73" s="760"/>
      <c r="AA73" s="760"/>
      <c r="AB73" s="5"/>
      <c r="AC73" s="6"/>
      <c r="AD73" s="6"/>
      <c r="AE73" s="549">
        <v>100</v>
      </c>
    </row>
    <row r="74" spans="1:31" ht="19.5" customHeight="1">
      <c r="A74" s="8"/>
      <c r="B74" s="760" t="s">
        <v>181</v>
      </c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0"/>
      <c r="O74" s="760"/>
      <c r="P74" s="760"/>
      <c r="Q74" s="760"/>
      <c r="R74" s="760"/>
      <c r="S74" s="760"/>
      <c r="T74" s="760"/>
      <c r="U74" s="760"/>
      <c r="V74" s="760"/>
      <c r="W74" s="760"/>
      <c r="X74" s="760"/>
      <c r="Y74" s="760"/>
      <c r="Z74" s="760"/>
      <c r="AA74" s="760"/>
      <c r="AB74" s="5"/>
      <c r="AC74" s="6"/>
      <c r="AD74" s="6"/>
      <c r="AE74" s="549">
        <v>1300</v>
      </c>
    </row>
    <row r="75" spans="1:31" ht="19.5" customHeight="1">
      <c r="A75" s="8"/>
      <c r="B75" s="760" t="s">
        <v>301</v>
      </c>
      <c r="C75" s="760"/>
      <c r="D75" s="760"/>
      <c r="E75" s="760"/>
      <c r="F75" s="760"/>
      <c r="G75" s="760"/>
      <c r="H75" s="760"/>
      <c r="I75" s="760"/>
      <c r="J75" s="760"/>
      <c r="K75" s="760"/>
      <c r="L75" s="760"/>
      <c r="M75" s="760"/>
      <c r="N75" s="760"/>
      <c r="O75" s="760"/>
      <c r="P75" s="760"/>
      <c r="Q75" s="760"/>
      <c r="R75" s="760"/>
      <c r="S75" s="760"/>
      <c r="T75" s="760"/>
      <c r="U75" s="760"/>
      <c r="V75" s="760"/>
      <c r="W75" s="760"/>
      <c r="X75" s="760"/>
      <c r="Y75" s="760"/>
      <c r="Z75" s="760"/>
      <c r="AA75" s="760"/>
      <c r="AB75" s="5"/>
      <c r="AC75" s="6"/>
      <c r="AD75" s="6"/>
      <c r="AE75" s="549">
        <v>100</v>
      </c>
    </row>
    <row r="76" spans="1:31" ht="19.5" customHeight="1">
      <c r="A76" s="8">
        <v>35</v>
      </c>
      <c r="B76" s="760" t="s">
        <v>227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0"/>
      <c r="O76" s="760"/>
      <c r="P76" s="760"/>
      <c r="Q76" s="760"/>
      <c r="R76" s="760"/>
      <c r="S76" s="760"/>
      <c r="T76" s="760"/>
      <c r="U76" s="760"/>
      <c r="V76" s="760"/>
      <c r="W76" s="760"/>
      <c r="X76" s="760"/>
      <c r="Y76" s="760"/>
      <c r="Z76" s="760"/>
      <c r="AA76" s="760"/>
      <c r="AB76" s="684">
        <v>206500</v>
      </c>
      <c r="AC76" s="685"/>
      <c r="AD76" s="685"/>
      <c r="AE76" s="686"/>
    </row>
    <row r="77" spans="1:31" ht="19.5" customHeight="1">
      <c r="A77" s="8">
        <v>36</v>
      </c>
      <c r="B77" s="758" t="s">
        <v>178</v>
      </c>
      <c r="C77" s="758"/>
      <c r="D77" s="758"/>
      <c r="E77" s="758"/>
      <c r="F77" s="758"/>
      <c r="G77" s="758"/>
      <c r="H77" s="758"/>
      <c r="I77" s="758"/>
      <c r="J77" s="758"/>
      <c r="K77" s="758"/>
      <c r="L77" s="758"/>
      <c r="M77" s="758"/>
      <c r="N77" s="758"/>
      <c r="O77" s="758"/>
      <c r="P77" s="758"/>
      <c r="Q77" s="758"/>
      <c r="R77" s="758"/>
      <c r="S77" s="758"/>
      <c r="T77" s="758"/>
      <c r="U77" s="758"/>
      <c r="V77" s="758"/>
      <c r="W77" s="758"/>
      <c r="X77" s="758"/>
      <c r="Y77" s="758"/>
      <c r="Z77" s="758"/>
      <c r="AA77" s="758"/>
      <c r="AB77" s="739">
        <f>AB49+AB50+AB51+AB76</f>
        <v>761373</v>
      </c>
      <c r="AC77" s="740"/>
      <c r="AD77" s="740"/>
      <c r="AE77" s="741"/>
    </row>
    <row r="78" spans="1:31" ht="19.5" customHeight="1">
      <c r="A78" s="8">
        <v>37</v>
      </c>
      <c r="B78" s="762" t="s">
        <v>277</v>
      </c>
      <c r="C78" s="763"/>
      <c r="D78" s="763"/>
      <c r="E78" s="763"/>
      <c r="F78" s="763"/>
      <c r="G78" s="763"/>
      <c r="H78" s="763"/>
      <c r="I78" s="763"/>
      <c r="J78" s="763"/>
      <c r="K78" s="763"/>
      <c r="L78" s="763"/>
      <c r="M78" s="763"/>
      <c r="N78" s="763"/>
      <c r="O78" s="763"/>
      <c r="P78" s="763"/>
      <c r="Q78" s="763"/>
      <c r="R78" s="763"/>
      <c r="S78" s="763"/>
      <c r="T78" s="763"/>
      <c r="U78" s="763"/>
      <c r="V78" s="763"/>
      <c r="W78" s="763"/>
      <c r="X78" s="763"/>
      <c r="Y78" s="763"/>
      <c r="Z78" s="763"/>
      <c r="AA78" s="763"/>
      <c r="AB78" s="744">
        <v>1798151</v>
      </c>
      <c r="AC78" s="745"/>
      <c r="AD78" s="745"/>
      <c r="AE78" s="746"/>
    </row>
    <row r="79" spans="1:31" ht="19.5" customHeight="1">
      <c r="A79" s="8">
        <v>38</v>
      </c>
      <c r="B79" s="762" t="s">
        <v>409</v>
      </c>
      <c r="C79" s="763"/>
      <c r="D79" s="763"/>
      <c r="E79" s="763"/>
      <c r="F79" s="763"/>
      <c r="G79" s="763"/>
      <c r="H79" s="763"/>
      <c r="I79" s="763"/>
      <c r="J79" s="763"/>
      <c r="K79" s="763"/>
      <c r="L79" s="763"/>
      <c r="M79" s="763"/>
      <c r="N79" s="763"/>
      <c r="O79" s="763"/>
      <c r="P79" s="763"/>
      <c r="Q79" s="763"/>
      <c r="R79" s="763"/>
      <c r="S79" s="763"/>
      <c r="T79" s="763"/>
      <c r="U79" s="763"/>
      <c r="V79" s="763"/>
      <c r="W79" s="763"/>
      <c r="X79" s="763"/>
      <c r="Y79" s="763"/>
      <c r="Z79" s="763"/>
      <c r="AA79" s="763"/>
      <c r="AB79" s="744">
        <v>1600</v>
      </c>
      <c r="AC79" s="745"/>
      <c r="AD79" s="745"/>
      <c r="AE79" s="746"/>
    </row>
    <row r="80" spans="1:31" s="4" customFormat="1" ht="19.5" customHeight="1">
      <c r="A80" s="8">
        <v>39</v>
      </c>
      <c r="B80" s="749" t="s">
        <v>228</v>
      </c>
      <c r="C80" s="749"/>
      <c r="D80" s="749"/>
      <c r="E80" s="749"/>
      <c r="F80" s="749"/>
      <c r="G80" s="749"/>
      <c r="H80" s="749"/>
      <c r="I80" s="749"/>
      <c r="J80" s="749"/>
      <c r="K80" s="749"/>
      <c r="L80" s="749"/>
      <c r="M80" s="749"/>
      <c r="N80" s="749"/>
      <c r="O80" s="749"/>
      <c r="P80" s="749"/>
      <c r="Q80" s="749"/>
      <c r="R80" s="749"/>
      <c r="S80" s="749"/>
      <c r="T80" s="749"/>
      <c r="U80" s="749"/>
      <c r="V80" s="749"/>
      <c r="W80" s="749"/>
      <c r="X80" s="749"/>
      <c r="Y80" s="749"/>
      <c r="Z80" s="749"/>
      <c r="AA80" s="749"/>
      <c r="AB80" s="739">
        <v>10500</v>
      </c>
      <c r="AC80" s="740"/>
      <c r="AD80" s="740"/>
      <c r="AE80" s="741"/>
    </row>
    <row r="81" spans="1:31" s="4" customFormat="1" ht="19.5" customHeight="1">
      <c r="A81" s="8">
        <v>40</v>
      </c>
      <c r="B81" s="764" t="s">
        <v>15</v>
      </c>
      <c r="C81" s="764"/>
      <c r="D81" s="764"/>
      <c r="E81" s="764"/>
      <c r="F81" s="764"/>
      <c r="G81" s="764"/>
      <c r="H81" s="764"/>
      <c r="I81" s="764"/>
      <c r="J81" s="764"/>
      <c r="K81" s="764"/>
      <c r="L81" s="764"/>
      <c r="M81" s="764"/>
      <c r="N81" s="764"/>
      <c r="O81" s="764"/>
      <c r="P81" s="764"/>
      <c r="Q81" s="764"/>
      <c r="R81" s="764"/>
      <c r="S81" s="764"/>
      <c r="T81" s="764"/>
      <c r="U81" s="764"/>
      <c r="V81" s="764"/>
      <c r="W81" s="764"/>
      <c r="X81" s="764"/>
      <c r="Y81" s="764"/>
      <c r="Z81" s="764"/>
      <c r="AA81" s="764"/>
      <c r="AB81" s="739">
        <f>SUM(AB78:AB80)</f>
        <v>1810251</v>
      </c>
      <c r="AC81" s="740"/>
      <c r="AD81" s="740"/>
      <c r="AE81" s="741"/>
    </row>
    <row r="82" spans="1:31" ht="29.25" customHeight="1">
      <c r="A82" s="8">
        <v>41</v>
      </c>
      <c r="B82" s="758" t="s">
        <v>280</v>
      </c>
      <c r="C82" s="758"/>
      <c r="D82" s="758"/>
      <c r="E82" s="758"/>
      <c r="F82" s="758"/>
      <c r="G82" s="758"/>
      <c r="H82" s="758"/>
      <c r="I82" s="758"/>
      <c r="J82" s="758"/>
      <c r="K82" s="758"/>
      <c r="L82" s="758"/>
      <c r="M82" s="758"/>
      <c r="N82" s="758"/>
      <c r="O82" s="758"/>
      <c r="P82" s="758"/>
      <c r="Q82" s="758"/>
      <c r="R82" s="758"/>
      <c r="S82" s="758"/>
      <c r="T82" s="758"/>
      <c r="U82" s="758"/>
      <c r="V82" s="758"/>
      <c r="W82" s="758"/>
      <c r="X82" s="758"/>
      <c r="Y82" s="758"/>
      <c r="Z82" s="758"/>
      <c r="AA82" s="758"/>
      <c r="AB82" s="739">
        <v>604254</v>
      </c>
      <c r="AC82" s="740"/>
      <c r="AD82" s="740"/>
      <c r="AE82" s="741"/>
    </row>
    <row r="83" spans="1:31" ht="27" customHeight="1">
      <c r="A83" s="8">
        <v>42</v>
      </c>
      <c r="B83" s="750" t="s">
        <v>229</v>
      </c>
      <c r="C83" s="750"/>
      <c r="D83" s="750"/>
      <c r="E83" s="750"/>
      <c r="F83" s="750"/>
      <c r="G83" s="750"/>
      <c r="H83" s="750"/>
      <c r="I83" s="750"/>
      <c r="J83" s="750"/>
      <c r="K83" s="750"/>
      <c r="L83" s="750"/>
      <c r="M83" s="750"/>
      <c r="N83" s="750"/>
      <c r="O83" s="750"/>
      <c r="P83" s="750"/>
      <c r="Q83" s="750"/>
      <c r="R83" s="750"/>
      <c r="S83" s="750"/>
      <c r="T83" s="750"/>
      <c r="U83" s="750"/>
      <c r="V83" s="750"/>
      <c r="W83" s="750"/>
      <c r="X83" s="750"/>
      <c r="Y83" s="750"/>
      <c r="Z83" s="750"/>
      <c r="AA83" s="750"/>
      <c r="AB83" s="739">
        <v>2000</v>
      </c>
      <c r="AC83" s="740"/>
      <c r="AD83" s="740"/>
      <c r="AE83" s="741"/>
    </row>
    <row r="84" spans="1:31" s="4" customFormat="1" ht="19.5" customHeight="1">
      <c r="A84" s="8">
        <v>43</v>
      </c>
      <c r="B84" s="758" t="s">
        <v>16</v>
      </c>
      <c r="C84" s="758"/>
      <c r="D84" s="758"/>
      <c r="E84" s="758"/>
      <c r="F84" s="758"/>
      <c r="G84" s="758"/>
      <c r="H84" s="758"/>
      <c r="I84" s="758"/>
      <c r="J84" s="758"/>
      <c r="K84" s="758"/>
      <c r="L84" s="758"/>
      <c r="M84" s="758"/>
      <c r="N84" s="758"/>
      <c r="O84" s="758"/>
      <c r="P84" s="758"/>
      <c r="Q84" s="758"/>
      <c r="R84" s="758"/>
      <c r="S84" s="758"/>
      <c r="T84" s="758"/>
      <c r="U84" s="758"/>
      <c r="V84" s="758"/>
      <c r="W84" s="758"/>
      <c r="X84" s="758"/>
      <c r="Y84" s="758"/>
      <c r="Z84" s="758"/>
      <c r="AA84" s="758"/>
      <c r="AB84" s="739">
        <f>SUM(AB83:AB83)</f>
        <v>2000</v>
      </c>
      <c r="AC84" s="740"/>
      <c r="AD84" s="740"/>
      <c r="AE84" s="741"/>
    </row>
    <row r="85" spans="1:31" ht="24.75" customHeight="1">
      <c r="A85" s="8">
        <v>44</v>
      </c>
      <c r="B85" s="764" t="s">
        <v>17</v>
      </c>
      <c r="C85" s="764"/>
      <c r="D85" s="764"/>
      <c r="E85" s="764"/>
      <c r="F85" s="764"/>
      <c r="G85" s="764"/>
      <c r="H85" s="764"/>
      <c r="I85" s="764"/>
      <c r="J85" s="764"/>
      <c r="K85" s="764"/>
      <c r="L85" s="764"/>
      <c r="M85" s="764"/>
      <c r="N85" s="764"/>
      <c r="O85" s="764"/>
      <c r="P85" s="764"/>
      <c r="Q85" s="764"/>
      <c r="R85" s="764"/>
      <c r="S85" s="764"/>
      <c r="T85" s="764"/>
      <c r="U85" s="764"/>
      <c r="V85" s="764"/>
      <c r="W85" s="764"/>
      <c r="X85" s="764"/>
      <c r="Y85" s="764"/>
      <c r="Z85" s="764"/>
      <c r="AA85" s="764"/>
      <c r="AB85" s="739">
        <f>AB84+AB82+AB81+AB77+AB48+AB28+AB6+AB5</f>
        <v>3790409</v>
      </c>
      <c r="AC85" s="740"/>
      <c r="AD85" s="740"/>
      <c r="AE85" s="741"/>
    </row>
    <row r="86" spans="1:31" ht="24.75" customHeight="1">
      <c r="A86" s="8">
        <v>45</v>
      </c>
      <c r="B86" s="765" t="s">
        <v>263</v>
      </c>
      <c r="C86" s="765"/>
      <c r="D86" s="765"/>
      <c r="E86" s="765"/>
      <c r="F86" s="765"/>
      <c r="G86" s="765"/>
      <c r="H86" s="765"/>
      <c r="I86" s="765"/>
      <c r="J86" s="765"/>
      <c r="K86" s="765"/>
      <c r="L86" s="765"/>
      <c r="M86" s="765"/>
      <c r="N86" s="765"/>
      <c r="O86" s="765"/>
      <c r="P86" s="765"/>
      <c r="Q86" s="765"/>
      <c r="R86" s="765"/>
      <c r="S86" s="765"/>
      <c r="T86" s="765"/>
      <c r="U86" s="765"/>
      <c r="V86" s="765"/>
      <c r="W86" s="765"/>
      <c r="X86" s="765"/>
      <c r="Y86" s="765"/>
      <c r="Z86" s="765"/>
      <c r="AA86" s="765"/>
      <c r="AB86" s="766">
        <v>643475</v>
      </c>
      <c r="AC86" s="767"/>
      <c r="AD86" s="767"/>
      <c r="AE86" s="768"/>
    </row>
    <row r="87" spans="1:31" ht="12.75">
      <c r="A87" s="769">
        <v>46</v>
      </c>
      <c r="B87" s="771" t="s">
        <v>18</v>
      </c>
      <c r="C87" s="772"/>
      <c r="D87" s="772"/>
      <c r="E87" s="772"/>
      <c r="F87" s="772"/>
      <c r="G87" s="772"/>
      <c r="H87" s="772"/>
      <c r="I87" s="772"/>
      <c r="J87" s="772"/>
      <c r="K87" s="772"/>
      <c r="L87" s="772"/>
      <c r="M87" s="772"/>
      <c r="N87" s="772"/>
      <c r="O87" s="772"/>
      <c r="P87" s="772"/>
      <c r="Q87" s="772"/>
      <c r="R87" s="772"/>
      <c r="S87" s="772"/>
      <c r="T87" s="772"/>
      <c r="U87" s="772"/>
      <c r="V87" s="772"/>
      <c r="W87" s="772"/>
      <c r="X87" s="772"/>
      <c r="Y87" s="772"/>
      <c r="Z87" s="772"/>
      <c r="AA87" s="772"/>
      <c r="AB87" s="773">
        <f>AB85+AB86</f>
        <v>4433884</v>
      </c>
      <c r="AC87" s="774"/>
      <c r="AD87" s="774"/>
      <c r="AE87" s="775"/>
    </row>
    <row r="88" spans="1:31" ht="28.5" customHeight="1">
      <c r="A88" s="769"/>
      <c r="B88" s="772"/>
      <c r="C88" s="772"/>
      <c r="D88" s="772"/>
      <c r="E88" s="772"/>
      <c r="F88" s="772"/>
      <c r="G88" s="772"/>
      <c r="H88" s="772"/>
      <c r="I88" s="772"/>
      <c r="J88" s="772"/>
      <c r="K88" s="772"/>
      <c r="L88" s="772"/>
      <c r="M88" s="772"/>
      <c r="N88" s="772"/>
      <c r="O88" s="772"/>
      <c r="P88" s="772"/>
      <c r="Q88" s="772"/>
      <c r="R88" s="772"/>
      <c r="S88" s="772"/>
      <c r="T88" s="772"/>
      <c r="U88" s="772"/>
      <c r="V88" s="772"/>
      <c r="W88" s="772"/>
      <c r="X88" s="772"/>
      <c r="Y88" s="772"/>
      <c r="Z88" s="772"/>
      <c r="AA88" s="772"/>
      <c r="AB88" s="776"/>
      <c r="AC88" s="774"/>
      <c r="AD88" s="774"/>
      <c r="AE88" s="775"/>
    </row>
    <row r="89" spans="1:31" ht="12.75">
      <c r="A89" s="770"/>
      <c r="B89" s="772"/>
      <c r="C89" s="772"/>
      <c r="D89" s="772"/>
      <c r="E89" s="772"/>
      <c r="F89" s="772"/>
      <c r="G89" s="772"/>
      <c r="H89" s="772"/>
      <c r="I89" s="772"/>
      <c r="J89" s="772"/>
      <c r="K89" s="772"/>
      <c r="L89" s="772"/>
      <c r="M89" s="772"/>
      <c r="N89" s="772"/>
      <c r="O89" s="772"/>
      <c r="P89" s="772"/>
      <c r="Q89" s="772"/>
      <c r="R89" s="772"/>
      <c r="S89" s="772"/>
      <c r="T89" s="772"/>
      <c r="U89" s="772"/>
      <c r="V89" s="772"/>
      <c r="W89" s="772"/>
      <c r="X89" s="772"/>
      <c r="Y89" s="772"/>
      <c r="Z89" s="772"/>
      <c r="AA89" s="772"/>
      <c r="AB89" s="777"/>
      <c r="AC89" s="778"/>
      <c r="AD89" s="778"/>
      <c r="AE89" s="779"/>
    </row>
    <row r="90" spans="2:31" ht="12.75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E90" s="217"/>
    </row>
    <row r="91" spans="2:27" ht="12.75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2:27" ht="12.75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</sheetData>
  <sheetProtection/>
  <mergeCells count="138">
    <mergeCell ref="B85:AA85"/>
    <mergeCell ref="AB82:AE82"/>
    <mergeCell ref="B86:AA86"/>
    <mergeCell ref="AB86:AE86"/>
    <mergeCell ref="A87:A89"/>
    <mergeCell ref="B87:AA89"/>
    <mergeCell ref="AB87:AE89"/>
    <mergeCell ref="B83:AA83"/>
    <mergeCell ref="AB83:AE83"/>
    <mergeCell ref="B84:AA84"/>
    <mergeCell ref="AB84:AE84"/>
    <mergeCell ref="B78:AA78"/>
    <mergeCell ref="AB78:AE78"/>
    <mergeCell ref="B79:AA79"/>
    <mergeCell ref="AB79:AE79"/>
    <mergeCell ref="AB85:AE85"/>
    <mergeCell ref="B80:AA80"/>
    <mergeCell ref="AB80:AE80"/>
    <mergeCell ref="B81:AA81"/>
    <mergeCell ref="AB81:AE81"/>
    <mergeCell ref="B82:AA82"/>
    <mergeCell ref="B74:AA74"/>
    <mergeCell ref="B75:AA75"/>
    <mergeCell ref="B76:AA76"/>
    <mergeCell ref="AB76:AE76"/>
    <mergeCell ref="B77:AA77"/>
    <mergeCell ref="AB77:AE77"/>
    <mergeCell ref="B68:AA68"/>
    <mergeCell ref="B69:AA69"/>
    <mergeCell ref="B70:AA70"/>
    <mergeCell ref="B71:AA71"/>
    <mergeCell ref="B72:AA72"/>
    <mergeCell ref="B73:AA73"/>
    <mergeCell ref="B62:AA62"/>
    <mergeCell ref="B63:AA63"/>
    <mergeCell ref="B64:AA64"/>
    <mergeCell ref="B65:AA65"/>
    <mergeCell ref="B66:AA66"/>
    <mergeCell ref="B67:AA67"/>
    <mergeCell ref="B56:AA56"/>
    <mergeCell ref="B57:AA57"/>
    <mergeCell ref="B58:AA58"/>
    <mergeCell ref="B59:AA59"/>
    <mergeCell ref="B60:AA60"/>
    <mergeCell ref="B61:AA61"/>
    <mergeCell ref="B51:AA51"/>
    <mergeCell ref="AB51:AE51"/>
    <mergeCell ref="B52:AA52"/>
    <mergeCell ref="B53:AA53"/>
    <mergeCell ref="B54:AA54"/>
    <mergeCell ref="B55:AA55"/>
    <mergeCell ref="B48:AA48"/>
    <mergeCell ref="AB48:AE48"/>
    <mergeCell ref="B49:AA49"/>
    <mergeCell ref="AB49:AE49"/>
    <mergeCell ref="B50:AA50"/>
    <mergeCell ref="AB50:AE50"/>
    <mergeCell ref="B44:AA44"/>
    <mergeCell ref="AB44:AE44"/>
    <mergeCell ref="B45:AA45"/>
    <mergeCell ref="B46:AA46"/>
    <mergeCell ref="B47:AA47"/>
    <mergeCell ref="AB47:AE47"/>
    <mergeCell ref="B39:AA39"/>
    <mergeCell ref="B40:AA40"/>
    <mergeCell ref="B41:AA41"/>
    <mergeCell ref="B42:AA42"/>
    <mergeCell ref="AB42:AE42"/>
    <mergeCell ref="B43:AA43"/>
    <mergeCell ref="AB43:AE43"/>
    <mergeCell ref="B35:AA35"/>
    <mergeCell ref="B36:AA36"/>
    <mergeCell ref="AB36:AE36"/>
    <mergeCell ref="B37:AA37"/>
    <mergeCell ref="AB37:AE37"/>
    <mergeCell ref="B38:AA38"/>
    <mergeCell ref="B30:AA30"/>
    <mergeCell ref="B31:AA31"/>
    <mergeCell ref="B32:AA32"/>
    <mergeCell ref="B33:AA33"/>
    <mergeCell ref="AB33:AE33"/>
    <mergeCell ref="B34:AA34"/>
    <mergeCell ref="B27:AA27"/>
    <mergeCell ref="AB27:AE27"/>
    <mergeCell ref="B28:AA28"/>
    <mergeCell ref="AB28:AE28"/>
    <mergeCell ref="B29:AA29"/>
    <mergeCell ref="AB29:AE29"/>
    <mergeCell ref="B24:AA24"/>
    <mergeCell ref="AB24:AE24"/>
    <mergeCell ref="B25:AA25"/>
    <mergeCell ref="AB25:AE25"/>
    <mergeCell ref="B26:AA26"/>
    <mergeCell ref="AB26:AE26"/>
    <mergeCell ref="B21:AA21"/>
    <mergeCell ref="AB21:AE21"/>
    <mergeCell ref="B22:AA22"/>
    <mergeCell ref="AB22:AE22"/>
    <mergeCell ref="B23:AA23"/>
    <mergeCell ref="AB23:AE23"/>
    <mergeCell ref="B18:AA18"/>
    <mergeCell ref="AB18:AE18"/>
    <mergeCell ref="B19:AA19"/>
    <mergeCell ref="AB19:AE19"/>
    <mergeCell ref="B20:AA20"/>
    <mergeCell ref="AB20:AE20"/>
    <mergeCell ref="B15:AA15"/>
    <mergeCell ref="AB15:AE15"/>
    <mergeCell ref="B16:AA16"/>
    <mergeCell ref="AB16:AE16"/>
    <mergeCell ref="B17:AA17"/>
    <mergeCell ref="AB17:AE17"/>
    <mergeCell ref="B12:AA12"/>
    <mergeCell ref="AB12:AE12"/>
    <mergeCell ref="B13:AA13"/>
    <mergeCell ref="AB13:AE13"/>
    <mergeCell ref="B14:AA14"/>
    <mergeCell ref="AB14:AE14"/>
    <mergeCell ref="B9:AA9"/>
    <mergeCell ref="AB9:AE9"/>
    <mergeCell ref="B10:AA10"/>
    <mergeCell ref="AB10:AE10"/>
    <mergeCell ref="B11:AA11"/>
    <mergeCell ref="AB11:AE11"/>
    <mergeCell ref="B6:AA6"/>
    <mergeCell ref="AB6:AE6"/>
    <mergeCell ref="B7:AA7"/>
    <mergeCell ref="AB7:AE7"/>
    <mergeCell ref="AO7:AR7"/>
    <mergeCell ref="B8:AA8"/>
    <mergeCell ref="AB8:AE8"/>
    <mergeCell ref="B1:AE1"/>
    <mergeCell ref="B2:AE2"/>
    <mergeCell ref="B3:AE3"/>
    <mergeCell ref="B4:AA4"/>
    <mergeCell ref="AB4:AE4"/>
    <mergeCell ref="B5:AA5"/>
    <mergeCell ref="AB5:AE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62"/>
  <sheetViews>
    <sheetView workbookViewId="0" topLeftCell="A19">
      <selection activeCell="C35" sqref="C35"/>
    </sheetView>
  </sheetViews>
  <sheetFormatPr defaultColWidth="9.00390625" defaultRowHeight="12.75"/>
  <cols>
    <col min="1" max="1" width="4.75390625" style="12" customWidth="1"/>
    <col min="2" max="2" width="35.75390625" style="12" customWidth="1"/>
    <col min="3" max="5" width="12.75390625" style="12" customWidth="1"/>
    <col min="6" max="6" width="17.125" style="85" customWidth="1"/>
    <col min="7" max="7" width="18.00390625" style="16" customWidth="1"/>
    <col min="8" max="16384" width="9.125" style="12" customWidth="1"/>
  </cols>
  <sheetData>
    <row r="1" spans="1:6" ht="17.25" thickBot="1">
      <c r="A1" s="783" t="s">
        <v>432</v>
      </c>
      <c r="B1" s="783"/>
      <c r="C1" s="783"/>
      <c r="D1" s="783"/>
      <c r="E1" s="783"/>
      <c r="F1" s="783"/>
    </row>
    <row r="2" spans="1:6" ht="38.25" customHeight="1" thickBot="1">
      <c r="A2" s="17" t="s">
        <v>314</v>
      </c>
      <c r="B2" s="18" t="s">
        <v>315</v>
      </c>
      <c r="C2" s="18" t="s">
        <v>316</v>
      </c>
      <c r="D2" s="18" t="s">
        <v>317</v>
      </c>
      <c r="E2" s="18" t="s">
        <v>318</v>
      </c>
      <c r="F2" s="19" t="s">
        <v>319</v>
      </c>
    </row>
    <row r="3" spans="1:6" ht="15" customHeight="1" thickBot="1">
      <c r="A3" s="20"/>
      <c r="B3" s="21"/>
      <c r="C3" s="21"/>
      <c r="D3" s="21"/>
      <c r="E3" s="21"/>
      <c r="F3" s="22" t="s">
        <v>320</v>
      </c>
    </row>
    <row r="4" spans="1:6" ht="30" customHeight="1" thickBot="1">
      <c r="A4" s="23" t="s">
        <v>321</v>
      </c>
      <c r="B4" s="780" t="s">
        <v>322</v>
      </c>
      <c r="C4" s="780"/>
      <c r="D4" s="780"/>
      <c r="E4" s="780"/>
      <c r="F4" s="784"/>
    </row>
    <row r="5" spans="1:9" s="29" customFormat="1" ht="37.5" customHeight="1">
      <c r="A5" s="24" t="s">
        <v>231</v>
      </c>
      <c r="B5" s="25" t="s">
        <v>323</v>
      </c>
      <c r="C5" s="26">
        <v>480</v>
      </c>
      <c r="D5" s="26">
        <v>480</v>
      </c>
      <c r="E5" s="26"/>
      <c r="F5" s="27"/>
      <c r="G5" s="785"/>
      <c r="H5" s="786"/>
      <c r="I5" s="786"/>
    </row>
    <row r="6" spans="1:9" s="29" customFormat="1" ht="18.75" customHeight="1">
      <c r="A6" s="24" t="s">
        <v>232</v>
      </c>
      <c r="B6" s="25" t="s">
        <v>324</v>
      </c>
      <c r="C6" s="26">
        <v>450</v>
      </c>
      <c r="D6" s="26">
        <v>450</v>
      </c>
      <c r="E6" s="26"/>
      <c r="F6" s="27"/>
      <c r="G6" s="30"/>
      <c r="H6" s="28"/>
      <c r="I6" s="28"/>
    </row>
    <row r="7" spans="1:9" s="29" customFormat="1" ht="25.5">
      <c r="A7" s="24" t="s">
        <v>233</v>
      </c>
      <c r="B7" s="25" t="s">
        <v>325</v>
      </c>
      <c r="C7" s="26">
        <v>4200</v>
      </c>
      <c r="D7" s="26">
        <v>4200</v>
      </c>
      <c r="E7" s="26"/>
      <c r="F7" s="27"/>
      <c r="G7" s="30"/>
      <c r="H7" s="28"/>
      <c r="I7" s="28"/>
    </row>
    <row r="8" spans="1:9" s="29" customFormat="1" ht="37.5" customHeight="1">
      <c r="A8" s="24" t="s">
        <v>230</v>
      </c>
      <c r="B8" s="25" t="s">
        <v>326</v>
      </c>
      <c r="C8" s="26">
        <v>3810</v>
      </c>
      <c r="D8" s="26">
        <v>3810</v>
      </c>
      <c r="E8" s="26"/>
      <c r="F8" s="27"/>
      <c r="G8" s="30"/>
      <c r="H8" s="28"/>
      <c r="I8" s="28"/>
    </row>
    <row r="9" spans="1:9" s="29" customFormat="1" ht="24.75" customHeight="1">
      <c r="A9" s="24" t="s">
        <v>266</v>
      </c>
      <c r="B9" s="25" t="s">
        <v>327</v>
      </c>
      <c r="C9" s="26">
        <v>1000</v>
      </c>
      <c r="D9" s="26">
        <v>1000</v>
      </c>
      <c r="E9" s="26"/>
      <c r="F9" s="27"/>
      <c r="G9" s="30"/>
      <c r="H9" s="28"/>
      <c r="I9" s="28"/>
    </row>
    <row r="10" spans="1:7" s="35" customFormat="1" ht="63.75">
      <c r="A10" s="24" t="s">
        <v>267</v>
      </c>
      <c r="B10" s="31" t="s">
        <v>328</v>
      </c>
      <c r="C10" s="32">
        <v>1452938</v>
      </c>
      <c r="D10" s="32">
        <f>C10-E10</f>
        <v>4737</v>
      </c>
      <c r="E10" s="32">
        <v>1448201</v>
      </c>
      <c r="F10" s="33" t="s">
        <v>329</v>
      </c>
      <c r="G10" s="34"/>
    </row>
    <row r="11" spans="1:7" s="29" customFormat="1" ht="16.5">
      <c r="A11" s="53" t="s">
        <v>268</v>
      </c>
      <c r="B11" s="60" t="s">
        <v>330</v>
      </c>
      <c r="C11" s="74">
        <v>4000</v>
      </c>
      <c r="D11" s="74">
        <v>4000</v>
      </c>
      <c r="E11" s="74"/>
      <c r="F11" s="75"/>
      <c r="G11" s="37"/>
    </row>
    <row r="12" spans="1:7" s="29" customFormat="1" ht="17.25" thickBot="1">
      <c r="A12" s="644" t="s">
        <v>477</v>
      </c>
      <c r="B12" s="645" t="s">
        <v>478</v>
      </c>
      <c r="C12" s="126">
        <v>4000</v>
      </c>
      <c r="D12" s="126">
        <v>4000</v>
      </c>
      <c r="E12" s="126"/>
      <c r="F12" s="36"/>
      <c r="G12" s="37"/>
    </row>
    <row r="13" spans="1:6" ht="19.5" customHeight="1" thickBot="1">
      <c r="A13" s="38"/>
      <c r="B13" s="39" t="s">
        <v>331</v>
      </c>
      <c r="C13" s="40">
        <f>SUM(C5:C12)</f>
        <v>1470878</v>
      </c>
      <c r="D13" s="40">
        <f>SUM(D5:D12)</f>
        <v>22677</v>
      </c>
      <c r="E13" s="40">
        <f>SUM(E5:E11)</f>
        <v>1448201</v>
      </c>
      <c r="F13" s="41"/>
    </row>
    <row r="14" spans="1:6" ht="19.5" customHeight="1" thickBot="1">
      <c r="A14" s="192"/>
      <c r="B14" s="193"/>
      <c r="C14" s="194"/>
      <c r="D14" s="194"/>
      <c r="E14" s="194"/>
      <c r="F14" s="195"/>
    </row>
    <row r="15" spans="1:7" s="44" customFormat="1" ht="33.75" customHeight="1" thickBot="1">
      <c r="A15" s="42" t="s">
        <v>314</v>
      </c>
      <c r="B15" s="43" t="s">
        <v>315</v>
      </c>
      <c r="C15" s="18" t="s">
        <v>316</v>
      </c>
      <c r="D15" s="18" t="s">
        <v>332</v>
      </c>
      <c r="E15" s="18" t="s">
        <v>318</v>
      </c>
      <c r="F15" s="19" t="s">
        <v>319</v>
      </c>
      <c r="G15" s="16"/>
    </row>
    <row r="16" spans="1:6" ht="15" customHeight="1" thickBot="1">
      <c r="A16" s="45"/>
      <c r="B16" s="46"/>
      <c r="C16" s="46"/>
      <c r="D16" s="46"/>
      <c r="E16" s="46"/>
      <c r="F16" s="22" t="s">
        <v>320</v>
      </c>
    </row>
    <row r="17" spans="1:6" ht="30" customHeight="1" thickBot="1">
      <c r="A17" s="47" t="s">
        <v>333</v>
      </c>
      <c r="B17" s="787" t="s">
        <v>334</v>
      </c>
      <c r="C17" s="787"/>
      <c r="D17" s="787"/>
      <c r="E17" s="787"/>
      <c r="F17" s="788"/>
    </row>
    <row r="18" spans="1:6" ht="42" customHeight="1">
      <c r="A18" s="48" t="s">
        <v>231</v>
      </c>
      <c r="B18" s="49" t="s">
        <v>335</v>
      </c>
      <c r="C18" s="50">
        <v>9500</v>
      </c>
      <c r="D18" s="51">
        <v>4750</v>
      </c>
      <c r="E18" s="51">
        <v>4750</v>
      </c>
      <c r="F18" s="52" t="s">
        <v>423</v>
      </c>
    </row>
    <row r="19" spans="1:7" s="59" customFormat="1" ht="51">
      <c r="A19" s="53" t="s">
        <v>232</v>
      </c>
      <c r="B19" s="54" t="s">
        <v>336</v>
      </c>
      <c r="C19" s="55">
        <v>233923</v>
      </c>
      <c r="D19" s="56">
        <f>C19-E19</f>
        <v>45295</v>
      </c>
      <c r="E19" s="56">
        <v>188628</v>
      </c>
      <c r="F19" s="57" t="s">
        <v>422</v>
      </c>
      <c r="G19" s="58"/>
    </row>
    <row r="20" spans="1:7" s="59" customFormat="1" ht="25.5">
      <c r="A20" s="48" t="s">
        <v>233</v>
      </c>
      <c r="B20" s="54" t="s">
        <v>337</v>
      </c>
      <c r="C20" s="55">
        <v>650</v>
      </c>
      <c r="D20" s="56">
        <v>650</v>
      </c>
      <c r="E20" s="56">
        <v>0</v>
      </c>
      <c r="F20" s="27"/>
      <c r="G20" s="58"/>
    </row>
    <row r="21" spans="1:6" ht="25.5">
      <c r="A21" s="48" t="s">
        <v>230</v>
      </c>
      <c r="B21" s="25" t="s">
        <v>486</v>
      </c>
      <c r="C21" s="50">
        <v>1000</v>
      </c>
      <c r="D21" s="51">
        <v>1000</v>
      </c>
      <c r="E21" s="51">
        <v>0</v>
      </c>
      <c r="F21" s="27"/>
    </row>
    <row r="22" spans="1:6" ht="39" thickBot="1">
      <c r="A22" s="48" t="s">
        <v>266</v>
      </c>
      <c r="B22" s="60" t="s">
        <v>338</v>
      </c>
      <c r="C22" s="50">
        <v>400</v>
      </c>
      <c r="D22" s="51">
        <v>400</v>
      </c>
      <c r="E22" s="51">
        <v>0</v>
      </c>
      <c r="F22" s="27"/>
    </row>
    <row r="23" spans="1:6" ht="19.5" customHeight="1" thickBot="1">
      <c r="A23" s="61"/>
      <c r="B23" s="62" t="s">
        <v>331</v>
      </c>
      <c r="C23" s="63">
        <f>SUM(C18:C22)</f>
        <v>245473</v>
      </c>
      <c r="D23" s="63">
        <f>SUM(D18:D22)</f>
        <v>52095</v>
      </c>
      <c r="E23" s="63">
        <f>SUM(E18:E22)</f>
        <v>193378</v>
      </c>
      <c r="F23" s="41"/>
    </row>
    <row r="24" spans="1:7" s="44" customFormat="1" ht="36" customHeight="1" thickBot="1">
      <c r="A24" s="42" t="s">
        <v>314</v>
      </c>
      <c r="B24" s="43" t="s">
        <v>315</v>
      </c>
      <c r="C24" s="18" t="s">
        <v>339</v>
      </c>
      <c r="D24" s="18" t="s">
        <v>332</v>
      </c>
      <c r="E24" s="18" t="s">
        <v>318</v>
      </c>
      <c r="F24" s="19" t="s">
        <v>319</v>
      </c>
      <c r="G24" s="16"/>
    </row>
    <row r="25" spans="1:6" ht="15" customHeight="1" thickBot="1">
      <c r="A25" s="65"/>
      <c r="B25" s="66"/>
      <c r="C25" s="67"/>
      <c r="D25" s="67"/>
      <c r="E25" s="67"/>
      <c r="F25" s="22" t="s">
        <v>320</v>
      </c>
    </row>
    <row r="26" spans="1:6" ht="30" customHeight="1" thickBot="1">
      <c r="A26" s="23" t="s">
        <v>340</v>
      </c>
      <c r="B26" s="780" t="s">
        <v>341</v>
      </c>
      <c r="C26" s="781"/>
      <c r="D26" s="781"/>
      <c r="E26" s="781"/>
      <c r="F26" s="782"/>
    </row>
    <row r="27" spans="1:7" ht="30" customHeight="1">
      <c r="A27" s="68" t="s">
        <v>231</v>
      </c>
      <c r="B27" s="69" t="s">
        <v>370</v>
      </c>
      <c r="C27" s="70">
        <v>1000</v>
      </c>
      <c r="D27" s="70">
        <v>1000</v>
      </c>
      <c r="E27" s="71">
        <v>0</v>
      </c>
      <c r="F27" s="27"/>
      <c r="G27" s="72"/>
    </row>
    <row r="28" spans="1:7" ht="20.25" customHeight="1">
      <c r="A28" s="68" t="s">
        <v>232</v>
      </c>
      <c r="B28" s="73" t="s">
        <v>342</v>
      </c>
      <c r="C28" s="74">
        <v>2000</v>
      </c>
      <c r="D28" s="74">
        <v>2000</v>
      </c>
      <c r="E28" s="56">
        <v>0</v>
      </c>
      <c r="F28" s="27"/>
      <c r="G28" s="72"/>
    </row>
    <row r="29" spans="1:7" ht="38.25">
      <c r="A29" s="68" t="s">
        <v>233</v>
      </c>
      <c r="B29" s="73" t="s">
        <v>487</v>
      </c>
      <c r="C29" s="74">
        <v>1800</v>
      </c>
      <c r="D29" s="74">
        <v>1800</v>
      </c>
      <c r="E29" s="56">
        <v>0</v>
      </c>
      <c r="F29" s="75"/>
      <c r="G29" s="72"/>
    </row>
    <row r="30" spans="1:7" ht="45" customHeight="1">
      <c r="A30" s="68" t="s">
        <v>230</v>
      </c>
      <c r="B30" s="73" t="s">
        <v>343</v>
      </c>
      <c r="C30" s="74">
        <v>49830</v>
      </c>
      <c r="D30" s="74">
        <v>7475</v>
      </c>
      <c r="E30" s="56">
        <v>42355</v>
      </c>
      <c r="F30" s="75" t="s">
        <v>424</v>
      </c>
      <c r="G30" s="72"/>
    </row>
    <row r="31" spans="1:7" ht="24.75" customHeight="1">
      <c r="A31" s="68" t="s">
        <v>266</v>
      </c>
      <c r="B31" s="76" t="s">
        <v>344</v>
      </c>
      <c r="C31" s="74">
        <v>100</v>
      </c>
      <c r="D31" s="74">
        <v>100</v>
      </c>
      <c r="E31" s="56">
        <v>0</v>
      </c>
      <c r="F31" s="27"/>
      <c r="G31" s="72"/>
    </row>
    <row r="32" spans="1:7" ht="24.75" customHeight="1">
      <c r="A32" s="68" t="s">
        <v>267</v>
      </c>
      <c r="B32" s="76" t="s">
        <v>345</v>
      </c>
      <c r="C32" s="74">
        <v>120</v>
      </c>
      <c r="D32" s="74">
        <v>120</v>
      </c>
      <c r="E32" s="56">
        <v>0</v>
      </c>
      <c r="F32" s="27"/>
      <c r="G32" s="72"/>
    </row>
    <row r="33" spans="1:7" ht="24.75" customHeight="1">
      <c r="A33" s="68" t="s">
        <v>268</v>
      </c>
      <c r="B33" s="76" t="s">
        <v>346</v>
      </c>
      <c r="C33" s="74">
        <v>760</v>
      </c>
      <c r="D33" s="74">
        <v>760</v>
      </c>
      <c r="E33" s="56">
        <v>0</v>
      </c>
      <c r="F33" s="27"/>
      <c r="G33" s="72"/>
    </row>
    <row r="34" spans="1:7" ht="24.75" customHeight="1">
      <c r="A34" s="579" t="s">
        <v>269</v>
      </c>
      <c r="B34" s="593" t="s">
        <v>347</v>
      </c>
      <c r="C34" s="32">
        <v>4960</v>
      </c>
      <c r="D34" s="32">
        <v>4960</v>
      </c>
      <c r="E34" s="56"/>
      <c r="F34" s="27"/>
      <c r="G34" s="72"/>
    </row>
    <row r="35" spans="1:7" ht="24.75" customHeight="1">
      <c r="A35" s="68" t="s">
        <v>270</v>
      </c>
      <c r="B35" s="76" t="s">
        <v>348</v>
      </c>
      <c r="C35" s="74">
        <v>220</v>
      </c>
      <c r="D35" s="74">
        <v>220</v>
      </c>
      <c r="E35" s="56">
        <v>0</v>
      </c>
      <c r="F35" s="27"/>
      <c r="G35" s="72"/>
    </row>
    <row r="36" spans="1:7" ht="44.25" customHeight="1">
      <c r="A36" s="48" t="s">
        <v>271</v>
      </c>
      <c r="B36" s="76" t="s">
        <v>349</v>
      </c>
      <c r="C36" s="74">
        <v>310</v>
      </c>
      <c r="D36" s="74">
        <v>0</v>
      </c>
      <c r="E36" s="56">
        <v>310</v>
      </c>
      <c r="F36" s="75" t="s">
        <v>350</v>
      </c>
      <c r="G36" s="72"/>
    </row>
    <row r="37" spans="1:7" ht="16.5">
      <c r="A37" s="48" t="s">
        <v>272</v>
      </c>
      <c r="B37" s="76" t="s">
        <v>352</v>
      </c>
      <c r="C37" s="74">
        <v>200</v>
      </c>
      <c r="D37" s="74">
        <v>200</v>
      </c>
      <c r="E37" s="56">
        <v>0</v>
      </c>
      <c r="F37" s="75"/>
      <c r="G37" s="72"/>
    </row>
    <row r="38" spans="1:7" ht="24.75" customHeight="1">
      <c r="A38" s="48" t="s">
        <v>273</v>
      </c>
      <c r="B38" s="73" t="s">
        <v>371</v>
      </c>
      <c r="C38" s="74">
        <v>3000</v>
      </c>
      <c r="D38" s="74">
        <v>3000</v>
      </c>
      <c r="E38" s="56">
        <v>0</v>
      </c>
      <c r="F38" s="75"/>
      <c r="G38" s="72"/>
    </row>
    <row r="39" spans="1:7" ht="18.75" customHeight="1" thickBot="1">
      <c r="A39" s="125" t="s">
        <v>351</v>
      </c>
      <c r="B39" s="128" t="s">
        <v>353</v>
      </c>
      <c r="C39" s="126">
        <v>1500</v>
      </c>
      <c r="D39" s="126">
        <v>1500</v>
      </c>
      <c r="E39" s="127"/>
      <c r="F39" s="36"/>
      <c r="G39" s="72"/>
    </row>
    <row r="40" spans="1:7" ht="30" customHeight="1" thickBot="1">
      <c r="A40" s="640" t="s">
        <v>475</v>
      </c>
      <c r="B40" s="641" t="s">
        <v>476</v>
      </c>
      <c r="C40" s="642">
        <v>1000</v>
      </c>
      <c r="D40" s="642">
        <v>500</v>
      </c>
      <c r="E40" s="643">
        <v>500</v>
      </c>
      <c r="F40" s="52" t="s">
        <v>480</v>
      </c>
      <c r="G40" s="72"/>
    </row>
    <row r="41" spans="1:7" ht="30" customHeight="1" thickBot="1">
      <c r="A41" s="640" t="s">
        <v>459</v>
      </c>
      <c r="B41" s="552" t="s">
        <v>425</v>
      </c>
      <c r="C41" s="642">
        <v>15000</v>
      </c>
      <c r="D41" s="642">
        <v>15000</v>
      </c>
      <c r="E41" s="643"/>
      <c r="F41" s="22"/>
      <c r="G41" s="72"/>
    </row>
    <row r="42" spans="1:7" s="82" customFormat="1" ht="19.5" customHeight="1" thickBot="1">
      <c r="A42" s="77"/>
      <c r="B42" s="78" t="s">
        <v>331</v>
      </c>
      <c r="C42" s="79">
        <f>SUM(C27:C41)</f>
        <v>81800</v>
      </c>
      <c r="D42" s="79">
        <f>SUM(D27:D41)</f>
        <v>38635</v>
      </c>
      <c r="E42" s="79">
        <f>SUM(E27:E38)</f>
        <v>42665</v>
      </c>
      <c r="F42" s="80"/>
      <c r="G42" s="81"/>
    </row>
    <row r="43" ht="15" customHeight="1"/>
    <row r="44" ht="15" customHeight="1"/>
    <row r="45" ht="30" customHeight="1"/>
    <row r="46" ht="15" customHeight="1">
      <c r="E46" s="13"/>
    </row>
    <row r="47" spans="1:9" s="85" customFormat="1" ht="15" customHeight="1">
      <c r="A47" s="12"/>
      <c r="B47" s="12"/>
      <c r="C47" s="12"/>
      <c r="D47" s="12"/>
      <c r="E47" s="13"/>
      <c r="G47" s="16"/>
      <c r="H47" s="12"/>
      <c r="I47" s="12"/>
    </row>
    <row r="48" spans="1:9" s="85" customFormat="1" ht="15" customHeight="1">
      <c r="A48" s="12"/>
      <c r="B48" s="12"/>
      <c r="C48" s="12"/>
      <c r="D48" s="12"/>
      <c r="E48" s="86"/>
      <c r="G48" s="16"/>
      <c r="H48" s="12"/>
      <c r="I48" s="12"/>
    </row>
    <row r="49" spans="1:9" s="85" customFormat="1" ht="15" customHeight="1">
      <c r="A49" s="12"/>
      <c r="B49" s="12"/>
      <c r="C49" s="12"/>
      <c r="D49" s="12"/>
      <c r="E49" s="12"/>
      <c r="G49" s="16"/>
      <c r="H49" s="12"/>
      <c r="I49" s="12"/>
    </row>
    <row r="50" spans="1:9" s="85" customFormat="1" ht="15.75" customHeight="1">
      <c r="A50" s="12"/>
      <c r="B50" s="12"/>
      <c r="C50" s="12"/>
      <c r="D50" s="12"/>
      <c r="E50" s="12"/>
      <c r="G50" s="16"/>
      <c r="H50" s="12"/>
      <c r="I50" s="12"/>
    </row>
    <row r="51" spans="1:9" s="85" customFormat="1" ht="15" customHeight="1">
      <c r="A51" s="12"/>
      <c r="B51" s="12"/>
      <c r="C51" s="12"/>
      <c r="D51" s="12"/>
      <c r="E51" s="12"/>
      <c r="G51" s="16"/>
      <c r="H51" s="12"/>
      <c r="I51" s="12"/>
    </row>
    <row r="52" spans="1:9" s="85" customFormat="1" ht="15" customHeight="1">
      <c r="A52" s="12"/>
      <c r="B52" s="12"/>
      <c r="C52" s="12"/>
      <c r="D52" s="12"/>
      <c r="E52" s="12"/>
      <c r="G52" s="16"/>
      <c r="H52" s="12"/>
      <c r="I52" s="12"/>
    </row>
    <row r="53" spans="1:9" s="85" customFormat="1" ht="15" customHeight="1">
      <c r="A53" s="12"/>
      <c r="B53" s="12"/>
      <c r="C53" s="12"/>
      <c r="D53" s="12"/>
      <c r="E53" s="12"/>
      <c r="G53" s="16"/>
      <c r="H53" s="12"/>
      <c r="I53" s="12"/>
    </row>
    <row r="54" spans="1:9" s="85" customFormat="1" ht="15" customHeight="1">
      <c r="A54" s="12"/>
      <c r="B54" s="12"/>
      <c r="C54" s="12"/>
      <c r="D54" s="12"/>
      <c r="E54" s="12"/>
      <c r="G54" s="16"/>
      <c r="H54" s="12"/>
      <c r="I54" s="12"/>
    </row>
    <row r="55" spans="1:9" s="85" customFormat="1" ht="30" customHeight="1">
      <c r="A55" s="12"/>
      <c r="B55" s="12"/>
      <c r="C55" s="12"/>
      <c r="D55" s="12"/>
      <c r="E55" s="12"/>
      <c r="G55" s="16"/>
      <c r="H55" s="12"/>
      <c r="I55" s="12"/>
    </row>
    <row r="56" spans="1:9" s="85" customFormat="1" ht="15" customHeight="1">
      <c r="A56" s="12"/>
      <c r="B56" s="12"/>
      <c r="C56" s="12"/>
      <c r="D56" s="12"/>
      <c r="E56" s="12"/>
      <c r="G56" s="16"/>
      <c r="H56" s="12"/>
      <c r="I56" s="12"/>
    </row>
    <row r="57" spans="1:9" s="85" customFormat="1" ht="15" customHeight="1">
      <c r="A57" s="12"/>
      <c r="B57" s="12"/>
      <c r="C57" s="12"/>
      <c r="D57" s="12"/>
      <c r="E57" s="12"/>
      <c r="G57" s="16"/>
      <c r="H57" s="12"/>
      <c r="I57" s="12"/>
    </row>
    <row r="58" spans="1:9" s="85" customFormat="1" ht="15" customHeight="1">
      <c r="A58" s="12"/>
      <c r="B58" s="12"/>
      <c r="C58" s="12"/>
      <c r="D58" s="12"/>
      <c r="E58" s="12"/>
      <c r="G58" s="16"/>
      <c r="H58" s="12"/>
      <c r="I58" s="12"/>
    </row>
    <row r="59" spans="1:9" s="85" customFormat="1" ht="40.5" customHeight="1">
      <c r="A59" s="12"/>
      <c r="B59" s="12"/>
      <c r="C59" s="12"/>
      <c r="D59" s="12"/>
      <c r="E59" s="12"/>
      <c r="G59" s="16"/>
      <c r="H59" s="12"/>
      <c r="I59" s="12"/>
    </row>
    <row r="60" spans="1:9" s="85" customFormat="1" ht="15" customHeight="1">
      <c r="A60" s="12"/>
      <c r="B60" s="12"/>
      <c r="C60" s="12"/>
      <c r="D60" s="12"/>
      <c r="E60" s="12"/>
      <c r="G60" s="16"/>
      <c r="H60" s="12"/>
      <c r="I60" s="12"/>
    </row>
    <row r="61" spans="1:9" s="85" customFormat="1" ht="41.25" customHeight="1">
      <c r="A61" s="12"/>
      <c r="B61" s="12"/>
      <c r="C61" s="12"/>
      <c r="D61" s="12"/>
      <c r="E61" s="12"/>
      <c r="G61" s="16"/>
      <c r="H61" s="12"/>
      <c r="I61" s="12"/>
    </row>
    <row r="62" spans="1:9" s="85" customFormat="1" ht="15" customHeight="1">
      <c r="A62" s="12"/>
      <c r="B62" s="12"/>
      <c r="C62" s="12"/>
      <c r="D62" s="12"/>
      <c r="E62" s="12"/>
      <c r="G62" s="16"/>
      <c r="H62" s="12"/>
      <c r="I62" s="12"/>
    </row>
    <row r="63" ht="15" customHeight="1"/>
    <row r="64" ht="15" customHeight="1"/>
    <row r="65" ht="15" customHeight="1"/>
    <row r="66" ht="15" customHeight="1"/>
    <row r="67" ht="15" customHeight="1"/>
    <row r="68" ht="21" customHeight="1"/>
    <row r="69" ht="15" customHeight="1"/>
    <row r="70" ht="13.5" customHeight="1"/>
    <row r="71" ht="12.75" customHeight="1"/>
    <row r="72" ht="15.75" customHeight="1"/>
    <row r="73" ht="40.5" customHeight="1"/>
    <row r="74" ht="15" customHeight="1"/>
    <row r="75" ht="41.2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30" customHeight="1"/>
    <row r="92" ht="30" customHeight="1"/>
    <row r="93" ht="30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</sheetData>
  <sheetProtection/>
  <mergeCells count="5">
    <mergeCell ref="B26:F26"/>
    <mergeCell ref="A1:F1"/>
    <mergeCell ref="B4:F4"/>
    <mergeCell ref="G5:I5"/>
    <mergeCell ref="B17:F17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66" r:id="rId3"/>
  <rowBreaks count="1" manualBreakCount="1">
    <brk id="51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40"/>
  <sheetViews>
    <sheetView zoomScalePageLayoutView="0" workbookViewId="0" topLeftCell="A1">
      <selection activeCell="H22" sqref="H22"/>
    </sheetView>
  </sheetViews>
  <sheetFormatPr defaultColWidth="9.00390625" defaultRowHeight="12.75"/>
  <cols>
    <col min="1" max="1" width="4.75390625" style="12" customWidth="1"/>
    <col min="2" max="2" width="35.75390625" style="12" customWidth="1"/>
    <col min="3" max="5" width="12.75390625" style="12" customWidth="1"/>
    <col min="6" max="6" width="17.75390625" style="12" customWidth="1"/>
    <col min="7" max="7" width="9.125" style="16" customWidth="1"/>
    <col min="8" max="16384" width="9.125" style="12" customWidth="1"/>
  </cols>
  <sheetData>
    <row r="1" spans="1:6" ht="12" customHeight="1">
      <c r="A1" s="783" t="s">
        <v>433</v>
      </c>
      <c r="B1" s="783"/>
      <c r="C1" s="783"/>
      <c r="D1" s="783"/>
      <c r="E1" s="783"/>
      <c r="F1" s="783"/>
    </row>
    <row r="2" spans="1:6" ht="12" customHeight="1">
      <c r="A2" s="783"/>
      <c r="B2" s="783"/>
      <c r="C2" s="783"/>
      <c r="D2" s="783"/>
      <c r="E2" s="783"/>
      <c r="F2" s="783"/>
    </row>
    <row r="3" spans="1:6" ht="12" customHeight="1" thickBot="1">
      <c r="A3" s="661"/>
      <c r="B3" s="661"/>
      <c r="C3" s="661"/>
      <c r="D3" s="661"/>
      <c r="E3" s="661"/>
      <c r="F3" s="661"/>
    </row>
    <row r="4" spans="1:7" s="44" customFormat="1" ht="45" customHeight="1" thickBot="1">
      <c r="A4" s="42" t="s">
        <v>314</v>
      </c>
      <c r="B4" s="43" t="s">
        <v>315</v>
      </c>
      <c r="C4" s="18" t="s">
        <v>316</v>
      </c>
      <c r="D4" s="18" t="s">
        <v>332</v>
      </c>
      <c r="E4" s="18" t="s">
        <v>318</v>
      </c>
      <c r="F4" s="19" t="s">
        <v>319</v>
      </c>
      <c r="G4" s="16"/>
    </row>
    <row r="5" spans="1:6" ht="15" customHeight="1" thickBot="1">
      <c r="A5" s="87"/>
      <c r="B5" s="88"/>
      <c r="C5" s="88"/>
      <c r="D5" s="88"/>
      <c r="E5" s="88"/>
      <c r="F5" s="22" t="s">
        <v>320</v>
      </c>
    </row>
    <row r="6" spans="1:6" ht="30" customHeight="1" thickBot="1">
      <c r="A6" s="23" t="s">
        <v>485</v>
      </c>
      <c r="B6" s="791" t="s">
        <v>355</v>
      </c>
      <c r="C6" s="791"/>
      <c r="D6" s="791"/>
      <c r="E6" s="791"/>
      <c r="F6" s="792"/>
    </row>
    <row r="7" spans="1:6" ht="25.5">
      <c r="A7" s="89" t="s">
        <v>231</v>
      </c>
      <c r="B7" s="73" t="s">
        <v>356</v>
      </c>
      <c r="C7" s="90">
        <v>2400</v>
      </c>
      <c r="D7" s="90">
        <v>2400</v>
      </c>
      <c r="E7" s="90">
        <v>0</v>
      </c>
      <c r="F7" s="27"/>
    </row>
    <row r="8" spans="1:10" ht="38.25">
      <c r="A8" s="89" t="s">
        <v>232</v>
      </c>
      <c r="B8" s="91" t="s">
        <v>357</v>
      </c>
      <c r="C8" s="92">
        <v>220730</v>
      </c>
      <c r="D8" s="92">
        <v>33110</v>
      </c>
      <c r="E8" s="93">
        <v>187620</v>
      </c>
      <c r="F8" s="57" t="s">
        <v>358</v>
      </c>
      <c r="G8" s="789"/>
      <c r="H8" s="790"/>
      <c r="I8" s="790"/>
      <c r="J8" s="790"/>
    </row>
    <row r="9" spans="1:10" ht="24.75" customHeight="1">
      <c r="A9" s="89" t="s">
        <v>233</v>
      </c>
      <c r="B9" s="76" t="s">
        <v>359</v>
      </c>
      <c r="C9" s="92">
        <v>296011</v>
      </c>
      <c r="D9" s="92">
        <v>44402</v>
      </c>
      <c r="E9" s="93">
        <v>251609</v>
      </c>
      <c r="F9" s="57" t="s">
        <v>360</v>
      </c>
      <c r="G9" s="94"/>
      <c r="H9" s="95"/>
      <c r="I9" s="95"/>
      <c r="J9" s="95"/>
    </row>
    <row r="10" spans="1:10" ht="24.75" customHeight="1">
      <c r="A10" s="89" t="s">
        <v>230</v>
      </c>
      <c r="B10" s="96" t="s">
        <v>361</v>
      </c>
      <c r="C10" s="92">
        <v>15000</v>
      </c>
      <c r="D10" s="92">
        <v>15000</v>
      </c>
      <c r="E10" s="93">
        <v>0</v>
      </c>
      <c r="F10" s="27"/>
      <c r="G10" s="94"/>
      <c r="H10" s="95"/>
      <c r="I10" s="95"/>
      <c r="J10" s="95"/>
    </row>
    <row r="11" spans="1:10" s="29" customFormat="1" ht="38.25">
      <c r="A11" s="89" t="s">
        <v>266</v>
      </c>
      <c r="B11" s="96" t="s">
        <v>362</v>
      </c>
      <c r="C11" s="92">
        <v>10600</v>
      </c>
      <c r="D11" s="92">
        <v>5300</v>
      </c>
      <c r="E11" s="93">
        <v>5300</v>
      </c>
      <c r="F11" s="57" t="s">
        <v>363</v>
      </c>
      <c r="G11" s="97"/>
      <c r="H11" s="98"/>
      <c r="I11" s="98"/>
      <c r="J11" s="98"/>
    </row>
    <row r="12" spans="1:10" s="29" customFormat="1" ht="25.5">
      <c r="A12" s="89" t="s">
        <v>267</v>
      </c>
      <c r="B12" s="96" t="s">
        <v>484</v>
      </c>
      <c r="C12" s="92">
        <v>2000</v>
      </c>
      <c r="D12" s="92">
        <v>2000</v>
      </c>
      <c r="E12" s="93">
        <v>0</v>
      </c>
      <c r="F12" s="27"/>
      <c r="G12" s="97"/>
      <c r="H12" s="98"/>
      <c r="I12" s="98"/>
      <c r="J12" s="99"/>
    </row>
    <row r="13" spans="1:10" s="29" customFormat="1" ht="25.5">
      <c r="A13" s="89" t="s">
        <v>268</v>
      </c>
      <c r="B13" s="96" t="s">
        <v>364</v>
      </c>
      <c r="C13" s="92">
        <v>5700</v>
      </c>
      <c r="D13" s="92">
        <v>5700</v>
      </c>
      <c r="E13" s="93">
        <v>0</v>
      </c>
      <c r="F13" s="27"/>
      <c r="G13" s="97"/>
      <c r="H13" s="98"/>
      <c r="I13" s="98"/>
      <c r="J13" s="98"/>
    </row>
    <row r="14" spans="1:10" s="29" customFormat="1" ht="38.25">
      <c r="A14" s="89" t="s">
        <v>269</v>
      </c>
      <c r="B14" s="96" t="s">
        <v>365</v>
      </c>
      <c r="C14" s="92">
        <v>1800</v>
      </c>
      <c r="D14" s="92">
        <v>1800</v>
      </c>
      <c r="E14" s="93">
        <v>0</v>
      </c>
      <c r="F14" s="27"/>
      <c r="G14" s="97"/>
      <c r="H14" s="98"/>
      <c r="I14" s="98"/>
      <c r="J14" s="98"/>
    </row>
    <row r="15" spans="1:10" s="29" customFormat="1" ht="25.5">
      <c r="A15" s="89" t="s">
        <v>270</v>
      </c>
      <c r="B15" s="96" t="s">
        <v>366</v>
      </c>
      <c r="C15" s="92">
        <v>2500</v>
      </c>
      <c r="D15" s="92">
        <v>2500</v>
      </c>
      <c r="E15" s="93"/>
      <c r="F15" s="27"/>
      <c r="G15" s="97"/>
      <c r="H15" s="98"/>
      <c r="I15" s="98"/>
      <c r="J15" s="98"/>
    </row>
    <row r="16" spans="1:10" s="29" customFormat="1" ht="24.75" customHeight="1">
      <c r="A16" s="89" t="s">
        <v>271</v>
      </c>
      <c r="B16" s="96" t="s">
        <v>367</v>
      </c>
      <c r="C16" s="92">
        <v>900</v>
      </c>
      <c r="D16" s="92">
        <v>900</v>
      </c>
      <c r="E16" s="93">
        <v>0</v>
      </c>
      <c r="F16" s="27"/>
      <c r="G16" s="97"/>
      <c r="H16" s="98"/>
      <c r="I16" s="98"/>
      <c r="J16" s="98"/>
    </row>
    <row r="17" spans="1:10" ht="25.5">
      <c r="A17" s="100" t="s">
        <v>272</v>
      </c>
      <c r="B17" s="101" t="s">
        <v>368</v>
      </c>
      <c r="C17" s="102">
        <v>44093</v>
      </c>
      <c r="D17" s="102">
        <v>0</v>
      </c>
      <c r="E17" s="103">
        <v>44093</v>
      </c>
      <c r="F17" s="104" t="s">
        <v>369</v>
      </c>
      <c r="G17" s="94"/>
      <c r="H17" s="95"/>
      <c r="I17" s="95"/>
      <c r="J17" s="95"/>
    </row>
    <row r="18" spans="1:10" ht="12.75">
      <c r="A18" s="105" t="s">
        <v>273</v>
      </c>
      <c r="B18" s="106" t="s">
        <v>373</v>
      </c>
      <c r="C18" s="92">
        <v>1020</v>
      </c>
      <c r="D18" s="92">
        <v>1020</v>
      </c>
      <c r="E18" s="93"/>
      <c r="F18" s="75"/>
      <c r="G18" s="94"/>
      <c r="H18" s="95"/>
      <c r="I18" s="95"/>
      <c r="J18" s="95"/>
    </row>
    <row r="19" spans="1:10" ht="12.75">
      <c r="A19" s="105" t="s">
        <v>351</v>
      </c>
      <c r="B19" s="106" t="s">
        <v>374</v>
      </c>
      <c r="C19" s="92">
        <v>1000</v>
      </c>
      <c r="D19" s="92">
        <v>1000</v>
      </c>
      <c r="E19" s="93"/>
      <c r="F19" s="75"/>
      <c r="G19" s="94"/>
      <c r="H19" s="95"/>
      <c r="I19" s="95"/>
      <c r="J19" s="95"/>
    </row>
    <row r="20" spans="1:10" ht="13.5" thickBot="1">
      <c r="A20" s="107" t="s">
        <v>372</v>
      </c>
      <c r="B20" s="108" t="s">
        <v>375</v>
      </c>
      <c r="C20" s="109">
        <v>500</v>
      </c>
      <c r="D20" s="109">
        <v>500</v>
      </c>
      <c r="E20" s="110"/>
      <c r="F20" s="36"/>
      <c r="G20" s="94"/>
      <c r="H20" s="95"/>
      <c r="I20" s="95"/>
      <c r="J20" s="95"/>
    </row>
    <row r="21" spans="1:9" s="29" customFormat="1" ht="19.5" customHeight="1" thickBot="1">
      <c r="A21" s="111"/>
      <c r="B21" s="78" t="s">
        <v>331</v>
      </c>
      <c r="C21" s="79">
        <f>SUM(C7:C20)</f>
        <v>604254</v>
      </c>
      <c r="D21" s="79">
        <f>SUM(D7:D20)</f>
        <v>115632</v>
      </c>
      <c r="E21" s="79">
        <f>SUM(E7:E20)</f>
        <v>488622</v>
      </c>
      <c r="F21" s="112"/>
      <c r="G21" s="37"/>
      <c r="I21" s="113"/>
    </row>
    <row r="22" spans="1:9" ht="16.5">
      <c r="A22" s="64"/>
      <c r="I22" s="113"/>
    </row>
    <row r="23" spans="1:9" ht="16.5">
      <c r="A23" s="64"/>
      <c r="C23" s="86"/>
      <c r="I23" s="113"/>
    </row>
    <row r="24" spans="2:5" ht="16.5">
      <c r="B24" s="14"/>
      <c r="E24" s="114"/>
    </row>
    <row r="25" spans="1:9" ht="16.5">
      <c r="A25" s="64"/>
      <c r="B25" s="83"/>
      <c r="C25" s="84"/>
      <c r="D25" s="84"/>
      <c r="E25" s="84"/>
      <c r="F25" s="115"/>
      <c r="I25" s="113"/>
    </row>
    <row r="26" spans="1:6" ht="15" customHeight="1">
      <c r="A26" s="64"/>
      <c r="B26" s="116"/>
      <c r="C26" s="117"/>
      <c r="D26" s="117"/>
      <c r="E26" s="117"/>
      <c r="F26" s="115"/>
    </row>
    <row r="27" spans="1:6" ht="15" customHeight="1">
      <c r="A27" s="64"/>
      <c r="B27" s="15"/>
      <c r="C27" s="117"/>
      <c r="D27" s="117"/>
      <c r="E27" s="118"/>
      <c r="F27" s="115"/>
    </row>
    <row r="28" spans="1:6" ht="16.5">
      <c r="A28" s="64"/>
      <c r="B28" s="116"/>
      <c r="C28" s="117"/>
      <c r="D28" s="117"/>
      <c r="E28" s="117"/>
      <c r="F28" s="115"/>
    </row>
    <row r="29" spans="1:6" ht="16.5">
      <c r="A29" s="64"/>
      <c r="B29" s="15"/>
      <c r="C29" s="15"/>
      <c r="D29" s="15"/>
      <c r="E29" s="15"/>
      <c r="F29" s="119"/>
    </row>
    <row r="30" spans="1:6" ht="16.5">
      <c r="A30" s="64"/>
      <c r="B30" s="120"/>
      <c r="C30" s="15"/>
      <c r="D30" s="15"/>
      <c r="E30" s="121"/>
      <c r="F30" s="15"/>
    </row>
    <row r="31" spans="1:6" ht="16.5">
      <c r="A31" s="64"/>
      <c r="B31" s="15"/>
      <c r="C31" s="120"/>
      <c r="D31" s="15"/>
      <c r="E31" s="122"/>
      <c r="F31" s="15"/>
    </row>
    <row r="32" spans="1:10" s="16" customFormat="1" ht="16.5">
      <c r="A32" s="64"/>
      <c r="B32" s="116"/>
      <c r="C32" s="123"/>
      <c r="D32" s="117"/>
      <c r="E32" s="117"/>
      <c r="F32" s="117"/>
      <c r="H32" s="12"/>
      <c r="I32" s="12"/>
      <c r="J32" s="12"/>
    </row>
    <row r="33" spans="1:10" s="16" customFormat="1" ht="16.5">
      <c r="A33" s="64"/>
      <c r="B33" s="15"/>
      <c r="C33" s="15"/>
      <c r="D33" s="15"/>
      <c r="E33" s="15"/>
      <c r="F33" s="15"/>
      <c r="H33" s="12"/>
      <c r="I33" s="12"/>
      <c r="J33" s="12"/>
    </row>
    <row r="34" spans="1:10" s="16" customFormat="1" ht="16.5">
      <c r="A34" s="64"/>
      <c r="B34" s="116"/>
      <c r="C34" s="117"/>
      <c r="D34" s="117"/>
      <c r="E34" s="117"/>
      <c r="F34" s="115"/>
      <c r="H34" s="12"/>
      <c r="I34" s="12"/>
      <c r="J34" s="12"/>
    </row>
    <row r="35" spans="1:10" s="16" customFormat="1" ht="16.5">
      <c r="A35" s="64"/>
      <c r="B35" s="116"/>
      <c r="C35" s="117"/>
      <c r="D35" s="117"/>
      <c r="E35" s="117"/>
      <c r="F35" s="115"/>
      <c r="H35" s="12"/>
      <c r="I35" s="12"/>
      <c r="J35" s="12"/>
    </row>
    <row r="36" spans="1:10" s="16" customFormat="1" ht="16.5">
      <c r="A36" s="64"/>
      <c r="B36" s="120"/>
      <c r="C36" s="119"/>
      <c r="D36" s="119"/>
      <c r="E36" s="119"/>
      <c r="F36" s="15"/>
      <c r="H36" s="12"/>
      <c r="I36" s="12"/>
      <c r="J36" s="12"/>
    </row>
    <row r="37" spans="1:10" s="16" customFormat="1" ht="16.5">
      <c r="A37" s="124"/>
      <c r="B37" s="15"/>
      <c r="C37" s="119"/>
      <c r="D37" s="119"/>
      <c r="E37" s="119"/>
      <c r="F37" s="15"/>
      <c r="H37" s="12"/>
      <c r="I37" s="12"/>
      <c r="J37" s="12"/>
    </row>
    <row r="38" spans="1:10" s="16" customFormat="1" ht="15" customHeight="1">
      <c r="A38" s="12"/>
      <c r="B38" s="14"/>
      <c r="C38" s="12"/>
      <c r="D38" s="86"/>
      <c r="E38" s="12"/>
      <c r="F38" s="12"/>
      <c r="H38" s="12"/>
      <c r="I38" s="12"/>
      <c r="J38" s="12"/>
    </row>
    <row r="39" spans="1:10" s="16" customFormat="1" ht="12" customHeight="1">
      <c r="A39" s="12"/>
      <c r="B39" s="12"/>
      <c r="C39" s="12"/>
      <c r="D39" s="12"/>
      <c r="E39" s="12"/>
      <c r="F39" s="12"/>
      <c r="H39" s="12"/>
      <c r="I39" s="12"/>
      <c r="J39" s="12"/>
    </row>
    <row r="40" spans="1:10" s="16" customFormat="1" ht="16.5">
      <c r="A40" s="12"/>
      <c r="B40" s="12"/>
      <c r="C40" s="12"/>
      <c r="D40" s="86"/>
      <c r="E40" s="12"/>
      <c r="F40" s="86"/>
      <c r="H40" s="12"/>
      <c r="I40" s="12"/>
      <c r="J40" s="12"/>
    </row>
  </sheetData>
  <sheetProtection/>
  <mergeCells count="5">
    <mergeCell ref="G8:J8"/>
    <mergeCell ref="A1:F1"/>
    <mergeCell ref="A2:F2"/>
    <mergeCell ref="A3:F3"/>
    <mergeCell ref="B6:F6"/>
  </mergeCells>
  <printOptions/>
  <pageMargins left="0.54" right="0.46" top="1" bottom="1" header="0.5" footer="0.5"/>
  <pageSetup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33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1" max="1" width="4.375" style="532" customWidth="1"/>
    <col min="2" max="2" width="23.375" style="532" customWidth="1"/>
    <col min="3" max="3" width="13.875" style="532" customWidth="1"/>
    <col min="4" max="4" width="14.375" style="532" customWidth="1"/>
    <col min="5" max="5" width="15.00390625" style="532" customWidth="1"/>
    <col min="6" max="16384" width="9.125" style="532" customWidth="1"/>
  </cols>
  <sheetData>
    <row r="1" spans="1:5" ht="12.75" customHeight="1">
      <c r="A1" s="797" t="s">
        <v>420</v>
      </c>
      <c r="B1" s="797"/>
      <c r="C1" s="797"/>
      <c r="D1" s="797"/>
      <c r="E1" s="797"/>
    </row>
    <row r="2" spans="1:5" ht="27.75" customHeight="1">
      <c r="A2" s="798" t="s">
        <v>419</v>
      </c>
      <c r="B2" s="798"/>
      <c r="C2" s="798"/>
      <c r="D2" s="798"/>
      <c r="E2" s="798"/>
    </row>
    <row r="3" spans="1:5" ht="13.5" thickBot="1">
      <c r="A3" s="799"/>
      <c r="B3" s="799"/>
      <c r="C3" s="800"/>
      <c r="D3" s="800"/>
      <c r="E3" s="800"/>
    </row>
    <row r="4" spans="1:5" ht="30" customHeight="1">
      <c r="A4" s="801" t="s">
        <v>19</v>
      </c>
      <c r="B4" s="803" t="s">
        <v>54</v>
      </c>
      <c r="C4" s="793" t="s">
        <v>421</v>
      </c>
      <c r="D4" s="793" t="s">
        <v>55</v>
      </c>
      <c r="E4" s="795" t="s">
        <v>56</v>
      </c>
    </row>
    <row r="5" spans="1:5" ht="41.25" customHeight="1">
      <c r="A5" s="802"/>
      <c r="B5" s="804"/>
      <c r="C5" s="805"/>
      <c r="D5" s="794"/>
      <c r="E5" s="796"/>
    </row>
    <row r="6" spans="1:5" ht="12.75">
      <c r="A6" s="536">
        <v>1</v>
      </c>
      <c r="B6" s="533" t="s">
        <v>57</v>
      </c>
      <c r="C6" s="534">
        <v>33</v>
      </c>
      <c r="D6" s="534">
        <v>33</v>
      </c>
      <c r="E6" s="535"/>
    </row>
    <row r="7" spans="1:5" ht="12.75">
      <c r="A7" s="536">
        <v>2</v>
      </c>
      <c r="B7" s="533" t="s">
        <v>482</v>
      </c>
      <c r="C7" s="534">
        <v>10</v>
      </c>
      <c r="D7" s="534">
        <v>10</v>
      </c>
      <c r="E7" s="535">
        <v>2</v>
      </c>
    </row>
    <row r="8" spans="1:5" ht="12.75">
      <c r="A8" s="536">
        <v>3</v>
      </c>
      <c r="B8" s="537" t="s">
        <v>165</v>
      </c>
      <c r="C8" s="534">
        <v>9</v>
      </c>
      <c r="D8" s="534">
        <v>8</v>
      </c>
      <c r="E8" s="535">
        <v>1</v>
      </c>
    </row>
    <row r="9" spans="1:5" ht="12.75">
      <c r="A9" s="536">
        <v>4</v>
      </c>
      <c r="B9" s="533" t="s">
        <v>123</v>
      </c>
      <c r="C9" s="534">
        <v>7</v>
      </c>
      <c r="D9" s="534">
        <v>7</v>
      </c>
      <c r="E9" s="535"/>
    </row>
    <row r="10" spans="1:5" ht="25.5">
      <c r="A10" s="536">
        <v>5</v>
      </c>
      <c r="B10" s="533" t="s">
        <v>58</v>
      </c>
      <c r="C10" s="534">
        <v>29</v>
      </c>
      <c r="D10" s="534">
        <v>29</v>
      </c>
      <c r="E10" s="535"/>
    </row>
    <row r="11" spans="1:5" ht="25.5">
      <c r="A11" s="536">
        <v>6</v>
      </c>
      <c r="B11" s="533" t="s">
        <v>396</v>
      </c>
      <c r="C11" s="534">
        <v>70</v>
      </c>
      <c r="D11" s="534">
        <v>70</v>
      </c>
      <c r="E11" s="535"/>
    </row>
    <row r="12" spans="1:5" ht="43.5" customHeight="1">
      <c r="A12" s="536">
        <v>7</v>
      </c>
      <c r="B12" s="533" t="s">
        <v>21</v>
      </c>
      <c r="C12" s="538">
        <v>31</v>
      </c>
      <c r="D12" s="538">
        <v>31</v>
      </c>
      <c r="E12" s="539"/>
    </row>
    <row r="13" spans="1:5" ht="12.75">
      <c r="A13" s="582"/>
      <c r="B13" s="583" t="s">
        <v>59</v>
      </c>
      <c r="C13" s="584">
        <f>SUM(C6:C12)</f>
        <v>189</v>
      </c>
      <c r="D13" s="584">
        <f>SUM(D6:D12)</f>
        <v>188</v>
      </c>
      <c r="E13" s="585">
        <f>SUM(E6:E12)</f>
        <v>3</v>
      </c>
    </row>
    <row r="14" spans="1:5" ht="26.25" customHeight="1" thickBot="1">
      <c r="A14" s="540"/>
      <c r="B14" s="541" t="s">
        <v>60</v>
      </c>
      <c r="C14" s="541">
        <v>2</v>
      </c>
      <c r="D14" s="541">
        <v>2</v>
      </c>
      <c r="E14" s="542"/>
    </row>
    <row r="15" ht="12.75">
      <c r="C15" s="543"/>
    </row>
    <row r="17" spans="2:4" ht="12.75">
      <c r="B17" s="532" t="s">
        <v>488</v>
      </c>
      <c r="D17" s="532" t="s">
        <v>489</v>
      </c>
    </row>
    <row r="26" spans="1:3" ht="12.75">
      <c r="A26" s="578"/>
      <c r="B26" s="578"/>
      <c r="C26" s="578"/>
    </row>
    <row r="27" spans="1:3" ht="12.75">
      <c r="A27" s="578"/>
      <c r="B27" s="578"/>
      <c r="C27" s="578"/>
    </row>
    <row r="28" spans="1:3" ht="12.75">
      <c r="A28" s="578"/>
      <c r="B28" s="578"/>
      <c r="C28" s="578"/>
    </row>
    <row r="29" spans="1:3" ht="12.75">
      <c r="A29" s="578"/>
      <c r="B29" s="578"/>
      <c r="C29" s="578"/>
    </row>
    <row r="30" spans="1:3" ht="12.75">
      <c r="A30" s="578"/>
      <c r="B30" s="578"/>
      <c r="C30" s="578"/>
    </row>
    <row r="31" spans="1:3" ht="12.75">
      <c r="A31" s="578"/>
      <c r="B31" s="578"/>
      <c r="C31" s="578"/>
    </row>
    <row r="32" spans="1:3" ht="12.75">
      <c r="A32" s="578"/>
      <c r="B32" s="578"/>
      <c r="C32" s="578"/>
    </row>
    <row r="33" spans="1:4" ht="12.75">
      <c r="A33" s="578"/>
      <c r="B33" s="578"/>
      <c r="C33" s="578"/>
      <c r="D33" s="578"/>
    </row>
  </sheetData>
  <sheetProtection/>
  <mergeCells count="9">
    <mergeCell ref="D4:D5"/>
    <mergeCell ref="E4:E5"/>
    <mergeCell ref="A1:E1"/>
    <mergeCell ref="A2:E2"/>
    <mergeCell ref="A3:B3"/>
    <mergeCell ref="C3:E3"/>
    <mergeCell ref="A4:A5"/>
    <mergeCell ref="B4:B5"/>
    <mergeCell ref="C4:C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Pappné Boros Magdolna</dc:creator>
  <cp:keywords/>
  <dc:description/>
  <cp:lastModifiedBy>Pappne</cp:lastModifiedBy>
  <cp:lastPrinted>2014-02-11T12:45:03Z</cp:lastPrinted>
  <dcterms:created xsi:type="dcterms:W3CDTF">1998-12-06T10:54:59Z</dcterms:created>
  <dcterms:modified xsi:type="dcterms:W3CDTF">2014-02-14T07:00:06Z</dcterms:modified>
  <cp:category/>
  <cp:version/>
  <cp:contentType/>
  <cp:contentStatus/>
</cp:coreProperties>
</file>