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1. Önkormányzati bevételek" sheetId="1" r:id="rId1"/>
    <sheet name="2. Önkormányzati kiadások" sheetId="2" r:id="rId2"/>
    <sheet name="3. Intézményi bevételek" sheetId="3" r:id="rId3"/>
    <sheet name="4. Intézményi kiadások" sheetId="4" r:id="rId4"/>
    <sheet name="5.a PH bevétel" sheetId="5" r:id="rId5"/>
    <sheet name="5.b PH kiadás" sheetId="6" r:id="rId6"/>
    <sheet name="6.P.H Beruházási kiadás" sheetId="7" r:id="rId7"/>
    <sheet name="7.a. PH Felújítási kiadás (2)" sheetId="8" r:id="rId8"/>
    <sheet name="7.b. PH Felújítási kiadások" sheetId="9" r:id="rId9"/>
    <sheet name="8. sz. melléklet létszám" sheetId="10" r:id="rId10"/>
    <sheet name="9.a.sz.mell működés mérleg" sheetId="11" r:id="rId11"/>
    <sheet name="9.b.sz.mell felhalm mérleg" sheetId="12" r:id="rId12"/>
    <sheet name="9.c összevont kv-i mérleg" sheetId="13" r:id="rId13"/>
    <sheet name="10. EU támogatásoso projektek" sheetId="14" r:id="rId14"/>
    <sheet name="11.sz. melléklet ált. és céltar" sheetId="15" r:id="rId15"/>
    <sheet name="12.sz.melléklet többéves ki (2)" sheetId="16" r:id="rId16"/>
    <sheet name="13. sz.melléklet kisebbség)" sheetId="17" r:id="rId17"/>
    <sheet name="14. sz.melléklet ütemterv" sheetId="18" r:id="rId18"/>
  </sheets>
  <externalReferences>
    <externalReference r:id="rId21"/>
  </externalReferences>
  <definedNames>
    <definedName name="_xlnm.Print_Area" localSheetId="2">'3. Intézményi bevételek'!$A$1:$U$62</definedName>
    <definedName name="_xlnm.Print_Area" localSheetId="3">'4. Intézményi kiadások'!$A$1:$Q$84</definedName>
    <definedName name="_xlnm.Print_Area" localSheetId="10">'9.a.sz.mell működés mérleg'!$A$4:$G$21</definedName>
    <definedName name="_xlnm.Print_Area" localSheetId="11">'9.b.sz.mell felhalm mérleg'!$A$6:$F$25</definedName>
  </definedNames>
  <calcPr fullCalcOnLoad="1"/>
</workbook>
</file>

<file path=xl/sharedStrings.xml><?xml version="1.0" encoding="utf-8"?>
<sst xmlns="http://schemas.openxmlformats.org/spreadsheetml/2006/main" count="1187" uniqueCount="598">
  <si>
    <t>Sorszám</t>
  </si>
  <si>
    <t>Megnevezés</t>
  </si>
  <si>
    <t>I.</t>
  </si>
  <si>
    <t>Működési bevételek</t>
  </si>
  <si>
    <t xml:space="preserve">Működési bevételek /Intézmények </t>
  </si>
  <si>
    <t>Működési bevételek / Hivatal</t>
  </si>
  <si>
    <t>I.1.Intézményi működési bevételek</t>
  </si>
  <si>
    <t>I.2.Önkormányzatok sajátos működési bevételei</t>
  </si>
  <si>
    <t>I.2.1.Helyi adók</t>
  </si>
  <si>
    <t>I.2.1.1.Építményadó</t>
  </si>
  <si>
    <t>I.2.1.2.Magánszemélyek kommunális adója</t>
  </si>
  <si>
    <t>I.2.1.3.Idegenforgalmi adó tartózkodás után</t>
  </si>
  <si>
    <t>I.2.1.4.Iparűzési adó</t>
  </si>
  <si>
    <t>I.2.2.Átengedett központi adók</t>
  </si>
  <si>
    <t>I.2.2.1.SZJA helyben maradó része</t>
  </si>
  <si>
    <t>I.2.2.2.SZJA jövedelemkülönbség mérséklése</t>
  </si>
  <si>
    <t>I.2.2.3.Gépjárműadó</t>
  </si>
  <si>
    <t>I.2.3.Bírságok,pótlékok és egyéb sajátos bevételek</t>
  </si>
  <si>
    <t>I.2.3.1.Pótlékok, bírságok /adó/</t>
  </si>
  <si>
    <t>I.2.3.2.Bírságok</t>
  </si>
  <si>
    <t>I.2.3.3.Talajterhelési díj</t>
  </si>
  <si>
    <t>II.</t>
  </si>
  <si>
    <t>Támogatások</t>
  </si>
  <si>
    <t>II.1.Önkormányzatok költségvetési támogatása</t>
  </si>
  <si>
    <t>II.1.1.Normatív hozzájárulások</t>
  </si>
  <si>
    <t>II.1.2.Központosított előirányzatok</t>
  </si>
  <si>
    <t>II.1.3.Normatív kötött felhasználású támogatások</t>
  </si>
  <si>
    <t>II.1.4.Fejlesztési célú támogatások</t>
  </si>
  <si>
    <t>II.1.5.Címzett támogatások</t>
  </si>
  <si>
    <t>III.</t>
  </si>
  <si>
    <t>Felhalmozási és tőkejellegű bevételek</t>
  </si>
  <si>
    <t>Felhalmozási és tőkejellegű bevételek /Intézmények</t>
  </si>
  <si>
    <t>Felhalmozási és tőkejellegű bevételek /Hivatal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</si>
  <si>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</si>
  <si>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</si>
  <si>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</si>
  <si>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</si>
  <si>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</si>
  <si>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4.1.Támogatásértékű működési bevételek /Intézmény</t>
  </si>
  <si>
    <t>4.1.1.OEP-től átvett pénzeszköz</t>
  </si>
  <si>
    <t>4.1.2.Egyéb pénzeszköz átvétel</t>
  </si>
  <si>
    <t>4.1.Támogatásértékű működési bevételek /Hivatal</t>
  </si>
  <si>
    <t>4.2.Támogatásértékű felhalmozási bevételek / Intézmény</t>
  </si>
  <si>
    <t>4.2.1.OEP-től átvett pénzeszkoz</t>
  </si>
  <si>
    <t>4.2.2. Egyéb pénzeszköz átvétel</t>
  </si>
  <si>
    <t>4.2.Támogatásértékű felhalmozási bevételek /Hivatal</t>
  </si>
  <si>
    <t>V.</t>
  </si>
  <si>
    <t>Véglegesen átvett pénzeszközök</t>
  </si>
  <si>
    <t>V.1.Működési célú pénzeszköz átvtétel államháztartáson kívülről /Intézmény</t>
  </si>
  <si>
    <t>V.1.Működési célú pénzeszköz átvtétel államháztartáson kívülről / Hivatal</t>
  </si>
  <si>
    <t>V.2.Felhalmozási célú pénzeszköz átvétel államháztartáson kívülről / Intézmény</t>
  </si>
  <si>
    <t>V.2.Felhalmozási célú pénzeszköz átvétel államháztartáson kívülről / Hivatal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</si>
  <si>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</si>
  <si>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</si>
  <si>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</si>
  <si>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</si>
  <si>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Támogatási kölcsönök visszatérülése,igénybevétele, működési /Hivatal</t>
  </si>
  <si>
    <t>Támogatási kölcsönök visszatérülése,igénybevétele, felhalmozási /Hivatal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</si>
  <si>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</si>
  <si>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</si>
  <si>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</si>
  <si>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</si>
  <si>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</si>
  <si>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</si>
  <si>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</si>
  <si>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</si>
  <si>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</si>
  <si>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VIII.1.Előző évi pénzmaradvány igénybevétele működési célra /Hivatal</t>
  </si>
  <si>
    <t>VIII.2.Előző évi pénzmaradvány igénybevétele felhalmozási célra / Intézmény</t>
  </si>
  <si>
    <t>VIII.2.Előző évi pénzmaradvány igénybevétele felhalmozási célra / Hivatal</t>
  </si>
  <si>
    <t>Előző évek pénzmaradványának igénybevétele összesen</t>
  </si>
  <si>
    <t>Bevételek mindösszesen</t>
  </si>
  <si>
    <t>S.sz</t>
  </si>
  <si>
    <t>M e g n e v e z é s</t>
  </si>
  <si>
    <t>2011. évi előirányzat</t>
  </si>
  <si>
    <t>Kiadások</t>
  </si>
  <si>
    <t>1.</t>
  </si>
  <si>
    <t>Önállóan gazdálkodó költségvetési szervek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</si>
  <si>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</si>
  <si>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</si>
  <si>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</si>
  <si>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</si>
  <si>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</si>
  <si>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</si>
  <si>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</si>
  <si>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</si>
  <si>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</si>
  <si>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</si>
  <si>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</si>
  <si>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</si>
  <si>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</si>
  <si>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Polgármesteri Hivatal </t>
  </si>
  <si>
    <t xml:space="preserve">             Speciális célú támogatások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</si>
  <si>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</si>
  <si>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</si>
  <si>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</si>
  <si>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</si>
  <si>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Pénzügyi befektetések kiadásai (Részesedés vásárlás)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</si>
  <si>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</si>
  <si>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</si>
  <si>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</si>
  <si>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</si>
  <si>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Kiadások összesen:  /1-2/</t>
  </si>
  <si>
    <t xml:space="preserve">            Pénzügyi befektetések kiadásai (Részesedés vásárlás)</t>
  </si>
  <si>
    <t>I. Működési bevételek</t>
  </si>
  <si>
    <t>II.Támogatások</t>
  </si>
  <si>
    <t>III. Felhalmozási és tőkejellegű bevétel</t>
  </si>
  <si>
    <t>IV. Támogatásértékű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</si>
  <si>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</si>
  <si>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</si>
  <si>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</si>
  <si>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</si>
  <si>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</si>
  <si>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</si>
  <si>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</si>
  <si>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</si>
  <si>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</si>
  <si>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</si>
  <si>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</si>
  <si>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Berzsenyi Dániel Gimn</t>
  </si>
  <si>
    <t>Széchenyi Zs. Szakk. és Szakisk.</t>
  </si>
  <si>
    <t>3.</t>
  </si>
  <si>
    <t>Noszlopy G. Isk.</t>
  </si>
  <si>
    <t>- Zeneiskola</t>
  </si>
  <si>
    <t>- Nemesvidi Tagiskola</t>
  </si>
  <si>
    <t>- Mikszáth U.Ált.Iskola</t>
  </si>
  <si>
    <t>- Egységes Pedagógia Sz.</t>
  </si>
  <si>
    <t>Ovodai Központ.</t>
  </si>
  <si>
    <t>- Nemesvidi Tagóvoda</t>
  </si>
  <si>
    <t>4.</t>
  </si>
  <si>
    <t>Szakképző</t>
  </si>
  <si>
    <t>5.</t>
  </si>
  <si>
    <t>6.</t>
  </si>
  <si>
    <t>GAMESZ</t>
  </si>
  <si>
    <t>7.</t>
  </si>
  <si>
    <t>-Kulturális Közp.</t>
  </si>
  <si>
    <t>- Városi TV.</t>
  </si>
  <si>
    <t>-Városi Könyvtár</t>
  </si>
  <si>
    <t>- Múzeum</t>
  </si>
  <si>
    <t>8.</t>
  </si>
  <si>
    <t>Tűzoltóparancsn.</t>
  </si>
  <si>
    <t>9.</t>
  </si>
  <si>
    <t>Fürdő és Szabadidő Központ</t>
  </si>
  <si>
    <t>10.</t>
  </si>
  <si>
    <t>Dél-Balatoni szennyvízelv.</t>
  </si>
  <si>
    <t>11.</t>
  </si>
  <si>
    <t>TISZK</t>
  </si>
  <si>
    <t>Összesen:</t>
  </si>
  <si>
    <t>12.</t>
  </si>
  <si>
    <t>Kórház</t>
  </si>
  <si>
    <t>Mindösszesen:</t>
  </si>
  <si>
    <t>VII. Pénzforgalom nélküli bevétel</t>
  </si>
  <si>
    <t>Előző évi p.m. / működési célú/</t>
  </si>
  <si>
    <t>Előző évi p.m. /felhalmozási célú/</t>
  </si>
  <si>
    <t>I+II+III+IV+V+VI+VII</t>
  </si>
  <si>
    <t>Berzsenyi Dániel Gimnázium és Szk</t>
  </si>
  <si>
    <t>Kulturális Közp.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</si>
  <si>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</si>
  <si>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</si>
  <si>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</si>
  <si>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</si>
  <si>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</si>
  <si>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</si>
  <si>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</si>
  <si>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</si>
  <si>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</si>
  <si>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</si>
  <si>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</si>
  <si>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</si>
  <si>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</si>
  <si>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</si>
  <si>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</si>
  <si>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</si>
  <si>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</si>
  <si>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</si>
  <si>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</si>
  <si>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</si>
  <si>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</si>
  <si>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</si>
  <si>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</si>
  <si>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</si>
  <si>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</si>
  <si>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</si>
  <si>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</si>
  <si>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</si>
  <si>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</si>
  <si>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</si>
  <si>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</si>
  <si>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</si>
  <si>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</si>
  <si>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</si>
  <si>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</si>
  <si>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</si>
  <si>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</si>
  <si>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</si>
  <si>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</si>
  <si>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</si>
  <si>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</si>
  <si>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</si>
  <si>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 xml:space="preserve">        ebből: Lakossági fórumokon felmerült  feladatok megoldása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</si>
  <si>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</si>
  <si>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</si>
  <si>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</si>
  <si>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</si>
  <si>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</si>
  <si>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Reklám, propaganda, egyéb kiadás</t>
  </si>
  <si>
    <t>Vás. termék , szolgáltatás ÁFA-ja</t>
  </si>
  <si>
    <t>Kiszámlázott termékek és szolgálátatások Áfa befizetése</t>
  </si>
  <si>
    <t>Értékesített tárgyi eszközök, immateriális javak áfa befizetése</t>
  </si>
  <si>
    <t>Kamat kiadás állháztartáson kívülre</t>
  </si>
  <si>
    <t>Adók díjak egyéb befizetések (tagsági, bank, pályázati, egyéb díjak</t>
  </si>
  <si>
    <t>Vagyon-, személyi-, egyéb biztosítások</t>
  </si>
  <si>
    <t>Szellemi tevékenység végzésére kif. (könyvvizsg.)</t>
  </si>
  <si>
    <t>Különféle költségvetési befizetési köt. (normatív állami hozzájárulás visszautalása)</t>
  </si>
  <si>
    <t>Munkáltató által fiz. Szja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</si>
  <si>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</si>
  <si>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</si>
  <si>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</si>
  <si>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</si>
  <si>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</si>
  <si>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</si>
  <si>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</si>
  <si>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</si>
  <si>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</si>
  <si>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</si>
  <si>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</si>
  <si>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</si>
  <si>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</si>
  <si>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</si>
  <si>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</si>
  <si>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Közművelődési pályázatokra</t>
  </si>
  <si>
    <t>Sport támogatás</t>
  </si>
  <si>
    <t xml:space="preserve">                MVFC Labdarúgás</t>
  </si>
  <si>
    <t xml:space="preserve">                MVFC utánpótlás</t>
  </si>
  <si>
    <t xml:space="preserve">                Női labdarúgás</t>
  </si>
  <si>
    <t xml:space="preserve">               - Kosárlabda</t>
  </si>
  <si>
    <t xml:space="preserve">               - Kézilabda</t>
  </si>
  <si>
    <t xml:space="preserve">               - Birkózás</t>
  </si>
  <si>
    <t xml:space="preserve">               - Sakk</t>
  </si>
  <si>
    <t xml:space="preserve">               - Röplabda </t>
  </si>
  <si>
    <t xml:space="preserve">                -Küzdő sport</t>
  </si>
  <si>
    <t xml:space="preserve">                -Tenisz</t>
  </si>
  <si>
    <t xml:space="preserve">               - Úszószakosztály</t>
  </si>
  <si>
    <t xml:space="preserve">               -Férfi kézilabda</t>
  </si>
  <si>
    <t xml:space="preserve">                Karate klub</t>
  </si>
  <si>
    <t xml:space="preserve">                Kerékpárosok</t>
  </si>
  <si>
    <t xml:space="preserve">                Roncsderby autósport</t>
  </si>
  <si>
    <t xml:space="preserve">                Tömegsport</t>
  </si>
  <si>
    <t xml:space="preserve">                Utánpótlás Nev Kp.</t>
  </si>
  <si>
    <t xml:space="preserve">                Lovas Szakosztály</t>
  </si>
  <si>
    <t>Speciális célú támogatások</t>
  </si>
  <si>
    <t>Rendkívüli gyerm. véd. tám.</t>
  </si>
  <si>
    <t>Kiegészítő Gyermekvédelmi tám.</t>
  </si>
  <si>
    <t>Rendszeres gyermekvédelmi kedvezmény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</si>
  <si>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</si>
  <si>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</si>
  <si>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</si>
  <si>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</si>
  <si>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</si>
  <si>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</si>
  <si>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</si>
  <si>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</si>
  <si>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</si>
  <si>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</si>
  <si>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</si>
  <si>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</si>
  <si>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</si>
  <si>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</si>
  <si>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</si>
  <si>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4.2.Támogatásértékű felhalmozási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</si>
  <si>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</si>
  <si>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</si>
  <si>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</si>
  <si>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</si>
  <si>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10. sz. melléklet</t>
  </si>
  <si>
    <t>Többéves kihatással járó döntésekből származó kötelezettségek</t>
  </si>
  <si>
    <t>S. sz</t>
  </si>
  <si>
    <t>Kötelezettség</t>
  </si>
  <si>
    <t>Köt.váll.</t>
  </si>
  <si>
    <t>Összesen</t>
  </si>
  <si>
    <t>jogcíme</t>
  </si>
  <si>
    <t xml:space="preserve"> éve</t>
  </si>
  <si>
    <t>Felhalmozási célú hiteltörlesztés (tőke+kamat)</t>
  </si>
  <si>
    <t>Tőke</t>
  </si>
  <si>
    <t>XXI. sz. Iskola hitel</t>
  </si>
  <si>
    <t>Tűzoltó autó beszerzés</t>
  </si>
  <si>
    <t>GAMESZ autó beszerzés</t>
  </si>
  <si>
    <t>Fejlesztési hitel</t>
  </si>
  <si>
    <t>Kötvény I.</t>
  </si>
  <si>
    <t>Kötvény II.</t>
  </si>
  <si>
    <t>Kötvény HYPO</t>
  </si>
  <si>
    <t xml:space="preserve">Összesen </t>
  </si>
  <si>
    <t>Ssz.</t>
  </si>
  <si>
    <t>F e l a d a t</t>
  </si>
  <si>
    <t>Önkormány-zati forrás</t>
  </si>
  <si>
    <t>Külső forrás</t>
  </si>
  <si>
    <t>E ft</t>
  </si>
  <si>
    <t>VÍZÜGYI ÁGAZAT</t>
  </si>
  <si>
    <t>3016 HRSZ-ú árok összekötése a 0423/1 hrsz.-ú magáningatlanon lévő árokkal - vízjogi létesítési engedély elkészítése</t>
  </si>
  <si>
    <t>Bizei utca 20-44.belső vízelvezető árok kialakításának geodéziai kimérése (a munkát a Gamesz elvégzi)</t>
  </si>
  <si>
    <t xml:space="preserve">Napsugár u. 3-19. számú ingatlanok között nyílt vízelvezető árok kialakítása 
</t>
  </si>
  <si>
    <t>Kisfaludy utca 4. számú magáningatlanon keresztül csapadékvíz kivezetés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</si>
  <si>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</si>
  <si>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</si>
  <si>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A Kenyérgyártól D-re lévő árok összekötése a 0256 hrsz.-ú árokkal (a 2640/10 hrsz.-ú ingatlanon), valamint az Aszfaltkeverő teleptől K-re lévő árok bevezetése a 0256 hrsz.-ú árokba és azok kitisztítása</t>
  </si>
  <si>
    <t xml:space="preserve">Kaposvári utca, Kátyú-árok burkolásának vízjogi engedély módosítása
</t>
  </si>
  <si>
    <t>Önkormányza-ti forrás</t>
  </si>
  <si>
    <t>KÖZLEKEDÉSI ÁGAZAT</t>
  </si>
  <si>
    <t>SZOCIÁLIS-, ÉS HUMÁN SZOLGÁLTATÁS, IGAZGATÁS</t>
  </si>
  <si>
    <t>Marcali Városi Helytörténeti Múzem épületének felújítása, emelet ráépítés, és Galéria kialakítása</t>
  </si>
  <si>
    <t>DDOP 4.1.1/D</t>
  </si>
  <si>
    <t>TIOP 1.1.1 - A pedagógiai, módszertani reformot támogató informatikai infrastruktúra fejlesztése</t>
  </si>
  <si>
    <t>TIOP 1.1.1</t>
  </si>
  <si>
    <t>Integrált kis- és mikrotérségi oktatási hálózatok és központjaik fejlesztése</t>
  </si>
  <si>
    <t>DDOP 3.1.2</t>
  </si>
  <si>
    <t>Polgármesteri Hivatal</t>
  </si>
  <si>
    <t>Urnafal építés központi temetőben</t>
  </si>
  <si>
    <t>SM.Tem.Kft</t>
  </si>
  <si>
    <t>Tűzoltóság  nagyértékű tűzoltási és műszaki mentési szakfelszerelés beszerzése</t>
  </si>
  <si>
    <t>OKF</t>
  </si>
  <si>
    <t>Tűzoltó laktanya építése</t>
  </si>
  <si>
    <t>Bize - Marcali - Kéthely kerékpárút építése</t>
  </si>
  <si>
    <t>Mikszáth utcai Általános Iskola udvarán műfüves focipálya építése</t>
  </si>
  <si>
    <t>ÖM-2011</t>
  </si>
  <si>
    <t>13.</t>
  </si>
  <si>
    <t>Magyarország - Horvátország IPA Határon Átnyúló Együttműködési Program 2. kör Mesepark óvoda udvari játszóeszközök beszerzése</t>
  </si>
  <si>
    <t>IPA</t>
  </si>
  <si>
    <t>14.</t>
  </si>
  <si>
    <t xml:space="preserve">V. </t>
  </si>
  <si>
    <t>Berzsenyi utca felújítása a Kazinczy utcától a Széchenyi utcáig</t>
  </si>
  <si>
    <t>Belterületi fásítás</t>
  </si>
  <si>
    <t>Katona J. utcai óvoda épület felújítása</t>
  </si>
  <si>
    <t>ÖM-2010</t>
  </si>
  <si>
    <t>I.2.1.4.Iparűzési adó / állandó tevékenység</t>
  </si>
  <si>
    <t>I.2.1.4.Iparűzési adó / ideiglenes tevékenység</t>
  </si>
  <si>
    <t>Me.:</t>
  </si>
  <si>
    <t>ezer Ft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</si>
  <si>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</si>
  <si>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</si>
  <si>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</si>
  <si>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</si>
  <si>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</si>
  <si>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fejlesztési támogatása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</si>
  <si>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</si>
  <si>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</si>
  <si>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</si>
  <si>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</si>
  <si>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</si>
  <si>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Sport pályázat</t>
  </si>
  <si>
    <t>Összesen (1+2):</t>
  </si>
  <si>
    <t>Intézmények szállítói kötelezettség</t>
  </si>
  <si>
    <t>Polgármesteri Hivatal szállítói kötelezettség</t>
  </si>
  <si>
    <t>Képviselők tiszteletdíja 2010.07-09.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</si>
  <si>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</si>
  <si>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</si>
  <si>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</si>
  <si>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</si>
  <si>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</si>
  <si>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</si>
  <si>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</si>
  <si>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</si>
  <si>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</si>
  <si>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</si>
  <si>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</si>
  <si>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</si>
  <si>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</si>
  <si>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</si>
  <si>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</si>
  <si>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</si>
  <si>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</si>
  <si>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</si>
  <si>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Működési célú hitelfelvétel</t>
  </si>
  <si>
    <t>Felhalmozási célú hitelfelvétel</t>
  </si>
  <si>
    <t>Pénzmaradvány igénybevétele</t>
  </si>
  <si>
    <t>Bevételi előir. összesen:</t>
  </si>
  <si>
    <t>Járulékok</t>
  </si>
  <si>
    <t>15.</t>
  </si>
  <si>
    <t>Működési célú pénzeszközát.</t>
  </si>
  <si>
    <t>16.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</si>
  <si>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</si>
  <si>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</si>
  <si>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</si>
  <si>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</si>
  <si>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</si>
  <si>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</si>
  <si>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</si>
  <si>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</si>
  <si>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</si>
  <si>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</si>
  <si>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</si>
  <si>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</si>
  <si>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</si>
  <si>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</si>
  <si>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</si>
  <si>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 xml:space="preserve">                  Marcali Városi Cigány Kisebbségi Önkormányzat</t>
  </si>
  <si>
    <t>Bevételek</t>
  </si>
  <si>
    <t>Működési célú tám értékű bevétel</t>
  </si>
  <si>
    <t>Önkormányzati támogatás</t>
  </si>
  <si>
    <t>Bevételek összesen</t>
  </si>
  <si>
    <t>Személyi juttatás</t>
  </si>
  <si>
    <t>Munkaadói járulék</t>
  </si>
  <si>
    <t>Pénzeszközátadás</t>
  </si>
  <si>
    <t>Dologi kiadásokra</t>
  </si>
  <si>
    <t xml:space="preserve">     Ebből:</t>
  </si>
  <si>
    <t>Nyomtatvány, irodaszer, egyéb készlet</t>
  </si>
  <si>
    <t>Könyv, folyóirat</t>
  </si>
  <si>
    <t>Postaköltség</t>
  </si>
  <si>
    <t>Egyéb üzemeltetési kiadás</t>
  </si>
  <si>
    <t>Vásárolt élelemezés</t>
  </si>
  <si>
    <t>Kiadás összesen:</t>
  </si>
  <si>
    <t xml:space="preserve">I n t é z m é n y </t>
  </si>
  <si>
    <t>Teljes m.időben</t>
  </si>
  <si>
    <t>Részmunkaidőben</t>
  </si>
  <si>
    <t>sz.</t>
  </si>
  <si>
    <t>Berzsenyi Dániel Gimnázium</t>
  </si>
  <si>
    <t>Noszlopy G. Ált. iskola</t>
  </si>
  <si>
    <t>- Nemesvidi tagiskola</t>
  </si>
  <si>
    <t>- Nevelési Tanácsadó</t>
  </si>
  <si>
    <t>Óvodai Központ</t>
  </si>
  <si>
    <t>Nemesvidi tagóvoda</t>
  </si>
  <si>
    <t>Marcali Szakképző Iskola</t>
  </si>
  <si>
    <t>Művelődési Központ</t>
  </si>
  <si>
    <t>-  TV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</si>
  <si>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</si>
  <si>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</si>
  <si>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</si>
  <si>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</si>
  <si>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</si>
  <si>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</si>
  <si>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</si>
  <si>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</si>
  <si>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</si>
  <si>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</si>
  <si>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</si>
  <si>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</si>
  <si>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</si>
  <si>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</si>
  <si>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</si>
  <si>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</si>
  <si>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</si>
  <si>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</si>
  <si>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</si>
  <si>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</si>
  <si>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</si>
  <si>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</si>
  <si>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</si>
  <si>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</si>
  <si>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</si>
  <si>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</si>
  <si>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</si>
  <si>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</si>
  <si>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</si>
  <si>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</si>
  <si>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</si>
  <si>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</si>
  <si>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</si>
  <si>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</si>
  <si>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</si>
  <si>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</si>
  <si>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</si>
  <si>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</si>
  <si>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</si>
  <si>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</si>
  <si>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Bérpótló juttatás</t>
  </si>
  <si>
    <t>Rendszeres szoc.segély</t>
  </si>
  <si>
    <t>Forrás megnevezése</t>
  </si>
  <si>
    <t>Kötvény</t>
  </si>
  <si>
    <t>Marcali szennyvíztisztító telep felújítása, Horvátkút városrész csatornázása (Dél-Balaton Szennyvíz projekt része)</t>
  </si>
  <si>
    <t>KEOP-2009-1.2.0 (nettó 85%-a), ÁFA</t>
  </si>
  <si>
    <t>Móra Ferenc utcaában a kórházhoz parkolók, csapadékvíz elvezetés tervezése és engedélyeztetése</t>
  </si>
  <si>
    <t>Polgármesteri Hivatal eszköz beszerzés</t>
  </si>
  <si>
    <t>Barnamezős terület éves monitoring jelentés, és zárójelentés elkészíttetése (2010.12.31-ig teljesítve, januári végszámla)</t>
  </si>
  <si>
    <t>KÖZOP-3.2.0, Kéthely 6,5 mFt</t>
  </si>
  <si>
    <t>Ingatlan értékesítés</t>
  </si>
  <si>
    <t>Katona J. u. 6. társasház melletti csapadékvíz elvezető folyóka kivitelezése (2010. évi megrendelés)</t>
  </si>
  <si>
    <t>Helyi Építési Szabályzat módosítása a Balaton TV-el összhangban (törvényi kötelezettség)</t>
  </si>
  <si>
    <t>Csak legalább 50% pályázati támogatás esetén</t>
  </si>
  <si>
    <t>Móra F. utca útfelújítása, parkolók kialakítása és csapadékvíz elvezetés kiépítése</t>
  </si>
  <si>
    <t>Szabadtéri színpad öltöző vizesblokkokban szennyvíz szivattyúk cseréje (ÁNTSZ kötelezettség)</t>
  </si>
  <si>
    <t xml:space="preserve">Kötvény </t>
  </si>
  <si>
    <t>Lenin utca északi oldalán húzódó útfelújítás(2010. évi megrendelés)</t>
  </si>
  <si>
    <t>Park utcai (Mesepark) óvoda felújítása (2010. évi megrendelés)</t>
  </si>
  <si>
    <t>EU támogatás összege</t>
  </si>
  <si>
    <t>Összes kiadás</t>
  </si>
  <si>
    <t>Visszaigényel-hető ÁFA</t>
  </si>
  <si>
    <t>2011 évben:</t>
  </si>
  <si>
    <t>2012 évben:</t>
  </si>
  <si>
    <t>2013 évben:</t>
  </si>
  <si>
    <t>Magyarország - Horvátország IPA Határon Átnyúló Együttműködési Program</t>
  </si>
  <si>
    <t>Az EU-s projektek megvalósításához szükséges, tervezett saját forrás összege:</t>
  </si>
  <si>
    <t>Eft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</si>
  <si>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</si>
  <si>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</si>
  <si>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</si>
  <si>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</si>
  <si>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</si>
  <si>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</si>
  <si>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</si>
  <si>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</si>
  <si>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 xml:space="preserve">Református egyház </t>
  </si>
  <si>
    <t>2011.évi kv</t>
  </si>
  <si>
    <t>létszámkeret eredeti e.i.</t>
  </si>
  <si>
    <t>foglalkoztatott</t>
  </si>
  <si>
    <t xml:space="preserve">foglalkoztatott </t>
  </si>
  <si>
    <t>Egyéb kötelezettségek</t>
  </si>
  <si>
    <t>DRV ivóvízhálózat, szennyvízhálózat felújítása</t>
  </si>
  <si>
    <t>Marcali Városi Önkormányzat EU támogatással megvalósuló programairól, projektjeiről</t>
  </si>
  <si>
    <t>11. sz. melléklet</t>
  </si>
  <si>
    <t>12. sz. melléklet</t>
  </si>
  <si>
    <t xml:space="preserve">      13. sz. Melléklet</t>
  </si>
  <si>
    <t>14.sz. melléklet</t>
  </si>
  <si>
    <t>Marcali Városi Önkormányzat általános és céltartalék felhasználásáról</t>
  </si>
  <si>
    <t>Gázenergia /Noszlopy, Mikszáth, Gimnázium , Óvoda /</t>
  </si>
  <si>
    <t>Továbbszámlázott szolgáltatás</t>
  </si>
  <si>
    <t>Kölcsön</t>
  </si>
  <si>
    <t>24.</t>
  </si>
  <si>
    <t>25.</t>
  </si>
  <si>
    <t>Megvalósult pályázat kiadási / 2011-ben kiadásként realizálódik /</t>
  </si>
  <si>
    <t>E Ft</t>
  </si>
  <si>
    <t>Választókerületi alap fejlesztésre</t>
  </si>
  <si>
    <t>GAMESZSZ MTZ traktor</t>
  </si>
  <si>
    <t>Számítás</t>
  </si>
  <si>
    <t>Érték</t>
  </si>
  <si>
    <t>FELÚJÍTÁS eFt</t>
  </si>
  <si>
    <t>Liszt F u. északi oldalán járda felújítás</t>
  </si>
  <si>
    <t>540m x 1,5m=810 m2</t>
  </si>
  <si>
    <t>Kossuth L u. észak oldalán járda felújítása</t>
  </si>
  <si>
    <t>650 m x 2,25 m=1453 m2</t>
  </si>
  <si>
    <t>Alkotmány u. esővíz elvezető árok kiépítése, útburkolat javítása és a járda kiépítése tervezéssel</t>
  </si>
  <si>
    <t>út: 350 m x 4 m=1400 m2                 folyóka 350 m                            járda 350 m x 1,5 m=525 m2</t>
  </si>
  <si>
    <t xml:space="preserve">Mobil internet kiépítése boronkai kulturházban </t>
  </si>
  <si>
    <t>Széchenyi u. lakótelep előtti járda javítása (Széchenyi u. 11-től a Danonnal szembeni bejáratig)</t>
  </si>
  <si>
    <t>100m x 2,25 m=225 m2</t>
  </si>
  <si>
    <t>Gyótai ravatalozó felújítása (magastető építése, előtetővel, tervezéssel, homlokzati vakolat javítása)</t>
  </si>
  <si>
    <t>740+áfa, 135 + áfa</t>
  </si>
  <si>
    <t>Ady Endre utca K-i oldal járda felújítás</t>
  </si>
  <si>
    <t>220 m x 1,5 m=330 m2</t>
  </si>
  <si>
    <t>Múzeum közi parkoló kiépítése kőzuzalékos megoldással</t>
  </si>
  <si>
    <t>440 m2</t>
  </si>
  <si>
    <t>Mikszáth K. u. 2,4,6,8 közti út aszfaltozása (csak egyik út)</t>
  </si>
  <si>
    <t>100 m x 4 m=400m2 aszfalt 1-1 m zuzalékos padka 200m2</t>
  </si>
  <si>
    <t>Gombai városrészben temető parkolójának kialakítása</t>
  </si>
  <si>
    <t>200 m2</t>
  </si>
  <si>
    <t>Széchenyi u. északi oldalán a Nefelejcs  és az Ősz u. közötti szakasz javítása</t>
  </si>
  <si>
    <t>100 m x 1,5 m=150m2  támfal-megerősítés100m</t>
  </si>
  <si>
    <t>Horvátkuti kisbolt előtti buszmegállónál járdasziget építése (szabványos buszmegálló járdaszigettel)</t>
  </si>
  <si>
    <t>Május 1. u. buszfordulónál az út szélére padka építése</t>
  </si>
  <si>
    <t>Széchenyi u. 23-25. előtt zúzottköves parkoló felújítása csapadékvíz elvezetéssel</t>
  </si>
  <si>
    <t>Gorkij utca járda felújítása</t>
  </si>
  <si>
    <t>290 m x 1,5 m=435 m2</t>
  </si>
  <si>
    <t>2011.évi módosított előirányzat</t>
  </si>
  <si>
    <t>2011. évi módosított előirányzat</t>
  </si>
  <si>
    <t>2011. évi eredeti előirányzat</t>
  </si>
  <si>
    <t>Fürdő és Szabadidő Kp.</t>
  </si>
  <si>
    <t xml:space="preserve">Széchenyi Zs. Szakk. </t>
  </si>
  <si>
    <t>2011. évi mód. e.i.</t>
  </si>
  <si>
    <t>Támogatáséműködési kiadás</t>
  </si>
  <si>
    <t>Működési c.p.e.átad.</t>
  </si>
  <si>
    <t>Működési, felhalmozási</t>
  </si>
  <si>
    <t xml:space="preserve">2011.évi eredeti előirányzat </t>
  </si>
  <si>
    <t>VII.</t>
  </si>
  <si>
    <t xml:space="preserve">2011.évi módosított előirányzat </t>
  </si>
  <si>
    <t>2011. évi  eredeti előirányzat</t>
  </si>
  <si>
    <t>Kórház orvosi gép-műszer beszerzés/ 1db lélegeztető gép/</t>
  </si>
  <si>
    <t>céltámogatás</t>
  </si>
  <si>
    <t>2011.évi eredeti előirányzat</t>
  </si>
  <si>
    <t>2011. évi mód. előir.</t>
  </si>
  <si>
    <t>Önkor-mányz. forrás</t>
  </si>
  <si>
    <t>Templom u. csapadékvízelvezetés</t>
  </si>
  <si>
    <t>kötvény</t>
  </si>
  <si>
    <t>Marcali közigazgatási területénbelüli ivóvíz és szennyvíz tervezés</t>
  </si>
  <si>
    <t>Park sétány térburkolása</t>
  </si>
  <si>
    <t>létszámkeret modosított e.i.</t>
  </si>
  <si>
    <t xml:space="preserve">                                                                                                            Létszám: fő</t>
  </si>
  <si>
    <t>Esélyegyenlőséget szolgáló intézkedések támogatása</t>
  </si>
  <si>
    <t>Integrációs rendszerben résztvevő pedagógusok anyagi ösztönzése</t>
  </si>
  <si>
    <t>Normatív támogatás kiegészító felmérés</t>
  </si>
  <si>
    <t>Református Egyház támogatása</t>
  </si>
  <si>
    <t>Me: ezer Ft</t>
  </si>
  <si>
    <t>Me. ezer Ft</t>
  </si>
  <si>
    <t>2011. évi  előirányzat</t>
  </si>
  <si>
    <t xml:space="preserve">2011.évi előirányzat </t>
  </si>
  <si>
    <t>2011. évi mód. előirányzat</t>
  </si>
  <si>
    <t>2011 mód. előirányzat</t>
  </si>
  <si>
    <t>2011. évi mód.előirányzat</t>
  </si>
  <si>
    <t>2011.évi mód. előirányzat</t>
  </si>
  <si>
    <t>2011. évi előrányzat</t>
  </si>
  <si>
    <t>2011. évi előir.</t>
  </si>
  <si>
    <t>Me. Ezer Ft</t>
  </si>
  <si>
    <t>a   26/2011. ( VI.24.) számú rendelethez</t>
  </si>
  <si>
    <t>a 26/2011 (VI.24.) számú rendelethez</t>
  </si>
  <si>
    <t>a 26/2011.(VI.24.) számú rendelethez</t>
  </si>
  <si>
    <t xml:space="preserve">                                                                                                         célok szerint évenkénti bontásban                                                                             Me: ezer Ft                                                                                  </t>
  </si>
  <si>
    <t xml:space="preserve">       a  26/2011 (VI.24.) sz. rendelethez</t>
  </si>
  <si>
    <t xml:space="preserve">         2011.évi  bevételei és kiadásai      </t>
  </si>
  <si>
    <t>a 26/2011 (VI.24.) sz. rendelethez</t>
  </si>
  <si>
    <t xml:space="preserve">                                                                                                                Marcali Városi Önkormányzat Előirányzati ütemterv 2011.évre                                                               Me: ezer Ft</t>
  </si>
  <si>
    <t>Kötvény, E.ON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</si>
</sst>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b/>
      <sz val="10"/>
      <name val="Arial"/>
      <family val="2"/>
    </font>
    <font>
      <b/>
      <i/>
      <sz val="10"/>
      <name val="Arial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medium"/>
      <bottom style="thick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797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0" fontId="24" fillId="22" borderId="12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 wrapText="1" shrinkToFit="1"/>
    </xf>
    <xf numFmtId="3" fontId="23" fillId="0" borderId="0" xfId="0" applyNumberFormat="1" applyFont="1" applyFill="1" applyBorder="1" applyAlignment="1">
      <alignment horizontal="right" vertical="top" wrapText="1"/>
    </xf>
    <xf numFmtId="0" fontId="24" fillId="22" borderId="10" xfId="0" applyFont="1" applyFill="1" applyBorder="1" applyAlignment="1">
      <alignment vertical="top" wrapText="1"/>
    </xf>
    <xf numFmtId="3" fontId="24" fillId="22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Border="1" applyAlignment="1">
      <alignment horizontal="righ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7" fillId="22" borderId="1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 wrapText="1"/>
    </xf>
    <xf numFmtId="0" fontId="24" fillId="22" borderId="17" xfId="0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vertical="top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wrapText="1"/>
    </xf>
    <xf numFmtId="3" fontId="23" fillId="0" borderId="18" xfId="0" applyNumberFormat="1" applyFont="1" applyBorder="1" applyAlignment="1">
      <alignment horizontal="right" wrapText="1"/>
    </xf>
    <xf numFmtId="49" fontId="23" fillId="0" borderId="16" xfId="0" applyNumberFormat="1" applyFont="1" applyBorder="1" applyAlignment="1" quotePrefix="1">
      <alignment vertical="top" wrapText="1"/>
    </xf>
    <xf numFmtId="49" fontId="23" fillId="0" borderId="20" xfId="0" applyNumberFormat="1" applyFont="1" applyBorder="1" applyAlignment="1">
      <alignment vertical="top" wrapText="1"/>
    </xf>
    <xf numFmtId="3" fontId="23" fillId="0" borderId="21" xfId="0" applyNumberFormat="1" applyFont="1" applyBorder="1" applyAlignment="1">
      <alignment horizontal="right" vertical="top" wrapText="1"/>
    </xf>
    <xf numFmtId="0" fontId="24" fillId="0" borderId="16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3" fontId="23" fillId="0" borderId="23" xfId="0" applyNumberFormat="1" applyFont="1" applyBorder="1" applyAlignment="1">
      <alignment horizontal="right" vertical="top" wrapText="1"/>
    </xf>
    <xf numFmtId="0" fontId="24" fillId="0" borderId="24" xfId="0" applyFont="1" applyBorder="1" applyAlignment="1">
      <alignment vertical="top" wrapText="1"/>
    </xf>
    <xf numFmtId="3" fontId="24" fillId="0" borderId="25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27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7" fillId="22" borderId="12" xfId="0" applyFont="1" applyFill="1" applyBorder="1" applyAlignment="1">
      <alignment horizontal="center" vertical="top" wrapText="1"/>
    </xf>
    <xf numFmtId="49" fontId="23" fillId="0" borderId="21" xfId="0" applyNumberFormat="1" applyFont="1" applyBorder="1" applyAlignment="1">
      <alignment vertical="top" wrapText="1"/>
    </xf>
    <xf numFmtId="0" fontId="23" fillId="0" borderId="12" xfId="0" applyFont="1" applyBorder="1" applyAlignment="1">
      <alignment wrapText="1"/>
    </xf>
    <xf numFmtId="0" fontId="23" fillId="0" borderId="21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5" fillId="0" borderId="29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24" fillId="0" borderId="31" xfId="0" applyFont="1" applyFill="1" applyBorder="1" applyAlignment="1">
      <alignment horizontal="center" wrapText="1"/>
    </xf>
    <xf numFmtId="3" fontId="23" fillId="0" borderId="32" xfId="0" applyNumberFormat="1" applyFont="1" applyBorder="1" applyAlignment="1">
      <alignment horizontal="right" wrapText="1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wrapText="1"/>
    </xf>
    <xf numFmtId="0" fontId="23" fillId="0" borderId="33" xfId="0" applyFont="1" applyBorder="1" applyAlignment="1">
      <alignment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horizontal="right" wrapText="1"/>
    </xf>
    <xf numFmtId="3" fontId="23" fillId="0" borderId="21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3" fontId="23" fillId="0" borderId="34" xfId="0" applyNumberFormat="1" applyFont="1" applyBorder="1" applyAlignment="1">
      <alignment horizontal="right" wrapText="1"/>
    </xf>
    <xf numFmtId="3" fontId="24" fillId="0" borderId="35" xfId="0" applyNumberFormat="1" applyFont="1" applyBorder="1" applyAlignment="1">
      <alignment horizontal="right" vertical="top" wrapText="1"/>
    </xf>
    <xf numFmtId="0" fontId="27" fillId="22" borderId="36" xfId="0" applyFont="1" applyFill="1" applyBorder="1" applyAlignment="1">
      <alignment horizontal="center" vertical="top" wrapText="1"/>
    </xf>
    <xf numFmtId="0" fontId="27" fillId="22" borderId="37" xfId="0" applyFont="1" applyFill="1" applyBorder="1" applyAlignment="1">
      <alignment horizontal="center" vertical="top" wrapText="1"/>
    </xf>
    <xf numFmtId="0" fontId="24" fillId="0" borderId="38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3" fontId="24" fillId="0" borderId="40" xfId="0" applyNumberFormat="1" applyFont="1" applyFill="1" applyBorder="1" applyAlignment="1">
      <alignment horizontal="right" vertical="top" wrapText="1"/>
    </xf>
    <xf numFmtId="0" fontId="24" fillId="0" borderId="41" xfId="0" applyFont="1" applyBorder="1" applyAlignment="1">
      <alignment vertical="top" wrapText="1"/>
    </xf>
    <xf numFmtId="0" fontId="24" fillId="0" borderId="42" xfId="0" applyFont="1" applyBorder="1" applyAlignment="1">
      <alignment vertical="top" wrapText="1"/>
    </xf>
    <xf numFmtId="3" fontId="24" fillId="0" borderId="42" xfId="0" applyNumberFormat="1" applyFont="1" applyBorder="1" applyAlignment="1">
      <alignment horizontal="right" vertical="top" wrapText="1"/>
    </xf>
    <xf numFmtId="0" fontId="23" fillId="0" borderId="42" xfId="0" applyFont="1" applyBorder="1" applyAlignment="1">
      <alignment vertical="top" wrapText="1"/>
    </xf>
    <xf numFmtId="0" fontId="23" fillId="0" borderId="42" xfId="0" applyFont="1" applyBorder="1" applyAlignment="1">
      <alignment horizontal="left" vertical="top" wrapText="1"/>
    </xf>
    <xf numFmtId="0" fontId="26" fillId="0" borderId="42" xfId="0" applyFont="1" applyBorder="1" applyAlignment="1">
      <alignment vertical="top" wrapText="1"/>
    </xf>
    <xf numFmtId="3" fontId="24" fillId="0" borderId="42" xfId="0" applyNumberFormat="1" applyFont="1" applyBorder="1" applyAlignment="1">
      <alignment horizontal="right" vertical="top" wrapText="1"/>
    </xf>
    <xf numFmtId="0" fontId="29" fillId="0" borderId="42" xfId="0" applyFont="1" applyBorder="1" applyAlignment="1">
      <alignment vertical="top" wrapText="1"/>
    </xf>
    <xf numFmtId="0" fontId="30" fillId="0" borderId="42" xfId="0" applyFont="1" applyBorder="1" applyAlignment="1">
      <alignment horizontal="left" vertical="top" wrapText="1"/>
    </xf>
    <xf numFmtId="0" fontId="26" fillId="0" borderId="40" xfId="0" applyFont="1" applyBorder="1" applyAlignment="1">
      <alignment vertical="top" wrapText="1"/>
    </xf>
    <xf numFmtId="0" fontId="23" fillId="0" borderId="43" xfId="0" applyFont="1" applyBorder="1" applyAlignment="1">
      <alignment horizontal="left" vertical="top" wrapText="1"/>
    </xf>
    <xf numFmtId="0" fontId="23" fillId="0" borderId="44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33" fillId="0" borderId="45" xfId="65" applyNumberFormat="1" applyFont="1" applyBorder="1" applyAlignment="1">
      <alignment horizontal="center"/>
      <protection/>
    </xf>
    <xf numFmtId="167" fontId="33" fillId="0" borderId="46" xfId="65" applyNumberFormat="1" applyFont="1" applyBorder="1" applyAlignment="1">
      <alignment horizontal="center"/>
      <protection/>
    </xf>
    <xf numFmtId="167" fontId="33" fillId="0" borderId="47" xfId="65" applyNumberFormat="1" applyFont="1" applyBorder="1" applyAlignment="1">
      <alignment horizontal="centerContinuous" vertical="center"/>
      <protection/>
    </xf>
    <xf numFmtId="167" fontId="33" fillId="0" borderId="48" xfId="65" applyNumberFormat="1" applyFont="1" applyBorder="1" applyAlignment="1">
      <alignment horizontal="centerContinuous" vertical="center"/>
      <protection/>
    </xf>
    <xf numFmtId="167" fontId="33" fillId="0" borderId="49" xfId="65" applyNumberFormat="1" applyFont="1" applyBorder="1" applyAlignment="1">
      <alignment horizontal="centerContinuous" vertical="center"/>
      <protection/>
    </xf>
    <xf numFmtId="167" fontId="33" fillId="0" borderId="50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Alignment="1">
      <alignment vertical="center"/>
      <protection/>
    </xf>
    <xf numFmtId="167" fontId="34" fillId="0" borderId="51" xfId="65" applyNumberFormat="1" applyFont="1" applyBorder="1" applyAlignment="1">
      <alignment horizontal="center" vertical="center"/>
      <protection/>
    </xf>
    <xf numFmtId="167" fontId="33" fillId="0" borderId="52" xfId="65" applyNumberFormat="1" applyFont="1" applyBorder="1" applyAlignment="1">
      <alignment horizontal="center" vertical="center" wrapText="1"/>
      <protection/>
    </xf>
    <xf numFmtId="167" fontId="33" fillId="0" borderId="53" xfId="65" applyNumberFormat="1" applyFont="1" applyBorder="1" applyAlignment="1">
      <alignment horizontal="center" vertical="center"/>
      <protection/>
    </xf>
    <xf numFmtId="167" fontId="33" fillId="0" borderId="54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Alignment="1">
      <alignment horizontal="center" vertical="center"/>
      <protection/>
    </xf>
    <xf numFmtId="167" fontId="32" fillId="0" borderId="55" xfId="65" applyNumberFormat="1" applyFont="1" applyBorder="1" applyAlignment="1">
      <alignment horizontal="center" vertical="center" wrapText="1"/>
      <protection/>
    </xf>
    <xf numFmtId="167" fontId="32" fillId="0" borderId="35" xfId="65" applyNumberFormat="1" applyFont="1" applyBorder="1" applyAlignment="1" applyProtection="1">
      <alignment vertical="center" wrapText="1"/>
      <protection locked="0"/>
    </xf>
    <xf numFmtId="167" fontId="17" fillId="25" borderId="35" xfId="65" applyNumberFormat="1" applyFont="1" applyFill="1" applyBorder="1" applyAlignment="1" applyProtection="1">
      <alignment vertical="center" wrapText="1"/>
      <protection/>
    </xf>
    <xf numFmtId="167" fontId="17" fillId="0" borderId="56" xfId="65" applyNumberFormat="1" applyFont="1" applyBorder="1" applyAlignment="1">
      <alignment vertical="center" wrapText="1"/>
      <protection/>
    </xf>
    <xf numFmtId="167" fontId="32" fillId="0" borderId="16" xfId="65" applyNumberFormat="1" applyFont="1" applyBorder="1" applyAlignment="1">
      <alignment horizontal="center" vertical="center" wrapText="1"/>
      <protection/>
    </xf>
    <xf numFmtId="167" fontId="35" fillId="0" borderId="10" xfId="64" applyNumberFormat="1" applyFont="1" applyBorder="1" applyAlignment="1" applyProtection="1">
      <alignment vertical="center" wrapText="1"/>
      <protection locked="0"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57" xfId="65" applyNumberFormat="1" applyFont="1" applyBorder="1" applyAlignment="1" applyProtection="1">
      <alignment vertical="center" wrapText="1"/>
      <protection locked="0"/>
    </xf>
    <xf numFmtId="167" fontId="17" fillId="0" borderId="58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32" fillId="0" borderId="59" xfId="65" applyNumberFormat="1" applyFont="1" applyBorder="1" applyAlignment="1">
      <alignment horizontal="center" vertical="center" wrapText="1"/>
      <protection/>
    </xf>
    <xf numFmtId="167" fontId="35" fillId="0" borderId="16" xfId="64" applyNumberFormat="1" applyFont="1" applyBorder="1" applyAlignment="1" applyProtection="1">
      <alignment vertical="center" wrapText="1"/>
      <protection locked="0"/>
    </xf>
    <xf numFmtId="167" fontId="35" fillId="0" borderId="20" xfId="64" applyNumberFormat="1" applyFont="1" applyBorder="1" applyAlignment="1" applyProtection="1">
      <alignment vertical="center" wrapText="1"/>
      <protection locked="0"/>
    </xf>
    <xf numFmtId="168" fontId="17" fillId="0" borderId="21" xfId="64" applyNumberFormat="1" applyFont="1" applyBorder="1" applyAlignment="1" applyProtection="1">
      <alignment vertical="center" wrapText="1"/>
      <protection locked="0"/>
    </xf>
    <xf numFmtId="167" fontId="17" fillId="0" borderId="21" xfId="65" applyNumberFormat="1" applyFont="1" applyBorder="1" applyAlignment="1" applyProtection="1">
      <alignment vertical="center" wrapText="1"/>
      <protection locked="0"/>
    </xf>
    <xf numFmtId="167" fontId="32" fillId="0" borderId="60" xfId="65" applyNumberFormat="1" applyFont="1" applyBorder="1" applyAlignment="1">
      <alignment horizontal="center" vertical="center" wrapText="1"/>
      <protection/>
    </xf>
    <xf numFmtId="167" fontId="33" fillId="0" borderId="61" xfId="65" applyNumberFormat="1" applyFont="1" applyBorder="1" applyAlignment="1">
      <alignment vertical="center" wrapText="1"/>
      <protection/>
    </xf>
    <xf numFmtId="167" fontId="17" fillId="25" borderId="54" xfId="65" applyNumberFormat="1" applyFont="1" applyFill="1" applyBorder="1" applyAlignment="1" applyProtection="1">
      <alignment vertical="center" wrapText="1"/>
      <protection/>
    </xf>
    <xf numFmtId="167" fontId="17" fillId="0" borderId="54" xfId="65" applyNumberFormat="1" applyFont="1" applyBorder="1" applyAlignment="1" applyProtection="1">
      <alignment vertical="center" wrapText="1"/>
      <protection locked="0"/>
    </xf>
    <xf numFmtId="167" fontId="17" fillId="0" borderId="54" xfId="65" applyNumberFormat="1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22" borderId="55" xfId="0" applyFont="1" applyFill="1" applyBorder="1" applyAlignment="1">
      <alignment horizontal="center" vertical="center" wrapText="1"/>
    </xf>
    <xf numFmtId="0" fontId="38" fillId="22" borderId="35" xfId="0" applyFont="1" applyFill="1" applyBorder="1" applyAlignment="1">
      <alignment horizontal="center" vertical="center" wrapText="1"/>
    </xf>
    <xf numFmtId="0" fontId="38" fillId="22" borderId="62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vertical="top" wrapText="1"/>
    </xf>
    <xf numFmtId="0" fontId="23" fillId="0" borderId="63" xfId="0" applyFont="1" applyBorder="1" applyAlignment="1">
      <alignment horizontal="center" vertical="center" wrapText="1"/>
    </xf>
    <xf numFmtId="0" fontId="39" fillId="7" borderId="55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vertical="top" wrapText="1"/>
    </xf>
    <xf numFmtId="3" fontId="23" fillId="0" borderId="57" xfId="0" applyNumberFormat="1" applyFont="1" applyFill="1" applyBorder="1" applyAlignment="1">
      <alignment horizontal="right" vertical="center" wrapText="1"/>
    </xf>
    <xf numFmtId="10" fontId="23" fillId="0" borderId="6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horizontal="right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22" borderId="55" xfId="0" applyFont="1" applyFill="1" applyBorder="1" applyAlignment="1">
      <alignment vertical="top" wrapText="1"/>
    </xf>
    <xf numFmtId="0" fontId="27" fillId="22" borderId="35" xfId="0" applyFont="1" applyFill="1" applyBorder="1" applyAlignment="1">
      <alignment horizontal="left" vertical="center" wrapText="1"/>
    </xf>
    <xf numFmtId="3" fontId="27" fillId="22" borderId="35" xfId="0" applyNumberFormat="1" applyFont="1" applyFill="1" applyBorder="1" applyAlignment="1">
      <alignment horizontal="right" vertical="center" wrapText="1"/>
    </xf>
    <xf numFmtId="10" fontId="24" fillId="22" borderId="6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8" fillId="22" borderId="55" xfId="0" applyFont="1" applyFill="1" applyBorder="1" applyAlignment="1">
      <alignment horizontal="center" vertical="center" wrapText="1"/>
    </xf>
    <xf numFmtId="0" fontId="38" fillId="22" borderId="35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3" fillId="0" borderId="22" xfId="0" applyFont="1" applyBorder="1" applyAlignment="1">
      <alignment vertical="top" wrapText="1"/>
    </xf>
    <xf numFmtId="0" fontId="23" fillId="0" borderId="34" xfId="0" applyFont="1" applyBorder="1" applyAlignment="1">
      <alignment vertical="top" wrapText="1"/>
    </xf>
    <xf numFmtId="0" fontId="39" fillId="7" borderId="55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7" xfId="0" applyFont="1" applyBorder="1" applyAlignment="1">
      <alignment wrapText="1"/>
    </xf>
    <xf numFmtId="3" fontId="23" fillId="0" borderId="57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67" xfId="0" applyFont="1" applyBorder="1" applyAlignment="1">
      <alignment horizontal="center" vertical="center"/>
    </xf>
    <xf numFmtId="0" fontId="24" fillId="22" borderId="55" xfId="0" applyFont="1" applyFill="1" applyBorder="1" applyAlignment="1">
      <alignment horizontal="right" vertical="center" wrapText="1"/>
    </xf>
    <xf numFmtId="0" fontId="27" fillId="22" borderId="35" xfId="0" applyFont="1" applyFill="1" applyBorder="1" applyAlignment="1">
      <alignment horizontal="left" vertical="center" wrapText="1"/>
    </xf>
    <xf numFmtId="3" fontId="27" fillId="22" borderId="35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0" fontId="23" fillId="0" borderId="67" xfId="0" applyNumberFormat="1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10" fontId="23" fillId="0" borderId="43" xfId="0" applyNumberFormat="1" applyFont="1" applyBorder="1" applyAlignment="1">
      <alignment horizontal="center" vertical="center"/>
    </xf>
    <xf numFmtId="9" fontId="37" fillId="0" borderId="0" xfId="0" applyNumberFormat="1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10" fontId="23" fillId="0" borderId="67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22" borderId="55" xfId="0" applyFont="1" applyFill="1" applyBorder="1" applyAlignment="1">
      <alignment horizontal="center" vertical="center" wrapText="1"/>
    </xf>
    <xf numFmtId="0" fontId="27" fillId="22" borderId="35" xfId="0" applyFont="1" applyFill="1" applyBorder="1" applyAlignment="1">
      <alignment vertical="center" wrapText="1"/>
    </xf>
    <xf numFmtId="3" fontId="27" fillId="22" borderId="35" xfId="0" applyNumberFormat="1" applyFont="1" applyFill="1" applyBorder="1" applyAlignment="1">
      <alignment horizontal="right" vertical="center"/>
    </xf>
    <xf numFmtId="10" fontId="27" fillId="22" borderId="62" xfId="0" applyNumberFormat="1" applyFont="1" applyFill="1" applyBorder="1" applyAlignment="1">
      <alignment horizontal="center" vertical="center" wrapText="1"/>
    </xf>
    <xf numFmtId="9" fontId="3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0" fontId="45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10" fontId="46" fillId="0" borderId="0" xfId="0" applyNumberFormat="1" applyFont="1" applyBorder="1" applyAlignment="1">
      <alignment horizontal="center" vertical="center" wrapText="1"/>
    </xf>
    <xf numFmtId="9" fontId="47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3" fontId="48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0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39" fillId="0" borderId="22" xfId="0" applyFont="1" applyFill="1" applyBorder="1" applyAlignment="1">
      <alignment vertical="top" wrapText="1"/>
    </xf>
    <xf numFmtId="0" fontId="40" fillId="0" borderId="34" xfId="0" applyFont="1" applyFill="1" applyBorder="1" applyAlignment="1">
      <alignment horizontal="center" vertical="top" wrapText="1"/>
    </xf>
    <xf numFmtId="0" fontId="23" fillId="0" borderId="64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/>
    </xf>
    <xf numFmtId="0" fontId="23" fillId="0" borderId="67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0" fontId="23" fillId="0" borderId="67" xfId="0" applyFont="1" applyBorder="1" applyAlignment="1">
      <alignment horizontal="center" vertical="center" wrapText="1"/>
    </xf>
    <xf numFmtId="0" fontId="27" fillId="22" borderId="55" xfId="0" applyFont="1" applyFill="1" applyBorder="1" applyAlignment="1">
      <alignment vertical="center" wrapText="1"/>
    </xf>
    <xf numFmtId="176" fontId="27" fillId="22" borderId="35" xfId="0" applyNumberFormat="1" applyFont="1" applyFill="1" applyBorder="1" applyAlignment="1">
      <alignment vertical="center" wrapText="1"/>
    </xf>
    <xf numFmtId="10" fontId="24" fillId="22" borderId="62" xfId="0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51" fillId="0" borderId="12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0" fontId="51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69" xfId="0" applyBorder="1" applyAlignment="1">
      <alignment/>
    </xf>
    <xf numFmtId="0" fontId="51" fillId="0" borderId="70" xfId="0" applyFont="1" applyBorder="1" applyAlignment="1">
      <alignment/>
    </xf>
    <xf numFmtId="0" fontId="51" fillId="0" borderId="71" xfId="0" applyFont="1" applyBorder="1" applyAlignment="1">
      <alignment/>
    </xf>
    <xf numFmtId="0" fontId="23" fillId="0" borderId="72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0" fillId="0" borderId="34" xfId="0" applyFont="1" applyFill="1" applyBorder="1" applyAlignment="1">
      <alignment vertical="center" wrapText="1"/>
    </xf>
    <xf numFmtId="0" fontId="53" fillId="0" borderId="0" xfId="67" applyProtection="1">
      <alignment/>
      <protection locked="0"/>
    </xf>
    <xf numFmtId="0" fontId="32" fillId="0" borderId="73" xfId="67" applyFont="1" applyBorder="1" applyAlignment="1" applyProtection="1">
      <alignment horizontal="center" vertical="center" wrapText="1"/>
      <protection/>
    </xf>
    <xf numFmtId="0" fontId="32" fillId="0" borderId="74" xfId="67" applyFont="1" applyBorder="1" applyAlignment="1" applyProtection="1">
      <alignment horizontal="center" vertical="center"/>
      <protection/>
    </xf>
    <xf numFmtId="0" fontId="32" fillId="0" borderId="75" xfId="67" applyFont="1" applyBorder="1" applyAlignment="1" applyProtection="1">
      <alignment horizontal="center" vertical="center"/>
      <protection/>
    </xf>
    <xf numFmtId="0" fontId="53" fillId="0" borderId="0" xfId="67" applyProtection="1">
      <alignment/>
      <protection/>
    </xf>
    <xf numFmtId="0" fontId="17" fillId="0" borderId="76" xfId="67" applyFont="1" applyBorder="1" applyAlignment="1" applyProtection="1">
      <alignment horizontal="left" vertical="center"/>
      <protection/>
    </xf>
    <xf numFmtId="0" fontId="54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77" xfId="67" applyNumberFormat="1" applyFont="1" applyBorder="1" applyAlignment="1" applyProtection="1">
      <alignment vertical="center"/>
      <protection/>
    </xf>
    <xf numFmtId="0" fontId="53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53" fillId="0" borderId="0" xfId="67" applyNumberFormat="1" applyAlignment="1" applyProtection="1">
      <alignment vertical="center"/>
      <protection locked="0"/>
    </xf>
    <xf numFmtId="0" fontId="53" fillId="0" borderId="0" xfId="67" applyAlignment="1" applyProtection="1">
      <alignment vertical="center"/>
      <protection locked="0"/>
    </xf>
    <xf numFmtId="0" fontId="17" fillId="0" borderId="78" xfId="67" applyFont="1" applyBorder="1" applyAlignment="1" applyProtection="1">
      <alignment horizontal="left" vertical="center"/>
      <protection/>
    </xf>
    <xf numFmtId="0" fontId="32" fillId="0" borderId="79" xfId="67" applyFont="1" applyBorder="1" applyAlignment="1" applyProtection="1">
      <alignment vertical="center"/>
      <protection/>
    </xf>
    <xf numFmtId="167" fontId="32" fillId="0" borderId="79" xfId="67" applyNumberFormat="1" applyFont="1" applyBorder="1" applyAlignment="1" applyProtection="1">
      <alignment vertical="center"/>
      <protection/>
    </xf>
    <xf numFmtId="167" fontId="32" fillId="0" borderId="80" xfId="67" applyNumberFormat="1" applyFont="1" applyBorder="1" applyAlignment="1" applyProtection="1">
      <alignment vertical="center"/>
      <protection/>
    </xf>
    <xf numFmtId="3" fontId="53" fillId="0" borderId="0" xfId="67" applyNumberFormat="1" applyAlignment="1" applyProtection="1">
      <alignment vertical="center"/>
      <protection/>
    </xf>
    <xf numFmtId="0" fontId="32" fillId="0" borderId="78" xfId="67" applyFont="1" applyBorder="1" applyAlignment="1" applyProtection="1">
      <alignment horizontal="left" vertical="center"/>
      <protection/>
    </xf>
    <xf numFmtId="167" fontId="53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6" xfId="0" applyFont="1" applyBorder="1" applyAlignment="1">
      <alignment vertical="top" wrapText="1"/>
    </xf>
    <xf numFmtId="0" fontId="23" fillId="0" borderId="67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4" fillId="22" borderId="16" xfId="0" applyFont="1" applyFill="1" applyBorder="1" applyAlignment="1">
      <alignment vertical="top" wrapText="1"/>
    </xf>
    <xf numFmtId="3" fontId="24" fillId="22" borderId="67" xfId="0" applyNumberFormat="1" applyFont="1" applyFill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top" wrapText="1"/>
    </xf>
    <xf numFmtId="1" fontId="23" fillId="0" borderId="67" xfId="0" applyNumberFormat="1" applyFont="1" applyBorder="1" applyAlignment="1">
      <alignment horizontal="right" vertical="top" wrapText="1"/>
    </xf>
    <xf numFmtId="0" fontId="23" fillId="0" borderId="67" xfId="0" applyFont="1" applyBorder="1" applyAlignment="1">
      <alignment horizontal="right" vertical="top" wrapText="1"/>
    </xf>
    <xf numFmtId="1" fontId="23" fillId="0" borderId="10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top" wrapText="1" indent="3"/>
    </xf>
    <xf numFmtId="0" fontId="24" fillId="22" borderId="61" xfId="0" applyFont="1" applyFill="1" applyBorder="1" applyAlignment="1">
      <alignment vertical="top" wrapText="1"/>
    </xf>
    <xf numFmtId="3" fontId="24" fillId="22" borderId="54" xfId="0" applyNumberFormat="1" applyFont="1" applyFill="1" applyBorder="1" applyAlignment="1">
      <alignment horizontal="right" vertical="center" wrapText="1"/>
    </xf>
    <xf numFmtId="0" fontId="24" fillId="22" borderId="45" xfId="0" applyFont="1" applyFill="1" applyBorder="1" applyAlignment="1">
      <alignment horizontal="center" vertical="top" wrapText="1"/>
    </xf>
    <xf numFmtId="0" fontId="24" fillId="22" borderId="51" xfId="0" applyFont="1" applyFill="1" applyBorder="1" applyAlignment="1">
      <alignment horizontal="center" vertical="top" wrapText="1"/>
    </xf>
    <xf numFmtId="0" fontId="23" fillId="0" borderId="60" xfId="0" applyFont="1" applyBorder="1" applyAlignment="1">
      <alignment horizontal="center" vertical="center" wrapText="1"/>
    </xf>
    <xf numFmtId="0" fontId="23" fillId="0" borderId="39" xfId="0" applyFont="1" applyBorder="1" applyAlignment="1">
      <alignment vertical="top" wrapText="1"/>
    </xf>
    <xf numFmtId="0" fontId="23" fillId="0" borderId="40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42" xfId="0" applyFont="1" applyBorder="1" applyAlignment="1" quotePrefix="1">
      <alignment vertical="top" wrapText="1"/>
    </xf>
    <xf numFmtId="49" fontId="23" fillId="0" borderId="42" xfId="0" applyNumberFormat="1" applyFont="1" applyBorder="1" applyAlignment="1">
      <alignment vertical="top" wrapText="1"/>
    </xf>
    <xf numFmtId="0" fontId="23" fillId="0" borderId="40" xfId="0" applyFont="1" applyBorder="1" applyAlignment="1">
      <alignment wrapText="1"/>
    </xf>
    <xf numFmtId="0" fontId="23" fillId="0" borderId="81" xfId="0" applyFont="1" applyBorder="1" applyAlignment="1">
      <alignment horizontal="center" wrapText="1"/>
    </xf>
    <xf numFmtId="0" fontId="23" fillId="0" borderId="43" xfId="0" applyFont="1" applyBorder="1" applyAlignment="1">
      <alignment vertical="top" wrapText="1"/>
    </xf>
    <xf numFmtId="0" fontId="23" fillId="0" borderId="82" xfId="0" applyFont="1" applyBorder="1" applyAlignment="1">
      <alignment horizontal="center" wrapText="1"/>
    </xf>
    <xf numFmtId="0" fontId="23" fillId="0" borderId="83" xfId="0" applyFont="1" applyBorder="1" applyAlignment="1">
      <alignment vertical="top" wrapText="1"/>
    </xf>
    <xf numFmtId="0" fontId="23" fillId="0" borderId="51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167" fontId="17" fillId="0" borderId="0" xfId="62" applyNumberFormat="1" applyAlignment="1">
      <alignment vertical="center" wrapText="1"/>
      <protection/>
    </xf>
    <xf numFmtId="167" fontId="27" fillId="0" borderId="0" xfId="62" applyNumberFormat="1" applyFont="1" applyAlignment="1">
      <alignment horizontal="left" vertical="center" wrapText="1"/>
      <protection/>
    </xf>
    <xf numFmtId="167" fontId="23" fillId="0" borderId="0" xfId="62" applyNumberFormat="1" applyFont="1" applyAlignment="1">
      <alignment vertical="center" wrapText="1"/>
      <protection/>
    </xf>
    <xf numFmtId="167" fontId="27" fillId="0" borderId="0" xfId="62" applyNumberFormat="1" applyFont="1" applyAlignment="1">
      <alignment vertical="center" wrapText="1"/>
      <protection/>
    </xf>
    <xf numFmtId="167" fontId="55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1" fillId="0" borderId="0" xfId="62" applyNumberFormat="1" applyFont="1" applyAlignment="1">
      <alignment horizontal="right" vertical="center"/>
      <protection/>
    </xf>
    <xf numFmtId="167" fontId="27" fillId="22" borderId="55" xfId="62" applyNumberFormat="1" applyFont="1" applyFill="1" applyBorder="1" applyAlignment="1">
      <alignment horizontal="center" vertical="center" wrapText="1"/>
      <protection/>
    </xf>
    <xf numFmtId="167" fontId="24" fillId="22" borderId="35" xfId="62" applyNumberFormat="1" applyFont="1" applyFill="1" applyBorder="1" applyAlignment="1">
      <alignment horizontal="center" vertical="center" wrapText="1"/>
      <protection/>
    </xf>
    <xf numFmtId="167" fontId="27" fillId="22" borderId="85" xfId="62" applyNumberFormat="1" applyFont="1" applyFill="1" applyBorder="1" applyAlignment="1">
      <alignment horizontal="center" vertical="center" wrapText="1"/>
      <protection/>
    </xf>
    <xf numFmtId="167" fontId="32" fillId="0" borderId="0" xfId="62" applyNumberFormat="1" applyFont="1" applyAlignment="1">
      <alignment horizontal="center" vertical="center" wrapText="1"/>
      <protection/>
    </xf>
    <xf numFmtId="167" fontId="23" fillId="0" borderId="85" xfId="62" applyNumberFormat="1" applyFont="1" applyBorder="1" applyAlignment="1">
      <alignment horizontal="left" vertical="center" wrapText="1"/>
      <protection/>
    </xf>
    <xf numFmtId="167" fontId="23" fillId="0" borderId="86" xfId="62" applyNumberFormat="1" applyFont="1" applyBorder="1" applyAlignment="1" applyProtection="1">
      <alignment horizontal="right" vertical="center" wrapText="1"/>
      <protection locked="0"/>
    </xf>
    <xf numFmtId="167" fontId="23" fillId="0" borderId="18" xfId="62" applyNumberFormat="1" applyFon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6" xfId="62" applyNumberFormat="1" applyFont="1" applyBorder="1" applyAlignment="1">
      <alignment horizontal="left" vertical="center" wrapText="1"/>
      <protection/>
    </xf>
    <xf numFmtId="167" fontId="34" fillId="0" borderId="0" xfId="62" applyNumberFormat="1" applyFont="1" applyAlignment="1">
      <alignment horizontal="centerContinuous" vertical="center" wrapText="1"/>
      <protection/>
    </xf>
    <xf numFmtId="167" fontId="23" fillId="0" borderId="16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left" vertical="center" wrapText="1"/>
      <protection locked="0"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23" fillId="0" borderId="18" xfId="62" applyNumberFormat="1" applyFont="1" applyBorder="1" applyAlignment="1" applyProtection="1">
      <alignment vertical="center" wrapText="1"/>
      <protection locked="0"/>
    </xf>
    <xf numFmtId="167" fontId="23" fillId="0" borderId="61" xfId="62" applyNumberFormat="1" applyFont="1" applyBorder="1" applyAlignment="1" applyProtection="1">
      <alignment horizontal="left" vertical="center" wrapText="1"/>
      <protection locked="0"/>
    </xf>
    <xf numFmtId="167" fontId="23" fillId="0" borderId="54" xfId="62" applyNumberFormat="1" applyFont="1" applyBorder="1" applyAlignment="1" applyProtection="1">
      <alignment horizontal="center" vertical="center" wrapText="1"/>
      <protection locked="0"/>
    </xf>
    <xf numFmtId="167" fontId="23" fillId="0" borderId="87" xfId="62" applyNumberFormat="1" applyFont="1" applyBorder="1" applyAlignment="1" applyProtection="1">
      <alignment vertical="center" wrapText="1"/>
      <protection locked="0"/>
    </xf>
    <xf numFmtId="167" fontId="23" fillId="0" borderId="21" xfId="62" applyNumberFormat="1" applyFont="1" applyBorder="1" applyAlignment="1" applyProtection="1">
      <alignment horizontal="center" vertical="center" wrapText="1"/>
      <protection locked="0"/>
    </xf>
    <xf numFmtId="167" fontId="24" fillId="0" borderId="85" xfId="62" applyNumberFormat="1" applyFont="1" applyBorder="1" applyAlignment="1">
      <alignment horizontal="left" vertical="center" wrapText="1"/>
      <protection/>
    </xf>
    <xf numFmtId="167" fontId="24" fillId="0" borderId="86" xfId="62" applyNumberFormat="1" applyFont="1" applyBorder="1" applyAlignment="1">
      <alignment horizontal="center" vertical="center" wrapText="1"/>
      <protection/>
    </xf>
    <xf numFmtId="167" fontId="24" fillId="0" borderId="86" xfId="62" applyNumberFormat="1" applyFont="1" applyBorder="1" applyAlignment="1">
      <alignment vertical="center" wrapText="1"/>
      <protection/>
    </xf>
    <xf numFmtId="167" fontId="38" fillId="0" borderId="61" xfId="62" applyNumberFormat="1" applyFont="1" applyBorder="1" applyAlignment="1">
      <alignment horizontal="left" vertical="center" wrapText="1"/>
      <protection/>
    </xf>
    <xf numFmtId="167" fontId="23" fillId="0" borderId="54" xfId="62" applyNumberFormat="1" applyFont="1" applyBorder="1" applyAlignment="1" applyProtection="1">
      <alignment horizontal="center" vertical="center" wrapText="1"/>
      <protection/>
    </xf>
    <xf numFmtId="167" fontId="38" fillId="0" borderId="54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27" fillId="0" borderId="0" xfId="63" applyNumberFormat="1" applyFont="1" applyAlignment="1">
      <alignment horizontal="left" vertical="center" wrapText="1"/>
      <protection/>
    </xf>
    <xf numFmtId="167" fontId="27" fillId="0" borderId="0" xfId="63" applyNumberFormat="1" applyFont="1" applyAlignment="1">
      <alignment vertical="center" wrapText="1"/>
      <protection/>
    </xf>
    <xf numFmtId="167" fontId="31" fillId="0" borderId="0" xfId="63" applyNumberFormat="1" applyFont="1" applyAlignment="1">
      <alignment horizontal="right" vertical="center"/>
      <protection/>
    </xf>
    <xf numFmtId="167" fontId="27" fillId="22" borderId="55" xfId="63" applyNumberFormat="1" applyFont="1" applyFill="1" applyBorder="1" applyAlignment="1">
      <alignment horizontal="center" vertical="center" wrapText="1"/>
      <protection/>
    </xf>
    <xf numFmtId="167" fontId="27" fillId="22" borderId="85" xfId="63" applyNumberFormat="1" applyFont="1" applyFill="1" applyBorder="1" applyAlignment="1">
      <alignment horizontal="center" vertical="center" wrapText="1"/>
      <protection/>
    </xf>
    <xf numFmtId="167" fontId="32" fillId="0" borderId="0" xfId="63" applyNumberFormat="1" applyFont="1" applyAlignment="1">
      <alignment horizontal="center" vertical="center" wrapText="1"/>
      <protection/>
    </xf>
    <xf numFmtId="167" fontId="23" fillId="0" borderId="85" xfId="63" applyNumberFormat="1" applyFont="1" applyBorder="1" applyAlignment="1">
      <alignment horizontal="left" vertical="center" wrapText="1"/>
      <protection/>
    </xf>
    <xf numFmtId="167" fontId="23" fillId="0" borderId="86" xfId="63" applyNumberFormat="1" applyFont="1" applyBorder="1" applyAlignment="1" applyProtection="1">
      <alignment horizontal="right" vertical="center" wrapText="1"/>
      <protection locked="0"/>
    </xf>
    <xf numFmtId="167" fontId="23" fillId="0" borderId="16" xfId="63" applyNumberFormat="1" applyFont="1" applyBorder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6" xfId="63" applyNumberFormat="1" applyFont="1" applyBorder="1" applyAlignment="1">
      <alignment horizontal="left" vertical="center" wrapText="1"/>
      <protection/>
    </xf>
    <xf numFmtId="167" fontId="34" fillId="0" borderId="0" xfId="63" applyNumberFormat="1" applyFont="1" applyAlignment="1">
      <alignment horizontal="centerContinuous" vertical="center" wrapText="1"/>
      <protection/>
    </xf>
    <xf numFmtId="167" fontId="23" fillId="0" borderId="16" xfId="63" applyNumberFormat="1" applyFont="1" applyBorder="1" applyAlignment="1" applyProtection="1">
      <alignment vertical="center" wrapText="1"/>
      <protection locked="0"/>
    </xf>
    <xf numFmtId="167" fontId="23" fillId="0" borderId="16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61" xfId="63" applyNumberFormat="1" applyFont="1" applyBorder="1" applyAlignment="1" applyProtection="1">
      <alignment horizontal="left" vertical="center" wrapText="1"/>
      <protection locked="0"/>
    </xf>
    <xf numFmtId="167" fontId="23" fillId="0" borderId="54" xfId="63" applyNumberFormat="1" applyFont="1" applyBorder="1" applyAlignment="1" applyProtection="1">
      <alignment horizontal="center" vertical="center" wrapText="1"/>
      <protection locked="0"/>
    </xf>
    <xf numFmtId="167" fontId="24" fillId="0" borderId="55" xfId="63" applyNumberFormat="1" applyFont="1" applyBorder="1" applyAlignment="1">
      <alignment horizontal="left" vertical="center" wrapText="1"/>
      <protection/>
    </xf>
    <xf numFmtId="1" fontId="24" fillId="0" borderId="88" xfId="63" applyNumberFormat="1" applyFont="1" applyBorder="1" applyAlignment="1">
      <alignment horizontal="left" vertical="center" wrapText="1"/>
      <protection/>
    </xf>
    <xf numFmtId="167" fontId="24" fillId="0" borderId="16" xfId="63" applyNumberFormat="1" applyFont="1" applyBorder="1" applyAlignment="1">
      <alignment vertical="center" wrapText="1"/>
      <protection/>
    </xf>
    <xf numFmtId="1" fontId="24" fillId="0" borderId="10" xfId="63" applyNumberFormat="1" applyFont="1" applyBorder="1" applyAlignment="1">
      <alignment vertical="center" wrapText="1"/>
      <protection/>
    </xf>
    <xf numFmtId="167" fontId="38" fillId="0" borderId="89" xfId="63" applyNumberFormat="1" applyFont="1" applyBorder="1" applyAlignment="1">
      <alignment horizontal="left" vertical="center" wrapText="1"/>
      <protection/>
    </xf>
    <xf numFmtId="167" fontId="23" fillId="0" borderId="90" xfId="63" applyNumberFormat="1" applyFont="1" applyBorder="1" applyAlignment="1" applyProtection="1">
      <alignment horizontal="center" vertical="center" wrapText="1"/>
      <protection/>
    </xf>
    <xf numFmtId="167" fontId="38" fillId="0" borderId="61" xfId="63" applyNumberFormat="1" applyFont="1" applyBorder="1" applyAlignment="1">
      <alignment vertical="center" wrapText="1"/>
      <protection/>
    </xf>
    <xf numFmtId="167" fontId="23" fillId="0" borderId="54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23" fillId="0" borderId="21" xfId="0" applyFont="1" applyBorder="1" applyAlignment="1">
      <alignment horizontal="left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7" fillId="11" borderId="55" xfId="0" applyFont="1" applyFill="1" applyBorder="1" applyAlignment="1">
      <alignment horizontal="center" vertical="center"/>
    </xf>
    <xf numFmtId="0" fontId="27" fillId="11" borderId="35" xfId="0" applyFont="1" applyFill="1" applyBorder="1" applyAlignment="1">
      <alignment horizontal="center" vertical="center"/>
    </xf>
    <xf numFmtId="0" fontId="27" fillId="11" borderId="35" xfId="0" applyFont="1" applyFill="1" applyBorder="1" applyAlignment="1">
      <alignment horizontal="center" vertical="center" wrapText="1"/>
    </xf>
    <xf numFmtId="0" fontId="27" fillId="11" borderId="86" xfId="0" applyFont="1" applyFill="1" applyBorder="1" applyAlignment="1">
      <alignment horizontal="center" vertical="center"/>
    </xf>
    <xf numFmtId="0" fontId="27" fillId="11" borderId="9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23" fillId="0" borderId="67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wrapText="1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wrapText="1"/>
    </xf>
    <xf numFmtId="3" fontId="23" fillId="0" borderId="21" xfId="0" applyNumberFormat="1" applyFont="1" applyBorder="1" applyAlignment="1">
      <alignment horizontal="right" vertical="center"/>
    </xf>
    <xf numFmtId="3" fontId="23" fillId="0" borderId="34" xfId="0" applyNumberFormat="1" applyFont="1" applyBorder="1" applyAlignment="1">
      <alignment horizontal="right" vertical="center"/>
    </xf>
    <xf numFmtId="3" fontId="23" fillId="0" borderId="92" xfId="0" applyNumberFormat="1" applyFont="1" applyBorder="1" applyAlignment="1">
      <alignment horizontal="right" vertical="center"/>
    </xf>
    <xf numFmtId="0" fontId="23" fillId="0" borderId="34" xfId="0" applyFont="1" applyBorder="1" applyAlignment="1">
      <alignment wrapText="1"/>
    </xf>
    <xf numFmtId="3" fontId="23" fillId="0" borderId="93" xfId="0" applyNumberFormat="1" applyFont="1" applyBorder="1" applyAlignment="1">
      <alignment horizontal="right" vertical="center"/>
    </xf>
    <xf numFmtId="3" fontId="23" fillId="0" borderId="66" xfId="0" applyNumberFormat="1" applyFont="1" applyBorder="1" applyAlignment="1">
      <alignment horizontal="right" vertical="center"/>
    </xf>
    <xf numFmtId="0" fontId="27" fillId="22" borderId="55" xfId="0" applyFont="1" applyFill="1" applyBorder="1" applyAlignment="1">
      <alignment vertical="center"/>
    </xf>
    <xf numFmtId="0" fontId="25" fillId="11" borderId="55" xfId="0" applyFont="1" applyFill="1" applyBorder="1" applyAlignment="1">
      <alignment wrapText="1"/>
    </xf>
    <xf numFmtId="0" fontId="25" fillId="11" borderId="62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wrapText="1"/>
    </xf>
    <xf numFmtId="3" fontId="25" fillId="0" borderId="65" xfId="0" applyNumberFormat="1" applyFont="1" applyBorder="1" applyAlignment="1">
      <alignment/>
    </xf>
    <xf numFmtId="0" fontId="25" fillId="0" borderId="16" xfId="0" applyFont="1" applyFill="1" applyBorder="1" applyAlignment="1">
      <alignment wrapText="1"/>
    </xf>
    <xf numFmtId="3" fontId="25" fillId="0" borderId="67" xfId="0" applyNumberFormat="1" applyFont="1" applyBorder="1" applyAlignment="1">
      <alignment/>
    </xf>
    <xf numFmtId="0" fontId="25" fillId="0" borderId="61" xfId="0" applyFont="1" applyFill="1" applyBorder="1" applyAlignment="1">
      <alignment wrapText="1"/>
    </xf>
    <xf numFmtId="3" fontId="25" fillId="0" borderId="94" xfId="0" applyNumberFormat="1" applyFont="1" applyBorder="1" applyAlignment="1">
      <alignment/>
    </xf>
    <xf numFmtId="0" fontId="57" fillId="0" borderId="0" xfId="56" applyFont="1">
      <alignment/>
      <protection/>
    </xf>
    <xf numFmtId="49" fontId="57" fillId="0" borderId="0" xfId="56" applyNumberFormat="1" applyFont="1">
      <alignment/>
      <protection/>
    </xf>
    <xf numFmtId="3" fontId="57" fillId="0" borderId="10" xfId="56" applyNumberFormat="1" applyFont="1" applyBorder="1">
      <alignment/>
      <protection/>
    </xf>
    <xf numFmtId="0" fontId="57" fillId="0" borderId="35" xfId="56" applyFont="1" applyBorder="1" applyAlignment="1">
      <alignment horizontal="center"/>
      <protection/>
    </xf>
    <xf numFmtId="0" fontId="57" fillId="0" borderId="62" xfId="56" applyFont="1" applyBorder="1" applyAlignment="1">
      <alignment horizontal="center"/>
      <protection/>
    </xf>
    <xf numFmtId="3" fontId="57" fillId="0" borderId="86" xfId="56" applyNumberFormat="1" applyFont="1" applyBorder="1">
      <alignment/>
      <protection/>
    </xf>
    <xf numFmtId="3" fontId="57" fillId="0" borderId="91" xfId="56" applyNumberFormat="1" applyFont="1" applyBorder="1">
      <alignment/>
      <protection/>
    </xf>
    <xf numFmtId="3" fontId="57" fillId="0" borderId="67" xfId="56" applyNumberFormat="1" applyFont="1" applyBorder="1">
      <alignment/>
      <protection/>
    </xf>
    <xf numFmtId="0" fontId="57" fillId="0" borderId="0" xfId="56" applyFont="1" applyAlignment="1">
      <alignment vertical="center"/>
      <protection/>
    </xf>
    <xf numFmtId="3" fontId="57" fillId="0" borderId="54" xfId="56" applyNumberFormat="1" applyFont="1" applyBorder="1" applyAlignment="1">
      <alignment vertical="center"/>
      <protection/>
    </xf>
    <xf numFmtId="3" fontId="57" fillId="0" borderId="94" xfId="56" applyNumberFormat="1" applyFont="1" applyBorder="1" applyAlignment="1">
      <alignment vertical="center"/>
      <protection/>
    </xf>
    <xf numFmtId="3" fontId="57" fillId="0" borderId="35" xfId="56" applyNumberFormat="1" applyFont="1" applyBorder="1" applyAlignment="1">
      <alignment vertical="center"/>
      <protection/>
    </xf>
    <xf numFmtId="3" fontId="57" fillId="0" borderId="62" xfId="56" applyNumberFormat="1" applyFont="1" applyBorder="1" applyAlignment="1">
      <alignment vertical="center"/>
      <protection/>
    </xf>
    <xf numFmtId="3" fontId="57" fillId="0" borderId="54" xfId="56" applyNumberFormat="1" applyFont="1" applyBorder="1">
      <alignment/>
      <protection/>
    </xf>
    <xf numFmtId="3" fontId="57" fillId="0" borderId="94" xfId="56" applyNumberFormat="1" applyFont="1" applyBorder="1">
      <alignment/>
      <protection/>
    </xf>
    <xf numFmtId="0" fontId="57" fillId="0" borderId="0" xfId="56" applyFont="1" applyBorder="1" applyAlignment="1">
      <alignment horizontal="left"/>
      <protection/>
    </xf>
    <xf numFmtId="0" fontId="57" fillId="0" borderId="0" xfId="56" applyFont="1" applyBorder="1">
      <alignment/>
      <protection/>
    </xf>
    <xf numFmtId="3" fontId="26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40" xfId="0" applyNumberFormat="1" applyFont="1" applyFill="1" applyBorder="1" applyAlignment="1">
      <alignment horizontal="right" vertical="top" wrapText="1"/>
    </xf>
    <xf numFmtId="3" fontId="23" fillId="0" borderId="95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 quotePrefix="1">
      <alignment vertical="top" wrapText="1"/>
    </xf>
    <xf numFmtId="3" fontId="24" fillId="0" borderId="10" xfId="0" applyNumberFormat="1" applyFont="1" applyBorder="1" applyAlignment="1">
      <alignment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5" fillId="0" borderId="10" xfId="58" applyFont="1" applyFill="1" applyBorder="1" applyProtection="1">
      <alignment/>
      <protection/>
    </xf>
    <xf numFmtId="0" fontId="25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 horizontal="right" wrapText="1"/>
      <protection/>
    </xf>
    <xf numFmtId="0" fontId="55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/>
    </xf>
    <xf numFmtId="0" fontId="2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Protection="1">
      <alignment/>
      <protection/>
    </xf>
    <xf numFmtId="0" fontId="5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 locked="0"/>
    </xf>
    <xf numFmtId="3" fontId="27" fillId="0" borderId="10" xfId="58" applyNumberFormat="1" applyFont="1" applyFill="1" applyBorder="1" applyAlignment="1" applyProtection="1">
      <alignment horizontal="right" vertical="center"/>
      <protection/>
    </xf>
    <xf numFmtId="0" fontId="27" fillId="0" borderId="0" xfId="58" applyFont="1" applyFill="1" applyAlignment="1" applyProtection="1">
      <alignment horizontal="left" vertical="center"/>
      <protection/>
    </xf>
    <xf numFmtId="3" fontId="25" fillId="0" borderId="10" xfId="58" applyNumberFormat="1" applyFont="1" applyFill="1" applyBorder="1" applyProtection="1">
      <alignment/>
      <protection locked="0"/>
    </xf>
    <xf numFmtId="3" fontId="27" fillId="0" borderId="10" xfId="58" applyNumberFormat="1" applyFont="1" applyFill="1" applyBorder="1" applyAlignment="1" applyProtection="1">
      <alignment vertical="center"/>
      <protection locked="0"/>
    </xf>
    <xf numFmtId="3" fontId="27" fillId="0" borderId="0" xfId="58" applyNumberFormat="1" applyFont="1" applyFill="1" applyProtection="1">
      <alignment/>
      <protection/>
    </xf>
    <xf numFmtId="0" fontId="27" fillId="0" borderId="0" xfId="58" applyFont="1" applyFill="1" applyProtection="1">
      <alignment/>
      <protection/>
    </xf>
    <xf numFmtId="0" fontId="55" fillId="0" borderId="10" xfId="58" applyFont="1" applyFill="1" applyBorder="1" applyProtection="1">
      <alignment/>
      <protection/>
    </xf>
    <xf numFmtId="3" fontId="27" fillId="0" borderId="10" xfId="58" applyNumberFormat="1" applyFont="1" applyFill="1" applyBorder="1" applyAlignment="1" applyProtection="1">
      <alignment vertical="center"/>
      <protection/>
    </xf>
    <xf numFmtId="3" fontId="27" fillId="0" borderId="10" xfId="58" applyNumberFormat="1" applyFont="1" applyFill="1" applyBorder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5" fillId="0" borderId="21" xfId="58" applyFont="1" applyFill="1" applyBorder="1" applyProtection="1">
      <alignment/>
      <protection/>
    </xf>
    <xf numFmtId="0" fontId="25" fillId="0" borderId="57" xfId="58" applyFont="1" applyFill="1" applyBorder="1" applyProtection="1">
      <alignment/>
      <protection/>
    </xf>
    <xf numFmtId="0" fontId="25" fillId="0" borderId="34" xfId="58" applyFont="1" applyFill="1" applyBorder="1" applyProtection="1">
      <alignment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vertical="center" wrapText="1"/>
    </xf>
    <xf numFmtId="176" fontId="23" fillId="0" borderId="34" xfId="0" applyNumberFormat="1" applyFont="1" applyFill="1" applyBorder="1" applyAlignment="1">
      <alignment horizontal="right" vertical="center" wrapText="1"/>
    </xf>
    <xf numFmtId="0" fontId="23" fillId="0" borderId="42" xfId="0" applyFont="1" applyFill="1" applyBorder="1" applyAlignment="1">
      <alignment horizontal="left" vertical="top" wrapText="1"/>
    </xf>
    <xf numFmtId="0" fontId="23" fillId="0" borderId="42" xfId="0" applyFont="1" applyFill="1" applyBorder="1" applyAlignment="1">
      <alignment horizontal="center" vertical="top" wrapText="1"/>
    </xf>
    <xf numFmtId="167" fontId="17" fillId="0" borderId="10" xfId="62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3" fontId="24" fillId="0" borderId="17" xfId="0" applyNumberFormat="1" applyFont="1" applyBorder="1" applyAlignment="1">
      <alignment horizontal="right" vertical="top" wrapText="1"/>
    </xf>
    <xf numFmtId="167" fontId="33" fillId="0" borderId="94" xfId="65" applyNumberFormat="1" applyFont="1" applyBorder="1" applyAlignment="1">
      <alignment horizontal="center" vertical="center" wrapText="1"/>
      <protection/>
    </xf>
    <xf numFmtId="167" fontId="17" fillId="0" borderId="65" xfId="65" applyNumberFormat="1" applyFont="1" applyBorder="1" applyAlignment="1" applyProtection="1">
      <alignment vertical="center" wrapText="1"/>
      <protection locked="0"/>
    </xf>
    <xf numFmtId="167" fontId="17" fillId="0" borderId="67" xfId="65" applyNumberFormat="1" applyFont="1" applyBorder="1" applyAlignment="1" applyProtection="1">
      <alignment vertical="center" wrapText="1"/>
      <protection locked="0"/>
    </xf>
    <xf numFmtId="167" fontId="17" fillId="0" borderId="66" xfId="65" applyNumberFormat="1" applyFont="1" applyBorder="1" applyAlignment="1" applyProtection="1">
      <alignment vertical="center" wrapText="1"/>
      <protection locked="0"/>
    </xf>
    <xf numFmtId="167" fontId="33" fillId="0" borderId="39" xfId="65" applyNumberFormat="1" applyFont="1" applyBorder="1" applyAlignment="1">
      <alignment horizontal="centerContinuous" vertical="center"/>
      <protection/>
    </xf>
    <xf numFmtId="167" fontId="33" fillId="0" borderId="94" xfId="65" applyNumberFormat="1" applyFont="1" applyBorder="1" applyAlignment="1">
      <alignment horizontal="center" vertical="center"/>
      <protection/>
    </xf>
    <xf numFmtId="167" fontId="17" fillId="0" borderId="86" xfId="65" applyNumberFormat="1" applyFont="1" applyBorder="1" applyAlignment="1" applyProtection="1">
      <alignment vertical="center" wrapText="1"/>
      <protection locked="0"/>
    </xf>
    <xf numFmtId="167" fontId="17" fillId="0" borderId="86" xfId="65" applyNumberFormat="1" applyBorder="1" applyAlignment="1">
      <alignment vertical="center" wrapText="1"/>
      <protection/>
    </xf>
    <xf numFmtId="167" fontId="17" fillId="0" borderId="10" xfId="65" applyNumberFormat="1" applyBorder="1" applyAlignment="1">
      <alignment vertical="center" wrapText="1"/>
      <protection/>
    </xf>
    <xf numFmtId="167" fontId="17" fillId="0" borderId="62" xfId="65" applyNumberFormat="1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/>
    </xf>
    <xf numFmtId="3" fontId="24" fillId="0" borderId="96" xfId="0" applyNumberFormat="1" applyFont="1" applyBorder="1" applyAlignment="1">
      <alignment horizontal="right" wrapText="1"/>
    </xf>
    <xf numFmtId="3" fontId="24" fillId="0" borderId="97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176" fontId="23" fillId="0" borderId="57" xfId="0" applyNumberFormat="1" applyFont="1" applyFill="1" applyBorder="1" applyAlignment="1">
      <alignment horizontal="right" vertical="center" wrapText="1"/>
    </xf>
    <xf numFmtId="0" fontId="0" fillId="0" borderId="98" xfId="0" applyBorder="1" applyAlignment="1">
      <alignment/>
    </xf>
    <xf numFmtId="0" fontId="27" fillId="22" borderId="89" xfId="0" applyFont="1" applyFill="1" applyBorder="1" applyAlignment="1">
      <alignment vertical="center" wrapText="1"/>
    </xf>
    <xf numFmtId="176" fontId="27" fillId="22" borderId="86" xfId="0" applyNumberFormat="1" applyFont="1" applyFill="1" applyBorder="1" applyAlignment="1">
      <alignment vertical="center" wrapText="1"/>
    </xf>
    <xf numFmtId="3" fontId="25" fillId="0" borderId="77" xfId="58" applyNumberFormat="1" applyFont="1" applyFill="1" applyBorder="1" applyAlignment="1" applyProtection="1">
      <alignment horizontal="right" wrapText="1"/>
      <protection/>
    </xf>
    <xf numFmtId="3" fontId="25" fillId="0" borderId="77" xfId="58" applyNumberFormat="1" applyFont="1" applyFill="1" applyBorder="1" applyAlignment="1" applyProtection="1">
      <alignment/>
      <protection/>
    </xf>
    <xf numFmtId="3" fontId="25" fillId="0" borderId="77" xfId="58" applyNumberFormat="1" applyFont="1" applyFill="1" applyBorder="1" applyProtection="1">
      <alignment/>
      <protection/>
    </xf>
    <xf numFmtId="3" fontId="25" fillId="0" borderId="77" xfId="58" applyNumberFormat="1" applyFont="1" applyFill="1" applyBorder="1" applyAlignment="1" applyProtection="1">
      <alignment/>
      <protection locked="0"/>
    </xf>
    <xf numFmtId="0" fontId="25" fillId="0" borderId="77" xfId="58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87" xfId="0" applyNumberFormat="1" applyFont="1" applyBorder="1" applyAlignment="1">
      <alignment horizontal="right" vertical="top" wrapText="1"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wrapText="1"/>
    </xf>
    <xf numFmtId="3" fontId="23" fillId="0" borderId="99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00" xfId="0" applyNumberFormat="1" applyFont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87" xfId="0" applyBorder="1" applyAlignment="1">
      <alignment/>
    </xf>
    <xf numFmtId="0" fontId="24" fillId="22" borderId="67" xfId="0" applyFont="1" applyFill="1" applyBorder="1" applyAlignment="1">
      <alignment horizontal="center" wrapText="1"/>
    </xf>
    <xf numFmtId="0" fontId="25" fillId="0" borderId="101" xfId="0" applyFont="1" applyBorder="1" applyAlignment="1">
      <alignment vertical="top" wrapText="1"/>
    </xf>
    <xf numFmtId="0" fontId="24" fillId="0" borderId="57" xfId="0" applyFont="1" applyBorder="1" applyAlignment="1">
      <alignment vertical="top" wrapText="1"/>
    </xf>
    <xf numFmtId="0" fontId="0" fillId="0" borderId="98" xfId="0" applyBorder="1" applyAlignment="1">
      <alignment horizontal="center" wrapText="1"/>
    </xf>
    <xf numFmtId="3" fontId="23" fillId="0" borderId="67" xfId="0" applyNumberFormat="1" applyFont="1" applyBorder="1" applyAlignment="1">
      <alignment horizontal="right" vertical="center" wrapText="1"/>
    </xf>
    <xf numFmtId="3" fontId="23" fillId="0" borderId="67" xfId="0" applyNumberFormat="1" applyFont="1" applyBorder="1" applyAlignment="1">
      <alignment horizontal="right" vertical="top" wrapText="1"/>
    </xf>
    <xf numFmtId="3" fontId="23" fillId="0" borderId="68" xfId="0" applyNumberFormat="1" applyFont="1" applyBorder="1" applyAlignment="1">
      <alignment horizontal="right" vertical="center" wrapText="1"/>
    </xf>
    <xf numFmtId="3" fontId="23" fillId="0" borderId="69" xfId="0" applyNumberFormat="1" applyFont="1" applyBorder="1" applyAlignment="1">
      <alignment horizontal="right" vertical="top" wrapText="1"/>
    </xf>
    <xf numFmtId="3" fontId="24" fillId="0" borderId="102" xfId="0" applyNumberFormat="1" applyFont="1" applyBorder="1" applyAlignment="1">
      <alignment horizontal="right" wrapText="1"/>
    </xf>
    <xf numFmtId="0" fontId="25" fillId="0" borderId="103" xfId="0" applyFont="1" applyBorder="1" applyAlignment="1">
      <alignment vertical="top" wrapText="1"/>
    </xf>
    <xf numFmtId="0" fontId="24" fillId="0" borderId="64" xfId="0" applyFont="1" applyBorder="1" applyAlignment="1">
      <alignment vertical="top" wrapText="1"/>
    </xf>
    <xf numFmtId="3" fontId="24" fillId="0" borderId="18" xfId="0" applyNumberFormat="1" applyFont="1" applyBorder="1" applyAlignment="1">
      <alignment horizontal="right" vertical="top" wrapText="1"/>
    </xf>
    <xf numFmtId="3" fontId="24" fillId="0" borderId="104" xfId="0" applyNumberFormat="1" applyFont="1" applyBorder="1" applyAlignment="1">
      <alignment horizontal="right" wrapText="1"/>
    </xf>
    <xf numFmtId="3" fontId="23" fillId="0" borderId="17" xfId="0" applyNumberFormat="1" applyFont="1" applyBorder="1" applyAlignment="1">
      <alignment horizontal="right" vertical="center" wrapText="1"/>
    </xf>
    <xf numFmtId="3" fontId="23" fillId="0" borderId="17" xfId="0" applyNumberFormat="1" applyFont="1" applyBorder="1" applyAlignment="1">
      <alignment horizontal="right" vertical="top" wrapText="1"/>
    </xf>
    <xf numFmtId="0" fontId="24" fillId="22" borderId="57" xfId="0" applyFont="1" applyFill="1" applyBorder="1" applyAlignment="1">
      <alignment horizontal="center" wrapText="1"/>
    </xf>
    <xf numFmtId="0" fontId="24" fillId="22" borderId="58" xfId="0" applyFont="1" applyFill="1" applyBorder="1" applyAlignment="1">
      <alignment horizontal="center" wrapText="1"/>
    </xf>
    <xf numFmtId="0" fontId="24" fillId="22" borderId="105" xfId="0" applyFont="1" applyFill="1" applyBorder="1" applyAlignment="1">
      <alignment horizontal="center" wrapText="1"/>
    </xf>
    <xf numFmtId="0" fontId="25" fillId="0" borderId="106" xfId="0" applyFont="1" applyBorder="1" applyAlignment="1">
      <alignment vertical="top" wrapText="1"/>
    </xf>
    <xf numFmtId="0" fontId="24" fillId="0" borderId="107" xfId="0" applyFont="1" applyBorder="1" applyAlignment="1">
      <alignment vertical="top" wrapText="1"/>
    </xf>
    <xf numFmtId="0" fontId="25" fillId="0" borderId="108" xfId="0" applyFont="1" applyBorder="1" applyAlignment="1">
      <alignment vertical="top" wrapText="1"/>
    </xf>
    <xf numFmtId="0" fontId="24" fillId="0" borderId="85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8" xfId="0" applyFont="1" applyFill="1" applyBorder="1" applyAlignment="1">
      <alignment horizontal="center" vertical="center" wrapText="1"/>
    </xf>
    <xf numFmtId="0" fontId="24" fillId="22" borderId="57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22" borderId="58" xfId="0" applyFont="1" applyFill="1" applyBorder="1" applyAlignment="1">
      <alignment horizontal="center" vertical="center" wrapText="1"/>
    </xf>
    <xf numFmtId="0" fontId="24" fillId="22" borderId="105" xfId="0" applyFont="1" applyFill="1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3" fontId="24" fillId="0" borderId="109" xfId="0" applyNumberFormat="1" applyFont="1" applyBorder="1" applyAlignment="1">
      <alignment horizontal="right" wrapText="1"/>
    </xf>
    <xf numFmtId="0" fontId="24" fillId="22" borderId="18" xfId="0" applyFont="1" applyFill="1" applyBorder="1" applyAlignment="1">
      <alignment horizontal="center" wrapText="1"/>
    </xf>
    <xf numFmtId="3" fontId="23" fillId="0" borderId="87" xfId="0" applyNumberFormat="1" applyFont="1" applyBorder="1" applyAlignment="1">
      <alignment horizontal="right" wrapText="1"/>
    </xf>
    <xf numFmtId="0" fontId="24" fillId="22" borderId="17" xfId="0" applyFont="1" applyFill="1" applyBorder="1" applyAlignment="1">
      <alignment horizontal="center" vertical="center" wrapText="1"/>
    </xf>
    <xf numFmtId="0" fontId="25" fillId="0" borderId="110" xfId="0" applyFont="1" applyBorder="1" applyAlignment="1">
      <alignment vertical="top" wrapText="1"/>
    </xf>
    <xf numFmtId="0" fontId="24" fillId="0" borderId="111" xfId="0" applyFont="1" applyBorder="1" applyAlignment="1">
      <alignment vertical="top" wrapText="1"/>
    </xf>
    <xf numFmtId="0" fontId="25" fillId="0" borderId="112" xfId="0" applyFont="1" applyBorder="1" applyAlignment="1">
      <alignment vertical="top" wrapText="1"/>
    </xf>
    <xf numFmtId="0" fontId="24" fillId="0" borderId="86" xfId="0" applyFont="1" applyBorder="1" applyAlignment="1">
      <alignment vertical="top" wrapText="1"/>
    </xf>
    <xf numFmtId="0" fontId="27" fillId="22" borderId="103" xfId="0" applyFont="1" applyFill="1" applyBorder="1" applyAlignment="1">
      <alignment horizontal="center" vertical="top" wrapText="1"/>
    </xf>
    <xf numFmtId="0" fontId="24" fillId="22" borderId="64" xfId="0" applyFont="1" applyFill="1" applyBorder="1" applyAlignment="1">
      <alignment horizontal="center" wrapText="1"/>
    </xf>
    <xf numFmtId="0" fontId="24" fillId="22" borderId="113" xfId="0" applyFont="1" applyFill="1" applyBorder="1" applyAlignment="1">
      <alignment horizontal="center" wrapText="1"/>
    </xf>
    <xf numFmtId="0" fontId="25" fillId="0" borderId="114" xfId="0" applyFont="1" applyBorder="1" applyAlignment="1">
      <alignment vertical="top" wrapText="1"/>
    </xf>
    <xf numFmtId="3" fontId="24" fillId="0" borderId="67" xfId="0" applyNumberFormat="1" applyFont="1" applyBorder="1" applyAlignment="1">
      <alignment horizontal="right" vertical="top" wrapText="1"/>
    </xf>
    <xf numFmtId="3" fontId="24" fillId="0" borderId="115" xfId="0" applyNumberFormat="1" applyFont="1" applyBorder="1" applyAlignment="1">
      <alignment horizontal="right" wrapText="1"/>
    </xf>
    <xf numFmtId="3" fontId="27" fillId="0" borderId="77" xfId="58" applyNumberFormat="1" applyFont="1" applyFill="1" applyBorder="1" applyAlignment="1" applyProtection="1">
      <alignment horizontal="right" vertical="center"/>
      <protection/>
    </xf>
    <xf numFmtId="3" fontId="25" fillId="0" borderId="77" xfId="58" applyNumberFormat="1" applyFont="1" applyFill="1" applyBorder="1" applyProtection="1">
      <alignment/>
      <protection locked="0"/>
    </xf>
    <xf numFmtId="3" fontId="27" fillId="0" borderId="77" xfId="58" applyNumberFormat="1" applyFont="1" applyFill="1" applyBorder="1" applyAlignment="1" applyProtection="1">
      <alignment vertical="center"/>
      <protection locked="0"/>
    </xf>
    <xf numFmtId="3" fontId="27" fillId="0" borderId="77" xfId="58" applyNumberFormat="1" applyFont="1" applyFill="1" applyBorder="1" applyAlignment="1" applyProtection="1">
      <alignment vertical="center"/>
      <protection/>
    </xf>
    <xf numFmtId="3" fontId="27" fillId="0" borderId="77" xfId="58" applyNumberFormat="1" applyFont="1" applyFill="1" applyBorder="1" applyProtection="1">
      <alignment/>
      <protection/>
    </xf>
    <xf numFmtId="3" fontId="23" fillId="0" borderId="17" xfId="0" applyNumberFormat="1" applyFont="1" applyBorder="1" applyAlignment="1">
      <alignment/>
    </xf>
    <xf numFmtId="3" fontId="24" fillId="0" borderId="17" xfId="0" applyNumberFormat="1" applyFont="1" applyBorder="1" applyAlignment="1">
      <alignment horizontal="right" wrapText="1"/>
    </xf>
    <xf numFmtId="167" fontId="23" fillId="0" borderId="18" xfId="62" applyNumberFormat="1" applyFont="1" applyBorder="1" applyAlignment="1" applyProtection="1">
      <alignment horizontal="center" vertical="center" wrapText="1"/>
      <protection locked="0"/>
    </xf>
    <xf numFmtId="167" fontId="23" fillId="0" borderId="87" xfId="62" applyNumberFormat="1" applyFont="1" applyBorder="1" applyAlignment="1" applyProtection="1">
      <alignment horizontal="center" vertical="center" wrapText="1"/>
      <protection locked="0"/>
    </xf>
    <xf numFmtId="167" fontId="23" fillId="0" borderId="18" xfId="63" applyNumberFormat="1" applyFont="1" applyBorder="1" applyAlignment="1" applyProtection="1">
      <alignment horizontal="center" vertical="center" wrapText="1"/>
      <protection locked="0"/>
    </xf>
    <xf numFmtId="167" fontId="23" fillId="0" borderId="87" xfId="63" applyNumberFormat="1" applyFont="1" applyBorder="1" applyAlignment="1" applyProtection="1">
      <alignment horizontal="center" vertical="center" wrapText="1"/>
      <protection locked="0"/>
    </xf>
    <xf numFmtId="167" fontId="23" fillId="0" borderId="116" xfId="63" applyNumberFormat="1" applyFont="1" applyBorder="1" applyAlignment="1" applyProtection="1">
      <alignment horizontal="center" vertical="center" wrapText="1"/>
      <protection/>
    </xf>
    <xf numFmtId="167" fontId="24" fillId="22" borderId="0" xfId="63" applyNumberFormat="1" applyFont="1" applyFill="1" applyBorder="1" applyAlignment="1">
      <alignment horizontal="center" vertical="center" wrapText="1"/>
      <protection/>
    </xf>
    <xf numFmtId="167" fontId="23" fillId="0" borderId="0" xfId="63" applyNumberFormat="1" applyFont="1" applyBorder="1" applyAlignment="1" applyProtection="1">
      <alignment horizontal="right" vertical="center" wrapText="1"/>
      <protection locked="0"/>
    </xf>
    <xf numFmtId="167" fontId="23" fillId="0" borderId="0" xfId="63" applyNumberFormat="1" applyFont="1" applyBorder="1" applyAlignment="1" applyProtection="1">
      <alignment horizontal="center" vertical="center" wrapText="1"/>
      <protection locked="0"/>
    </xf>
    <xf numFmtId="1" fontId="24" fillId="0" borderId="0" xfId="63" applyNumberFormat="1" applyFont="1" applyBorder="1" applyAlignment="1">
      <alignment vertical="center" wrapText="1"/>
      <protection/>
    </xf>
    <xf numFmtId="167" fontId="23" fillId="0" borderId="0" xfId="63" applyNumberFormat="1" applyFont="1" applyBorder="1" applyAlignment="1" applyProtection="1">
      <alignment horizontal="center" vertical="center" wrapText="1"/>
      <protection/>
    </xf>
    <xf numFmtId="0" fontId="26" fillId="0" borderId="42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right" vertical="center" wrapText="1"/>
    </xf>
    <xf numFmtId="0" fontId="23" fillId="0" borderId="42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lef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/>
    </xf>
    <xf numFmtId="10" fontId="23" fillId="0" borderId="94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Border="1" applyAlignment="1">
      <alignment/>
    </xf>
    <xf numFmtId="3" fontId="24" fillId="22" borderId="17" xfId="0" applyNumberFormat="1" applyFont="1" applyFill="1" applyBorder="1" applyAlignment="1">
      <alignment horizontal="right" wrapText="1"/>
    </xf>
    <xf numFmtId="0" fontId="0" fillId="0" borderId="97" xfId="0" applyBorder="1" applyAlignment="1">
      <alignment/>
    </xf>
    <xf numFmtId="0" fontId="24" fillId="22" borderId="27" xfId="0" applyFont="1" applyFill="1" applyBorder="1" applyAlignment="1">
      <alignment horizontal="center" vertical="top" wrapText="1"/>
    </xf>
    <xf numFmtId="0" fontId="24" fillId="22" borderId="28" xfId="0" applyFont="1" applyFill="1" applyBorder="1" applyAlignment="1">
      <alignment horizontal="center" vertical="top" wrapText="1"/>
    </xf>
    <xf numFmtId="0" fontId="24" fillId="26" borderId="28" xfId="0" applyFont="1" applyFill="1" applyBorder="1" applyAlignment="1">
      <alignment horizontal="center" wrapText="1"/>
    </xf>
    <xf numFmtId="0" fontId="51" fillId="22" borderId="117" xfId="0" applyFont="1" applyFill="1" applyBorder="1" applyAlignment="1">
      <alignment horizontal="center" wrapText="1"/>
    </xf>
    <xf numFmtId="3" fontId="23" fillId="0" borderId="34" xfId="0" applyNumberFormat="1" applyFont="1" applyBorder="1" applyAlignment="1">
      <alignment horizontal="right" vertical="top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/>
    </xf>
    <xf numFmtId="3" fontId="23" fillId="0" borderId="34" xfId="0" applyNumberFormat="1" applyFont="1" applyBorder="1" applyAlignment="1">
      <alignment horizontal="right" vertical="center" wrapText="1"/>
    </xf>
    <xf numFmtId="0" fontId="23" fillId="0" borderId="63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68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99" xfId="0" applyBorder="1" applyAlignment="1">
      <alignment/>
    </xf>
    <xf numFmtId="0" fontId="0" fillId="0" borderId="118" xfId="0" applyBorder="1" applyAlignment="1">
      <alignment/>
    </xf>
    <xf numFmtId="0" fontId="51" fillId="0" borderId="26" xfId="0" applyFont="1" applyBorder="1" applyAlignment="1">
      <alignment/>
    </xf>
    <xf numFmtId="0" fontId="27" fillId="0" borderId="11" xfId="58" applyFont="1" applyFill="1" applyBorder="1" applyAlignment="1" applyProtection="1">
      <alignment/>
      <protection/>
    </xf>
    <xf numFmtId="0" fontId="24" fillId="0" borderId="11" xfId="58" applyFont="1" applyFill="1" applyBorder="1" applyAlignment="1" applyProtection="1">
      <alignment/>
      <protection/>
    </xf>
    <xf numFmtId="0" fontId="24" fillId="24" borderId="64" xfId="0" applyFont="1" applyFill="1" applyBorder="1" applyAlignment="1">
      <alignment horizontal="center" wrapText="1"/>
    </xf>
    <xf numFmtId="0" fontId="24" fillId="0" borderId="55" xfId="0" applyFont="1" applyBorder="1" applyAlignment="1">
      <alignment vertical="top" wrapText="1"/>
    </xf>
    <xf numFmtId="3" fontId="0" fillId="0" borderId="17" xfId="0" applyNumberFormat="1" applyBorder="1" applyAlignment="1">
      <alignment/>
    </xf>
    <xf numFmtId="0" fontId="51" fillId="0" borderId="119" xfId="0" applyFont="1" applyBorder="1" applyAlignment="1">
      <alignment horizontal="left" vertical="center"/>
    </xf>
    <xf numFmtId="0" fontId="0" fillId="0" borderId="120" xfId="0" applyFont="1" applyBorder="1" applyAlignment="1">
      <alignment/>
    </xf>
    <xf numFmtId="0" fontId="23" fillId="0" borderId="120" xfId="0" applyFont="1" applyBorder="1" applyAlignment="1">
      <alignment/>
    </xf>
    <xf numFmtId="0" fontId="25" fillId="16" borderId="10" xfId="58" applyFont="1" applyFill="1" applyBorder="1" applyAlignment="1" applyProtection="1">
      <alignment horizontal="center" vertical="center" wrapText="1"/>
      <protection/>
    </xf>
    <xf numFmtId="0" fontId="25" fillId="16" borderId="10" xfId="58" applyFont="1" applyFill="1" applyBorder="1" applyAlignment="1" applyProtection="1">
      <alignment vertical="center" wrapText="1"/>
      <protection/>
    </xf>
    <xf numFmtId="0" fontId="25" fillId="16" borderId="10" xfId="58" applyFont="1" applyFill="1" applyBorder="1" applyAlignment="1" applyProtection="1">
      <alignment horizontal="center" wrapText="1"/>
      <protection/>
    </xf>
    <xf numFmtId="0" fontId="25" fillId="16" borderId="75" xfId="58" applyFont="1" applyFill="1" applyBorder="1" applyAlignment="1" applyProtection="1">
      <alignment horizontal="center" wrapText="1"/>
      <protection/>
    </xf>
    <xf numFmtId="0" fontId="27" fillId="0" borderId="10" xfId="58" applyFont="1" applyFill="1" applyBorder="1" applyAlignment="1" applyProtection="1">
      <alignment/>
      <protection/>
    </xf>
    <xf numFmtId="0" fontId="24" fillId="16" borderId="56" xfId="0" applyFont="1" applyFill="1" applyBorder="1" applyAlignment="1">
      <alignment horizontal="center" wrapText="1"/>
    </xf>
    <xf numFmtId="0" fontId="24" fillId="22" borderId="56" xfId="0" applyFont="1" applyFill="1" applyBorder="1" applyAlignment="1">
      <alignment horizontal="center" wrapText="1"/>
    </xf>
    <xf numFmtId="0" fontId="24" fillId="22" borderId="19" xfId="0" applyFont="1" applyFill="1" applyBorder="1" applyAlignment="1">
      <alignment horizontal="center" wrapText="1"/>
    </xf>
    <xf numFmtId="0" fontId="24" fillId="22" borderId="11" xfId="0" applyFont="1" applyFill="1" applyBorder="1" applyAlignment="1">
      <alignment horizontal="center" wrapText="1"/>
    </xf>
    <xf numFmtId="0" fontId="24" fillId="22" borderId="67" xfId="0" applyFont="1" applyFill="1" applyBorder="1" applyAlignment="1">
      <alignment horizontal="center" wrapText="1"/>
    </xf>
    <xf numFmtId="0" fontId="24" fillId="22" borderId="121" xfId="0" applyFont="1" applyFill="1" applyBorder="1" applyAlignment="1">
      <alignment horizontal="center" wrapText="1"/>
    </xf>
    <xf numFmtId="0" fontId="24" fillId="22" borderId="35" xfId="0" applyFont="1" applyFill="1" applyBorder="1" applyAlignment="1">
      <alignment horizontal="center" wrapText="1"/>
    </xf>
    <xf numFmtId="0" fontId="0" fillId="22" borderId="35" xfId="0" applyFill="1" applyBorder="1" applyAlignment="1">
      <alignment horizontal="center" wrapText="1"/>
    </xf>
    <xf numFmtId="0" fontId="25" fillId="0" borderId="122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22" borderId="52" xfId="0" applyFont="1" applyFill="1" applyBorder="1" applyAlignment="1">
      <alignment horizontal="center" wrapText="1"/>
    </xf>
    <xf numFmtId="0" fontId="0" fillId="22" borderId="124" xfId="0" applyFill="1" applyBorder="1" applyAlignment="1">
      <alignment horizontal="center" wrapText="1"/>
    </xf>
    <xf numFmtId="0" fontId="0" fillId="0" borderId="125" xfId="0" applyBorder="1" applyAlignment="1">
      <alignment/>
    </xf>
    <xf numFmtId="0" fontId="25" fillId="0" borderId="125" xfId="0" applyFont="1" applyBorder="1" applyAlignment="1">
      <alignment vertical="top" wrapText="1"/>
    </xf>
    <xf numFmtId="0" fontId="27" fillId="24" borderId="125" xfId="0" applyFont="1" applyFill="1" applyBorder="1" applyAlignment="1">
      <alignment horizontal="center" vertical="top" wrapText="1"/>
    </xf>
    <xf numFmtId="3" fontId="24" fillId="0" borderId="126" xfId="0" applyNumberFormat="1" applyFont="1" applyBorder="1" applyAlignment="1">
      <alignment horizontal="right" wrapText="1"/>
    </xf>
    <xf numFmtId="3" fontId="24" fillId="0" borderId="127" xfId="0" applyNumberFormat="1" applyFont="1" applyBorder="1" applyAlignment="1">
      <alignment horizontal="right" wrapText="1"/>
    </xf>
    <xf numFmtId="0" fontId="0" fillId="22" borderId="19" xfId="0" applyFill="1" applyBorder="1" applyAlignment="1">
      <alignment horizontal="center" wrapText="1"/>
    </xf>
    <xf numFmtId="0" fontId="24" fillId="22" borderId="10" xfId="0" applyFont="1" applyFill="1" applyBorder="1" applyAlignment="1">
      <alignment horizontal="center" wrapText="1"/>
    </xf>
    <xf numFmtId="0" fontId="24" fillId="22" borderId="17" xfId="0" applyFont="1" applyFill="1" applyBorder="1" applyAlignment="1">
      <alignment horizontal="center" wrapText="1"/>
    </xf>
    <xf numFmtId="0" fontId="24" fillId="22" borderId="128" xfId="0" applyFont="1" applyFill="1" applyBorder="1" applyAlignment="1">
      <alignment horizontal="center" vertical="center" wrapText="1"/>
    </xf>
    <xf numFmtId="0" fontId="24" fillId="22" borderId="117" xfId="0" applyFont="1" applyFill="1" applyBorder="1" applyAlignment="1">
      <alignment horizontal="center" vertical="center" wrapText="1"/>
    </xf>
    <xf numFmtId="0" fontId="23" fillId="16" borderId="10" xfId="58" applyFont="1" applyFill="1" applyBorder="1" applyAlignment="1" applyProtection="1">
      <alignment horizontal="center" vertical="center" wrapText="1"/>
      <protection/>
    </xf>
    <xf numFmtId="0" fontId="23" fillId="16" borderId="10" xfId="58" applyFont="1" applyFill="1" applyBorder="1" applyAlignment="1" applyProtection="1">
      <alignment vertical="center" wrapText="1"/>
      <protection/>
    </xf>
    <xf numFmtId="0" fontId="23" fillId="16" borderId="10" xfId="58" applyFont="1" applyFill="1" applyBorder="1" applyAlignment="1" applyProtection="1">
      <alignment horizontal="center" wrapText="1"/>
      <protection/>
    </xf>
    <xf numFmtId="0" fontId="30" fillId="0" borderId="10" xfId="58" applyFont="1" applyFill="1" applyBorder="1" applyAlignment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3" fillId="0" borderId="129" xfId="0" applyNumberFormat="1" applyFont="1" applyBorder="1" applyAlignment="1">
      <alignment horizontal="right" vertical="center" wrapText="1"/>
    </xf>
    <xf numFmtId="0" fontId="24" fillId="16" borderId="130" xfId="0" applyFont="1" applyFill="1" applyBorder="1" applyAlignment="1">
      <alignment horizontal="center" wrapText="1"/>
    </xf>
    <xf numFmtId="0" fontId="24" fillId="22" borderId="131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3" fillId="0" borderId="125" xfId="0" applyFont="1" applyBorder="1" applyAlignment="1">
      <alignment horizontal="center" vertical="center" wrapText="1"/>
    </xf>
    <xf numFmtId="0" fontId="23" fillId="0" borderId="125" xfId="0" applyFont="1" applyBorder="1" applyAlignment="1">
      <alignment wrapText="1"/>
    </xf>
    <xf numFmtId="0" fontId="23" fillId="0" borderId="125" xfId="0" applyFont="1" applyBorder="1" applyAlignment="1">
      <alignment horizontal="center" wrapText="1"/>
    </xf>
    <xf numFmtId="0" fontId="23" fillId="0" borderId="132" xfId="0" applyFont="1" applyBorder="1" applyAlignment="1">
      <alignment wrapText="1"/>
    </xf>
    <xf numFmtId="0" fontId="57" fillId="0" borderId="0" xfId="56" applyFont="1" applyAlignment="1">
      <alignment horizontal="right"/>
      <protection/>
    </xf>
    <xf numFmtId="3" fontId="23" fillId="0" borderId="117" xfId="0" applyNumberFormat="1" applyFont="1" applyBorder="1" applyAlignment="1">
      <alignment horizontal="right" vertical="center" wrapText="1"/>
    </xf>
    <xf numFmtId="3" fontId="24" fillId="0" borderId="131" xfId="0" applyNumberFormat="1" applyFont="1" applyBorder="1" applyAlignment="1">
      <alignment horizontal="right" wrapText="1"/>
    </xf>
    <xf numFmtId="0" fontId="38" fillId="22" borderId="56" xfId="0" applyFont="1" applyFill="1" applyBorder="1" applyAlignment="1">
      <alignment horizontal="center" vertical="center" wrapText="1"/>
    </xf>
    <xf numFmtId="0" fontId="40" fillId="0" borderId="133" xfId="0" applyFont="1" applyFill="1" applyBorder="1" applyAlignment="1">
      <alignment horizontal="center" vertical="top" wrapText="1"/>
    </xf>
    <xf numFmtId="176" fontId="23" fillId="0" borderId="86" xfId="0" applyNumberFormat="1" applyFont="1" applyFill="1" applyBorder="1" applyAlignment="1">
      <alignment horizontal="right" vertical="center" wrapText="1"/>
    </xf>
    <xf numFmtId="0" fontId="23" fillId="0" borderId="134" xfId="0" applyFont="1" applyBorder="1" applyAlignment="1">
      <alignment horizontal="center" vertical="top" wrapText="1"/>
    </xf>
    <xf numFmtId="0" fontId="23" fillId="0" borderId="132" xfId="0" applyFont="1" applyBorder="1" applyAlignment="1">
      <alignment horizontal="center" vertical="top" wrapText="1"/>
    </xf>
    <xf numFmtId="0" fontId="23" fillId="0" borderId="135" xfId="0" applyFont="1" applyBorder="1" applyAlignment="1">
      <alignment horizontal="center" vertical="top" wrapText="1"/>
    </xf>
    <xf numFmtId="0" fontId="38" fillId="22" borderId="136" xfId="0" applyFont="1" applyFill="1" applyBorder="1" applyAlignment="1">
      <alignment horizontal="center" vertical="top" wrapText="1"/>
    </xf>
    <xf numFmtId="0" fontId="38" fillId="22" borderId="40" xfId="0" applyFont="1" applyFill="1" applyBorder="1" applyAlignment="1">
      <alignment horizontal="center" vertical="top" wrapText="1"/>
    </xf>
    <xf numFmtId="0" fontId="23" fillId="0" borderId="11" xfId="58" applyFont="1" applyFill="1" applyBorder="1" applyAlignment="1" applyProtection="1">
      <alignment/>
      <protection/>
    </xf>
    <xf numFmtId="0" fontId="23" fillId="0" borderId="18" xfId="58" applyFont="1" applyFill="1" applyBorder="1" applyAlignment="1" applyProtection="1">
      <alignment/>
      <protection/>
    </xf>
    <xf numFmtId="0" fontId="24" fillId="0" borderId="18" xfId="58" applyFont="1" applyFill="1" applyBorder="1" applyAlignment="1" applyProtection="1">
      <alignment horizontal="left" vertical="center"/>
      <protection/>
    </xf>
    <xf numFmtId="0" fontId="24" fillId="22" borderId="28" xfId="0" applyFont="1" applyFill="1" applyBorder="1" applyAlignment="1">
      <alignment horizontal="center" wrapText="1"/>
    </xf>
    <xf numFmtId="0" fontId="0" fillId="22" borderId="117" xfId="0" applyFill="1" applyBorder="1" applyAlignment="1">
      <alignment horizontal="center" wrapText="1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29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8" xfId="58" applyFont="1" applyFill="1" applyBorder="1" applyAlignment="1" applyProtection="1">
      <alignment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22" borderId="128" xfId="0" applyFont="1" applyFill="1" applyBorder="1" applyAlignment="1">
      <alignment horizontal="center" wrapText="1"/>
    </xf>
    <xf numFmtId="0" fontId="24" fillId="22" borderId="19" xfId="0" applyFont="1" applyFill="1" applyBorder="1" applyAlignment="1">
      <alignment horizontal="center" wrapText="1"/>
    </xf>
    <xf numFmtId="0" fontId="0" fillId="22" borderId="19" xfId="0" applyFill="1" applyBorder="1" applyAlignment="1">
      <alignment horizontal="center" wrapText="1"/>
    </xf>
    <xf numFmtId="0" fontId="24" fillId="22" borderId="137" xfId="0" applyFont="1" applyFill="1" applyBorder="1" applyAlignment="1">
      <alignment horizontal="center" wrapText="1"/>
    </xf>
    <xf numFmtId="0" fontId="24" fillId="22" borderId="127" xfId="0" applyFont="1" applyFill="1" applyBorder="1" applyAlignment="1">
      <alignment horizontal="center" wrapText="1"/>
    </xf>
    <xf numFmtId="0" fontId="0" fillId="22" borderId="127" xfId="0" applyFill="1" applyBorder="1" applyAlignment="1">
      <alignment horizontal="center" wrapText="1"/>
    </xf>
    <xf numFmtId="0" fontId="0" fillId="22" borderId="138" xfId="0" applyFill="1" applyBorder="1" applyAlignment="1">
      <alignment horizontal="center" wrapText="1"/>
    </xf>
    <xf numFmtId="0" fontId="27" fillId="0" borderId="11" xfId="58" applyFont="1" applyFill="1" applyBorder="1" applyAlignment="1" applyProtection="1">
      <alignment/>
      <protection/>
    </xf>
    <xf numFmtId="0" fontId="27" fillId="0" borderId="18" xfId="58" applyFont="1" applyFill="1" applyBorder="1" applyAlignment="1" applyProtection="1">
      <alignment/>
      <protection/>
    </xf>
    <xf numFmtId="0" fontId="27" fillId="0" borderId="11" xfId="58" applyFont="1" applyFill="1" applyBorder="1" applyAlignment="1" applyProtection="1">
      <alignment horizontal="left" vertical="center"/>
      <protection/>
    </xf>
    <xf numFmtId="0" fontId="27" fillId="0" borderId="129" xfId="58" applyFont="1" applyFill="1" applyBorder="1" applyAlignment="1" applyProtection="1">
      <alignment horizontal="left" vertical="center"/>
      <protection/>
    </xf>
    <xf numFmtId="0" fontId="27" fillId="0" borderId="18" xfId="58" applyFont="1" applyFill="1" applyBorder="1" applyAlignment="1" applyProtection="1">
      <alignment horizontal="left" vertical="center"/>
      <protection/>
    </xf>
    <xf numFmtId="0" fontId="23" fillId="0" borderId="12" xfId="0" applyFont="1" applyBorder="1" applyAlignment="1">
      <alignment horizontal="center" vertical="top" wrapText="1"/>
    </xf>
    <xf numFmtId="0" fontId="23" fillId="0" borderId="139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125" xfId="0" applyFont="1" applyBorder="1" applyAlignment="1">
      <alignment horizontal="center" vertical="center" wrapText="1"/>
    </xf>
    <xf numFmtId="0" fontId="24" fillId="22" borderId="140" xfId="0" applyFont="1" applyFill="1" applyBorder="1" applyAlignment="1">
      <alignment horizontal="center" wrapText="1"/>
    </xf>
    <xf numFmtId="0" fontId="24" fillId="22" borderId="141" xfId="0" applyFont="1" applyFill="1" applyBorder="1" applyAlignment="1">
      <alignment horizontal="center" wrapText="1"/>
    </xf>
    <xf numFmtId="0" fontId="0" fillId="22" borderId="141" xfId="0" applyFill="1" applyBorder="1" applyAlignment="1">
      <alignment horizontal="center" wrapText="1"/>
    </xf>
    <xf numFmtId="0" fontId="24" fillId="22" borderId="47" xfId="0" applyFont="1" applyFill="1" applyBorder="1" applyAlignment="1">
      <alignment horizontal="center" wrapText="1"/>
    </xf>
    <xf numFmtId="0" fontId="0" fillId="22" borderId="39" xfId="0" applyFill="1" applyBorder="1" applyAlignment="1">
      <alignment horizontal="center" wrapText="1"/>
    </xf>
    <xf numFmtId="0" fontId="24" fillId="22" borderId="56" xfId="0" applyFont="1" applyFill="1" applyBorder="1" applyAlignment="1">
      <alignment horizontal="center" wrapText="1"/>
    </xf>
    <xf numFmtId="0" fontId="0" fillId="22" borderId="142" xfId="0" applyFill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3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3" fillId="0" borderId="135" xfId="0" applyFont="1" applyBorder="1" applyAlignment="1">
      <alignment horizontal="center" vertical="center" wrapText="1"/>
    </xf>
    <xf numFmtId="0" fontId="23" fillId="0" borderId="134" xfId="0" applyFont="1" applyBorder="1" applyAlignment="1">
      <alignment horizontal="center" vertical="center" wrapText="1"/>
    </xf>
    <xf numFmtId="0" fontId="23" fillId="0" borderId="144" xfId="0" applyFont="1" applyBorder="1" applyAlignment="1">
      <alignment horizontal="center" vertical="center" wrapText="1"/>
    </xf>
    <xf numFmtId="0" fontId="24" fillId="22" borderId="145" xfId="0" applyFont="1" applyFill="1" applyBorder="1" applyAlignment="1">
      <alignment horizontal="center" wrapText="1"/>
    </xf>
    <xf numFmtId="0" fontId="0" fillId="22" borderId="88" xfId="0" applyFill="1" applyBorder="1" applyAlignment="1">
      <alignment horizontal="center" wrapText="1"/>
    </xf>
    <xf numFmtId="0" fontId="24" fillId="22" borderId="146" xfId="0" applyFont="1" applyFill="1" applyBorder="1" applyAlignment="1">
      <alignment horizontal="center" wrapText="1"/>
    </xf>
    <xf numFmtId="0" fontId="24" fillId="22" borderId="147" xfId="0" applyFont="1" applyFill="1" applyBorder="1" applyAlignment="1">
      <alignment horizontal="center" wrapText="1"/>
    </xf>
    <xf numFmtId="0" fontId="23" fillId="0" borderId="144" xfId="0" applyFont="1" applyBorder="1" applyAlignment="1">
      <alignment horizontal="center" vertical="top" wrapText="1"/>
    </xf>
    <xf numFmtId="0" fontId="27" fillId="22" borderId="148" xfId="0" applyFont="1" applyFill="1" applyBorder="1" applyAlignment="1">
      <alignment horizontal="center" vertical="top" wrapText="1"/>
    </xf>
    <xf numFmtId="0" fontId="27" fillId="22" borderId="51" xfId="0" applyFont="1" applyFill="1" applyBorder="1" applyAlignment="1">
      <alignment horizontal="center" vertical="top" wrapText="1"/>
    </xf>
    <xf numFmtId="0" fontId="40" fillId="7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0" fillId="7" borderId="62" xfId="0" applyFont="1" applyFill="1" applyBorder="1" applyAlignment="1">
      <alignment horizontal="center" vertical="center" wrapText="1"/>
    </xf>
    <xf numFmtId="0" fontId="40" fillId="7" borderId="35" xfId="0" applyFont="1" applyFill="1" applyBorder="1" applyAlignment="1">
      <alignment horizontal="center" vertical="center" wrapText="1"/>
    </xf>
    <xf numFmtId="0" fontId="40" fillId="7" borderId="6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39" fillId="7" borderId="35" xfId="0" applyFont="1" applyFill="1" applyBorder="1" applyAlignment="1">
      <alignment horizontal="center" vertical="center" wrapText="1"/>
    </xf>
    <xf numFmtId="0" fontId="39" fillId="7" borderId="62" xfId="0" applyFont="1" applyFill="1" applyBorder="1" applyAlignment="1">
      <alignment horizontal="center" vertical="center" wrapText="1"/>
    </xf>
    <xf numFmtId="10" fontId="23" fillId="0" borderId="149" xfId="0" applyNumberFormat="1" applyFont="1" applyFill="1" applyBorder="1" applyAlignment="1">
      <alignment horizontal="center" vertical="center" wrapText="1"/>
    </xf>
    <xf numFmtId="10" fontId="23" fillId="0" borderId="65" xfId="0" applyNumberFormat="1" applyFont="1" applyFill="1" applyBorder="1" applyAlignment="1">
      <alignment horizontal="center" vertical="center" wrapText="1"/>
    </xf>
    <xf numFmtId="0" fontId="23" fillId="0" borderId="124" xfId="0" applyFont="1" applyBorder="1" applyAlignment="1">
      <alignment horizontal="right"/>
    </xf>
    <xf numFmtId="0" fontId="23" fillId="0" borderId="150" xfId="0" applyFont="1" applyBorder="1" applyAlignment="1">
      <alignment horizontal="center" vertical="center" wrapText="1"/>
    </xf>
    <xf numFmtId="0" fontId="23" fillId="0" borderId="15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4" fillId="22" borderId="45" xfId="0" applyFont="1" applyFill="1" applyBorder="1" applyAlignment="1">
      <alignment horizontal="center" vertical="top" wrapText="1"/>
    </xf>
    <xf numFmtId="0" fontId="24" fillId="22" borderId="51" xfId="0" applyFont="1" applyFill="1" applyBorder="1" applyAlignment="1">
      <alignment horizontal="center" vertical="top" wrapText="1"/>
    </xf>
    <xf numFmtId="0" fontId="23" fillId="0" borderId="81" xfId="0" applyFont="1" applyBorder="1" applyAlignment="1">
      <alignment horizontal="center" vertical="center" wrapText="1"/>
    </xf>
    <xf numFmtId="0" fontId="57" fillId="0" borderId="85" xfId="56" applyFont="1" applyBorder="1" applyAlignment="1">
      <alignment horizontal="left"/>
      <protection/>
    </xf>
    <xf numFmtId="0" fontId="57" fillId="0" borderId="86" xfId="56" applyFont="1" applyBorder="1" applyAlignment="1">
      <alignment horizontal="left"/>
      <protection/>
    </xf>
    <xf numFmtId="0" fontId="57" fillId="0" borderId="61" xfId="56" applyFont="1" applyBorder="1" applyAlignment="1">
      <alignment horizontal="left"/>
      <protection/>
    </xf>
    <xf numFmtId="0" fontId="57" fillId="0" borderId="54" xfId="56" applyFont="1" applyBorder="1" applyAlignment="1">
      <alignment horizontal="left"/>
      <protection/>
    </xf>
    <xf numFmtId="0" fontId="57" fillId="0" borderId="152" xfId="56" applyFont="1" applyBorder="1" applyAlignment="1">
      <alignment horizontal="center"/>
      <protection/>
    </xf>
    <xf numFmtId="0" fontId="57" fillId="0" borderId="145" xfId="56" applyFont="1" applyBorder="1" applyAlignment="1">
      <alignment horizontal="center"/>
      <protection/>
    </xf>
    <xf numFmtId="0" fontId="57" fillId="0" borderId="88" xfId="56" applyFont="1" applyBorder="1" applyAlignment="1">
      <alignment horizontal="center"/>
      <protection/>
    </xf>
    <xf numFmtId="0" fontId="57" fillId="0" borderId="16" xfId="56" applyFont="1" applyBorder="1" applyAlignment="1">
      <alignment horizontal="left"/>
      <protection/>
    </xf>
    <xf numFmtId="0" fontId="57" fillId="0" borderId="10" xfId="56" applyFont="1" applyBorder="1" applyAlignment="1">
      <alignment horizontal="left"/>
      <protection/>
    </xf>
    <xf numFmtId="0" fontId="57" fillId="0" borderId="61" xfId="56" applyFont="1" applyBorder="1" applyAlignment="1">
      <alignment horizontal="left" vertical="center"/>
      <protection/>
    </xf>
    <xf numFmtId="0" fontId="57" fillId="0" borderId="54" xfId="56" applyFont="1" applyBorder="1" applyAlignment="1">
      <alignment horizontal="left" vertical="center"/>
      <protection/>
    </xf>
    <xf numFmtId="0" fontId="57" fillId="0" borderId="55" xfId="56" applyFont="1" applyBorder="1" applyAlignment="1">
      <alignment horizontal="left" vertical="center"/>
      <protection/>
    </xf>
    <xf numFmtId="0" fontId="57" fillId="0" borderId="35" xfId="56" applyFont="1" applyBorder="1" applyAlignment="1">
      <alignment horizontal="left" vertical="center"/>
      <protection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51" fillId="0" borderId="26" xfId="0" applyNumberFormat="1" applyFont="1" applyBorder="1" applyAlignment="1">
      <alignment horizontal="right"/>
    </xf>
    <xf numFmtId="3" fontId="51" fillId="0" borderId="13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167" fontId="32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51" fillId="22" borderId="27" xfId="0" applyFont="1" applyFill="1" applyBorder="1" applyAlignment="1">
      <alignment horizontal="center" vertical="center"/>
    </xf>
    <xf numFmtId="0" fontId="51" fillId="22" borderId="12" xfId="0" applyFont="1" applyFill="1" applyBorder="1" applyAlignment="1">
      <alignment horizontal="center" vertical="center"/>
    </xf>
    <xf numFmtId="0" fontId="51" fillId="22" borderId="28" xfId="0" applyFont="1" applyFill="1" applyBorder="1" applyAlignment="1">
      <alignment horizontal="center" vertical="center"/>
    </xf>
    <xf numFmtId="0" fontId="51" fillId="22" borderId="10" xfId="0" applyFont="1" applyFill="1" applyBorder="1" applyAlignment="1">
      <alignment horizontal="center" vertical="center"/>
    </xf>
    <xf numFmtId="0" fontId="51" fillId="22" borderId="117" xfId="0" applyFont="1" applyFill="1" applyBorder="1" applyAlignment="1">
      <alignment horizontal="center" vertical="center"/>
    </xf>
    <xf numFmtId="0" fontId="51" fillId="22" borderId="17" xfId="0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right"/>
    </xf>
    <xf numFmtId="3" fontId="51" fillId="0" borderId="17" xfId="0" applyNumberFormat="1" applyFont="1" applyBorder="1" applyAlignment="1">
      <alignment horizontal="right"/>
    </xf>
    <xf numFmtId="167" fontId="32" fillId="0" borderId="45" xfId="65" applyNumberFormat="1" applyFont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vertical="top" wrapText="1"/>
    </xf>
    <xf numFmtId="0" fontId="26" fillId="0" borderId="6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67" xfId="0" applyFont="1" applyBorder="1" applyAlignment="1">
      <alignment horizontal="center" vertical="top" wrapText="1"/>
    </xf>
    <xf numFmtId="0" fontId="24" fillId="22" borderId="91" xfId="0" applyFont="1" applyFill="1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24" fillId="22" borderId="8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 vertical="top" wrapText="1"/>
    </xf>
    <xf numFmtId="0" fontId="34" fillId="0" borderId="0" xfId="67" applyFont="1" applyAlignment="1" applyProtection="1">
      <alignment horizontal="center"/>
      <protection/>
    </xf>
    <xf numFmtId="0" fontId="17" fillId="0" borderId="153" xfId="67" applyFont="1" applyBorder="1" applyAlignment="1" applyProtection="1">
      <alignment horizont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ppne\Local%20Settings\Temporary%20Internet%20Files\OLKA3\Int&#233;zm&#233;nyek%20II\Int&#233;zm&#233;nyi%20bev&#233;telek%20kiad&#225;sok%20&#246;sszesen%202011%20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Intézményi bevételek"/>
      <sheetName val="4. Intézményi kiadások"/>
      <sheetName val="NoszlopyBevételek"/>
      <sheetName val="NoszlopyKiadások"/>
      <sheetName val="KultúraBevételek"/>
      <sheetName val="KultúraKiadások"/>
      <sheetName val="GameszBevételek"/>
      <sheetName val="GameszKiadások"/>
      <sheetName val="KórházBevételek"/>
      <sheetName val="KórházKiadások"/>
      <sheetName val="Tűzoltóság Bevétel"/>
      <sheetName val="Tűzoltóság Kiadások"/>
      <sheetName val="Dél-Balaton Bevételek"/>
      <sheetName val="Dél-Balaton Kiadások"/>
      <sheetName val="Szakképző Bevételek"/>
      <sheetName val="Szakképző Kiadások"/>
      <sheetName val="Szőcsény Bevételek"/>
      <sheetName val="Szőcsény Kiadások"/>
    </sheetNames>
    <sheetDataSet>
      <sheetData sheetId="8">
        <row r="54">
          <cell r="D54">
            <v>1241</v>
          </cell>
          <cell r="F54">
            <v>1548974</v>
          </cell>
        </row>
      </sheetData>
      <sheetData sheetId="9">
        <row r="27">
          <cell r="C27">
            <v>668221</v>
          </cell>
          <cell r="D27">
            <v>182930</v>
          </cell>
          <cell r="F27">
            <v>696582</v>
          </cell>
        </row>
        <row r="55">
          <cell r="D55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Layout" workbookViewId="0" topLeftCell="A55">
      <selection activeCell="B9" sqref="B9"/>
    </sheetView>
  </sheetViews>
  <sheetFormatPr defaultColWidth="8.00390625" defaultRowHeight="12.75"/>
  <cols>
    <col min="1" max="1" width="10.28125" style="458" customWidth="1"/>
    <col min="2" max="2" width="75.00390625" style="458" customWidth="1"/>
    <col min="3" max="3" width="18.00390625" style="458" customWidth="1"/>
    <col min="4" max="4" width="18.421875" style="458" customWidth="1"/>
    <col min="5" max="5" width="8.00390625" style="458" customWidth="1"/>
    <col min="6" max="6" width="11.421875" style="458" customWidth="1"/>
    <col min="7" max="7" width="13.8515625" style="458" customWidth="1"/>
    <col min="8" max="8" width="11.421875" style="458" customWidth="1"/>
    <col min="9" max="16384" width="8.00390625" style="458" customWidth="1"/>
  </cols>
  <sheetData>
    <row r="1" ht="16.5" thickBot="1">
      <c r="D1" s="458" t="s">
        <v>578</v>
      </c>
    </row>
    <row r="2" spans="1:8" s="457" customFormat="1" ht="48" thickTop="1">
      <c r="A2" s="628" t="s">
        <v>0</v>
      </c>
      <c r="B2" s="629" t="s">
        <v>1</v>
      </c>
      <c r="C2" s="630" t="s">
        <v>581</v>
      </c>
      <c r="D2" s="631" t="s">
        <v>550</v>
      </c>
      <c r="F2" s="458"/>
      <c r="G2" s="458"/>
      <c r="H2" s="458"/>
    </row>
    <row r="3" spans="1:8" s="457" customFormat="1" ht="15.75">
      <c r="A3" s="459" t="s">
        <v>2</v>
      </c>
      <c r="B3" s="620" t="s">
        <v>3</v>
      </c>
      <c r="C3" s="461">
        <f>C4+C5</f>
        <v>1672947</v>
      </c>
      <c r="D3" s="508">
        <f>D4+D5</f>
        <v>1672947</v>
      </c>
      <c r="F3" s="458"/>
      <c r="G3" s="458"/>
      <c r="H3" s="458"/>
    </row>
    <row r="4" spans="1:4" ht="15.75">
      <c r="A4" s="478"/>
      <c r="B4" s="462" t="s">
        <v>4</v>
      </c>
      <c r="C4" s="463">
        <f>'3. Intézményi bevételek'!C28</f>
        <v>548653</v>
      </c>
      <c r="D4" s="509">
        <f>'3. Intézményi bevételek'!D28</f>
        <v>548653</v>
      </c>
    </row>
    <row r="5" spans="1:4" ht="15.75">
      <c r="A5" s="479"/>
      <c r="B5" s="460" t="s">
        <v>5</v>
      </c>
      <c r="C5" s="463">
        <f>C6+C7</f>
        <v>1124294</v>
      </c>
      <c r="D5" s="509">
        <f>D6+D7</f>
        <v>1124294</v>
      </c>
    </row>
    <row r="6" spans="1:4" ht="15.75">
      <c r="A6" s="459"/>
      <c r="B6" s="459" t="s">
        <v>6</v>
      </c>
      <c r="C6" s="463">
        <f>'5.a PH bevétel'!C4</f>
        <v>163075</v>
      </c>
      <c r="D6" s="509">
        <f>'5.a PH bevétel'!D4</f>
        <v>163075</v>
      </c>
    </row>
    <row r="7" spans="1:4" ht="15.75">
      <c r="A7" s="459"/>
      <c r="B7" s="464" t="s">
        <v>7</v>
      </c>
      <c r="C7" s="463">
        <f>'5.a PH bevétel'!C5</f>
        <v>961219</v>
      </c>
      <c r="D7" s="509">
        <f>'5.a PH bevétel'!D5</f>
        <v>961219</v>
      </c>
    </row>
    <row r="8" spans="1:4" ht="15.75">
      <c r="A8" s="459"/>
      <c r="B8" s="464" t="s">
        <v>8</v>
      </c>
      <c r="C8" s="463">
        <f>'5.a PH bevétel'!C6</f>
        <v>445600</v>
      </c>
      <c r="D8" s="509">
        <f>'5.a PH bevétel'!D6</f>
        <v>445600</v>
      </c>
    </row>
    <row r="9" spans="1:4" ht="15.75">
      <c r="A9" s="459"/>
      <c r="B9" s="464" t="s">
        <v>9</v>
      </c>
      <c r="C9" s="463">
        <f>'5.a PH bevétel'!C7</f>
        <v>85000</v>
      </c>
      <c r="D9" s="509">
        <f>'5.a PH bevétel'!D7</f>
        <v>85000</v>
      </c>
    </row>
    <row r="10" spans="1:4" ht="15.75">
      <c r="A10" s="459"/>
      <c r="B10" s="464" t="s">
        <v>10</v>
      </c>
      <c r="C10" s="463">
        <f>'5.a PH bevétel'!C8</f>
        <v>39000</v>
      </c>
      <c r="D10" s="509">
        <f>'5.a PH bevétel'!D8</f>
        <v>39000</v>
      </c>
    </row>
    <row r="11" spans="1:4" ht="15.75">
      <c r="A11" s="459"/>
      <c r="B11" s="464" t="s">
        <v>11</v>
      </c>
      <c r="C11" s="463">
        <f>'5.a PH bevétel'!C9</f>
        <v>100</v>
      </c>
      <c r="D11" s="509">
        <f>'5.a PH bevétel'!D9</f>
        <v>100</v>
      </c>
    </row>
    <row r="12" spans="1:4" ht="15.75">
      <c r="A12" s="459"/>
      <c r="B12" s="464" t="s">
        <v>12</v>
      </c>
      <c r="C12" s="463">
        <f>'5.a PH bevétel'!C10</f>
        <v>320000</v>
      </c>
      <c r="D12" s="509">
        <f>'5.a PH bevétel'!D10</f>
        <v>320000</v>
      </c>
    </row>
    <row r="13" spans="1:4" ht="15.75">
      <c r="A13" s="459"/>
      <c r="B13" s="464" t="s">
        <v>12</v>
      </c>
      <c r="C13" s="463">
        <f>'5.a PH bevétel'!C11</f>
        <v>1500</v>
      </c>
      <c r="D13" s="509">
        <f>'5.a PH bevétel'!D11</f>
        <v>1500</v>
      </c>
    </row>
    <row r="14" spans="1:4" ht="15.75">
      <c r="A14" s="459"/>
      <c r="B14" s="464" t="s">
        <v>13</v>
      </c>
      <c r="C14" s="463">
        <f>'5.a PH bevétel'!C12</f>
        <v>506119</v>
      </c>
      <c r="D14" s="509">
        <f>'5.a PH bevétel'!D12</f>
        <v>506119</v>
      </c>
    </row>
    <row r="15" spans="1:4" ht="15.75">
      <c r="A15" s="459"/>
      <c r="B15" s="464" t="s">
        <v>14</v>
      </c>
      <c r="C15" s="463">
        <f>'5.a PH bevétel'!C13</f>
        <v>107003</v>
      </c>
      <c r="D15" s="509">
        <f>'5.a PH bevétel'!D13</f>
        <v>107003</v>
      </c>
    </row>
    <row r="16" spans="1:4" ht="15.75">
      <c r="A16" s="459"/>
      <c r="B16" s="464" t="s">
        <v>15</v>
      </c>
      <c r="C16" s="463">
        <f>'5.a PH bevétel'!C14</f>
        <v>314116</v>
      </c>
      <c r="D16" s="509">
        <f>'5.a PH bevétel'!D14</f>
        <v>314116</v>
      </c>
    </row>
    <row r="17" spans="1:4" ht="15.75">
      <c r="A17" s="459"/>
      <c r="B17" s="464" t="s">
        <v>16</v>
      </c>
      <c r="C17" s="463">
        <f>'5.a PH bevétel'!C15</f>
        <v>85000</v>
      </c>
      <c r="D17" s="509">
        <f>'5.a PH bevétel'!D15</f>
        <v>85000</v>
      </c>
    </row>
    <row r="18" spans="1:4" ht="15.75">
      <c r="A18" s="459"/>
      <c r="B18" s="464" t="s">
        <v>17</v>
      </c>
      <c r="C18" s="463">
        <f>'5.a PH bevétel'!C16</f>
        <v>9500</v>
      </c>
      <c r="D18" s="509">
        <f>'5.a PH bevétel'!D16</f>
        <v>9500</v>
      </c>
    </row>
    <row r="19" spans="1:4" ht="15.75">
      <c r="A19" s="459"/>
      <c r="B19" s="464" t="s">
        <v>18</v>
      </c>
      <c r="C19" s="463">
        <f>'5.a PH bevétel'!C17</f>
        <v>3000</v>
      </c>
      <c r="D19" s="509">
        <f>'5.a PH bevétel'!D17</f>
        <v>3000</v>
      </c>
    </row>
    <row r="20" spans="1:4" ht="15.75">
      <c r="A20" s="459"/>
      <c r="B20" s="464" t="s">
        <v>19</v>
      </c>
      <c r="C20" s="463">
        <f>'5.a PH bevétel'!C18</f>
        <v>5000</v>
      </c>
      <c r="D20" s="509">
        <f>'5.a PH bevétel'!D18</f>
        <v>5000</v>
      </c>
    </row>
    <row r="21" spans="1:4" ht="15.75">
      <c r="A21" s="459"/>
      <c r="B21" s="464" t="s">
        <v>20</v>
      </c>
      <c r="C21" s="463">
        <f>'5.a PH bevétel'!C19</f>
        <v>1500</v>
      </c>
      <c r="D21" s="509">
        <f>'5.a PH bevétel'!D19</f>
        <v>1500</v>
      </c>
    </row>
    <row r="22" spans="1:4" ht="15.75">
      <c r="A22" s="459" t="s">
        <v>21</v>
      </c>
      <c r="B22" s="632" t="s">
        <v>22</v>
      </c>
      <c r="C22" s="463">
        <f>'5.a PH bevétel'!C20</f>
        <v>1283021</v>
      </c>
      <c r="D22" s="509">
        <f>'5.a PH bevétel'!D20</f>
        <v>1302891</v>
      </c>
    </row>
    <row r="23" spans="1:4" ht="15.75">
      <c r="A23" s="459"/>
      <c r="B23" s="464" t="s">
        <v>23</v>
      </c>
      <c r="C23" s="463">
        <f>'5.a PH bevétel'!C21</f>
        <v>1283021</v>
      </c>
      <c r="D23" s="509">
        <f>'5.a PH bevétel'!D21</f>
        <v>1302891</v>
      </c>
    </row>
    <row r="24" spans="1:4" ht="15.75">
      <c r="A24" s="459"/>
      <c r="B24" s="464" t="s">
        <v>24</v>
      </c>
      <c r="C24" s="463">
        <f>'5.a PH bevétel'!C22</f>
        <v>920089</v>
      </c>
      <c r="D24" s="509">
        <f>'5.a PH bevétel'!D22</f>
        <v>921028</v>
      </c>
    </row>
    <row r="25" spans="1:4" ht="15.75">
      <c r="A25" s="459"/>
      <c r="B25" s="464" t="s">
        <v>25</v>
      </c>
      <c r="C25" s="463">
        <f>'5.a PH bevétel'!C23</f>
        <v>0</v>
      </c>
      <c r="D25" s="509">
        <f>'5.a PH bevétel'!D23</f>
        <v>18931</v>
      </c>
    </row>
    <row r="26" spans="1:4" ht="15.75">
      <c r="A26" s="459"/>
      <c r="B26" s="464" t="s">
        <v>26</v>
      </c>
      <c r="C26" s="463">
        <f>'5.a PH bevétel'!C24</f>
        <v>362932</v>
      </c>
      <c r="D26" s="509">
        <f>'5.a PH bevétel'!D24</f>
        <v>362932</v>
      </c>
    </row>
    <row r="27" spans="1:4" ht="15.75">
      <c r="A27" s="459"/>
      <c r="B27" s="464" t="s">
        <v>27</v>
      </c>
      <c r="C27" s="463">
        <f>'5.a PH bevétel'!C25</f>
        <v>0</v>
      </c>
      <c r="D27" s="509">
        <f>'5.a PH bevétel'!D25</f>
        <v>0</v>
      </c>
    </row>
    <row r="28" spans="1:4" ht="15.75">
      <c r="A28" s="459"/>
      <c r="B28" s="464" t="s">
        <v>28</v>
      </c>
      <c r="C28" s="463">
        <f>'5.a PH bevétel'!C26</f>
        <v>0</v>
      </c>
      <c r="D28" s="509">
        <f>'5.a PH bevétel'!D26</f>
        <v>0</v>
      </c>
    </row>
    <row r="29" spans="1:4" ht="15.75">
      <c r="A29" s="459" t="s">
        <v>29</v>
      </c>
      <c r="B29" s="632" t="s">
        <v>30</v>
      </c>
      <c r="C29" s="465">
        <f>C30+C31</f>
        <v>514250</v>
      </c>
      <c r="D29" s="510">
        <f>D30+D31</f>
        <v>514250</v>
      </c>
    </row>
    <row r="30" spans="1:4" ht="15.75">
      <c r="A30" s="459"/>
      <c r="B30" s="466" t="s">
        <v>31</v>
      </c>
      <c r="C30" s="465">
        <f>'3. Intézményi bevételek'!G28</f>
        <v>2916</v>
      </c>
      <c r="D30" s="510">
        <f>'3. Intézményi bevételek'!H28</f>
        <v>2916</v>
      </c>
    </row>
    <row r="31" spans="1:4" ht="15.75">
      <c r="A31" s="480"/>
      <c r="B31" s="464" t="s">
        <v>32</v>
      </c>
      <c r="C31" s="465">
        <f>'5.a PH bevétel'!C27</f>
        <v>511334</v>
      </c>
      <c r="D31" s="510">
        <f>'5.a PH bevétel'!D27</f>
        <v>511334</v>
      </c>
    </row>
    <row r="32" spans="1:4" ht="15.75">
      <c r="A32" s="459"/>
      <c r="B32" s="464" t="s">
        <v>33</v>
      </c>
      <c r="C32" s="465">
        <f>'5.a PH bevétel'!C28</f>
        <v>320931</v>
      </c>
      <c r="D32" s="510">
        <f>'5.a PH bevétel'!D28</f>
        <v>320931</v>
      </c>
    </row>
    <row r="33" spans="1:4" ht="15.75">
      <c r="A33" s="459"/>
      <c r="B33" s="464" t="s">
        <v>34</v>
      </c>
      <c r="C33" s="465">
        <f>'5.a PH bevétel'!C29</f>
        <v>70403</v>
      </c>
      <c r="D33" s="510">
        <f>'5.a PH bevétel'!D29</f>
        <v>70403</v>
      </c>
    </row>
    <row r="34" spans="1:4" ht="15.75">
      <c r="A34" s="459"/>
      <c r="B34" s="464" t="s">
        <v>35</v>
      </c>
      <c r="C34" s="465">
        <f>'5.a PH bevétel'!C30</f>
        <v>120000</v>
      </c>
      <c r="D34" s="510">
        <f>'5.a PH bevétel'!D30</f>
        <v>120000</v>
      </c>
    </row>
    <row r="35" spans="1:4" ht="15.75">
      <c r="A35" s="459" t="s">
        <v>36</v>
      </c>
      <c r="B35" s="632" t="s">
        <v>37</v>
      </c>
      <c r="C35" s="467">
        <f>C36+C39+C42+C45</f>
        <v>3840024</v>
      </c>
      <c r="D35" s="511">
        <f>D36+D39+D42+D45</f>
        <v>3841144</v>
      </c>
    </row>
    <row r="36" spans="1:4" ht="15.75">
      <c r="A36" s="459"/>
      <c r="B36" s="466" t="s">
        <v>38</v>
      </c>
      <c r="C36" s="463">
        <f>'3. Intézményi bevételek'!I28</f>
        <v>1651349</v>
      </c>
      <c r="D36" s="509">
        <f>'3. Intézményi bevételek'!J28</f>
        <v>1651349</v>
      </c>
    </row>
    <row r="37" spans="1:4" ht="15.75">
      <c r="A37" s="459"/>
      <c r="B37" s="464" t="s">
        <v>39</v>
      </c>
      <c r="C37" s="463">
        <v>1420733</v>
      </c>
      <c r="D37" s="509">
        <v>1420733</v>
      </c>
    </row>
    <row r="38" spans="1:4" ht="15.75">
      <c r="A38" s="459"/>
      <c r="B38" s="464" t="s">
        <v>40</v>
      </c>
      <c r="C38" s="463">
        <f>C36-C37</f>
        <v>230616</v>
      </c>
      <c r="D38" s="509">
        <f>D36-D37</f>
        <v>230616</v>
      </c>
    </row>
    <row r="39" spans="1:4" ht="15.75">
      <c r="A39" s="459"/>
      <c r="B39" s="464" t="s">
        <v>41</v>
      </c>
      <c r="C39" s="463">
        <f>'5.a PH bevétel'!C32</f>
        <v>179614</v>
      </c>
      <c r="D39" s="509">
        <f>'5.a PH bevétel'!D32</f>
        <v>180734</v>
      </c>
    </row>
    <row r="40" spans="1:4" ht="15.75">
      <c r="A40" s="459"/>
      <c r="B40" s="464" t="s">
        <v>39</v>
      </c>
      <c r="C40" s="463">
        <f>'5.a PH bevétel'!C33</f>
        <v>0</v>
      </c>
      <c r="D40" s="509">
        <f>'5.a PH bevétel'!D33</f>
        <v>0</v>
      </c>
    </row>
    <row r="41" spans="1:4" ht="15.75">
      <c r="A41" s="459"/>
      <c r="B41" s="464" t="s">
        <v>40</v>
      </c>
      <c r="C41" s="463">
        <f>'5.a PH bevétel'!C34</f>
        <v>179614</v>
      </c>
      <c r="D41" s="509">
        <f>'5.a PH bevétel'!D34</f>
        <v>180734</v>
      </c>
    </row>
    <row r="42" spans="1:4" ht="15.75">
      <c r="A42" s="459"/>
      <c r="B42" s="466" t="s">
        <v>42</v>
      </c>
      <c r="C42" s="463">
        <f>'3. Intézményi bevételek'!K28</f>
        <v>392200</v>
      </c>
      <c r="D42" s="509">
        <f>'3. Intézményi bevételek'!M28</f>
        <v>392200</v>
      </c>
    </row>
    <row r="43" spans="1:4" ht="15.75">
      <c r="A43" s="459"/>
      <c r="B43" s="464" t="s">
        <v>43</v>
      </c>
      <c r="C43" s="463"/>
      <c r="D43" s="509"/>
    </row>
    <row r="44" spans="1:4" ht="15.75">
      <c r="A44" s="459"/>
      <c r="B44" s="464" t="s">
        <v>44</v>
      </c>
      <c r="C44" s="463">
        <f>'3. Intézményi bevételek'!K28</f>
        <v>392200</v>
      </c>
      <c r="D44" s="509">
        <f>'3. Intézményi bevételek'!M29</f>
        <v>0</v>
      </c>
    </row>
    <row r="45" spans="1:4" ht="15.75">
      <c r="A45" s="459"/>
      <c r="B45" s="464" t="s">
        <v>45</v>
      </c>
      <c r="C45" s="463">
        <f>'5.a PH bevétel'!C35</f>
        <v>1616861</v>
      </c>
      <c r="D45" s="509">
        <f>'5.a PH bevétel'!D35</f>
        <v>1616861</v>
      </c>
    </row>
    <row r="46" spans="1:4" ht="15.75">
      <c r="A46" s="459"/>
      <c r="B46" s="464" t="s">
        <v>43</v>
      </c>
      <c r="C46" s="463">
        <f>'5.a PH bevétel'!C36</f>
        <v>0</v>
      </c>
      <c r="D46" s="509">
        <f>'5.a PH bevétel'!D36</f>
        <v>0</v>
      </c>
    </row>
    <row r="47" spans="1:4" ht="15.75">
      <c r="A47" s="459"/>
      <c r="B47" s="464" t="s">
        <v>44</v>
      </c>
      <c r="C47" s="463">
        <f>'5.a PH bevétel'!C37</f>
        <v>1616861</v>
      </c>
      <c r="D47" s="509">
        <f>'5.a PH bevétel'!D37</f>
        <v>1616861</v>
      </c>
    </row>
    <row r="48" spans="1:4" ht="15.75">
      <c r="A48" s="459" t="s">
        <v>46</v>
      </c>
      <c r="B48" s="632" t="s">
        <v>47</v>
      </c>
      <c r="C48" s="463">
        <f>C49+C50+C51+C52</f>
        <v>79000</v>
      </c>
      <c r="D48" s="509">
        <f>D49+D50+D51+D52</f>
        <v>80950</v>
      </c>
    </row>
    <row r="49" spans="1:4" ht="15.75">
      <c r="A49" s="459"/>
      <c r="B49" s="466" t="s">
        <v>48</v>
      </c>
      <c r="C49" s="463">
        <f>'3. Intézményi bevételek'!P28</f>
        <v>0</v>
      </c>
      <c r="D49" s="509">
        <f>'1. Önkormányzati bevételek'!P27</f>
        <v>0</v>
      </c>
    </row>
    <row r="50" spans="1:4" ht="15.75">
      <c r="A50" s="459"/>
      <c r="B50" s="464" t="s">
        <v>49</v>
      </c>
      <c r="C50" s="463">
        <f>'5.a PH bevétel'!C39</f>
        <v>9000</v>
      </c>
      <c r="D50" s="509">
        <f>'5.a PH bevétel'!D39</f>
        <v>9000</v>
      </c>
    </row>
    <row r="51" spans="1:4" ht="15.75">
      <c r="A51" s="459"/>
      <c r="B51" s="466" t="s">
        <v>50</v>
      </c>
      <c r="C51" s="463">
        <f>'3. Intézményi bevételek'!R28</f>
        <v>70000</v>
      </c>
      <c r="D51" s="509">
        <f>'3. Intézményi bevételek'!S28</f>
        <v>70000</v>
      </c>
    </row>
    <row r="52" spans="1:4" ht="15.75">
      <c r="A52" s="459"/>
      <c r="B52" s="464" t="s">
        <v>51</v>
      </c>
      <c r="C52" s="463">
        <f>'5.a PH bevétel'!C40</f>
        <v>0</v>
      </c>
      <c r="D52" s="509">
        <f>'5.a PH bevétel'!D40</f>
        <v>1950</v>
      </c>
    </row>
    <row r="53" spans="1:4" ht="15.75">
      <c r="A53" s="459" t="s">
        <v>52</v>
      </c>
      <c r="B53" s="632" t="s">
        <v>53</v>
      </c>
      <c r="C53" s="463">
        <f>C54+C55+C56+C57</f>
        <v>18624</v>
      </c>
      <c r="D53" s="509">
        <f>D54+D55+D56+D57</f>
        <v>18624</v>
      </c>
    </row>
    <row r="54" spans="1:4" ht="15.75">
      <c r="A54" s="459"/>
      <c r="B54" s="466" t="s">
        <v>54</v>
      </c>
      <c r="C54" s="463"/>
      <c r="D54" s="509"/>
    </row>
    <row r="55" spans="1:4" ht="15.75">
      <c r="A55" s="459"/>
      <c r="B55" s="466" t="s">
        <v>55</v>
      </c>
      <c r="C55" s="463"/>
      <c r="D55" s="509"/>
    </row>
    <row r="56" spans="1:4" ht="15.75">
      <c r="A56" s="478"/>
      <c r="B56" s="464" t="s">
        <v>56</v>
      </c>
      <c r="C56" s="463">
        <f>'5.a PH bevétel'!C42</f>
        <v>2400</v>
      </c>
      <c r="D56" s="509">
        <f>'5.a PH bevétel'!D42</f>
        <v>2400</v>
      </c>
    </row>
    <row r="57" spans="1:4" ht="15.75">
      <c r="A57" s="479"/>
      <c r="B57" s="464" t="s">
        <v>57</v>
      </c>
      <c r="C57" s="463">
        <f>'5.a PH bevétel'!C43</f>
        <v>16224</v>
      </c>
      <c r="D57" s="509">
        <f>'5.a PH bevétel'!D43</f>
        <v>16224</v>
      </c>
    </row>
    <row r="58" spans="1:4" s="469" customFormat="1" ht="28.5" customHeight="1">
      <c r="A58" s="698" t="s">
        <v>58</v>
      </c>
      <c r="B58" s="699"/>
      <c r="C58" s="468">
        <f>C3+C22+C29+C35+C48+C53</f>
        <v>7407866</v>
      </c>
      <c r="D58" s="568">
        <f>D3+D22+D29+D35+D48+D53</f>
        <v>7430806</v>
      </c>
    </row>
    <row r="59" spans="1:4" ht="15.75">
      <c r="A59" s="459" t="s">
        <v>560</v>
      </c>
      <c r="B59" s="620" t="s">
        <v>60</v>
      </c>
      <c r="C59" s="463">
        <f>C60+C61</f>
        <v>354000</v>
      </c>
      <c r="D59" s="509">
        <f>D60+D61</f>
        <v>354000</v>
      </c>
    </row>
    <row r="60" spans="1:4" ht="15.75">
      <c r="A60" s="459"/>
      <c r="B60" s="459" t="s">
        <v>61</v>
      </c>
      <c r="C60" s="470">
        <f>'5.a PH bevétel'!C46</f>
        <v>354000</v>
      </c>
      <c r="D60" s="569">
        <f>'5.a PH bevétel'!D46</f>
        <v>354000</v>
      </c>
    </row>
    <row r="61" spans="1:4" ht="15.75">
      <c r="A61" s="459"/>
      <c r="B61" s="460" t="s">
        <v>62</v>
      </c>
      <c r="C61" s="470">
        <f>'5.a PH bevétel'!C47</f>
        <v>0</v>
      </c>
      <c r="D61" s="569">
        <f>'5.a PH bevétel'!D47</f>
        <v>0</v>
      </c>
    </row>
    <row r="62" spans="1:5" s="473" customFormat="1" ht="28.5" customHeight="1">
      <c r="A62" s="698" t="s">
        <v>63</v>
      </c>
      <c r="B62" s="699"/>
      <c r="C62" s="471">
        <f>C59</f>
        <v>354000</v>
      </c>
      <c r="D62" s="570">
        <f>D59</f>
        <v>354000</v>
      </c>
      <c r="E62" s="472"/>
    </row>
    <row r="63" spans="1:4" ht="15.75">
      <c r="A63" s="459" t="s">
        <v>64</v>
      </c>
      <c r="B63" s="696" t="s">
        <v>65</v>
      </c>
      <c r="C63" s="697"/>
      <c r="D63" s="512"/>
    </row>
    <row r="64" spans="1:4" ht="15.75">
      <c r="A64" s="459"/>
      <c r="B64" s="474" t="s">
        <v>66</v>
      </c>
      <c r="C64" s="465">
        <f>'3. Intézményi bevételek'!C58</f>
        <v>20735</v>
      </c>
      <c r="D64" s="510">
        <f>'3. Intézményi bevételek'!D58</f>
        <v>82636</v>
      </c>
    </row>
    <row r="65" spans="1:4" ht="15.75">
      <c r="A65" s="459"/>
      <c r="B65" s="459" t="s">
        <v>67</v>
      </c>
      <c r="C65" s="465">
        <f>'5.a PH bevétel'!C50</f>
        <v>176998</v>
      </c>
      <c r="D65" s="510">
        <f>'5.a PH bevétel'!D50</f>
        <v>176998</v>
      </c>
    </row>
    <row r="66" spans="1:4" ht="15.75">
      <c r="A66" s="459"/>
      <c r="B66" s="474" t="s">
        <v>68</v>
      </c>
      <c r="C66" s="465">
        <f>'3. Intézményi bevételek'!E58</f>
        <v>75901</v>
      </c>
      <c r="D66" s="465">
        <f>'3. Intézményi bevételek'!F58</f>
        <v>28612</v>
      </c>
    </row>
    <row r="67" spans="1:4" ht="15.75">
      <c r="A67" s="459"/>
      <c r="B67" s="459" t="s">
        <v>69</v>
      </c>
      <c r="C67" s="465">
        <f>'5.a PH bevétel'!C51</f>
        <v>652739</v>
      </c>
      <c r="D67" s="510">
        <f>'5.a PH bevétel'!D51</f>
        <v>652739</v>
      </c>
    </row>
    <row r="68" spans="1:4" s="473" customFormat="1" ht="28.5" customHeight="1">
      <c r="A68" s="698" t="s">
        <v>70</v>
      </c>
      <c r="B68" s="700"/>
      <c r="C68" s="475">
        <f>SUM(C64:C67)</f>
        <v>926373</v>
      </c>
      <c r="D68" s="571">
        <f>SUM(D64:D67)</f>
        <v>940985</v>
      </c>
    </row>
    <row r="69" spans="1:4" ht="15.75">
      <c r="A69" s="696" t="s">
        <v>71</v>
      </c>
      <c r="B69" s="697"/>
      <c r="C69" s="476">
        <f>C58+C62+C68</f>
        <v>8688239</v>
      </c>
      <c r="D69" s="572">
        <f>D58+D62+D68</f>
        <v>8725791</v>
      </c>
    </row>
    <row r="71" spans="1:4" s="457" customFormat="1" ht="15.75">
      <c r="A71" s="458"/>
      <c r="B71" s="458"/>
      <c r="C71" s="477"/>
      <c r="D71" s="477"/>
    </row>
    <row r="72" spans="3:4" ht="15.75">
      <c r="C72" s="477"/>
      <c r="D72" s="477"/>
    </row>
    <row r="74" spans="3:4" ht="15.75">
      <c r="C74" s="477"/>
      <c r="D74" s="477"/>
    </row>
    <row r="75" spans="3:4" ht="15.75">
      <c r="C75" s="477"/>
      <c r="D75" s="477"/>
    </row>
    <row r="76" spans="3:4" ht="15.75">
      <c r="C76" s="477"/>
      <c r="D76" s="477"/>
    </row>
    <row r="79" spans="3:4" ht="15.75">
      <c r="C79" s="477"/>
      <c r="D79" s="477"/>
    </row>
  </sheetData>
  <sheetProtection/>
  <mergeCells count="5">
    <mergeCell ref="A69:B69"/>
    <mergeCell ref="A58:B58"/>
    <mergeCell ref="A62:B62"/>
    <mergeCell ref="B63:C63"/>
    <mergeCell ref="A68:B68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&amp;C&amp;"Times New Roman,Normál"1. sz. melléklet a 26/2011.(VI.24.) sz.rendelethez
Marcali Városi önkormányzat 2011. évi bevételi előirányzatai
                                        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26"/>
  <sheetViews>
    <sheetView view="pageLayout" workbookViewId="0" topLeftCell="A7">
      <selection activeCell="K9" sqref="K9"/>
    </sheetView>
  </sheetViews>
  <sheetFormatPr defaultColWidth="9.140625" defaultRowHeight="12.75"/>
  <cols>
    <col min="1" max="1" width="4.421875" style="0" customWidth="1"/>
    <col min="2" max="2" width="19.57421875" style="0" customWidth="1"/>
    <col min="3" max="3" width="9.8515625" style="0" customWidth="1"/>
    <col min="4" max="4" width="9.7109375" style="0" customWidth="1"/>
    <col min="5" max="5" width="9.8515625" style="0" customWidth="1"/>
    <col min="6" max="6" width="11.7109375" style="0" customWidth="1"/>
    <col min="7" max="7" width="10.7109375" style="0" customWidth="1"/>
    <col min="8" max="8" width="10.28125" style="0" customWidth="1"/>
  </cols>
  <sheetData>
    <row r="1" spans="1:8" ht="13.5" thickBot="1">
      <c r="A1" s="739" t="s">
        <v>573</v>
      </c>
      <c r="B1" s="739"/>
      <c r="C1" s="739"/>
      <c r="D1" s="739"/>
      <c r="E1" s="739"/>
      <c r="F1" s="739"/>
      <c r="G1" s="739"/>
      <c r="H1" s="739"/>
    </row>
    <row r="2" spans="1:8" ht="30" customHeight="1">
      <c r="A2" s="321" t="s">
        <v>171</v>
      </c>
      <c r="B2" s="743" t="s">
        <v>410</v>
      </c>
      <c r="C2" s="321" t="s">
        <v>500</v>
      </c>
      <c r="D2" s="321" t="s">
        <v>411</v>
      </c>
      <c r="E2" s="321" t="s">
        <v>412</v>
      </c>
      <c r="F2" s="321" t="s">
        <v>500</v>
      </c>
      <c r="G2" s="321" t="s">
        <v>411</v>
      </c>
      <c r="H2" s="321" t="s">
        <v>412</v>
      </c>
    </row>
    <row r="3" spans="1:8" ht="41.25" customHeight="1" thickBot="1">
      <c r="A3" s="322" t="s">
        <v>413</v>
      </c>
      <c r="B3" s="744"/>
      <c r="C3" s="322" t="s">
        <v>501</v>
      </c>
      <c r="D3" s="322" t="s">
        <v>503</v>
      </c>
      <c r="E3" s="322" t="s">
        <v>502</v>
      </c>
      <c r="F3" s="322" t="s">
        <v>572</v>
      </c>
      <c r="G3" s="322" t="s">
        <v>503</v>
      </c>
      <c r="H3" s="322" t="s">
        <v>502</v>
      </c>
    </row>
    <row r="4" spans="1:8" ht="33.75" customHeight="1">
      <c r="A4" s="323" t="s">
        <v>76</v>
      </c>
      <c r="B4" s="324" t="s">
        <v>414</v>
      </c>
      <c r="C4" s="324">
        <v>45</v>
      </c>
      <c r="D4" s="324">
        <v>41</v>
      </c>
      <c r="E4" s="324">
        <v>4</v>
      </c>
      <c r="F4" s="324">
        <v>45</v>
      </c>
      <c r="G4" s="324">
        <v>41</v>
      </c>
      <c r="H4" s="324">
        <v>4</v>
      </c>
    </row>
    <row r="5" spans="1:8" ht="24.75" customHeight="1">
      <c r="A5" s="325" t="s">
        <v>90</v>
      </c>
      <c r="B5" s="88" t="s">
        <v>120</v>
      </c>
      <c r="C5" s="88">
        <v>114</v>
      </c>
      <c r="D5" s="88">
        <v>111</v>
      </c>
      <c r="E5" s="88">
        <v>3</v>
      </c>
      <c r="F5" s="88">
        <v>107</v>
      </c>
      <c r="G5" s="88">
        <v>104</v>
      </c>
      <c r="H5" s="88">
        <v>3</v>
      </c>
    </row>
    <row r="6" spans="1:8" ht="12.75">
      <c r="A6" s="745" t="s">
        <v>121</v>
      </c>
      <c r="B6" s="88" t="s">
        <v>415</v>
      </c>
      <c r="C6" s="88">
        <v>79</v>
      </c>
      <c r="D6" s="88">
        <v>78</v>
      </c>
      <c r="E6" s="88">
        <v>1</v>
      </c>
      <c r="F6" s="88">
        <v>78</v>
      </c>
      <c r="G6" s="88">
        <v>77</v>
      </c>
      <c r="H6" s="88">
        <v>1</v>
      </c>
    </row>
    <row r="7" spans="1:8" ht="12.75">
      <c r="A7" s="740"/>
      <c r="B7" s="88" t="s">
        <v>123</v>
      </c>
      <c r="C7" s="88">
        <v>15</v>
      </c>
      <c r="D7" s="88">
        <v>14</v>
      </c>
      <c r="E7" s="88">
        <v>1</v>
      </c>
      <c r="F7" s="88">
        <v>15</v>
      </c>
      <c r="G7" s="88">
        <v>14</v>
      </c>
      <c r="H7" s="88">
        <v>1</v>
      </c>
    </row>
    <row r="8" spans="1:8" ht="12.75">
      <c r="A8" s="740"/>
      <c r="B8" s="327" t="s">
        <v>416</v>
      </c>
      <c r="C8" s="327">
        <v>7</v>
      </c>
      <c r="D8" s="327">
        <v>7</v>
      </c>
      <c r="E8" s="327"/>
      <c r="F8" s="327">
        <v>7</v>
      </c>
      <c r="G8" s="327">
        <v>7</v>
      </c>
      <c r="H8" s="327"/>
    </row>
    <row r="9" spans="1:8" ht="12.75">
      <c r="A9" s="740"/>
      <c r="B9" s="328" t="s">
        <v>125</v>
      </c>
      <c r="C9" s="88">
        <v>45</v>
      </c>
      <c r="D9" s="88">
        <v>45</v>
      </c>
      <c r="E9" s="88"/>
      <c r="F9" s="88">
        <v>43</v>
      </c>
      <c r="G9" s="88">
        <v>43</v>
      </c>
      <c r="H9" s="88"/>
    </row>
    <row r="10" spans="1:8" ht="12.75">
      <c r="A10" s="741"/>
      <c r="B10" s="88" t="s">
        <v>417</v>
      </c>
      <c r="C10" s="88">
        <v>18</v>
      </c>
      <c r="D10" s="88">
        <v>18</v>
      </c>
      <c r="E10" s="88"/>
      <c r="F10" s="88">
        <v>18</v>
      </c>
      <c r="G10" s="88">
        <v>18</v>
      </c>
      <c r="H10" s="88"/>
    </row>
    <row r="11" spans="1:8" ht="12.75">
      <c r="A11" s="742" t="s">
        <v>129</v>
      </c>
      <c r="B11" s="88" t="s">
        <v>418</v>
      </c>
      <c r="C11" s="88">
        <v>65</v>
      </c>
      <c r="D11" s="88">
        <v>62</v>
      </c>
      <c r="E11" s="88">
        <v>3</v>
      </c>
      <c r="F11" s="88">
        <v>65</v>
      </c>
      <c r="G11" s="88">
        <v>62</v>
      </c>
      <c r="H11" s="88">
        <v>3</v>
      </c>
    </row>
    <row r="12" spans="1:8" ht="12.75">
      <c r="A12" s="742"/>
      <c r="B12" s="88" t="s">
        <v>419</v>
      </c>
      <c r="C12" s="88">
        <v>4</v>
      </c>
      <c r="D12" s="88">
        <v>2</v>
      </c>
      <c r="E12" s="88">
        <v>2</v>
      </c>
      <c r="F12" s="88">
        <v>4</v>
      </c>
      <c r="G12" s="88">
        <v>2</v>
      </c>
      <c r="H12" s="88">
        <v>2</v>
      </c>
    </row>
    <row r="13" spans="1:8" ht="25.5">
      <c r="A13" s="325" t="s">
        <v>131</v>
      </c>
      <c r="B13" s="88" t="s">
        <v>420</v>
      </c>
      <c r="C13" s="88">
        <v>42</v>
      </c>
      <c r="D13" s="88">
        <v>42</v>
      </c>
      <c r="E13" s="88"/>
      <c r="F13" s="88">
        <v>42</v>
      </c>
      <c r="G13" s="88">
        <v>42</v>
      </c>
      <c r="H13" s="88"/>
    </row>
    <row r="14" spans="1:8" ht="12.75">
      <c r="A14" s="325">
        <v>6</v>
      </c>
      <c r="B14" s="88" t="s">
        <v>133</v>
      </c>
      <c r="C14" s="88">
        <v>23</v>
      </c>
      <c r="D14" s="88">
        <v>23</v>
      </c>
      <c r="E14" s="88"/>
      <c r="F14" s="88">
        <v>23</v>
      </c>
      <c r="G14" s="88">
        <v>23</v>
      </c>
      <c r="H14" s="88"/>
    </row>
    <row r="15" spans="1:8" ht="12.75">
      <c r="A15" s="745" t="s">
        <v>139</v>
      </c>
      <c r="B15" s="88" t="s">
        <v>421</v>
      </c>
      <c r="C15" s="88">
        <v>13</v>
      </c>
      <c r="D15" s="88">
        <v>10</v>
      </c>
      <c r="E15" s="88">
        <v>3</v>
      </c>
      <c r="F15" s="88">
        <v>13</v>
      </c>
      <c r="G15" s="88">
        <v>10</v>
      </c>
      <c r="H15" s="88">
        <v>3</v>
      </c>
    </row>
    <row r="16" spans="1:8" ht="12.75">
      <c r="A16" s="740"/>
      <c r="B16" s="88" t="s">
        <v>422</v>
      </c>
      <c r="C16" s="88">
        <v>4</v>
      </c>
      <c r="D16" s="88">
        <v>4</v>
      </c>
      <c r="E16" s="88"/>
      <c r="F16" s="88"/>
      <c r="G16" s="88"/>
      <c r="H16" s="88"/>
    </row>
    <row r="17" spans="1:8" ht="12.75">
      <c r="A17" s="740"/>
      <c r="B17" s="328" t="s">
        <v>137</v>
      </c>
      <c r="C17" s="88">
        <v>9</v>
      </c>
      <c r="D17" s="88">
        <v>8</v>
      </c>
      <c r="E17" s="88">
        <v>1</v>
      </c>
      <c r="F17" s="88">
        <v>9</v>
      </c>
      <c r="G17" s="88">
        <v>8</v>
      </c>
      <c r="H17" s="88">
        <v>1</v>
      </c>
    </row>
    <row r="18" spans="1:8" ht="12.75">
      <c r="A18" s="741"/>
      <c r="B18" s="88" t="s">
        <v>138</v>
      </c>
      <c r="C18" s="88">
        <v>5</v>
      </c>
      <c r="D18" s="88">
        <v>4</v>
      </c>
      <c r="E18" s="88">
        <v>1</v>
      </c>
      <c r="F18" s="88">
        <v>5</v>
      </c>
      <c r="G18" s="88">
        <v>4</v>
      </c>
      <c r="H18" s="88">
        <v>1</v>
      </c>
    </row>
    <row r="19" spans="1:8" ht="25.5">
      <c r="A19" s="325" t="s">
        <v>141</v>
      </c>
      <c r="B19" s="88" t="s">
        <v>423</v>
      </c>
      <c r="C19" s="88">
        <v>65</v>
      </c>
      <c r="D19" s="88">
        <v>65</v>
      </c>
      <c r="E19" s="88"/>
      <c r="F19" s="88">
        <v>65</v>
      </c>
      <c r="G19" s="88">
        <v>65</v>
      </c>
      <c r="H19" s="88"/>
    </row>
    <row r="20" spans="1:8" ht="25.5">
      <c r="A20" s="325">
        <v>10</v>
      </c>
      <c r="B20" s="88" t="s">
        <v>424</v>
      </c>
      <c r="C20" s="88">
        <v>29</v>
      </c>
      <c r="D20" s="88">
        <v>29</v>
      </c>
      <c r="E20" s="88"/>
      <c r="F20" s="88">
        <v>29</v>
      </c>
      <c r="G20" s="88">
        <v>29</v>
      </c>
      <c r="H20" s="88"/>
    </row>
    <row r="21" spans="1:8" ht="24.75" customHeight="1">
      <c r="A21" s="326" t="s">
        <v>145</v>
      </c>
      <c r="B21" s="88" t="s">
        <v>425</v>
      </c>
      <c r="C21" s="88">
        <v>2</v>
      </c>
      <c r="D21" s="88">
        <v>2</v>
      </c>
      <c r="E21" s="88"/>
      <c r="F21" s="88">
        <v>2</v>
      </c>
      <c r="G21" s="88">
        <v>2</v>
      </c>
      <c r="H21" s="88"/>
    </row>
    <row r="22" spans="1:8" ht="25.5">
      <c r="A22" s="329" t="s">
        <v>426</v>
      </c>
      <c r="B22" s="88" t="s">
        <v>427</v>
      </c>
      <c r="C22" s="88">
        <v>387</v>
      </c>
      <c r="D22" s="88">
        <v>387</v>
      </c>
      <c r="E22" s="88"/>
      <c r="F22" s="88">
        <v>385</v>
      </c>
      <c r="G22" s="88">
        <v>385</v>
      </c>
      <c r="H22" s="88"/>
    </row>
    <row r="23" spans="1:8" ht="12.75">
      <c r="A23" s="330" t="s">
        <v>324</v>
      </c>
      <c r="B23" s="331" t="s">
        <v>315</v>
      </c>
      <c r="C23" s="331">
        <v>87</v>
      </c>
      <c r="D23" s="331">
        <v>84</v>
      </c>
      <c r="E23" s="331">
        <v>3</v>
      </c>
      <c r="F23" s="331">
        <v>87</v>
      </c>
      <c r="G23" s="331">
        <v>84</v>
      </c>
      <c r="H23" s="331">
        <v>3</v>
      </c>
    </row>
    <row r="24" spans="1:8" ht="38.25" customHeight="1" thickBot="1">
      <c r="A24" s="332" t="s">
        <v>327</v>
      </c>
      <c r="B24" s="333" t="s">
        <v>428</v>
      </c>
      <c r="C24" s="333">
        <v>28</v>
      </c>
      <c r="D24" s="333">
        <v>3</v>
      </c>
      <c r="E24" s="333">
        <v>25</v>
      </c>
      <c r="F24" s="333">
        <v>3</v>
      </c>
      <c r="G24" s="333">
        <v>3</v>
      </c>
      <c r="H24" s="333"/>
    </row>
    <row r="25" spans="1:8" ht="13.5" thickBot="1">
      <c r="A25" s="334"/>
      <c r="B25" s="335" t="s">
        <v>429</v>
      </c>
      <c r="C25" s="335">
        <f aca="true" t="shared" si="0" ref="C25:H25">C23+C22+C21+C20+C19+C18+C17+C16+C15+C14+C13+C12+C11+C10+C9+C8+C7+C6+C5+C4+C24</f>
        <v>1086</v>
      </c>
      <c r="D25" s="335">
        <f t="shared" si="0"/>
        <v>1039</v>
      </c>
      <c r="E25" s="335">
        <f t="shared" si="0"/>
        <v>47</v>
      </c>
      <c r="F25" s="335">
        <f t="shared" si="0"/>
        <v>1045</v>
      </c>
      <c r="G25" s="335">
        <f t="shared" si="0"/>
        <v>1023</v>
      </c>
      <c r="H25" s="335">
        <f t="shared" si="0"/>
        <v>22</v>
      </c>
    </row>
    <row r="26" spans="1:5" ht="12.75">
      <c r="A26" s="55"/>
      <c r="B26" s="33"/>
      <c r="C26" s="33"/>
      <c r="D26" s="33"/>
      <c r="E26" s="33"/>
    </row>
  </sheetData>
  <sheetProtection/>
  <mergeCells count="7">
    <mergeCell ref="A1:H1"/>
    <mergeCell ref="A17:A18"/>
    <mergeCell ref="A11:A12"/>
    <mergeCell ref="A9:A10"/>
    <mergeCell ref="B2:B3"/>
    <mergeCell ref="A6:A8"/>
    <mergeCell ref="A15:A16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&amp;C8 sz. melléklet a 26/2011. (VI.24.) sz. rendelethez Marcali Városi Önkormányzat létszám-előirányzatai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4:K70"/>
  <sheetViews>
    <sheetView view="pageLayout" workbookViewId="0" topLeftCell="A7">
      <selection activeCell="A1" sqref="A1"/>
    </sheetView>
  </sheetViews>
  <sheetFormatPr defaultColWidth="8.00390625" defaultRowHeight="12.75"/>
  <cols>
    <col min="1" max="1" width="16.28125" style="369" customWidth="1"/>
    <col min="2" max="3" width="14.57421875" style="336" customWidth="1"/>
    <col min="4" max="6" width="14.7109375" style="336" customWidth="1"/>
    <col min="7" max="7" width="10.28125" style="336" customWidth="1"/>
    <col min="8" max="8" width="24.421875" style="336" customWidth="1"/>
    <col min="9" max="11" width="11.00390625" style="336" customWidth="1"/>
    <col min="12" max="16384" width="8.00390625" style="336" customWidth="1"/>
  </cols>
  <sheetData>
    <row r="4" spans="1:11" ht="16.5" thickBot="1">
      <c r="A4" s="337" t="s">
        <v>395</v>
      </c>
      <c r="B4" s="338"/>
      <c r="C4" s="338"/>
      <c r="D4" s="339" t="s">
        <v>75</v>
      </c>
      <c r="E4" s="340"/>
      <c r="F4" s="340" t="s">
        <v>578</v>
      </c>
      <c r="G4" s="340"/>
      <c r="H4" s="341"/>
      <c r="K4" s="342"/>
    </row>
    <row r="5" spans="1:7" ht="45" customHeight="1" thickBot="1">
      <c r="A5" s="343" t="s">
        <v>1</v>
      </c>
      <c r="B5" s="344" t="s">
        <v>580</v>
      </c>
      <c r="C5" s="344" t="s">
        <v>551</v>
      </c>
      <c r="D5" s="345" t="s">
        <v>1</v>
      </c>
      <c r="E5" s="344" t="s">
        <v>580</v>
      </c>
      <c r="F5" s="344" t="s">
        <v>551</v>
      </c>
      <c r="G5" s="346"/>
    </row>
    <row r="6" spans="1:7" s="346" customFormat="1" ht="24.75" customHeight="1">
      <c r="A6" s="347" t="s">
        <v>430</v>
      </c>
      <c r="B6" s="348">
        <f>'1. Önkormányzati bevételek'!C3-'1. Önkormányzati bevételek'!C8-'1. Önkormányzati bevételek'!C14-'9.b.sz.mell felhalm mérleg'!B17</f>
        <v>638723</v>
      </c>
      <c r="C6" s="348">
        <f>'1. Önkormányzati bevételek'!D3-'1. Önkormányzati bevételek'!D8-'1. Önkormányzati bevételek'!D14-'9.b.sz.mell felhalm mérleg'!C17</f>
        <v>638723</v>
      </c>
      <c r="D6" s="349" t="s">
        <v>174</v>
      </c>
      <c r="E6" s="350">
        <f>'2. Önkormányzati kiadások'!C36</f>
        <v>2167325</v>
      </c>
      <c r="F6" s="350">
        <f>'2. Önkormányzati kiadások'!D36</f>
        <v>2181240</v>
      </c>
      <c r="G6" s="341"/>
    </row>
    <row r="7" spans="1:7" ht="24.75" customHeight="1">
      <c r="A7" s="351" t="s">
        <v>431</v>
      </c>
      <c r="B7" s="350">
        <f>'1. Önkormányzati bevételek'!C14</f>
        <v>506119</v>
      </c>
      <c r="C7" s="350">
        <f>'1. Önkormányzati bevételek'!D14</f>
        <v>506119</v>
      </c>
      <c r="D7" s="349" t="s">
        <v>432</v>
      </c>
      <c r="E7" s="350">
        <f>'2. Önkormányzati kiadások'!C37</f>
        <v>575669</v>
      </c>
      <c r="F7" s="350">
        <f>'2. Önkormányzati kiadások'!D37</f>
        <v>579423</v>
      </c>
      <c r="G7" s="341"/>
    </row>
    <row r="8" spans="1:7" ht="24.75" customHeight="1">
      <c r="A8" s="351" t="s">
        <v>433</v>
      </c>
      <c r="B8" s="350">
        <f>'1. Önkormányzati bevételek'!C36+'1. Önkormányzati bevételek'!C39+'1. Önkormányzati bevételek'!C50</f>
        <v>1839963</v>
      </c>
      <c r="C8" s="350">
        <f>'1. Önkormányzati bevételek'!D36+'1. Önkormányzati bevételek'!D39+'1. Önkormányzati bevételek'!D50</f>
        <v>1841083</v>
      </c>
      <c r="D8" s="349" t="s">
        <v>177</v>
      </c>
      <c r="E8" s="350">
        <f>'2. Önkormányzati kiadások'!C38-'9.a.sz.mell működés mérleg'!E13-'9.b.sz.mell felhalm mérleg'!E15</f>
        <v>1985253</v>
      </c>
      <c r="F8" s="350">
        <f>'2. Önkormányzati kiadások'!D38-'9.a.sz.mell működés mérleg'!F13-'9.b.sz.mell felhalm mérleg'!F15</f>
        <v>1993632</v>
      </c>
      <c r="G8" s="341"/>
    </row>
    <row r="9" spans="1:7" ht="24.75" customHeight="1">
      <c r="A9" s="351" t="s">
        <v>434</v>
      </c>
      <c r="B9" s="350">
        <f>'1. Önkormányzati bevételek'!C22</f>
        <v>1283021</v>
      </c>
      <c r="C9" s="350">
        <f>'1. Önkormányzati bevételek'!D22</f>
        <v>1302891</v>
      </c>
      <c r="D9" s="349" t="s">
        <v>435</v>
      </c>
      <c r="E9" s="350">
        <f>'2. Önkormányzati kiadások'!C41</f>
        <v>12625</v>
      </c>
      <c r="F9" s="350">
        <f>'2. Önkormányzati kiadások'!D41</f>
        <v>12625</v>
      </c>
      <c r="G9" s="341"/>
    </row>
    <row r="10" spans="1:7" ht="24.75" customHeight="1">
      <c r="A10" s="351" t="s">
        <v>436</v>
      </c>
      <c r="B10" s="350">
        <f>'1. Önkormányzati bevételek'!C64+'1. Önkormányzati bevételek'!C65</f>
        <v>197733</v>
      </c>
      <c r="C10" s="350">
        <f>'1. Önkormányzati bevételek'!D64+'1. Önkormányzati bevételek'!D65</f>
        <v>259634</v>
      </c>
      <c r="D10" s="349" t="s">
        <v>250</v>
      </c>
      <c r="E10" s="350">
        <f>'2. Önkormányzati kiadások'!C42</f>
        <v>140452</v>
      </c>
      <c r="F10" s="350">
        <f>'2. Önkormányzati kiadások'!D42</f>
        <v>140452</v>
      </c>
      <c r="G10" s="352"/>
    </row>
    <row r="11" spans="1:7" ht="21" customHeight="1">
      <c r="A11" s="353" t="s">
        <v>437</v>
      </c>
      <c r="B11" s="350">
        <f>'1. Önkormányzati bevételek'!C8-'1. Önkormányzati bevételek'!C10</f>
        <v>406600</v>
      </c>
      <c r="C11" s="350">
        <f>'1. Önkormányzati bevételek'!D8-'1. Önkormányzati bevételek'!D10</f>
        <v>406600</v>
      </c>
      <c r="D11" s="349" t="s">
        <v>216</v>
      </c>
      <c r="E11" s="350">
        <f>'2. Önkormányzati kiadások'!C39+'2. Önkormányzati kiadások'!C40</f>
        <v>126221</v>
      </c>
      <c r="F11" s="350">
        <f>'2. Önkormányzati kiadások'!D39+'2. Önkormányzati kiadások'!D40</f>
        <v>128762</v>
      </c>
      <c r="G11" s="341"/>
    </row>
    <row r="12" spans="1:7" ht="32.25" customHeight="1">
      <c r="A12" s="353" t="s">
        <v>371</v>
      </c>
      <c r="B12" s="350">
        <f>'1. Önkormányzati bevételek'!C60</f>
        <v>354000</v>
      </c>
      <c r="C12" s="350">
        <f>'1. Önkormányzati bevételek'!D60</f>
        <v>354000</v>
      </c>
      <c r="D12" s="349" t="s">
        <v>438</v>
      </c>
      <c r="E12" s="350">
        <f>'2. Önkormányzati kiadások'!C51</f>
        <v>60000</v>
      </c>
      <c r="F12" s="350">
        <f>'2. Önkormányzati kiadások'!D51</f>
        <v>60000</v>
      </c>
      <c r="G12" s="341"/>
    </row>
    <row r="13" spans="1:7" ht="40.5" customHeight="1">
      <c r="A13" s="486" t="s">
        <v>514</v>
      </c>
      <c r="B13" s="354">
        <f>'1. Önkormányzati bevételek'!C56</f>
        <v>2400</v>
      </c>
      <c r="C13" s="354">
        <f>'1. Önkormányzati bevételek'!D56</f>
        <v>2400</v>
      </c>
      <c r="D13" s="349" t="s">
        <v>439</v>
      </c>
      <c r="E13" s="350">
        <f>'5.b PH kiadás'!C40-'9.b.sz.mell felhalm mérleg'!E15</f>
        <v>32657</v>
      </c>
      <c r="F13" s="350">
        <f>'5.b PH kiadás'!D40-'9.b.sz.mell felhalm mérleg'!F15</f>
        <v>32657</v>
      </c>
      <c r="G13" s="341"/>
    </row>
    <row r="14" spans="1:7" ht="24.75" customHeight="1">
      <c r="A14" s="355"/>
      <c r="B14" s="356"/>
      <c r="C14" s="575"/>
      <c r="D14" s="349" t="s">
        <v>387</v>
      </c>
      <c r="E14" s="350">
        <f>'2. Önkormányzati kiadások'!C48</f>
        <v>500</v>
      </c>
      <c r="F14" s="350">
        <f>'2. Önkormányzati kiadások'!D48</f>
        <v>500</v>
      </c>
      <c r="G14" s="341"/>
    </row>
    <row r="15" spans="1:7" ht="24.75" customHeight="1">
      <c r="A15" s="353"/>
      <c r="B15" s="356"/>
      <c r="C15" s="575"/>
      <c r="D15" s="349" t="s">
        <v>440</v>
      </c>
      <c r="E15" s="350">
        <v>589129</v>
      </c>
      <c r="F15" s="350">
        <v>595631</v>
      </c>
      <c r="G15" s="341"/>
    </row>
    <row r="16" spans="1:7" ht="24.75" customHeight="1">
      <c r="A16" s="353"/>
      <c r="B16" s="356"/>
      <c r="C16" s="575"/>
      <c r="D16" s="357" t="s">
        <v>514</v>
      </c>
      <c r="E16" s="350">
        <f>'2. Önkormányzati kiadások'!C53</f>
        <v>2400</v>
      </c>
      <c r="F16" s="350">
        <f>'2. Önkormányzati kiadások'!D53</f>
        <v>2400</v>
      </c>
      <c r="G16" s="341"/>
    </row>
    <row r="17" spans="1:7" ht="24.75" customHeight="1">
      <c r="A17" s="353"/>
      <c r="B17" s="356"/>
      <c r="C17" s="575"/>
      <c r="D17" s="357"/>
      <c r="E17" s="356"/>
      <c r="F17" s="356"/>
      <c r="G17" s="341"/>
    </row>
    <row r="18" spans="1:7" ht="18" customHeight="1">
      <c r="A18" s="353"/>
      <c r="B18" s="356"/>
      <c r="C18" s="575"/>
      <c r="D18" s="357"/>
      <c r="E18" s="356"/>
      <c r="F18" s="356"/>
      <c r="G18" s="341"/>
    </row>
    <row r="19" spans="1:7" ht="18" customHeight="1" thickBot="1">
      <c r="A19" s="358"/>
      <c r="B19" s="359"/>
      <c r="C19" s="576"/>
      <c r="D19" s="360"/>
      <c r="E19" s="361"/>
      <c r="F19" s="356"/>
      <c r="G19" s="341"/>
    </row>
    <row r="20" spans="1:7" ht="18" customHeight="1">
      <c r="A20" s="362" t="s">
        <v>441</v>
      </c>
      <c r="B20" s="363">
        <f>SUM(B6:B19)</f>
        <v>5228559</v>
      </c>
      <c r="C20" s="363">
        <f>SUM(C6:C19)</f>
        <v>5311450</v>
      </c>
      <c r="D20" s="364" t="s">
        <v>441</v>
      </c>
      <c r="E20" s="364">
        <f>SUM(E6:E19)</f>
        <v>5692231</v>
      </c>
      <c r="F20" s="364">
        <f>SUM(F6:F19)</f>
        <v>5727322</v>
      </c>
      <c r="G20" s="341"/>
    </row>
    <row r="21" spans="1:7" ht="18" customHeight="1" thickBot="1">
      <c r="A21" s="365" t="s">
        <v>442</v>
      </c>
      <c r="B21" s="366">
        <f>IF(((E20-B20)&gt;0),E20-B20,"----")</f>
        <v>463672</v>
      </c>
      <c r="C21" s="366">
        <f>IF(((F20-C20)&gt;0),F20-C20,"----")</f>
        <v>415872</v>
      </c>
      <c r="D21" s="367" t="s">
        <v>443</v>
      </c>
      <c r="E21" s="366" t="str">
        <f>IF(((B20-E20)&gt;0),B20-E20,"----")</f>
        <v>----</v>
      </c>
      <c r="F21" s="366" t="str">
        <f>IF(((C20-F20)&gt;0),C20-F20,"----")</f>
        <v>----</v>
      </c>
      <c r="G21" s="341"/>
    </row>
    <row r="22" spans="1:8" ht="18" customHeight="1">
      <c r="A22" s="368"/>
      <c r="B22" s="341"/>
      <c r="C22" s="341"/>
      <c r="D22" s="341"/>
      <c r="E22" s="341"/>
      <c r="F22" s="341"/>
      <c r="G22" s="341"/>
      <c r="H22" s="341"/>
    </row>
    <row r="23" spans="1:8" ht="12.75">
      <c r="A23" s="368"/>
      <c r="B23" s="341"/>
      <c r="C23" s="341"/>
      <c r="D23" s="341"/>
      <c r="E23" s="341"/>
      <c r="F23" s="341"/>
      <c r="G23" s="341"/>
      <c r="H23" s="341"/>
    </row>
    <row r="24" spans="1:8" ht="12.75">
      <c r="A24" s="368"/>
      <c r="B24" s="341"/>
      <c r="C24" s="341"/>
      <c r="D24" s="341"/>
      <c r="E24" s="341"/>
      <c r="F24" s="341"/>
      <c r="G24" s="341"/>
      <c r="H24" s="341"/>
    </row>
    <row r="25" spans="1:8" ht="12.75">
      <c r="A25" s="368"/>
      <c r="B25" s="341"/>
      <c r="C25" s="341"/>
      <c r="D25" s="341"/>
      <c r="E25" s="341"/>
      <c r="F25" s="341"/>
      <c r="G25" s="341"/>
      <c r="H25" s="341"/>
    </row>
    <row r="26" spans="1:8" ht="12.75">
      <c r="A26" s="368"/>
      <c r="B26" s="341"/>
      <c r="C26" s="341"/>
      <c r="D26" s="341"/>
      <c r="E26" s="341"/>
      <c r="F26" s="341"/>
      <c r="G26" s="341"/>
      <c r="H26" s="341"/>
    </row>
    <row r="27" spans="1:8" ht="12.75">
      <c r="A27" s="368"/>
      <c r="B27" s="341"/>
      <c r="C27" s="341"/>
      <c r="D27" s="341"/>
      <c r="E27" s="341"/>
      <c r="F27" s="341"/>
      <c r="G27" s="341"/>
      <c r="H27" s="341"/>
    </row>
    <row r="28" spans="1:8" ht="12.75">
      <c r="A28" s="368"/>
      <c r="B28" s="341"/>
      <c r="C28" s="341"/>
      <c r="D28" s="341"/>
      <c r="E28" s="341"/>
      <c r="F28" s="341"/>
      <c r="G28" s="341"/>
      <c r="H28" s="341"/>
    </row>
    <row r="29" spans="1:8" ht="12.75">
      <c r="A29" s="368"/>
      <c r="B29" s="341"/>
      <c r="C29" s="341"/>
      <c r="D29" s="341"/>
      <c r="E29" s="341"/>
      <c r="F29" s="341"/>
      <c r="G29" s="341"/>
      <c r="H29" s="341"/>
    </row>
    <row r="30" spans="1:8" ht="12.75">
      <c r="A30" s="368"/>
      <c r="B30" s="341">
        <f>B25-B27</f>
        <v>0</v>
      </c>
      <c r="C30" s="341"/>
      <c r="D30" s="341"/>
      <c r="E30" s="341"/>
      <c r="F30" s="341"/>
      <c r="G30" s="341"/>
      <c r="H30" s="341"/>
    </row>
    <row r="31" spans="1:8" ht="12.75">
      <c r="A31" s="368"/>
      <c r="B31" s="341"/>
      <c r="C31" s="341"/>
      <c r="D31" s="341"/>
      <c r="E31" s="341"/>
      <c r="F31" s="341"/>
      <c r="G31" s="341"/>
      <c r="H31" s="341"/>
    </row>
    <row r="32" spans="1:8" ht="12.75">
      <c r="A32" s="368"/>
      <c r="B32" s="341"/>
      <c r="C32" s="341"/>
      <c r="D32" s="341"/>
      <c r="E32" s="341"/>
      <c r="F32" s="341"/>
      <c r="G32" s="341"/>
      <c r="H32" s="341"/>
    </row>
    <row r="33" spans="1:8" ht="12.75">
      <c r="A33" s="368"/>
      <c r="B33" s="341"/>
      <c r="C33" s="341"/>
      <c r="D33" s="341"/>
      <c r="E33" s="341"/>
      <c r="F33" s="341"/>
      <c r="G33" s="341"/>
      <c r="H33" s="341"/>
    </row>
    <row r="34" spans="1:8" ht="12.75">
      <c r="A34" s="368"/>
      <c r="B34" s="341"/>
      <c r="C34" s="341"/>
      <c r="D34" s="341"/>
      <c r="E34" s="341"/>
      <c r="F34" s="341"/>
      <c r="G34" s="341"/>
      <c r="H34" s="341"/>
    </row>
    <row r="35" spans="1:8" ht="12.75">
      <c r="A35" s="368"/>
      <c r="B35" s="341"/>
      <c r="C35" s="341"/>
      <c r="D35" s="341"/>
      <c r="E35" s="341"/>
      <c r="F35" s="341"/>
      <c r="G35" s="341"/>
      <c r="H35" s="341"/>
    </row>
    <row r="36" spans="1:8" ht="12.75">
      <c r="A36" s="368"/>
      <c r="B36" s="341"/>
      <c r="C36" s="341"/>
      <c r="D36" s="341"/>
      <c r="E36" s="341"/>
      <c r="F36" s="341"/>
      <c r="G36" s="341"/>
      <c r="H36" s="341"/>
    </row>
    <row r="37" spans="1:8" ht="12.75">
      <c r="A37" s="368"/>
      <c r="B37" s="341"/>
      <c r="C37" s="341"/>
      <c r="D37" s="341"/>
      <c r="E37" s="341"/>
      <c r="F37" s="341"/>
      <c r="G37" s="341"/>
      <c r="H37" s="341"/>
    </row>
    <row r="38" spans="1:8" ht="12.75">
      <c r="A38" s="368"/>
      <c r="B38" s="341"/>
      <c r="C38" s="341"/>
      <c r="D38" s="341"/>
      <c r="E38" s="341"/>
      <c r="F38" s="341"/>
      <c r="G38" s="341"/>
      <c r="H38" s="341"/>
    </row>
    <row r="39" spans="1:8" ht="12.75">
      <c r="A39" s="368"/>
      <c r="B39" s="341"/>
      <c r="C39" s="341"/>
      <c r="D39" s="341"/>
      <c r="E39" s="341"/>
      <c r="F39" s="341"/>
      <c r="G39" s="341"/>
      <c r="H39" s="341"/>
    </row>
    <row r="40" spans="1:8" ht="12.75">
      <c r="A40" s="368"/>
      <c r="B40" s="341"/>
      <c r="C40" s="341"/>
      <c r="D40" s="341"/>
      <c r="E40" s="341"/>
      <c r="F40" s="341"/>
      <c r="G40" s="341"/>
      <c r="H40" s="341"/>
    </row>
    <row r="41" spans="1:8" ht="12.75">
      <c r="A41" s="368"/>
      <c r="B41" s="341"/>
      <c r="C41" s="341"/>
      <c r="D41" s="341"/>
      <c r="E41" s="341"/>
      <c r="F41" s="341"/>
      <c r="G41" s="341"/>
      <c r="H41" s="341"/>
    </row>
    <row r="42" spans="1:8" ht="12.75">
      <c r="A42" s="368"/>
      <c r="B42" s="341"/>
      <c r="C42" s="341"/>
      <c r="D42" s="341"/>
      <c r="E42" s="341"/>
      <c r="F42" s="341"/>
      <c r="G42" s="341"/>
      <c r="H42" s="341"/>
    </row>
    <row r="43" spans="1:8" ht="12.75">
      <c r="A43" s="368"/>
      <c r="B43" s="341"/>
      <c r="C43" s="341"/>
      <c r="D43" s="341"/>
      <c r="E43" s="341"/>
      <c r="F43" s="341"/>
      <c r="G43" s="341"/>
      <c r="H43" s="341"/>
    </row>
    <row r="44" spans="1:8" ht="12.75">
      <c r="A44" s="368"/>
      <c r="B44" s="341"/>
      <c r="C44" s="341"/>
      <c r="D44" s="341"/>
      <c r="E44" s="341"/>
      <c r="F44" s="341"/>
      <c r="G44" s="341"/>
      <c r="H44" s="341"/>
    </row>
    <row r="45" spans="1:8" ht="12.75">
      <c r="A45" s="368"/>
      <c r="B45" s="341"/>
      <c r="C45" s="341"/>
      <c r="D45" s="341"/>
      <c r="E45" s="341"/>
      <c r="F45" s="341"/>
      <c r="G45" s="341"/>
      <c r="H45" s="341"/>
    </row>
    <row r="46" spans="1:8" ht="12.75">
      <c r="A46" s="368"/>
      <c r="B46" s="341"/>
      <c r="C46" s="341"/>
      <c r="D46" s="341"/>
      <c r="E46" s="341"/>
      <c r="F46" s="341"/>
      <c r="G46" s="341"/>
      <c r="H46" s="341"/>
    </row>
    <row r="47" spans="1:8" ht="12.75">
      <c r="A47" s="368"/>
      <c r="B47" s="341"/>
      <c r="C47" s="341"/>
      <c r="D47" s="341"/>
      <c r="E47" s="341"/>
      <c r="F47" s="341"/>
      <c r="G47" s="341"/>
      <c r="H47" s="341"/>
    </row>
    <row r="48" spans="1:8" ht="12.75">
      <c r="A48" s="368"/>
      <c r="B48" s="341"/>
      <c r="C48" s="341"/>
      <c r="D48" s="341"/>
      <c r="E48" s="341"/>
      <c r="F48" s="341"/>
      <c r="G48" s="341"/>
      <c r="H48" s="341"/>
    </row>
    <row r="49" spans="1:8" ht="12.75">
      <c r="A49" s="368"/>
      <c r="B49" s="341"/>
      <c r="C49" s="341"/>
      <c r="D49" s="341"/>
      <c r="E49" s="341"/>
      <c r="F49" s="341"/>
      <c r="G49" s="341"/>
      <c r="H49" s="341"/>
    </row>
    <row r="50" spans="1:8" ht="12.75">
      <c r="A50" s="368"/>
      <c r="B50" s="341"/>
      <c r="C50" s="341"/>
      <c r="D50" s="341"/>
      <c r="E50" s="341"/>
      <c r="F50" s="341"/>
      <c r="G50" s="341"/>
      <c r="H50" s="341"/>
    </row>
    <row r="51" spans="1:8" ht="12.75">
      <c r="A51" s="368"/>
      <c r="B51" s="341"/>
      <c r="C51" s="341"/>
      <c r="D51" s="341"/>
      <c r="E51" s="341"/>
      <c r="F51" s="341"/>
      <c r="G51" s="341"/>
      <c r="H51" s="341"/>
    </row>
    <row r="52" spans="1:8" ht="12.75">
      <c r="A52" s="368"/>
      <c r="B52" s="341"/>
      <c r="C52" s="341"/>
      <c r="D52" s="341"/>
      <c r="E52" s="341"/>
      <c r="F52" s="341"/>
      <c r="G52" s="341"/>
      <c r="H52" s="341"/>
    </row>
    <row r="53" spans="1:8" ht="12.75">
      <c r="A53" s="368"/>
      <c r="B53" s="341"/>
      <c r="C53" s="341"/>
      <c r="D53" s="341"/>
      <c r="E53" s="341"/>
      <c r="F53" s="341"/>
      <c r="G53" s="341"/>
      <c r="H53" s="341"/>
    </row>
    <row r="54" spans="1:8" ht="12.75">
      <c r="A54" s="368"/>
      <c r="B54" s="341"/>
      <c r="C54" s="341"/>
      <c r="D54" s="341"/>
      <c r="E54" s="341"/>
      <c r="F54" s="341"/>
      <c r="G54" s="341"/>
      <c r="H54" s="341"/>
    </row>
    <row r="55" spans="1:8" ht="12.75">
      <c r="A55" s="368"/>
      <c r="B55" s="341"/>
      <c r="C55" s="341"/>
      <c r="D55" s="341"/>
      <c r="E55" s="341"/>
      <c r="F55" s="341"/>
      <c r="G55" s="341"/>
      <c r="H55" s="341"/>
    </row>
    <row r="56" spans="1:8" ht="12.75">
      <c r="A56" s="368"/>
      <c r="B56" s="341"/>
      <c r="C56" s="341"/>
      <c r="D56" s="341"/>
      <c r="E56" s="341"/>
      <c r="F56" s="341"/>
      <c r="G56" s="341"/>
      <c r="H56" s="341"/>
    </row>
    <row r="57" spans="1:8" ht="12.75">
      <c r="A57" s="368"/>
      <c r="B57" s="341"/>
      <c r="C57" s="341"/>
      <c r="D57" s="341"/>
      <c r="E57" s="341"/>
      <c r="F57" s="341"/>
      <c r="G57" s="341"/>
      <c r="H57" s="341"/>
    </row>
    <row r="58" spans="1:8" ht="12.75">
      <c r="A58" s="368"/>
      <c r="B58" s="341"/>
      <c r="C58" s="341"/>
      <c r="D58" s="341"/>
      <c r="E58" s="341"/>
      <c r="F58" s="341"/>
      <c r="G58" s="341"/>
      <c r="H58" s="341"/>
    </row>
    <row r="59" spans="1:8" ht="12.75">
      <c r="A59" s="368"/>
      <c r="B59" s="341"/>
      <c r="C59" s="341"/>
      <c r="D59" s="341"/>
      <c r="E59" s="341"/>
      <c r="F59" s="341"/>
      <c r="G59" s="341"/>
      <c r="H59" s="341"/>
    </row>
    <row r="60" spans="1:8" ht="12.75">
      <c r="A60" s="368"/>
      <c r="B60" s="341"/>
      <c r="C60" s="341"/>
      <c r="D60" s="341"/>
      <c r="E60" s="341"/>
      <c r="F60" s="341"/>
      <c r="G60" s="341"/>
      <c r="H60" s="341"/>
    </row>
    <row r="61" spans="1:8" ht="12.75">
      <c r="A61" s="368"/>
      <c r="B61" s="341"/>
      <c r="C61" s="341"/>
      <c r="D61" s="341"/>
      <c r="E61" s="341"/>
      <c r="F61" s="341"/>
      <c r="G61" s="341"/>
      <c r="H61" s="341"/>
    </row>
    <row r="62" spans="1:8" ht="12.75">
      <c r="A62" s="368"/>
      <c r="B62" s="341"/>
      <c r="C62" s="341"/>
      <c r="D62" s="341"/>
      <c r="E62" s="341"/>
      <c r="F62" s="341"/>
      <c r="G62" s="341"/>
      <c r="H62" s="341"/>
    </row>
    <row r="63" spans="1:8" ht="12.75">
      <c r="A63" s="368"/>
      <c r="B63" s="341"/>
      <c r="C63" s="341"/>
      <c r="D63" s="341"/>
      <c r="E63" s="341"/>
      <c r="F63" s="341"/>
      <c r="G63" s="341"/>
      <c r="H63" s="341"/>
    </row>
    <row r="64" spans="1:8" ht="12.75">
      <c r="A64" s="368"/>
      <c r="B64" s="341"/>
      <c r="C64" s="341"/>
      <c r="D64" s="341"/>
      <c r="E64" s="341"/>
      <c r="F64" s="341"/>
      <c r="G64" s="341"/>
      <c r="H64" s="341"/>
    </row>
    <row r="65" spans="1:8" ht="12.75">
      <c r="A65" s="368"/>
      <c r="B65" s="341"/>
      <c r="C65" s="341"/>
      <c r="D65" s="341"/>
      <c r="E65" s="341"/>
      <c r="F65" s="341"/>
      <c r="G65" s="341"/>
      <c r="H65" s="341"/>
    </row>
    <row r="66" spans="1:8" ht="12.75">
      <c r="A66" s="368"/>
      <c r="B66" s="341"/>
      <c r="C66" s="341"/>
      <c r="D66" s="341"/>
      <c r="E66" s="341"/>
      <c r="F66" s="341"/>
      <c r="G66" s="341"/>
      <c r="H66" s="341"/>
    </row>
    <row r="67" spans="1:8" ht="12.75">
      <c r="A67" s="368"/>
      <c r="B67" s="341"/>
      <c r="C67" s="341"/>
      <c r="D67" s="341"/>
      <c r="E67" s="341"/>
      <c r="F67" s="341"/>
      <c r="G67" s="341"/>
      <c r="H67" s="341"/>
    </row>
    <row r="68" spans="1:8" ht="12.75">
      <c r="A68" s="368"/>
      <c r="B68" s="341"/>
      <c r="C68" s="341"/>
      <c r="D68" s="341"/>
      <c r="E68" s="341"/>
      <c r="F68" s="341"/>
      <c r="G68" s="341"/>
      <c r="H68" s="341"/>
    </row>
    <row r="69" spans="1:8" ht="12.75">
      <c r="A69" s="368"/>
      <c r="B69" s="341"/>
      <c r="C69" s="341"/>
      <c r="D69" s="341"/>
      <c r="E69" s="341"/>
      <c r="F69" s="341"/>
      <c r="G69" s="341"/>
      <c r="H69" s="341"/>
    </row>
    <row r="70" spans="1:8" ht="12.75">
      <c r="A70" s="368"/>
      <c r="B70" s="341"/>
      <c r="C70" s="341"/>
      <c r="D70" s="341"/>
      <c r="E70" s="341"/>
      <c r="F70" s="341"/>
      <c r="G70" s="341"/>
      <c r="H70" s="341"/>
    </row>
  </sheetData>
  <sheetProtection/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  <headerFooter alignWithMargins="0">
    <oddHeader>&amp;C&amp;"Arial,Félkövér"9/a sz melléklet a 26/2011.(VI.24.) sz. rendelethez Marcali Városi Önkormányzat 2011. évi működési célú bevételek, működési célú kiadások mérlege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6:K60"/>
  <sheetViews>
    <sheetView view="pageLayout" workbookViewId="0" topLeftCell="A7">
      <selection activeCell="F13" sqref="F13"/>
    </sheetView>
  </sheetViews>
  <sheetFormatPr defaultColWidth="8.00390625" defaultRowHeight="12.75"/>
  <cols>
    <col min="1" max="1" width="22.421875" style="398" customWidth="1"/>
    <col min="2" max="2" width="13.140625" style="398" customWidth="1"/>
    <col min="3" max="3" width="12.7109375" style="398" customWidth="1"/>
    <col min="4" max="4" width="24.57421875" style="370" customWidth="1"/>
    <col min="5" max="5" width="13.421875" style="370" customWidth="1"/>
    <col min="6" max="6" width="13.8515625" style="370" customWidth="1"/>
    <col min="7" max="7" width="0.13671875" style="370" hidden="1" customWidth="1"/>
    <col min="8" max="8" width="24.421875" style="370" customWidth="1"/>
    <col min="9" max="11" width="11.00390625" style="370" customWidth="1"/>
    <col min="12" max="16384" width="8.00390625" style="370" customWidth="1"/>
  </cols>
  <sheetData>
    <row r="6" spans="1:11" ht="28.5" customHeight="1" thickBot="1">
      <c r="A6" s="371" t="s">
        <v>395</v>
      </c>
      <c r="B6" s="371"/>
      <c r="C6" s="371"/>
      <c r="D6" s="372" t="s">
        <v>75</v>
      </c>
      <c r="E6" s="372"/>
      <c r="F6" s="372" t="s">
        <v>578</v>
      </c>
      <c r="G6" s="372"/>
      <c r="K6" s="373"/>
    </row>
    <row r="7" spans="1:8" ht="37.5" customHeight="1" thickBot="1">
      <c r="A7" s="374" t="s">
        <v>1</v>
      </c>
      <c r="B7" s="344" t="s">
        <v>552</v>
      </c>
      <c r="C7" s="344" t="s">
        <v>551</v>
      </c>
      <c r="D7" s="375" t="s">
        <v>1</v>
      </c>
      <c r="E7" s="344" t="s">
        <v>552</v>
      </c>
      <c r="F7" s="344" t="s">
        <v>551</v>
      </c>
      <c r="G7" s="580"/>
      <c r="H7" s="376"/>
    </row>
    <row r="8" spans="1:8" s="376" customFormat="1" ht="24.75" customHeight="1">
      <c r="A8" s="377" t="s">
        <v>444</v>
      </c>
      <c r="B8" s="378">
        <f>'1. Önkormányzati bevételek'!C29</f>
        <v>514250</v>
      </c>
      <c r="C8" s="378">
        <f>'1. Önkormányzati bevételek'!D29</f>
        <v>514250</v>
      </c>
      <c r="D8" s="379" t="s">
        <v>445</v>
      </c>
      <c r="E8" s="380">
        <f>'2. Önkormányzati kiadások'!C44</f>
        <v>2276056</v>
      </c>
      <c r="F8" s="380">
        <f>'2. Önkormányzati kiadások'!D44</f>
        <v>2304953</v>
      </c>
      <c r="G8" s="581"/>
      <c r="H8" s="370"/>
    </row>
    <row r="9" spans="1:7" ht="24.75" customHeight="1">
      <c r="A9" s="381" t="s">
        <v>446</v>
      </c>
      <c r="B9" s="380"/>
      <c r="C9" s="380"/>
      <c r="D9" s="379" t="s">
        <v>447</v>
      </c>
      <c r="E9" s="380">
        <f>'2. Önkormányzati kiadások'!C46+'2. Önkormányzati kiadások'!C47</f>
        <v>119277</v>
      </c>
      <c r="F9" s="380">
        <f>'2. Önkormányzati kiadások'!D46+'2. Önkormányzati kiadások'!D47</f>
        <v>119277</v>
      </c>
      <c r="G9" s="581"/>
    </row>
    <row r="10" spans="1:7" ht="24.75" customHeight="1">
      <c r="A10" s="381" t="s">
        <v>448</v>
      </c>
      <c r="B10" s="380"/>
      <c r="C10" s="380"/>
      <c r="D10" s="379" t="s">
        <v>449</v>
      </c>
      <c r="E10" s="380">
        <f>'2. Önkormányzati kiadások'!C45</f>
        <v>132240</v>
      </c>
      <c r="F10" s="380">
        <f>'2. Önkormányzati kiadások'!D45</f>
        <v>132240</v>
      </c>
      <c r="G10" s="581"/>
    </row>
    <row r="11" spans="1:7" ht="24.75" customHeight="1">
      <c r="A11" s="381" t="s">
        <v>450</v>
      </c>
      <c r="B11" s="380">
        <f>'1. Önkormányzati bevételek'!C51+'1. Önkormányzati bevételek'!C52+'1. Önkormányzati bevételek'!C42+'1. Önkormányzati bevételek'!C45</f>
        <v>2079061</v>
      </c>
      <c r="C11" s="380">
        <f>'1. Önkormányzati bevételek'!D51+'1. Önkormányzati bevételek'!D52+'1. Önkormányzati bevételek'!D42+'1. Önkormányzati bevételek'!D45</f>
        <v>2081011</v>
      </c>
      <c r="D11" s="379" t="s">
        <v>451</v>
      </c>
      <c r="E11" s="380">
        <f>'2. Önkormányzati kiadások'!C50</f>
        <v>4811</v>
      </c>
      <c r="F11" s="380">
        <f>'2. Önkormányzati kiadások'!D50</f>
        <v>4811</v>
      </c>
      <c r="G11" s="581"/>
    </row>
    <row r="12" spans="1:8" ht="24.75" customHeight="1">
      <c r="A12" s="381" t="s">
        <v>436</v>
      </c>
      <c r="B12" s="380">
        <f>'1. Önkormányzati bevételek'!C66+'1. Önkormányzati bevételek'!C67</f>
        <v>728640</v>
      </c>
      <c r="C12" s="380">
        <f>'1. Önkormányzati bevételek'!D66+'1. Önkormányzati bevételek'!D67</f>
        <v>681351</v>
      </c>
      <c r="D12" s="379" t="s">
        <v>452</v>
      </c>
      <c r="E12" s="380">
        <v>217637</v>
      </c>
      <c r="F12" s="380">
        <v>191201</v>
      </c>
      <c r="G12" s="581"/>
      <c r="H12" s="382"/>
    </row>
    <row r="13" spans="1:7" ht="24.75" customHeight="1">
      <c r="A13" s="381" t="s">
        <v>453</v>
      </c>
      <c r="B13" s="380"/>
      <c r="C13" s="380"/>
      <c r="D13" s="383" t="s">
        <v>454</v>
      </c>
      <c r="E13" s="380">
        <f>'2. Önkormányzati kiadások'!C54</f>
        <v>6400</v>
      </c>
      <c r="F13" s="380">
        <f>'2. Önkormányzati kiadások'!D54</f>
        <v>6400</v>
      </c>
      <c r="G13" s="581"/>
    </row>
    <row r="14" spans="1:10" ht="24.75" customHeight="1">
      <c r="A14" s="384" t="s">
        <v>455</v>
      </c>
      <c r="B14" s="380"/>
      <c r="C14" s="380"/>
      <c r="D14" s="379" t="s">
        <v>456</v>
      </c>
      <c r="E14" s="380">
        <f>'2. Önkormányzati kiadások'!C52</f>
        <v>148744</v>
      </c>
      <c r="F14" s="380">
        <f>'2. Önkormányzati kiadások'!D52</f>
        <v>148744</v>
      </c>
      <c r="G14" s="581"/>
      <c r="J14" s="385"/>
    </row>
    <row r="15" spans="1:10" ht="24.75" customHeight="1">
      <c r="A15" s="384" t="s">
        <v>457</v>
      </c>
      <c r="B15" s="380">
        <v>39000</v>
      </c>
      <c r="C15" s="380">
        <v>39000</v>
      </c>
      <c r="D15" s="379" t="s">
        <v>458</v>
      </c>
      <c r="E15" s="380">
        <v>90843</v>
      </c>
      <c r="F15" s="380">
        <v>90843</v>
      </c>
      <c r="G15" s="581"/>
      <c r="J15" s="385"/>
    </row>
    <row r="16" spans="1:7" ht="24.75" customHeight="1">
      <c r="A16" s="384" t="s">
        <v>459</v>
      </c>
      <c r="B16" s="380">
        <f>'1. Önkormányzati bevételek'!C57</f>
        <v>16224</v>
      </c>
      <c r="C16" s="380">
        <f>'1. Önkormányzati bevételek'!D57</f>
        <v>16224</v>
      </c>
      <c r="D16" s="383"/>
      <c r="E16" s="380"/>
      <c r="F16" s="380"/>
      <c r="G16" s="581"/>
    </row>
    <row r="17" spans="1:7" ht="24.75" customHeight="1">
      <c r="A17" s="384" t="s">
        <v>460</v>
      </c>
      <c r="B17" s="380">
        <f>'5.b PH kiadás'!C39</f>
        <v>82505</v>
      </c>
      <c r="C17" s="380">
        <f>'5.b PH kiadás'!D39</f>
        <v>82505</v>
      </c>
      <c r="D17" s="383"/>
      <c r="E17" s="380"/>
      <c r="F17" s="380"/>
      <c r="G17" s="581"/>
    </row>
    <row r="18" spans="1:7" ht="24.75" customHeight="1">
      <c r="A18" s="384"/>
      <c r="B18" s="386"/>
      <c r="C18" s="577"/>
      <c r="D18" s="383"/>
      <c r="E18" s="386"/>
      <c r="F18" s="386"/>
      <c r="G18" s="582"/>
    </row>
    <row r="19" spans="1:7" ht="18" customHeight="1">
      <c r="A19" s="384"/>
      <c r="B19" s="386"/>
      <c r="C19" s="577"/>
      <c r="D19" s="383"/>
      <c r="E19" s="386"/>
      <c r="F19" s="386"/>
      <c r="G19" s="582"/>
    </row>
    <row r="20" spans="1:7" ht="18" customHeight="1" thickBot="1">
      <c r="A20" s="387"/>
      <c r="B20" s="388"/>
      <c r="C20" s="578"/>
      <c r="D20" s="383"/>
      <c r="E20" s="386"/>
      <c r="F20" s="386"/>
      <c r="G20" s="582"/>
    </row>
    <row r="21" spans="1:7" ht="18" customHeight="1" thickBot="1">
      <c r="A21" s="389" t="s">
        <v>441</v>
      </c>
      <c r="B21" s="390">
        <f>SUM(B8:B20)</f>
        <v>3459680</v>
      </c>
      <c r="C21" s="390">
        <f>SUM(C8:C20)</f>
        <v>3414341</v>
      </c>
      <c r="D21" s="391" t="s">
        <v>441</v>
      </c>
      <c r="E21" s="392">
        <f>SUM(E8:E20)</f>
        <v>2996008</v>
      </c>
      <c r="F21" s="392">
        <f>SUM(F8:F20)</f>
        <v>2998469</v>
      </c>
      <c r="G21" s="583"/>
    </row>
    <row r="22" spans="1:7" ht="18" customHeight="1" thickBot="1">
      <c r="A22" s="393" t="s">
        <v>442</v>
      </c>
      <c r="B22" s="394" t="str">
        <f>IF(((E21-B21)&gt;0),E21-B21,"----")</f>
        <v>----</v>
      </c>
      <c r="C22" s="579"/>
      <c r="D22" s="395" t="s">
        <v>443</v>
      </c>
      <c r="E22" s="396">
        <f>IF(((B21-E21)&gt;0),B21-E21,"----")</f>
        <v>463672</v>
      </c>
      <c r="F22" s="396">
        <f>IF(((C21-F21)&gt;0),C21-F21,"----")</f>
        <v>415872</v>
      </c>
      <c r="G22" s="584"/>
    </row>
    <row r="23" spans="1:7" ht="18" customHeight="1">
      <c r="A23" s="397"/>
      <c r="B23" s="397"/>
      <c r="C23" s="397"/>
      <c r="D23" s="385"/>
      <c r="E23" s="385"/>
      <c r="F23" s="385"/>
      <c r="G23" s="385"/>
    </row>
    <row r="24" spans="1:7" ht="12.75">
      <c r="A24" s="397"/>
      <c r="B24" s="397"/>
      <c r="C24" s="397"/>
      <c r="D24" s="385"/>
      <c r="E24" s="385"/>
      <c r="F24" s="385"/>
      <c r="G24" s="385"/>
    </row>
    <row r="25" spans="1:7" ht="12.75">
      <c r="A25" s="397"/>
      <c r="B25" s="397"/>
      <c r="C25" s="397"/>
      <c r="D25" s="385"/>
      <c r="E25" s="385"/>
      <c r="F25" s="385"/>
      <c r="G25" s="385"/>
    </row>
    <row r="26" spans="1:7" ht="12.75">
      <c r="A26" s="397"/>
      <c r="B26" s="397"/>
      <c r="C26" s="397"/>
      <c r="D26" s="385"/>
      <c r="E26" s="385"/>
      <c r="F26" s="385"/>
      <c r="G26" s="385"/>
    </row>
    <row r="27" spans="1:7" ht="12.75">
      <c r="A27" s="397"/>
      <c r="B27" s="397"/>
      <c r="C27" s="397"/>
      <c r="D27" s="385"/>
      <c r="E27" s="385"/>
      <c r="F27" s="385"/>
      <c r="G27" s="385"/>
    </row>
    <row r="28" spans="1:7" ht="12.75">
      <c r="A28" s="397"/>
      <c r="B28" s="397"/>
      <c r="C28" s="397"/>
      <c r="D28" s="385"/>
      <c r="E28" s="385"/>
      <c r="F28" s="385"/>
      <c r="G28" s="385"/>
    </row>
    <row r="29" spans="1:7" ht="12.75">
      <c r="A29" s="397"/>
      <c r="B29" s="397"/>
      <c r="C29" s="397"/>
      <c r="D29" s="385"/>
      <c r="E29" s="385"/>
      <c r="F29" s="385"/>
      <c r="G29" s="385"/>
    </row>
    <row r="30" spans="1:7" ht="12.75">
      <c r="A30" s="397"/>
      <c r="B30" s="397"/>
      <c r="C30" s="397"/>
      <c r="D30" s="385"/>
      <c r="E30" s="385"/>
      <c r="F30" s="385"/>
      <c r="G30" s="385"/>
    </row>
    <row r="31" spans="1:7" ht="12.75">
      <c r="A31" s="397"/>
      <c r="B31" s="397"/>
      <c r="C31" s="397"/>
      <c r="D31" s="385"/>
      <c r="E31" s="385"/>
      <c r="F31" s="385"/>
      <c r="G31" s="385"/>
    </row>
    <row r="32" spans="1:7" ht="12.75">
      <c r="A32" s="397"/>
      <c r="B32" s="397"/>
      <c r="C32" s="397"/>
      <c r="D32" s="385"/>
      <c r="E32" s="385"/>
      <c r="F32" s="385"/>
      <c r="G32" s="385"/>
    </row>
    <row r="33" spans="1:7" ht="12.75">
      <c r="A33" s="397"/>
      <c r="B33" s="397"/>
      <c r="C33" s="397"/>
      <c r="D33" s="385"/>
      <c r="E33" s="385"/>
      <c r="F33" s="385"/>
      <c r="G33" s="385"/>
    </row>
    <row r="34" spans="1:7" ht="12.75">
      <c r="A34" s="397"/>
      <c r="B34" s="397"/>
      <c r="C34" s="397"/>
      <c r="D34" s="385"/>
      <c r="E34" s="385"/>
      <c r="F34" s="385"/>
      <c r="G34" s="385"/>
    </row>
    <row r="35" spans="1:7" ht="12.75">
      <c r="A35" s="397"/>
      <c r="B35" s="397"/>
      <c r="C35" s="397"/>
      <c r="D35" s="385"/>
      <c r="E35" s="385"/>
      <c r="F35" s="385"/>
      <c r="G35" s="385"/>
    </row>
    <row r="36" spans="1:7" ht="12.75">
      <c r="A36" s="397"/>
      <c r="B36" s="397"/>
      <c r="C36" s="397"/>
      <c r="D36" s="385"/>
      <c r="E36" s="385"/>
      <c r="F36" s="385"/>
      <c r="G36" s="385"/>
    </row>
    <row r="37" spans="1:7" ht="12.75">
      <c r="A37" s="397"/>
      <c r="B37" s="397"/>
      <c r="C37" s="397"/>
      <c r="D37" s="385"/>
      <c r="E37" s="385"/>
      <c r="F37" s="385"/>
      <c r="G37" s="385"/>
    </row>
    <row r="38" spans="1:7" ht="12.75">
      <c r="A38" s="397"/>
      <c r="B38" s="397"/>
      <c r="C38" s="397"/>
      <c r="D38" s="385"/>
      <c r="E38" s="385"/>
      <c r="F38" s="385"/>
      <c r="G38" s="385"/>
    </row>
    <row r="39" spans="1:7" ht="12.75">
      <c r="A39" s="397"/>
      <c r="B39" s="397"/>
      <c r="C39" s="397"/>
      <c r="D39" s="385"/>
      <c r="E39" s="385"/>
      <c r="F39" s="385"/>
      <c r="G39" s="385"/>
    </row>
    <row r="40" spans="1:7" ht="12.75">
      <c r="A40" s="397"/>
      <c r="B40" s="397"/>
      <c r="C40" s="397"/>
      <c r="D40" s="385"/>
      <c r="E40" s="385"/>
      <c r="F40" s="385"/>
      <c r="G40" s="385"/>
    </row>
    <row r="41" spans="1:7" ht="12.75">
      <c r="A41" s="397"/>
      <c r="B41" s="397"/>
      <c r="C41" s="397"/>
      <c r="D41" s="385"/>
      <c r="E41" s="385"/>
      <c r="F41" s="385"/>
      <c r="G41" s="385"/>
    </row>
    <row r="42" spans="1:7" ht="12.75">
      <c r="A42" s="397"/>
      <c r="B42" s="397"/>
      <c r="C42" s="397"/>
      <c r="D42" s="385"/>
      <c r="E42" s="385"/>
      <c r="F42" s="385"/>
      <c r="G42" s="385"/>
    </row>
    <row r="43" spans="1:7" ht="12.75">
      <c r="A43" s="397"/>
      <c r="B43" s="397"/>
      <c r="C43" s="397"/>
      <c r="D43" s="385"/>
      <c r="E43" s="385"/>
      <c r="F43" s="385"/>
      <c r="G43" s="385"/>
    </row>
    <row r="44" spans="1:7" ht="12.75">
      <c r="A44" s="397"/>
      <c r="B44" s="397"/>
      <c r="C44" s="397"/>
      <c r="D44" s="385"/>
      <c r="E44" s="385"/>
      <c r="F44" s="385"/>
      <c r="G44" s="385"/>
    </row>
    <row r="45" spans="1:7" ht="12.75">
      <c r="A45" s="397"/>
      <c r="B45" s="397"/>
      <c r="C45" s="397"/>
      <c r="D45" s="385"/>
      <c r="E45" s="385"/>
      <c r="F45" s="385"/>
      <c r="G45" s="385"/>
    </row>
    <row r="46" spans="1:7" ht="12.75">
      <c r="A46" s="397"/>
      <c r="B46" s="397"/>
      <c r="C46" s="397"/>
      <c r="D46" s="385"/>
      <c r="E46" s="385"/>
      <c r="F46" s="385"/>
      <c r="G46" s="385"/>
    </row>
    <row r="47" spans="1:7" ht="12.75">
      <c r="A47" s="397"/>
      <c r="B47" s="397"/>
      <c r="C47" s="397"/>
      <c r="D47" s="385"/>
      <c r="E47" s="385"/>
      <c r="F47" s="385"/>
      <c r="G47" s="385"/>
    </row>
    <row r="48" spans="1:7" ht="12.75">
      <c r="A48" s="397"/>
      <c r="B48" s="397"/>
      <c r="C48" s="397"/>
      <c r="D48" s="385"/>
      <c r="E48" s="385"/>
      <c r="F48" s="385"/>
      <c r="G48" s="385"/>
    </row>
    <row r="49" spans="1:7" ht="12.75">
      <c r="A49" s="397"/>
      <c r="B49" s="397"/>
      <c r="C49" s="397"/>
      <c r="D49" s="385"/>
      <c r="E49" s="385"/>
      <c r="F49" s="385"/>
      <c r="G49" s="385"/>
    </row>
    <row r="50" spans="1:7" ht="12.75">
      <c r="A50" s="397"/>
      <c r="B50" s="397"/>
      <c r="C50" s="397"/>
      <c r="D50" s="385"/>
      <c r="E50" s="385"/>
      <c r="F50" s="385"/>
      <c r="G50" s="385"/>
    </row>
    <row r="51" spans="1:7" ht="12.75">
      <c r="A51" s="397"/>
      <c r="B51" s="397"/>
      <c r="C51" s="397"/>
      <c r="D51" s="385"/>
      <c r="E51" s="385"/>
      <c r="F51" s="385"/>
      <c r="G51" s="385"/>
    </row>
    <row r="52" spans="1:7" ht="12.75">
      <c r="A52" s="397"/>
      <c r="B52" s="397"/>
      <c r="C52" s="397"/>
      <c r="D52" s="385"/>
      <c r="E52" s="385"/>
      <c r="F52" s="385"/>
      <c r="G52" s="385"/>
    </row>
    <row r="53" spans="1:7" ht="12.75">
      <c r="A53" s="397"/>
      <c r="B53" s="397"/>
      <c r="C53" s="397"/>
      <c r="D53" s="385"/>
      <c r="E53" s="385"/>
      <c r="F53" s="385"/>
      <c r="G53" s="385"/>
    </row>
    <row r="54" spans="1:7" ht="12.75">
      <c r="A54" s="397"/>
      <c r="B54" s="397"/>
      <c r="C54" s="397"/>
      <c r="D54" s="385"/>
      <c r="E54" s="385"/>
      <c r="F54" s="385"/>
      <c r="G54" s="385"/>
    </row>
    <row r="55" spans="1:7" ht="12.75">
      <c r="A55" s="397"/>
      <c r="B55" s="397"/>
      <c r="C55" s="397"/>
      <c r="D55" s="385"/>
      <c r="E55" s="385"/>
      <c r="F55" s="385"/>
      <c r="G55" s="385"/>
    </row>
    <row r="56" spans="1:7" ht="12.75">
      <c r="A56" s="397"/>
      <c r="B56" s="397"/>
      <c r="C56" s="397"/>
      <c r="D56" s="385"/>
      <c r="E56" s="385"/>
      <c r="F56" s="385"/>
      <c r="G56" s="385"/>
    </row>
    <row r="57" spans="1:7" ht="12.75">
      <c r="A57" s="397"/>
      <c r="B57" s="397"/>
      <c r="C57" s="397"/>
      <c r="D57" s="385"/>
      <c r="E57" s="385"/>
      <c r="F57" s="385"/>
      <c r="G57" s="385"/>
    </row>
    <row r="58" spans="1:7" ht="12.75">
      <c r="A58" s="397"/>
      <c r="B58" s="397"/>
      <c r="C58" s="397"/>
      <c r="D58" s="385"/>
      <c r="E58" s="385"/>
      <c r="F58" s="385"/>
      <c r="G58" s="385"/>
    </row>
    <row r="59" spans="1:7" ht="12.75">
      <c r="A59" s="397"/>
      <c r="B59" s="397"/>
      <c r="C59" s="397"/>
      <c r="D59" s="385"/>
      <c r="E59" s="385"/>
      <c r="F59" s="385"/>
      <c r="G59" s="385"/>
    </row>
    <row r="60" spans="1:7" ht="12.75">
      <c r="A60" s="397"/>
      <c r="B60" s="397"/>
      <c r="C60" s="397"/>
      <c r="D60" s="385"/>
      <c r="E60" s="385"/>
      <c r="F60" s="385"/>
      <c r="G60" s="385"/>
    </row>
  </sheetData>
  <sheetProtection/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 xml:space="preserve">&amp;C&amp;"Arial,Félkövér"9/b sz. melléklet a 26/2011. (VI.24.) sz. rendelethez Marcali Városi Önkormányzat 2011. évi felhalmozási célú bevételek, felhalmozási célú kiadások mérlege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4"/>
  <sheetViews>
    <sheetView view="pageLayout" workbookViewId="0" topLeftCell="A1">
      <selection activeCell="G15" sqref="G15"/>
    </sheetView>
  </sheetViews>
  <sheetFormatPr defaultColWidth="8.00390625" defaultRowHeight="12.75"/>
  <cols>
    <col min="1" max="1" width="8.00390625" style="427" customWidth="1"/>
    <col min="2" max="2" width="9.00390625" style="427" customWidth="1"/>
    <col min="3" max="3" width="6.140625" style="427" customWidth="1"/>
    <col min="4" max="4" width="4.28125" style="427" customWidth="1"/>
    <col min="5" max="5" width="32.28125" style="427" customWidth="1"/>
    <col min="6" max="6" width="22.8515625" style="427" customWidth="1"/>
    <col min="7" max="7" width="20.57421875" style="427" customWidth="1"/>
    <col min="8" max="8" width="24.8515625" style="427" customWidth="1"/>
    <col min="9" max="16384" width="8.00390625" style="427" customWidth="1"/>
  </cols>
  <sheetData>
    <row r="3" spans="8:9" ht="16.5" thickBot="1">
      <c r="H3" s="668" t="s">
        <v>578</v>
      </c>
      <c r="I3" s="428"/>
    </row>
    <row r="4" spans="2:8" ht="16.5" thickBot="1">
      <c r="B4" s="750" t="s">
        <v>1</v>
      </c>
      <c r="C4" s="751"/>
      <c r="D4" s="751"/>
      <c r="E4" s="752"/>
      <c r="F4" s="430" t="s">
        <v>492</v>
      </c>
      <c r="G4" s="430" t="s">
        <v>493</v>
      </c>
      <c r="H4" s="431" t="s">
        <v>279</v>
      </c>
    </row>
    <row r="5" spans="2:8" ht="15.75">
      <c r="B5" s="746" t="s">
        <v>58</v>
      </c>
      <c r="C5" s="747"/>
      <c r="D5" s="747"/>
      <c r="E5" s="747"/>
      <c r="F5" s="432">
        <v>4697816</v>
      </c>
      <c r="G5" s="432">
        <v>2732990</v>
      </c>
      <c r="H5" s="433">
        <f aca="true" t="shared" si="0" ref="H5:H13">SUM(F5:G5)</f>
        <v>7430806</v>
      </c>
    </row>
    <row r="6" spans="2:8" ht="15.75">
      <c r="B6" s="753" t="s">
        <v>491</v>
      </c>
      <c r="C6" s="754"/>
      <c r="D6" s="754"/>
      <c r="E6" s="754"/>
      <c r="F6" s="429">
        <v>5667322</v>
      </c>
      <c r="G6" s="429">
        <v>2849725</v>
      </c>
      <c r="H6" s="434">
        <f t="shared" si="0"/>
        <v>8517047</v>
      </c>
    </row>
    <row r="7" spans="2:8" s="435" customFormat="1" ht="24" customHeight="1" thickBot="1">
      <c r="B7" s="755" t="s">
        <v>494</v>
      </c>
      <c r="C7" s="756"/>
      <c r="D7" s="756"/>
      <c r="E7" s="756"/>
      <c r="F7" s="436">
        <f>F5-F6</f>
        <v>-969506</v>
      </c>
      <c r="G7" s="436">
        <f>G5-G6</f>
        <v>-116735</v>
      </c>
      <c r="H7" s="436">
        <f>H5-H6</f>
        <v>-1086241</v>
      </c>
    </row>
    <row r="8" spans="2:8" s="435" customFormat="1" ht="24" customHeight="1" thickBot="1">
      <c r="B8" s="757" t="s">
        <v>495</v>
      </c>
      <c r="C8" s="758"/>
      <c r="D8" s="758"/>
      <c r="E8" s="758"/>
      <c r="F8" s="438">
        <v>259634</v>
      </c>
      <c r="G8" s="438">
        <v>681351</v>
      </c>
      <c r="H8" s="439">
        <f t="shared" si="0"/>
        <v>940985</v>
      </c>
    </row>
    <row r="9" spans="2:8" ht="15.75">
      <c r="B9" s="746" t="s">
        <v>496</v>
      </c>
      <c r="C9" s="747"/>
      <c r="D9" s="747"/>
      <c r="E9" s="747"/>
      <c r="F9" s="432">
        <v>354000</v>
      </c>
      <c r="G9" s="432"/>
      <c r="H9" s="433">
        <f t="shared" si="0"/>
        <v>354000</v>
      </c>
    </row>
    <row r="10" spans="2:8" ht="15.75">
      <c r="B10" s="753" t="s">
        <v>497</v>
      </c>
      <c r="C10" s="754"/>
      <c r="D10" s="754"/>
      <c r="E10" s="754"/>
      <c r="F10" s="429">
        <v>60000</v>
      </c>
      <c r="G10" s="429">
        <v>148744</v>
      </c>
      <c r="H10" s="434">
        <f t="shared" si="0"/>
        <v>208744</v>
      </c>
    </row>
    <row r="11" spans="2:8" s="435" customFormat="1" ht="24" customHeight="1" thickBot="1">
      <c r="B11" s="755" t="s">
        <v>498</v>
      </c>
      <c r="C11" s="756"/>
      <c r="D11" s="756"/>
      <c r="E11" s="756"/>
      <c r="F11" s="436">
        <f>F9-F10</f>
        <v>294000</v>
      </c>
      <c r="G11" s="436">
        <f>G9-G10</f>
        <v>-148744</v>
      </c>
      <c r="H11" s="437">
        <f t="shared" si="0"/>
        <v>145256</v>
      </c>
    </row>
    <row r="12" spans="2:8" ht="15.75">
      <c r="B12" s="746" t="s">
        <v>169</v>
      </c>
      <c r="C12" s="747"/>
      <c r="D12" s="747"/>
      <c r="E12" s="747"/>
      <c r="F12" s="432">
        <f>SUM(F6+F10)</f>
        <v>5727322</v>
      </c>
      <c r="G12" s="432">
        <f>SUM(G6+G10)</f>
        <v>2998469</v>
      </c>
      <c r="H12" s="433">
        <f t="shared" si="0"/>
        <v>8725791</v>
      </c>
    </row>
    <row r="13" spans="2:8" ht="16.5" thickBot="1">
      <c r="B13" s="748" t="s">
        <v>71</v>
      </c>
      <c r="C13" s="749"/>
      <c r="D13" s="749"/>
      <c r="E13" s="749"/>
      <c r="F13" s="440">
        <f>SUM(F5+F8+F9)</f>
        <v>5311450</v>
      </c>
      <c r="G13" s="440">
        <f>SUM(G5+G8+G9)</f>
        <v>3414341</v>
      </c>
      <c r="H13" s="441">
        <f t="shared" si="0"/>
        <v>8725791</v>
      </c>
    </row>
    <row r="14" spans="2:8" ht="15.75">
      <c r="B14" s="442"/>
      <c r="C14" s="442"/>
      <c r="D14" s="442"/>
      <c r="E14" s="442"/>
      <c r="F14" s="443"/>
      <c r="G14" s="443"/>
      <c r="H14" s="443"/>
    </row>
  </sheetData>
  <sheetProtection/>
  <mergeCells count="10">
    <mergeCell ref="B12:E12"/>
    <mergeCell ref="B13:E13"/>
    <mergeCell ref="B4:E4"/>
    <mergeCell ref="B5:E5"/>
    <mergeCell ref="B6:E6"/>
    <mergeCell ref="B7:E7"/>
    <mergeCell ref="B11:E11"/>
    <mergeCell ref="B8:E8"/>
    <mergeCell ref="B9:E9"/>
    <mergeCell ref="B10:E10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Header xml:space="preserve">&amp;C&amp;"Arial,Félkövér"9/c sz. melléklet a 26/2011.(VI.24). sz. rendelethez Marcali Városi Önkormányzat 2011. évi összevont költségvetési mérlege
             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Layout" zoomScaleNormal="150" workbookViewId="0" topLeftCell="A1">
      <selection activeCell="F5" sqref="E5:F5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5" width="15.7109375" style="0" customWidth="1"/>
  </cols>
  <sheetData>
    <row r="1" spans="1:5" ht="12.75">
      <c r="A1" s="759" t="s">
        <v>274</v>
      </c>
      <c r="B1" s="759"/>
      <c r="C1" s="759"/>
      <c r="D1" s="759"/>
      <c r="E1" s="759"/>
    </row>
    <row r="2" spans="1:5" ht="12.75">
      <c r="A2" s="760" t="s">
        <v>589</v>
      </c>
      <c r="B2" s="760"/>
      <c r="C2" s="760"/>
      <c r="D2" s="760"/>
      <c r="E2" s="760"/>
    </row>
    <row r="3" spans="1:5" ht="12.75" customHeight="1">
      <c r="A3" s="761" t="s">
        <v>506</v>
      </c>
      <c r="B3" s="761"/>
      <c r="C3" s="761"/>
      <c r="D3" s="761"/>
      <c r="E3" s="761"/>
    </row>
    <row r="4" spans="1:5" ht="24.75" customHeight="1">
      <c r="A4" s="761"/>
      <c r="B4" s="761"/>
      <c r="C4" s="761"/>
      <c r="D4" s="761"/>
      <c r="E4" s="761"/>
    </row>
    <row r="5" spans="1:5" ht="24.75" customHeight="1">
      <c r="A5" s="663"/>
      <c r="B5" s="663"/>
      <c r="C5" s="663"/>
      <c r="D5" s="663"/>
      <c r="E5" s="663"/>
    </row>
    <row r="6" spans="1:5" ht="13.5" thickBot="1">
      <c r="A6" s="259"/>
      <c r="B6" s="259"/>
      <c r="C6" s="259"/>
      <c r="D6" s="259"/>
      <c r="E6" s="260" t="s">
        <v>578</v>
      </c>
    </row>
    <row r="7" spans="1:5" s="406" customFormat="1" ht="32.25" thickBot="1">
      <c r="A7" s="401" t="s">
        <v>292</v>
      </c>
      <c r="B7" s="402" t="s">
        <v>1</v>
      </c>
      <c r="C7" s="403" t="s">
        <v>482</v>
      </c>
      <c r="D7" s="404" t="s">
        <v>483</v>
      </c>
      <c r="E7" s="405" t="s">
        <v>484</v>
      </c>
    </row>
    <row r="8" spans="1:5" ht="25.5">
      <c r="A8" s="407" t="s">
        <v>76</v>
      </c>
      <c r="B8" s="192" t="s">
        <v>309</v>
      </c>
      <c r="C8" s="174">
        <v>114631</v>
      </c>
      <c r="D8" s="176">
        <v>165576</v>
      </c>
      <c r="E8" s="408"/>
    </row>
    <row r="9" spans="1:5" ht="25.5">
      <c r="A9" s="407" t="s">
        <v>90</v>
      </c>
      <c r="B9" s="409" t="s">
        <v>313</v>
      </c>
      <c r="C9" s="176">
        <v>579933</v>
      </c>
      <c r="D9" s="176">
        <v>644370</v>
      </c>
      <c r="E9" s="408"/>
    </row>
    <row r="10" spans="1:5" ht="25.5">
      <c r="A10" s="407" t="s">
        <v>121</v>
      </c>
      <c r="B10" s="409" t="s">
        <v>311</v>
      </c>
      <c r="C10" s="176">
        <v>72604</v>
      </c>
      <c r="D10" s="176">
        <v>72604</v>
      </c>
      <c r="E10" s="408"/>
    </row>
    <row r="11" spans="1:5" ht="12.75">
      <c r="A11" s="407" t="s">
        <v>129</v>
      </c>
      <c r="B11" s="409" t="s">
        <v>321</v>
      </c>
      <c r="C11" s="176">
        <v>193500</v>
      </c>
      <c r="D11" s="176">
        <v>215000</v>
      </c>
      <c r="E11" s="408"/>
    </row>
    <row r="12" spans="1:5" ht="38.25">
      <c r="A12" s="410" t="s">
        <v>131</v>
      </c>
      <c r="B12" s="411" t="s">
        <v>467</v>
      </c>
      <c r="C12" s="412"/>
      <c r="D12" s="413"/>
      <c r="E12" s="414"/>
    </row>
    <row r="13" spans="1:5" ht="12.75">
      <c r="A13" s="410"/>
      <c r="B13" s="415" t="s">
        <v>485</v>
      </c>
      <c r="C13" s="413">
        <v>9775</v>
      </c>
      <c r="D13" s="413">
        <v>14375</v>
      </c>
      <c r="E13" s="414">
        <v>2875</v>
      </c>
    </row>
    <row r="14" spans="1:5" ht="12.75">
      <c r="A14" s="410"/>
      <c r="B14" s="415" t="s">
        <v>486</v>
      </c>
      <c r="C14" s="413">
        <v>703724</v>
      </c>
      <c r="D14" s="413">
        <v>1030488</v>
      </c>
      <c r="E14" s="414">
        <v>202578</v>
      </c>
    </row>
    <row r="15" spans="1:5" ht="12.75">
      <c r="A15" s="407"/>
      <c r="B15" s="173" t="s">
        <v>487</v>
      </c>
      <c r="C15" s="174">
        <v>626749</v>
      </c>
      <c r="D15" s="174">
        <v>917290</v>
      </c>
      <c r="E15" s="416">
        <v>179938</v>
      </c>
    </row>
    <row r="16" spans="1:5" ht="26.25" thickBot="1">
      <c r="A16" s="410" t="s">
        <v>132</v>
      </c>
      <c r="B16" s="415" t="s">
        <v>488</v>
      </c>
      <c r="C16" s="413">
        <v>10847</v>
      </c>
      <c r="D16" s="412">
        <v>11418</v>
      </c>
      <c r="E16" s="417"/>
    </row>
    <row r="17" spans="1:5" s="249" customFormat="1" ht="16.5" thickBot="1">
      <c r="A17" s="418"/>
      <c r="B17" s="212" t="s">
        <v>147</v>
      </c>
      <c r="C17" s="213">
        <f>SUM(C8:C16)</f>
        <v>2311763</v>
      </c>
      <c r="D17" s="213">
        <f>SUM(D8:D16)</f>
        <v>3071121</v>
      </c>
      <c r="E17" s="213">
        <f>SUM(E8:E16)</f>
        <v>385391</v>
      </c>
    </row>
    <row r="18" ht="13.5" thickBot="1"/>
    <row r="19" spans="2:5" ht="32.25" thickBot="1">
      <c r="B19" s="419" t="s">
        <v>489</v>
      </c>
      <c r="C19" s="420" t="s">
        <v>490</v>
      </c>
      <c r="D19" s="100"/>
      <c r="E19" s="100"/>
    </row>
    <row r="20" spans="2:5" ht="15.75">
      <c r="B20" s="421" t="s">
        <v>485</v>
      </c>
      <c r="C20" s="422">
        <f>SUM(D8:D11)-SUM(C8:C11)</f>
        <v>136882</v>
      </c>
      <c r="D20" s="100"/>
      <c r="E20" s="100"/>
    </row>
    <row r="21" spans="2:5" ht="15.75">
      <c r="B21" s="423" t="s">
        <v>486</v>
      </c>
      <c r="C21" s="424">
        <v>124186</v>
      </c>
      <c r="D21" s="100"/>
      <c r="E21" s="100"/>
    </row>
    <row r="22" spans="2:5" ht="16.5" thickBot="1">
      <c r="B22" s="425" t="s">
        <v>487</v>
      </c>
      <c r="C22" s="426">
        <v>110603</v>
      </c>
      <c r="D22" s="100"/>
      <c r="E22" s="100"/>
    </row>
  </sheetData>
  <sheetProtection/>
  <mergeCells count="3">
    <mergeCell ref="A1:E1"/>
    <mergeCell ref="A2:E2"/>
    <mergeCell ref="A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49"/>
  <sheetViews>
    <sheetView view="pageLayout" workbookViewId="0" topLeftCell="A1">
      <selection activeCell="E13" sqref="E13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768" t="s">
        <v>507</v>
      </c>
      <c r="C1" s="768"/>
      <c r="D1" s="768"/>
      <c r="E1" s="768"/>
    </row>
    <row r="2" spans="2:5" ht="12.75">
      <c r="B2" s="760" t="s">
        <v>590</v>
      </c>
      <c r="C2" s="760"/>
      <c r="D2" s="760"/>
      <c r="E2" s="760"/>
    </row>
    <row r="3" spans="2:5" ht="12.75">
      <c r="B3" s="769" t="s">
        <v>511</v>
      </c>
      <c r="C3" s="770"/>
      <c r="D3" s="770"/>
      <c r="E3" s="770"/>
    </row>
    <row r="4" spans="2:5" ht="13.5" thickBot="1">
      <c r="B4" s="262"/>
      <c r="C4" s="263"/>
      <c r="D4" s="264" t="s">
        <v>335</v>
      </c>
      <c r="E4" s="265" t="s">
        <v>336</v>
      </c>
    </row>
    <row r="5" spans="1:5" ht="13.5" thickTop="1">
      <c r="A5" s="771" t="s">
        <v>0</v>
      </c>
      <c r="B5" s="773" t="s">
        <v>1</v>
      </c>
      <c r="C5" s="773" t="s">
        <v>337</v>
      </c>
      <c r="D5" s="773" t="s">
        <v>338</v>
      </c>
      <c r="E5" s="775"/>
    </row>
    <row r="6" spans="1:5" ht="12.75">
      <c r="A6" s="772"/>
      <c r="B6" s="774"/>
      <c r="C6" s="774"/>
      <c r="D6" s="774"/>
      <c r="E6" s="776"/>
    </row>
    <row r="7" spans="1:5" ht="25.5" customHeight="1">
      <c r="A7" s="266" t="s">
        <v>76</v>
      </c>
      <c r="B7" s="267" t="s">
        <v>339</v>
      </c>
      <c r="C7" s="268" t="s">
        <v>340</v>
      </c>
      <c r="D7" s="777">
        <v>500</v>
      </c>
      <c r="E7" s="778"/>
    </row>
    <row r="8" spans="1:6" ht="12.75">
      <c r="A8" s="266" t="s">
        <v>90</v>
      </c>
      <c r="B8" s="267" t="s">
        <v>341</v>
      </c>
      <c r="C8" s="268"/>
      <c r="D8" s="777">
        <f>E9+E10+E11+E12+E13+E14+E15+E16+E17+E18+E19+D20+D21+E22+E23+E24+E25</f>
        <v>786832</v>
      </c>
      <c r="E8" s="778"/>
      <c r="F8" s="23"/>
    </row>
    <row r="9" spans="1:5" ht="12.75">
      <c r="A9" s="266" t="s">
        <v>121</v>
      </c>
      <c r="B9" s="267"/>
      <c r="C9" s="269" t="s">
        <v>519</v>
      </c>
      <c r="D9" s="270"/>
      <c r="E9" s="271">
        <v>4000</v>
      </c>
    </row>
    <row r="10" spans="1:5" ht="12.75">
      <c r="A10" s="266" t="s">
        <v>129</v>
      </c>
      <c r="B10" s="267"/>
      <c r="C10" s="269" t="s">
        <v>342</v>
      </c>
      <c r="D10" s="270"/>
      <c r="E10" s="271">
        <v>5000</v>
      </c>
    </row>
    <row r="11" spans="1:5" ht="12.75" customHeight="1">
      <c r="A11" s="266" t="s">
        <v>131</v>
      </c>
      <c r="B11" s="267"/>
      <c r="C11" s="269" t="s">
        <v>343</v>
      </c>
      <c r="D11" s="270"/>
      <c r="E11" s="271">
        <v>1000</v>
      </c>
    </row>
    <row r="12" spans="1:5" ht="12.75">
      <c r="A12" s="266" t="s">
        <v>132</v>
      </c>
      <c r="B12" s="267"/>
      <c r="C12" s="269" t="s">
        <v>344</v>
      </c>
      <c r="D12" s="270"/>
      <c r="E12" s="271">
        <v>182201</v>
      </c>
    </row>
    <row r="13" spans="1:5" ht="12.75">
      <c r="A13" s="266"/>
      <c r="B13" s="267"/>
      <c r="C13" s="269" t="s">
        <v>350</v>
      </c>
      <c r="D13" s="270"/>
      <c r="E13" s="271">
        <v>90122</v>
      </c>
    </row>
    <row r="14" spans="1:5" ht="12.75">
      <c r="A14" s="266"/>
      <c r="B14" s="267"/>
      <c r="C14" s="269" t="s">
        <v>351</v>
      </c>
      <c r="D14" s="270"/>
      <c r="E14" s="271">
        <v>245047</v>
      </c>
    </row>
    <row r="15" spans="1:5" ht="12.75">
      <c r="A15" s="266" t="s">
        <v>134</v>
      </c>
      <c r="B15" s="267"/>
      <c r="C15" s="269" t="s">
        <v>352</v>
      </c>
      <c r="D15" s="270"/>
      <c r="E15" s="271">
        <v>10280</v>
      </c>
    </row>
    <row r="16" spans="1:5" ht="12.75">
      <c r="A16" s="266" t="s">
        <v>139</v>
      </c>
      <c r="B16" s="267"/>
      <c r="C16" s="269" t="s">
        <v>504</v>
      </c>
      <c r="D16" s="270"/>
      <c r="E16" s="271">
        <v>56594</v>
      </c>
    </row>
    <row r="17" spans="1:5" ht="12.75">
      <c r="A17" s="266"/>
      <c r="B17" s="267"/>
      <c r="C17" s="269" t="s">
        <v>499</v>
      </c>
      <c r="D17" s="270"/>
      <c r="E17" s="271"/>
    </row>
    <row r="18" spans="1:5" ht="12.75">
      <c r="A18" s="266" t="s">
        <v>141</v>
      </c>
      <c r="B18" s="267"/>
      <c r="C18" s="269" t="s">
        <v>345</v>
      </c>
      <c r="D18" s="270"/>
      <c r="E18" s="271">
        <v>1400</v>
      </c>
    </row>
    <row r="19" spans="1:5" ht="12.75">
      <c r="A19" s="266" t="s">
        <v>143</v>
      </c>
      <c r="B19" s="267"/>
      <c r="C19" s="269" t="s">
        <v>346</v>
      </c>
      <c r="D19" s="270"/>
      <c r="E19" s="271">
        <v>1500</v>
      </c>
    </row>
    <row r="20" spans="1:5" ht="12.75">
      <c r="A20" s="272" t="s">
        <v>145</v>
      </c>
      <c r="B20" s="273"/>
      <c r="C20" s="274" t="s">
        <v>347</v>
      </c>
      <c r="D20" s="762">
        <v>500</v>
      </c>
      <c r="E20" s="763"/>
    </row>
    <row r="21" spans="1:5" ht="12.75">
      <c r="A21" s="272" t="s">
        <v>148</v>
      </c>
      <c r="B21" s="273"/>
      <c r="C21" s="274" t="s">
        <v>348</v>
      </c>
      <c r="D21" s="766">
        <v>600</v>
      </c>
      <c r="E21" s="767"/>
    </row>
    <row r="22" spans="1:5" ht="15" customHeight="1" thickBot="1">
      <c r="A22" s="275" t="s">
        <v>324</v>
      </c>
      <c r="B22" s="614"/>
      <c r="C22" s="283" t="s">
        <v>517</v>
      </c>
      <c r="D22" s="100"/>
      <c r="E22" s="277">
        <v>180000</v>
      </c>
    </row>
    <row r="23" spans="1:5" ht="15" customHeight="1" thickBot="1" thickTop="1">
      <c r="A23" s="625">
        <v>14</v>
      </c>
      <c r="B23" s="273"/>
      <c r="C23" s="611" t="s">
        <v>574</v>
      </c>
      <c r="D23" s="612"/>
      <c r="E23" s="613">
        <v>4151</v>
      </c>
    </row>
    <row r="24" spans="1:5" ht="15" customHeight="1" thickBot="1" thickTop="1">
      <c r="A24" s="625">
        <v>15</v>
      </c>
      <c r="B24" s="615"/>
      <c r="C24" s="611" t="s">
        <v>575</v>
      </c>
      <c r="D24" s="612"/>
      <c r="E24" s="613">
        <v>3498</v>
      </c>
    </row>
    <row r="25" spans="1:5" ht="15" customHeight="1" thickBot="1" thickTop="1">
      <c r="A25" s="625">
        <v>16</v>
      </c>
      <c r="B25" s="276"/>
      <c r="C25" s="616" t="s">
        <v>576</v>
      </c>
      <c r="D25" s="617"/>
      <c r="E25" s="618">
        <v>939</v>
      </c>
    </row>
    <row r="26" spans="1:5" ht="21" customHeight="1" thickBot="1" thickTop="1">
      <c r="A26" s="278" t="s">
        <v>141</v>
      </c>
      <c r="B26" s="279" t="s">
        <v>349</v>
      </c>
      <c r="C26" s="619"/>
      <c r="D26" s="764">
        <f>D8+D7</f>
        <v>787332</v>
      </c>
      <c r="E26" s="765"/>
    </row>
    <row r="27" ht="13.5" thickTop="1"/>
    <row r="34" ht="12.75">
      <c r="D34" s="487"/>
    </row>
    <row r="38" ht="3" customHeight="1"/>
    <row r="39" ht="12.75" hidden="1"/>
    <row r="40" ht="12.75" hidden="1">
      <c r="D40" s="23"/>
    </row>
    <row r="41" ht="12.75" hidden="1"/>
    <row r="42" ht="12.75" hidden="1"/>
    <row r="43" ht="12.75" hidden="1"/>
    <row r="44" spans="2:4" ht="12.75" hidden="1">
      <c r="B44" s="280"/>
      <c r="C44" s="138"/>
      <c r="D44" s="100"/>
    </row>
    <row r="45" spans="2:4" ht="12.75">
      <c r="B45" s="98"/>
      <c r="C45" s="138"/>
      <c r="D45" s="99"/>
    </row>
    <row r="46" spans="2:4" ht="12.75">
      <c r="B46" s="98"/>
      <c r="C46" s="138"/>
      <c r="D46" s="99"/>
    </row>
    <row r="47" spans="2:4" ht="12.75">
      <c r="B47" s="281"/>
      <c r="C47" s="138"/>
      <c r="D47" s="26"/>
    </row>
    <row r="49" ht="12.75">
      <c r="D49" s="282"/>
    </row>
  </sheetData>
  <sheetProtection/>
  <mergeCells count="12">
    <mergeCell ref="A5:A6"/>
    <mergeCell ref="B5:B6"/>
    <mergeCell ref="C5:C6"/>
    <mergeCell ref="D5:E6"/>
    <mergeCell ref="D20:E20"/>
    <mergeCell ref="D26:E26"/>
    <mergeCell ref="D21:E21"/>
    <mergeCell ref="B1:E1"/>
    <mergeCell ref="B2:E2"/>
    <mergeCell ref="B3:E3"/>
    <mergeCell ref="D8:E8"/>
    <mergeCell ref="D7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Z29"/>
  <sheetViews>
    <sheetView zoomScalePageLayoutView="0" workbookViewId="0" topLeftCell="A1">
      <selection activeCell="A1" sqref="A1:O1"/>
    </sheetView>
  </sheetViews>
  <sheetFormatPr defaultColWidth="8.00390625" defaultRowHeight="12.75"/>
  <cols>
    <col min="1" max="1" width="3.57421875" style="103" customWidth="1"/>
    <col min="2" max="2" width="23.00390625" style="102" customWidth="1"/>
    <col min="3" max="4" width="6.7109375" style="102" customWidth="1"/>
    <col min="5" max="5" width="6.8515625" style="102" customWidth="1"/>
    <col min="6" max="6" width="6.7109375" style="102" customWidth="1"/>
    <col min="7" max="7" width="7.7109375" style="102" customWidth="1"/>
    <col min="8" max="8" width="6.8515625" style="102" customWidth="1"/>
    <col min="9" max="10" width="7.7109375" style="102" customWidth="1"/>
    <col min="11" max="11" width="6.7109375" style="102" customWidth="1"/>
    <col min="12" max="12" width="7.140625" style="102" customWidth="1"/>
    <col min="13" max="13" width="8.7109375" style="102" customWidth="1"/>
    <col min="14" max="15" width="8.00390625" style="102" customWidth="1"/>
    <col min="16" max="16384" width="8.00390625" style="102" customWidth="1"/>
  </cols>
  <sheetData>
    <row r="1" spans="1:15" ht="12.75" customHeight="1">
      <c r="A1" s="768" t="s">
        <v>508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</row>
    <row r="2" spans="1:15" ht="12.75">
      <c r="A2" s="760" t="s">
        <v>591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:15" ht="12.75">
      <c r="A3" s="781" t="s">
        <v>275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</row>
    <row r="4" spans="1:16" ht="13.5" customHeight="1" thickBot="1">
      <c r="A4" s="783" t="s">
        <v>592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104"/>
    </row>
    <row r="5" spans="1:15" s="111" customFormat="1" ht="12.75" customHeight="1">
      <c r="A5" s="779" t="s">
        <v>276</v>
      </c>
      <c r="B5" s="105" t="s">
        <v>277</v>
      </c>
      <c r="C5" s="106" t="s">
        <v>278</v>
      </c>
      <c r="D5" s="107"/>
      <c r="E5" s="108"/>
      <c r="F5" s="108"/>
      <c r="G5" s="108"/>
      <c r="H5" s="108"/>
      <c r="I5" s="108"/>
      <c r="J5" s="108"/>
      <c r="K5" s="108"/>
      <c r="L5" s="108"/>
      <c r="M5" s="109"/>
      <c r="N5" s="109"/>
      <c r="O5" s="110"/>
    </row>
    <row r="6" spans="1:15" s="116" customFormat="1" ht="15" customHeight="1" thickBot="1">
      <c r="A6" s="780"/>
      <c r="B6" s="112" t="s">
        <v>280</v>
      </c>
      <c r="C6" s="113" t="s">
        <v>281</v>
      </c>
      <c r="D6" s="114">
        <v>2011</v>
      </c>
      <c r="E6" s="114">
        <v>2012</v>
      </c>
      <c r="F6" s="114">
        <v>2013</v>
      </c>
      <c r="G6" s="114">
        <v>2014</v>
      </c>
      <c r="H6" s="114">
        <v>2015</v>
      </c>
      <c r="I6" s="114">
        <v>2016</v>
      </c>
      <c r="J6" s="114">
        <v>2017</v>
      </c>
      <c r="K6" s="114">
        <v>2018</v>
      </c>
      <c r="L6" s="114">
        <v>2019</v>
      </c>
      <c r="M6" s="115">
        <v>2020</v>
      </c>
      <c r="N6" s="115">
        <v>2021</v>
      </c>
      <c r="O6" s="489">
        <v>2022</v>
      </c>
    </row>
    <row r="7" spans="1:26" ht="27" customHeight="1" thickBot="1">
      <c r="A7" s="117"/>
      <c r="B7" s="118" t="s">
        <v>282</v>
      </c>
      <c r="C7" s="119"/>
      <c r="D7" s="120" t="s">
        <v>283</v>
      </c>
      <c r="E7" s="120" t="s">
        <v>283</v>
      </c>
      <c r="F7" s="120" t="s">
        <v>283</v>
      </c>
      <c r="G7" s="120" t="s">
        <v>283</v>
      </c>
      <c r="H7" s="120" t="s">
        <v>283</v>
      </c>
      <c r="I7" s="120" t="s">
        <v>283</v>
      </c>
      <c r="J7" s="120" t="s">
        <v>283</v>
      </c>
      <c r="K7" s="120" t="s">
        <v>283</v>
      </c>
      <c r="L7" s="120" t="s">
        <v>283</v>
      </c>
      <c r="M7" s="120" t="s">
        <v>283</v>
      </c>
      <c r="N7" s="120" t="s">
        <v>283</v>
      </c>
      <c r="O7" s="498" t="s">
        <v>283</v>
      </c>
      <c r="Q7" s="104"/>
      <c r="R7" s="104"/>
      <c r="U7" s="104"/>
      <c r="V7" s="104"/>
      <c r="Y7" s="104"/>
      <c r="Z7" s="104"/>
    </row>
    <row r="8" spans="1:15" ht="18" customHeight="1">
      <c r="A8" s="121" t="s">
        <v>76</v>
      </c>
      <c r="B8" s="122" t="s">
        <v>284</v>
      </c>
      <c r="C8" s="123">
        <v>2003</v>
      </c>
      <c r="D8" s="495">
        <v>8213</v>
      </c>
      <c r="E8" s="495">
        <v>8100</v>
      </c>
      <c r="F8" s="496">
        <v>8100</v>
      </c>
      <c r="G8" s="495">
        <v>8100</v>
      </c>
      <c r="H8" s="124">
        <v>8100</v>
      </c>
      <c r="I8" s="124"/>
      <c r="J8" s="124"/>
      <c r="K8" s="124"/>
      <c r="L8" s="124"/>
      <c r="M8" s="124"/>
      <c r="N8" s="125"/>
      <c r="O8" s="490"/>
    </row>
    <row r="9" spans="1:15" ht="18" customHeight="1">
      <c r="A9" s="121" t="s">
        <v>129</v>
      </c>
      <c r="B9" s="122" t="s">
        <v>285</v>
      </c>
      <c r="C9" s="123">
        <v>2006</v>
      </c>
      <c r="D9" s="126">
        <v>502</v>
      </c>
      <c r="E9" s="126"/>
      <c r="F9" s="497"/>
      <c r="G9" s="126">
        <f>H9+I9</f>
        <v>0</v>
      </c>
      <c r="H9" s="126"/>
      <c r="I9" s="126"/>
      <c r="J9" s="126">
        <f>K9+L9</f>
        <v>0</v>
      </c>
      <c r="K9" s="126"/>
      <c r="L9" s="126"/>
      <c r="M9" s="126">
        <f>N9+O9</f>
        <v>0</v>
      </c>
      <c r="N9" s="127"/>
      <c r="O9" s="491"/>
    </row>
    <row r="10" spans="1:15" ht="18" customHeight="1">
      <c r="A10" s="121" t="s">
        <v>131</v>
      </c>
      <c r="B10" s="122" t="s">
        <v>286</v>
      </c>
      <c r="C10" s="123">
        <v>2006</v>
      </c>
      <c r="D10" s="126">
        <v>735</v>
      </c>
      <c r="E10" s="126">
        <v>833</v>
      </c>
      <c r="F10" s="497">
        <v>686</v>
      </c>
      <c r="G10" s="126"/>
      <c r="H10" s="126"/>
      <c r="I10" s="126"/>
      <c r="J10" s="126"/>
      <c r="K10" s="126"/>
      <c r="L10" s="126"/>
      <c r="M10" s="126"/>
      <c r="N10" s="127"/>
      <c r="O10" s="491"/>
    </row>
    <row r="11" spans="1:15" ht="18" customHeight="1">
      <c r="A11" s="128" t="s">
        <v>132</v>
      </c>
      <c r="B11" s="129" t="s">
        <v>287</v>
      </c>
      <c r="C11" s="123">
        <v>2007</v>
      </c>
      <c r="D11" s="126">
        <v>49172</v>
      </c>
      <c r="E11" s="126">
        <v>49172</v>
      </c>
      <c r="F11" s="497">
        <v>49172</v>
      </c>
      <c r="G11" s="126">
        <v>49172</v>
      </c>
      <c r="H11" s="126">
        <v>49172</v>
      </c>
      <c r="I11" s="126">
        <v>49172</v>
      </c>
      <c r="J11" s="126">
        <v>49172</v>
      </c>
      <c r="K11" s="126">
        <v>49172</v>
      </c>
      <c r="L11" s="126">
        <v>49172</v>
      </c>
      <c r="M11" s="126">
        <v>49172</v>
      </c>
      <c r="N11" s="127">
        <v>49172</v>
      </c>
      <c r="O11" s="491">
        <v>49172</v>
      </c>
    </row>
    <row r="12" spans="1:15" ht="18" customHeight="1">
      <c r="A12" s="128" t="s">
        <v>134</v>
      </c>
      <c r="B12" s="130" t="s">
        <v>287</v>
      </c>
      <c r="C12" s="131">
        <v>2009</v>
      </c>
      <c r="D12" s="126">
        <v>18823</v>
      </c>
      <c r="E12" s="126">
        <v>18823</v>
      </c>
      <c r="F12" s="497">
        <v>18823</v>
      </c>
      <c r="G12" s="126">
        <v>18834</v>
      </c>
      <c r="H12" s="132"/>
      <c r="I12" s="132"/>
      <c r="J12" s="126"/>
      <c r="K12" s="132"/>
      <c r="L12" s="132"/>
      <c r="M12" s="126"/>
      <c r="N12" s="127"/>
      <c r="O12" s="492"/>
    </row>
    <row r="13" spans="1:15" ht="18" customHeight="1">
      <c r="A13" s="128" t="s">
        <v>141</v>
      </c>
      <c r="B13" s="130" t="s">
        <v>288</v>
      </c>
      <c r="C13" s="131">
        <v>2007</v>
      </c>
      <c r="D13" s="126">
        <v>34339</v>
      </c>
      <c r="E13" s="126">
        <v>34339</v>
      </c>
      <c r="F13" s="497">
        <v>34339</v>
      </c>
      <c r="G13" s="126">
        <v>34339</v>
      </c>
      <c r="H13" s="132">
        <v>34339</v>
      </c>
      <c r="I13" s="132">
        <v>34339</v>
      </c>
      <c r="J13" s="126">
        <v>34339</v>
      </c>
      <c r="K13" s="132">
        <v>34339</v>
      </c>
      <c r="L13" s="132">
        <v>34339</v>
      </c>
      <c r="M13" s="132">
        <v>34339</v>
      </c>
      <c r="N13" s="127">
        <v>34339</v>
      </c>
      <c r="O13" s="492">
        <v>34339</v>
      </c>
    </row>
    <row r="14" spans="1:15" ht="18" customHeight="1">
      <c r="A14" s="128" t="s">
        <v>143</v>
      </c>
      <c r="B14" s="129" t="s">
        <v>289</v>
      </c>
      <c r="C14" s="123">
        <v>2007</v>
      </c>
      <c r="D14" s="126">
        <v>36960</v>
      </c>
      <c r="E14" s="126">
        <v>36960</v>
      </c>
      <c r="F14" s="497">
        <v>36960</v>
      </c>
      <c r="G14" s="126">
        <v>36960</v>
      </c>
      <c r="H14" s="126">
        <v>36960</v>
      </c>
      <c r="I14" s="126">
        <v>36960</v>
      </c>
      <c r="J14" s="126">
        <v>36960</v>
      </c>
      <c r="K14" s="126">
        <v>36960</v>
      </c>
      <c r="L14" s="126">
        <v>36960</v>
      </c>
      <c r="M14" s="126">
        <v>36960</v>
      </c>
      <c r="N14" s="127">
        <v>36960</v>
      </c>
      <c r="O14" s="491">
        <v>36960</v>
      </c>
    </row>
    <row r="15" spans="1:15" ht="18" customHeight="1" thickBot="1">
      <c r="A15" s="128" t="s">
        <v>145</v>
      </c>
      <c r="B15" s="129" t="s">
        <v>290</v>
      </c>
      <c r="C15" s="123">
        <v>2009</v>
      </c>
      <c r="D15" s="126"/>
      <c r="E15" s="126"/>
      <c r="F15" s="497">
        <v>65588</v>
      </c>
      <c r="G15" s="126">
        <v>65588</v>
      </c>
      <c r="H15" s="126">
        <v>65588</v>
      </c>
      <c r="I15" s="126">
        <v>65588</v>
      </c>
      <c r="J15" s="126">
        <v>65588</v>
      </c>
      <c r="K15" s="126">
        <v>65588</v>
      </c>
      <c r="L15" s="126">
        <v>65588</v>
      </c>
      <c r="M15" s="126">
        <v>65588</v>
      </c>
      <c r="N15" s="127">
        <v>65588</v>
      </c>
      <c r="O15" s="491">
        <v>65588</v>
      </c>
    </row>
    <row r="16" spans="1:15" ht="17.25" customHeight="1" thickBot="1">
      <c r="A16" s="133"/>
      <c r="B16" s="134" t="s">
        <v>291</v>
      </c>
      <c r="C16" s="135"/>
      <c r="D16" s="137">
        <f>SUM(D8:D15)</f>
        <v>148744</v>
      </c>
      <c r="E16" s="137">
        <f>SUM(E8:E15)</f>
        <v>148227</v>
      </c>
      <c r="F16" s="137">
        <f>SUM(F8:F15)</f>
        <v>213668</v>
      </c>
      <c r="G16" s="137">
        <f aca="true" t="shared" si="0" ref="G16:O16">SUM(G8:G15)</f>
        <v>212993</v>
      </c>
      <c r="H16" s="137">
        <f t="shared" si="0"/>
        <v>194159</v>
      </c>
      <c r="I16" s="137">
        <f t="shared" si="0"/>
        <v>186059</v>
      </c>
      <c r="J16" s="137">
        <f t="shared" si="0"/>
        <v>186059</v>
      </c>
      <c r="K16" s="137">
        <f t="shared" si="0"/>
        <v>186059</v>
      </c>
      <c r="L16" s="137">
        <f t="shared" si="0"/>
        <v>186059</v>
      </c>
      <c r="M16" s="137">
        <f t="shared" si="0"/>
        <v>186059</v>
      </c>
      <c r="N16" s="137">
        <f t="shared" si="0"/>
        <v>186059</v>
      </c>
      <c r="O16" s="137">
        <f t="shared" si="0"/>
        <v>186059</v>
      </c>
    </row>
    <row r="17" ht="13.5" thickBot="1"/>
    <row r="18" spans="2:10" ht="14.25">
      <c r="B18" s="105" t="s">
        <v>277</v>
      </c>
      <c r="C18" s="106" t="s">
        <v>278</v>
      </c>
      <c r="D18" s="107"/>
      <c r="E18" s="108"/>
      <c r="F18" s="108"/>
      <c r="G18" s="108"/>
      <c r="H18" s="108"/>
      <c r="I18" s="108"/>
      <c r="J18" s="493"/>
    </row>
    <row r="19" spans="2:11" ht="16.5" thickBot="1">
      <c r="B19" s="112" t="s">
        <v>280</v>
      </c>
      <c r="C19" s="113" t="s">
        <v>281</v>
      </c>
      <c r="D19" s="114">
        <v>2023</v>
      </c>
      <c r="E19" s="114">
        <v>2024</v>
      </c>
      <c r="F19" s="114">
        <v>2025</v>
      </c>
      <c r="G19" s="114">
        <v>2026</v>
      </c>
      <c r="H19" s="114">
        <v>2027</v>
      </c>
      <c r="I19" s="114">
        <v>2028</v>
      </c>
      <c r="J19" s="494">
        <v>2029</v>
      </c>
      <c r="K19" s="104" t="s">
        <v>518</v>
      </c>
    </row>
    <row r="20" spans="2:10" ht="39" thickBot="1">
      <c r="B20" s="118" t="s">
        <v>282</v>
      </c>
      <c r="C20" s="119"/>
      <c r="D20" s="120" t="s">
        <v>283</v>
      </c>
      <c r="E20" s="120" t="s">
        <v>283</v>
      </c>
      <c r="F20" s="120" t="s">
        <v>283</v>
      </c>
      <c r="G20" s="120" t="s">
        <v>283</v>
      </c>
      <c r="H20" s="120" t="s">
        <v>283</v>
      </c>
      <c r="I20" s="120" t="s">
        <v>283</v>
      </c>
      <c r="J20" s="498" t="s">
        <v>283</v>
      </c>
    </row>
    <row r="21" spans="2:10" ht="15">
      <c r="B21" s="122" t="s">
        <v>284</v>
      </c>
      <c r="C21" s="123">
        <v>2003</v>
      </c>
      <c r="D21" s="124"/>
      <c r="E21" s="124"/>
      <c r="F21" s="124"/>
      <c r="G21" s="124"/>
      <c r="H21" s="124"/>
      <c r="I21" s="124"/>
      <c r="J21" s="490"/>
    </row>
    <row r="22" spans="2:10" ht="15">
      <c r="B22" s="122" t="s">
        <v>285</v>
      </c>
      <c r="C22" s="123">
        <v>2006</v>
      </c>
      <c r="D22" s="126"/>
      <c r="E22" s="126"/>
      <c r="F22" s="126"/>
      <c r="G22" s="126">
        <f>H22+I22</f>
        <v>0</v>
      </c>
      <c r="H22" s="126"/>
      <c r="I22" s="126"/>
      <c r="J22" s="491"/>
    </row>
    <row r="23" spans="2:10" ht="15">
      <c r="B23" s="122" t="s">
        <v>286</v>
      </c>
      <c r="C23" s="123">
        <v>2006</v>
      </c>
      <c r="D23" s="126"/>
      <c r="E23" s="126"/>
      <c r="F23" s="126"/>
      <c r="G23" s="126"/>
      <c r="H23" s="126"/>
      <c r="I23" s="126"/>
      <c r="J23" s="491"/>
    </row>
    <row r="24" spans="2:10" ht="15">
      <c r="B24" s="129" t="s">
        <v>287</v>
      </c>
      <c r="C24" s="123">
        <v>2007</v>
      </c>
      <c r="D24" s="126">
        <v>49172</v>
      </c>
      <c r="E24" s="126">
        <v>49172</v>
      </c>
      <c r="F24" s="126">
        <v>49172</v>
      </c>
      <c r="G24" s="126">
        <v>49172</v>
      </c>
      <c r="H24" s="126">
        <v>49181</v>
      </c>
      <c r="I24" s="126"/>
      <c r="J24" s="491"/>
    </row>
    <row r="25" spans="2:10" ht="15">
      <c r="B25" s="130" t="s">
        <v>287</v>
      </c>
      <c r="C25" s="131">
        <v>2009</v>
      </c>
      <c r="D25" s="126"/>
      <c r="E25" s="132"/>
      <c r="F25" s="132"/>
      <c r="G25" s="126"/>
      <c r="H25" s="132"/>
      <c r="I25" s="132"/>
      <c r="J25" s="491"/>
    </row>
    <row r="26" spans="2:10" ht="15">
      <c r="B26" s="130" t="s">
        <v>288</v>
      </c>
      <c r="C26" s="131">
        <v>2007</v>
      </c>
      <c r="D26" s="132">
        <v>34339</v>
      </c>
      <c r="E26" s="132">
        <v>34339</v>
      </c>
      <c r="F26" s="132">
        <v>34339</v>
      </c>
      <c r="G26" s="132">
        <v>34339</v>
      </c>
      <c r="H26" s="132">
        <v>34726</v>
      </c>
      <c r="I26" s="132"/>
      <c r="J26" s="491"/>
    </row>
    <row r="27" spans="2:10" ht="15">
      <c r="B27" s="129" t="s">
        <v>289</v>
      </c>
      <c r="C27" s="123">
        <v>2007</v>
      </c>
      <c r="D27" s="126">
        <v>36960</v>
      </c>
      <c r="E27" s="126">
        <v>36960</v>
      </c>
      <c r="F27" s="126">
        <v>20070</v>
      </c>
      <c r="G27" s="126">
        <v>20070</v>
      </c>
      <c r="H27" s="126">
        <v>20074</v>
      </c>
      <c r="I27" s="126"/>
      <c r="J27" s="491"/>
    </row>
    <row r="28" spans="2:10" ht="15">
      <c r="B28" s="129" t="s">
        <v>290</v>
      </c>
      <c r="C28" s="123">
        <v>2009</v>
      </c>
      <c r="D28" s="126">
        <v>65588</v>
      </c>
      <c r="E28" s="126">
        <v>65588</v>
      </c>
      <c r="F28" s="126">
        <v>65588</v>
      </c>
      <c r="G28" s="126">
        <v>65588</v>
      </c>
      <c r="H28" s="126">
        <v>65588</v>
      </c>
      <c r="I28" s="126">
        <v>65588</v>
      </c>
      <c r="J28" s="491">
        <v>65592</v>
      </c>
    </row>
    <row r="29" spans="2:10" ht="15" thickBot="1">
      <c r="B29" s="134" t="s">
        <v>291</v>
      </c>
      <c r="C29" s="135"/>
      <c r="D29" s="136">
        <f>SUM(D21:D28)</f>
        <v>186059</v>
      </c>
      <c r="E29" s="136">
        <f aca="true" t="shared" si="1" ref="E29:J29">SUM(E21:E28)</f>
        <v>186059</v>
      </c>
      <c r="F29" s="136">
        <f t="shared" si="1"/>
        <v>169169</v>
      </c>
      <c r="G29" s="136">
        <f t="shared" si="1"/>
        <v>169169</v>
      </c>
      <c r="H29" s="136">
        <f t="shared" si="1"/>
        <v>169569</v>
      </c>
      <c r="I29" s="136">
        <f t="shared" si="1"/>
        <v>65588</v>
      </c>
      <c r="J29" s="136">
        <f t="shared" si="1"/>
        <v>65592</v>
      </c>
    </row>
  </sheetData>
  <sheetProtection/>
  <mergeCells count="5">
    <mergeCell ref="A5:A6"/>
    <mergeCell ref="A3:O3"/>
    <mergeCell ref="A4:O4"/>
    <mergeCell ref="A1:O1"/>
    <mergeCell ref="A2:O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32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46.8515625" style="0" customWidth="1"/>
    <col min="2" max="3" width="18.28125" style="0" customWidth="1"/>
    <col min="4" max="4" width="11.8515625" style="0" customWidth="1"/>
  </cols>
  <sheetData>
    <row r="1" spans="1:4" ht="15.75">
      <c r="A1" s="785" t="s">
        <v>509</v>
      </c>
      <c r="B1" s="785"/>
      <c r="C1" s="785"/>
      <c r="D1" s="307"/>
    </row>
    <row r="2" spans="1:4" ht="15.75">
      <c r="A2" s="786" t="s">
        <v>593</v>
      </c>
      <c r="B2" s="786"/>
      <c r="C2" s="786"/>
      <c r="D2" s="307"/>
    </row>
    <row r="3" spans="1:4" ht="15.75">
      <c r="A3" s="786" t="s">
        <v>394</v>
      </c>
      <c r="B3" s="786"/>
      <c r="C3" s="786"/>
      <c r="D3" s="308"/>
    </row>
    <row r="4" spans="1:4" ht="21" customHeight="1">
      <c r="A4" s="786" t="s">
        <v>594</v>
      </c>
      <c r="B4" s="786"/>
      <c r="C4" s="786"/>
      <c r="D4" s="308"/>
    </row>
    <row r="5" spans="1:4" ht="21" customHeight="1">
      <c r="A5" s="499"/>
      <c r="B5" s="499"/>
      <c r="C5" s="499"/>
      <c r="D5" s="308"/>
    </row>
    <row r="6" spans="1:4" ht="21" customHeight="1" thickBot="1">
      <c r="A6" s="499"/>
      <c r="B6" s="499"/>
      <c r="C6" s="499" t="s">
        <v>578</v>
      </c>
      <c r="D6" s="308"/>
    </row>
    <row r="7" spans="1:3" ht="15" customHeight="1">
      <c r="A7" s="793" t="s">
        <v>73</v>
      </c>
      <c r="B7" s="791" t="s">
        <v>565</v>
      </c>
      <c r="C7" s="791" t="s">
        <v>550</v>
      </c>
    </row>
    <row r="8" spans="1:3" ht="15" customHeight="1">
      <c r="A8" s="794"/>
      <c r="B8" s="792"/>
      <c r="C8" s="792"/>
    </row>
    <row r="9" spans="1:3" ht="15" customHeight="1">
      <c r="A9" s="787" t="s">
        <v>395</v>
      </c>
      <c r="B9" s="788"/>
      <c r="C9" s="585"/>
    </row>
    <row r="10" spans="1:4" ht="15" customHeight="1">
      <c r="A10" s="309" t="s">
        <v>396</v>
      </c>
      <c r="B10" s="310">
        <v>555</v>
      </c>
      <c r="C10" s="310">
        <v>555</v>
      </c>
      <c r="D10" s="311"/>
    </row>
    <row r="11" spans="1:3" ht="15" customHeight="1">
      <c r="A11" s="309" t="s">
        <v>397</v>
      </c>
      <c r="B11" s="310">
        <v>640</v>
      </c>
      <c r="C11" s="310">
        <v>640</v>
      </c>
    </row>
    <row r="12" spans="1:3" ht="15" customHeight="1">
      <c r="A12" s="312" t="s">
        <v>398</v>
      </c>
      <c r="B12" s="313">
        <f>SUM(B10:B11)</f>
        <v>1195</v>
      </c>
      <c r="C12" s="313">
        <f>SUM(C10:C11)</f>
        <v>1195</v>
      </c>
    </row>
    <row r="13" spans="1:3" ht="15" customHeight="1">
      <c r="A13" s="789"/>
      <c r="B13" s="790"/>
      <c r="C13" s="587"/>
    </row>
    <row r="14" spans="1:3" ht="15" customHeight="1">
      <c r="A14" s="787" t="s">
        <v>75</v>
      </c>
      <c r="B14" s="788"/>
      <c r="C14" s="585"/>
    </row>
    <row r="15" spans="1:3" ht="15" customHeight="1">
      <c r="A15" s="314" t="s">
        <v>399</v>
      </c>
      <c r="B15" s="315">
        <v>500</v>
      </c>
      <c r="C15" s="315">
        <v>500</v>
      </c>
    </row>
    <row r="16" spans="1:3" ht="15" customHeight="1">
      <c r="A16" s="314" t="s">
        <v>400</v>
      </c>
      <c r="B16" s="316">
        <v>135</v>
      </c>
      <c r="C16" s="316">
        <v>135</v>
      </c>
    </row>
    <row r="17" spans="1:3" ht="15" customHeight="1">
      <c r="A17" s="309" t="s">
        <v>164</v>
      </c>
      <c r="B17" s="310"/>
      <c r="C17" s="586"/>
    </row>
    <row r="18" spans="1:3" ht="15" customHeight="1">
      <c r="A18" s="309" t="s">
        <v>401</v>
      </c>
      <c r="B18" s="310"/>
      <c r="C18" s="586"/>
    </row>
    <row r="19" spans="1:3" ht="15" customHeight="1">
      <c r="A19" s="309" t="s">
        <v>402</v>
      </c>
      <c r="B19" s="317">
        <f>B21+B22+B23+B24+B25+B26</f>
        <v>560</v>
      </c>
      <c r="C19" s="317">
        <f>C21+C22+C23+C24+C25+C26</f>
        <v>560</v>
      </c>
    </row>
    <row r="20" spans="1:3" ht="15" customHeight="1">
      <c r="A20" s="309" t="s">
        <v>403</v>
      </c>
      <c r="B20" s="244"/>
      <c r="C20" s="588"/>
    </row>
    <row r="21" spans="1:3" ht="27.75" customHeight="1">
      <c r="A21" s="318" t="s">
        <v>404</v>
      </c>
      <c r="B21" s="310">
        <v>20</v>
      </c>
      <c r="C21" s="310">
        <v>20</v>
      </c>
    </row>
    <row r="22" spans="1:3" ht="15" customHeight="1">
      <c r="A22" s="318" t="s">
        <v>405</v>
      </c>
      <c r="B22" s="310">
        <v>20</v>
      </c>
      <c r="C22" s="310">
        <v>20</v>
      </c>
    </row>
    <row r="23" spans="1:3" ht="15" customHeight="1">
      <c r="A23" s="318" t="s">
        <v>406</v>
      </c>
      <c r="B23" s="310">
        <v>20</v>
      </c>
      <c r="C23" s="310">
        <v>20</v>
      </c>
    </row>
    <row r="24" spans="1:3" ht="15" customHeight="1">
      <c r="A24" s="318" t="s">
        <v>202</v>
      </c>
      <c r="B24" s="310">
        <v>400</v>
      </c>
      <c r="C24" s="310">
        <v>400</v>
      </c>
    </row>
    <row r="25" spans="1:3" ht="15" customHeight="1">
      <c r="A25" s="318" t="s">
        <v>407</v>
      </c>
      <c r="B25" s="310">
        <v>50</v>
      </c>
      <c r="C25" s="310">
        <v>50</v>
      </c>
    </row>
    <row r="26" spans="1:3" ht="15" customHeight="1">
      <c r="A26" s="318" t="s">
        <v>408</v>
      </c>
      <c r="B26" s="310">
        <v>50</v>
      </c>
      <c r="C26" s="310">
        <v>50</v>
      </c>
    </row>
    <row r="27" spans="1:3" ht="15" customHeight="1">
      <c r="A27" s="318"/>
      <c r="B27" s="310"/>
      <c r="C27" s="586"/>
    </row>
    <row r="28" spans="1:3" ht="15" customHeight="1">
      <c r="A28" s="318"/>
      <c r="B28" s="310"/>
      <c r="C28" s="586"/>
    </row>
    <row r="29" spans="1:3" ht="15" customHeight="1">
      <c r="A29" s="789"/>
      <c r="B29" s="790"/>
      <c r="C29" s="587"/>
    </row>
    <row r="30" spans="1:3" ht="15" customHeight="1">
      <c r="A30" s="789"/>
      <c r="B30" s="790"/>
      <c r="C30" s="587"/>
    </row>
    <row r="31" spans="1:3" ht="15" customHeight="1" thickBot="1">
      <c r="A31" s="319" t="s">
        <v>409</v>
      </c>
      <c r="B31" s="320">
        <f>B15+B16+B19</f>
        <v>1195</v>
      </c>
      <c r="C31" s="320">
        <f>C15+C16+C19</f>
        <v>1195</v>
      </c>
    </row>
    <row r="32" spans="2:4" ht="12.75">
      <c r="B32" s="100"/>
      <c r="C32" s="100"/>
      <c r="D32" s="100"/>
    </row>
    <row r="33" ht="39.75" customHeight="1"/>
    <row r="34" ht="15" customHeight="1"/>
    <row r="35" ht="25.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42" customHeight="1"/>
    <row r="46" ht="42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8" ht="43.5" customHeight="1"/>
    <row r="59" ht="22.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12">
    <mergeCell ref="C7:C8"/>
    <mergeCell ref="A7:A8"/>
    <mergeCell ref="B7:B8"/>
    <mergeCell ref="A9:B9"/>
    <mergeCell ref="A29:B29"/>
    <mergeCell ref="A30:B30"/>
    <mergeCell ref="A13:B13"/>
    <mergeCell ref="A14:B14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workbookViewId="0" topLeftCell="A7">
      <pane xSplit="18000" topLeftCell="R1" activePane="topLeft" state="split"/>
      <selection pane="topLeft" activeCell="F11" sqref="F11"/>
      <selection pane="topRight" activeCell="R15" sqref="R15"/>
    </sheetView>
  </sheetViews>
  <sheetFormatPr defaultColWidth="8.00390625" defaultRowHeight="12.75"/>
  <cols>
    <col min="1" max="1" width="5.421875" style="288" customWidth="1"/>
    <col min="2" max="2" width="24.57421875" style="284" customWidth="1"/>
    <col min="3" max="3" width="7.140625" style="284" customWidth="1"/>
    <col min="4" max="4" width="7.421875" style="284" customWidth="1"/>
    <col min="5" max="5" width="8.57421875" style="284" customWidth="1"/>
    <col min="6" max="6" width="9.421875" style="284" customWidth="1"/>
    <col min="7" max="7" width="9.7109375" style="284" customWidth="1"/>
    <col min="8" max="8" width="8.8515625" style="284" customWidth="1"/>
    <col min="9" max="9" width="9.140625" style="284" customWidth="1"/>
    <col min="10" max="10" width="7.421875" style="284" customWidth="1"/>
    <col min="11" max="11" width="9.140625" style="284" customWidth="1"/>
    <col min="12" max="12" width="8.140625" style="284" customWidth="1"/>
    <col min="13" max="13" width="9.421875" style="284" customWidth="1"/>
    <col min="14" max="14" width="8.7109375" style="284" customWidth="1"/>
    <col min="15" max="15" width="10.140625" style="288" customWidth="1"/>
    <col min="16" max="16" width="14.140625" style="284" customWidth="1"/>
    <col min="17" max="17" width="9.00390625" style="284" bestFit="1" customWidth="1"/>
    <col min="18" max="25" width="8.00390625" style="284" customWidth="1"/>
    <col min="26" max="26" width="10.140625" style="284" bestFit="1" customWidth="1"/>
    <col min="27" max="16384" width="8.00390625" style="284" customWidth="1"/>
  </cols>
  <sheetData>
    <row r="1" spans="1:15" ht="15.75">
      <c r="A1" s="795" t="s">
        <v>510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</row>
    <row r="2" spans="1:15" ht="12.75" customHeight="1">
      <c r="A2" s="760" t="s">
        <v>595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:15" ht="12.75" customHeight="1" thickBot="1">
      <c r="A3" s="796" t="s">
        <v>596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</row>
    <row r="4" spans="1:15" s="288" customFormat="1" ht="26.25" customHeight="1" thickTop="1">
      <c r="A4" s="285" t="s">
        <v>353</v>
      </c>
      <c r="B4" s="286" t="s">
        <v>1</v>
      </c>
      <c r="C4" s="286" t="s">
        <v>354</v>
      </c>
      <c r="D4" s="286" t="s">
        <v>355</v>
      </c>
      <c r="E4" s="286" t="s">
        <v>356</v>
      </c>
      <c r="F4" s="286" t="s">
        <v>357</v>
      </c>
      <c r="G4" s="286" t="s">
        <v>358</v>
      </c>
      <c r="H4" s="286" t="s">
        <v>359</v>
      </c>
      <c r="I4" s="286" t="s">
        <v>360</v>
      </c>
      <c r="J4" s="286" t="s">
        <v>361</v>
      </c>
      <c r="K4" s="286" t="s">
        <v>362</v>
      </c>
      <c r="L4" s="286" t="s">
        <v>363</v>
      </c>
      <c r="M4" s="286" t="s">
        <v>364</v>
      </c>
      <c r="N4" s="286" t="s">
        <v>365</v>
      </c>
      <c r="O4" s="287" t="s">
        <v>147</v>
      </c>
    </row>
    <row r="5" spans="1:15" s="293" customFormat="1" ht="18" customHeight="1">
      <c r="A5" s="289" t="s">
        <v>76</v>
      </c>
      <c r="B5" s="290" t="s">
        <v>366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2">
        <f aca="true" t="shared" si="0" ref="O5:O30">SUM(C5:N5)</f>
        <v>0</v>
      </c>
    </row>
    <row r="6" spans="1:16" s="297" customFormat="1" ht="15.75">
      <c r="A6" s="289" t="s">
        <v>90</v>
      </c>
      <c r="B6" s="294" t="s">
        <v>3</v>
      </c>
      <c r="C6" s="295">
        <v>139400</v>
      </c>
      <c r="D6" s="295">
        <v>135000</v>
      </c>
      <c r="E6" s="295">
        <v>145000</v>
      </c>
      <c r="F6" s="295">
        <v>140000</v>
      </c>
      <c r="G6" s="295">
        <v>138000</v>
      </c>
      <c r="H6" s="295">
        <v>138000</v>
      </c>
      <c r="I6" s="295">
        <v>140000</v>
      </c>
      <c r="J6" s="295">
        <v>145000</v>
      </c>
      <c r="K6" s="295">
        <v>142000</v>
      </c>
      <c r="L6" s="295">
        <v>145000</v>
      </c>
      <c r="M6" s="295">
        <v>145000</v>
      </c>
      <c r="N6" s="295">
        <v>120547</v>
      </c>
      <c r="O6" s="292">
        <f t="shared" si="0"/>
        <v>1672947</v>
      </c>
      <c r="P6" s="296"/>
    </row>
    <row r="7" spans="1:16" s="297" customFormat="1" ht="15.75">
      <c r="A7" s="289" t="s">
        <v>121</v>
      </c>
      <c r="B7" s="294" t="s">
        <v>22</v>
      </c>
      <c r="C7" s="295">
        <v>106920</v>
      </c>
      <c r="D7" s="295">
        <v>106920</v>
      </c>
      <c r="E7" s="295">
        <v>106920</v>
      </c>
      <c r="F7" s="295">
        <v>126780</v>
      </c>
      <c r="G7" s="295">
        <v>106910</v>
      </c>
      <c r="H7" s="295">
        <v>106910</v>
      </c>
      <c r="I7" s="295">
        <v>106920</v>
      </c>
      <c r="J7" s="295">
        <v>106910</v>
      </c>
      <c r="K7" s="295">
        <v>106920</v>
      </c>
      <c r="L7" s="295">
        <v>106920</v>
      </c>
      <c r="M7" s="295">
        <v>106920</v>
      </c>
      <c r="N7" s="295">
        <v>106941</v>
      </c>
      <c r="O7" s="292">
        <f t="shared" si="0"/>
        <v>1302891</v>
      </c>
      <c r="P7" s="296"/>
    </row>
    <row r="8" spans="1:16" s="297" customFormat="1" ht="15.75">
      <c r="A8" s="289" t="s">
        <v>129</v>
      </c>
      <c r="B8" s="294" t="s">
        <v>367</v>
      </c>
      <c r="C8" s="295">
        <v>12000</v>
      </c>
      <c r="D8" s="295">
        <v>12000</v>
      </c>
      <c r="E8" s="295">
        <v>12000</v>
      </c>
      <c r="F8" s="295">
        <v>295910</v>
      </c>
      <c r="G8" s="295">
        <v>12000</v>
      </c>
      <c r="H8" s="295">
        <v>110340</v>
      </c>
      <c r="I8" s="295">
        <v>10000</v>
      </c>
      <c r="J8" s="295">
        <v>10000</v>
      </c>
      <c r="K8" s="295">
        <v>10000</v>
      </c>
      <c r="L8" s="295">
        <v>10000</v>
      </c>
      <c r="M8" s="295">
        <v>10000</v>
      </c>
      <c r="N8" s="295">
        <v>10000</v>
      </c>
      <c r="O8" s="292">
        <f t="shared" si="0"/>
        <v>514250</v>
      </c>
      <c r="P8" s="296"/>
    </row>
    <row r="9" spans="1:16" s="297" customFormat="1" ht="15.75">
      <c r="A9" s="289" t="s">
        <v>131</v>
      </c>
      <c r="B9" s="294" t="s">
        <v>368</v>
      </c>
      <c r="C9" s="295">
        <v>100000</v>
      </c>
      <c r="D9" s="295">
        <v>153380</v>
      </c>
      <c r="E9" s="295">
        <v>200000</v>
      </c>
      <c r="F9" s="295">
        <v>114400</v>
      </c>
      <c r="G9" s="295">
        <v>100000</v>
      </c>
      <c r="H9" s="295">
        <v>200000</v>
      </c>
      <c r="I9" s="295">
        <v>172900</v>
      </c>
      <c r="J9" s="295">
        <v>153000</v>
      </c>
      <c r="K9" s="295">
        <v>155000</v>
      </c>
      <c r="L9" s="295">
        <v>150000</v>
      </c>
      <c r="M9" s="295">
        <v>170000</v>
      </c>
      <c r="N9" s="295">
        <v>172403</v>
      </c>
      <c r="O9" s="292">
        <f t="shared" si="0"/>
        <v>1841083</v>
      </c>
      <c r="P9" s="296"/>
    </row>
    <row r="10" spans="1:16" s="297" customFormat="1" ht="15.75">
      <c r="A10" s="289" t="s">
        <v>132</v>
      </c>
      <c r="B10" s="294" t="s">
        <v>369</v>
      </c>
      <c r="C10" s="295">
        <v>170000</v>
      </c>
      <c r="D10" s="295">
        <v>180000</v>
      </c>
      <c r="E10" s="295">
        <v>166094</v>
      </c>
      <c r="F10" s="295">
        <v>171950</v>
      </c>
      <c r="G10" s="295">
        <v>153550</v>
      </c>
      <c r="H10" s="295">
        <v>170000</v>
      </c>
      <c r="I10" s="295">
        <v>160000</v>
      </c>
      <c r="J10" s="295">
        <v>188550</v>
      </c>
      <c r="K10" s="295">
        <v>200000</v>
      </c>
      <c r="L10" s="295">
        <v>200000</v>
      </c>
      <c r="M10" s="295">
        <v>200000</v>
      </c>
      <c r="N10" s="295">
        <v>120867</v>
      </c>
      <c r="O10" s="292">
        <f t="shared" si="0"/>
        <v>2081011</v>
      </c>
      <c r="P10" s="296"/>
    </row>
    <row r="11" spans="1:16" s="297" customFormat="1" ht="15.75">
      <c r="A11" s="289" t="s">
        <v>134</v>
      </c>
      <c r="B11" s="294" t="s">
        <v>370</v>
      </c>
      <c r="C11" s="295">
        <v>1500</v>
      </c>
      <c r="D11" s="295">
        <v>1600</v>
      </c>
      <c r="E11" s="295">
        <v>1500</v>
      </c>
      <c r="F11" s="295">
        <v>1600</v>
      </c>
      <c r="G11" s="295">
        <v>1500</v>
      </c>
      <c r="H11" s="295">
        <v>1500</v>
      </c>
      <c r="I11" s="295">
        <v>1600</v>
      </c>
      <c r="J11" s="295">
        <v>1500</v>
      </c>
      <c r="K11" s="295">
        <v>1600</v>
      </c>
      <c r="L11" s="295">
        <v>1500</v>
      </c>
      <c r="M11" s="295">
        <v>1600</v>
      </c>
      <c r="N11" s="295">
        <v>1624</v>
      </c>
      <c r="O11" s="292">
        <f t="shared" si="0"/>
        <v>18624</v>
      </c>
      <c r="P11" s="296"/>
    </row>
    <row r="12" spans="1:16" s="297" customFormat="1" ht="15.75">
      <c r="A12" s="289">
        <v>8</v>
      </c>
      <c r="B12" s="294" t="s">
        <v>371</v>
      </c>
      <c r="C12" s="295"/>
      <c r="D12" s="295"/>
      <c r="E12" s="295"/>
      <c r="F12" s="295">
        <v>354000</v>
      </c>
      <c r="G12" s="295"/>
      <c r="H12" s="295"/>
      <c r="I12" s="295"/>
      <c r="J12" s="295"/>
      <c r="K12" s="295"/>
      <c r="L12" s="295"/>
      <c r="M12" s="295"/>
      <c r="N12" s="295"/>
      <c r="O12" s="292">
        <f t="shared" si="0"/>
        <v>354000</v>
      </c>
      <c r="P12" s="296"/>
    </row>
    <row r="13" spans="1:16" s="297" customFormat="1" ht="15.75">
      <c r="A13" s="289" t="s">
        <v>141</v>
      </c>
      <c r="B13" s="294" t="s">
        <v>372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2">
        <f t="shared" si="0"/>
        <v>0</v>
      </c>
      <c r="P13" s="296"/>
    </row>
    <row r="14" spans="1:16" s="297" customFormat="1" ht="16.5" thickBot="1">
      <c r="A14" s="289">
        <v>9</v>
      </c>
      <c r="B14" s="294" t="s">
        <v>373</v>
      </c>
      <c r="C14" s="295">
        <v>77000</v>
      </c>
      <c r="D14" s="295">
        <v>80000</v>
      </c>
      <c r="E14" s="295">
        <v>80000</v>
      </c>
      <c r="F14" s="295">
        <v>84612</v>
      </c>
      <c r="G14" s="295">
        <v>80000</v>
      </c>
      <c r="H14" s="295">
        <v>80000</v>
      </c>
      <c r="I14" s="295">
        <v>70000</v>
      </c>
      <c r="J14" s="295">
        <v>70000</v>
      </c>
      <c r="K14" s="295">
        <v>70000</v>
      </c>
      <c r="L14" s="295">
        <v>80000</v>
      </c>
      <c r="M14" s="295">
        <v>70000</v>
      </c>
      <c r="N14" s="295">
        <v>99373</v>
      </c>
      <c r="O14" s="292">
        <f t="shared" si="0"/>
        <v>940985</v>
      </c>
      <c r="P14" s="296"/>
    </row>
    <row r="15" spans="1:16" s="293" customFormat="1" ht="20.25" customHeight="1" thickBot="1" thickTop="1">
      <c r="A15" s="298" t="s">
        <v>143</v>
      </c>
      <c r="B15" s="299" t="s">
        <v>374</v>
      </c>
      <c r="C15" s="300">
        <f aca="true" t="shared" si="1" ref="C15:N15">SUM(C6:C14)</f>
        <v>606820</v>
      </c>
      <c r="D15" s="300">
        <f t="shared" si="1"/>
        <v>668900</v>
      </c>
      <c r="E15" s="300">
        <f t="shared" si="1"/>
        <v>711514</v>
      </c>
      <c r="F15" s="300">
        <f t="shared" si="1"/>
        <v>1289252</v>
      </c>
      <c r="G15" s="300">
        <f t="shared" si="1"/>
        <v>591960</v>
      </c>
      <c r="H15" s="300">
        <f t="shared" si="1"/>
        <v>806750</v>
      </c>
      <c r="I15" s="300">
        <f t="shared" si="1"/>
        <v>661420</v>
      </c>
      <c r="J15" s="300">
        <f t="shared" si="1"/>
        <v>674960</v>
      </c>
      <c r="K15" s="300">
        <f t="shared" si="1"/>
        <v>685520</v>
      </c>
      <c r="L15" s="300">
        <f t="shared" si="1"/>
        <v>693420</v>
      </c>
      <c r="M15" s="300">
        <f t="shared" si="1"/>
        <v>703520</v>
      </c>
      <c r="N15" s="300">
        <f t="shared" si="1"/>
        <v>631755</v>
      </c>
      <c r="O15" s="301">
        <f t="shared" si="0"/>
        <v>8725791</v>
      </c>
      <c r="P15" s="302"/>
    </row>
    <row r="16" spans="1:15" s="293" customFormat="1" ht="18.75" customHeight="1" thickTop="1">
      <c r="A16" s="289" t="s">
        <v>145</v>
      </c>
      <c r="B16" s="290" t="s">
        <v>75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2">
        <f t="shared" si="0"/>
        <v>0</v>
      </c>
    </row>
    <row r="17" spans="1:16" s="297" customFormat="1" ht="15.75">
      <c r="A17" s="289" t="s">
        <v>148</v>
      </c>
      <c r="B17" s="294" t="s">
        <v>174</v>
      </c>
      <c r="C17" s="295">
        <v>180300</v>
      </c>
      <c r="D17" s="295">
        <v>180200</v>
      </c>
      <c r="E17" s="295">
        <v>180200</v>
      </c>
      <c r="F17" s="295">
        <v>194215</v>
      </c>
      <c r="G17" s="295">
        <v>180400</v>
      </c>
      <c r="H17" s="295">
        <v>180000</v>
      </c>
      <c r="I17" s="295">
        <v>182000</v>
      </c>
      <c r="J17" s="295">
        <v>182000</v>
      </c>
      <c r="K17" s="295">
        <v>185000</v>
      </c>
      <c r="L17" s="295">
        <v>185000</v>
      </c>
      <c r="M17" s="295">
        <v>185000</v>
      </c>
      <c r="N17" s="295">
        <v>166925</v>
      </c>
      <c r="O17" s="292">
        <f t="shared" si="0"/>
        <v>2181240</v>
      </c>
      <c r="P17" s="296"/>
    </row>
    <row r="18" spans="1:16" s="297" customFormat="1" ht="15.75">
      <c r="A18" s="289" t="s">
        <v>324</v>
      </c>
      <c r="B18" s="294" t="s">
        <v>375</v>
      </c>
      <c r="C18" s="295">
        <v>47900</v>
      </c>
      <c r="D18" s="295">
        <v>47900</v>
      </c>
      <c r="E18" s="295">
        <v>48000</v>
      </c>
      <c r="F18" s="295">
        <v>51754</v>
      </c>
      <c r="G18" s="295">
        <v>47800</v>
      </c>
      <c r="H18" s="295">
        <v>47800</v>
      </c>
      <c r="I18" s="295">
        <v>47800</v>
      </c>
      <c r="J18" s="295">
        <v>47800</v>
      </c>
      <c r="K18" s="295">
        <v>47900</v>
      </c>
      <c r="L18" s="295">
        <v>47900</v>
      </c>
      <c r="M18" s="295">
        <v>47900</v>
      </c>
      <c r="N18" s="295">
        <v>48969</v>
      </c>
      <c r="O18" s="292">
        <f t="shared" si="0"/>
        <v>579423</v>
      </c>
      <c r="P18" s="296"/>
    </row>
    <row r="19" spans="1:16" s="297" customFormat="1" ht="15.75">
      <c r="A19" s="289" t="s">
        <v>327</v>
      </c>
      <c r="B19" s="294" t="s">
        <v>177</v>
      </c>
      <c r="C19" s="295">
        <v>175300</v>
      </c>
      <c r="D19" s="295">
        <v>175300</v>
      </c>
      <c r="E19" s="295">
        <v>175300</v>
      </c>
      <c r="F19" s="295">
        <v>188379</v>
      </c>
      <c r="G19" s="295">
        <v>180000</v>
      </c>
      <c r="H19" s="295">
        <v>176000</v>
      </c>
      <c r="I19" s="295">
        <v>180000</v>
      </c>
      <c r="J19" s="295">
        <v>170000</v>
      </c>
      <c r="K19" s="295">
        <v>180000</v>
      </c>
      <c r="L19" s="295">
        <v>160000</v>
      </c>
      <c r="M19" s="295">
        <v>150000</v>
      </c>
      <c r="N19" s="295">
        <v>206853</v>
      </c>
      <c r="O19" s="292">
        <f t="shared" si="0"/>
        <v>2117132</v>
      </c>
      <c r="P19" s="296"/>
    </row>
    <row r="20" spans="1:16" s="297" customFormat="1" ht="15.75">
      <c r="A20" s="289" t="s">
        <v>376</v>
      </c>
      <c r="B20" s="294" t="s">
        <v>377</v>
      </c>
      <c r="C20" s="295">
        <v>10500</v>
      </c>
      <c r="D20" s="295">
        <v>10500</v>
      </c>
      <c r="E20" s="295">
        <v>12000</v>
      </c>
      <c r="F20" s="295">
        <v>12541</v>
      </c>
      <c r="G20" s="295">
        <v>10500</v>
      </c>
      <c r="H20" s="295">
        <v>10000</v>
      </c>
      <c r="I20" s="295">
        <v>10000</v>
      </c>
      <c r="J20" s="295">
        <v>12000</v>
      </c>
      <c r="K20" s="295">
        <v>12000</v>
      </c>
      <c r="L20" s="295">
        <v>10000</v>
      </c>
      <c r="M20" s="295">
        <v>11000</v>
      </c>
      <c r="N20" s="295">
        <v>7721</v>
      </c>
      <c r="O20" s="292">
        <f t="shared" si="0"/>
        <v>128762</v>
      </c>
      <c r="P20" s="296"/>
    </row>
    <row r="21" spans="1:16" s="297" customFormat="1" ht="15.75">
      <c r="A21" s="289" t="s">
        <v>378</v>
      </c>
      <c r="B21" s="294" t="s">
        <v>161</v>
      </c>
      <c r="C21" s="295">
        <v>1050</v>
      </c>
      <c r="D21" s="295">
        <v>1050</v>
      </c>
      <c r="E21" s="295">
        <v>1050</v>
      </c>
      <c r="F21" s="295">
        <v>1050</v>
      </c>
      <c r="G21" s="295">
        <v>1050</v>
      </c>
      <c r="H21" s="295">
        <v>1050</v>
      </c>
      <c r="I21" s="295">
        <v>1050</v>
      </c>
      <c r="J21" s="295">
        <v>1050</v>
      </c>
      <c r="K21" s="295">
        <v>1050</v>
      </c>
      <c r="L21" s="295">
        <v>1050</v>
      </c>
      <c r="M21" s="295">
        <v>1050</v>
      </c>
      <c r="N21" s="295">
        <v>1075</v>
      </c>
      <c r="O21" s="292">
        <f t="shared" si="0"/>
        <v>12625</v>
      </c>
      <c r="P21" s="296"/>
    </row>
    <row r="22" spans="1:16" s="297" customFormat="1" ht="15.75">
      <c r="A22" s="289" t="s">
        <v>379</v>
      </c>
      <c r="B22" s="294" t="s">
        <v>250</v>
      </c>
      <c r="C22" s="295">
        <v>11700</v>
      </c>
      <c r="D22" s="295">
        <v>11800</v>
      </c>
      <c r="E22" s="295">
        <v>11700</v>
      </c>
      <c r="F22" s="295">
        <v>11700</v>
      </c>
      <c r="G22" s="295">
        <v>11800</v>
      </c>
      <c r="H22" s="295">
        <v>11800</v>
      </c>
      <c r="I22" s="295">
        <v>11700</v>
      </c>
      <c r="J22" s="295">
        <v>11800</v>
      </c>
      <c r="K22" s="295">
        <v>11700</v>
      </c>
      <c r="L22" s="295">
        <v>11800</v>
      </c>
      <c r="M22" s="295">
        <v>11700</v>
      </c>
      <c r="N22" s="295">
        <v>11252</v>
      </c>
      <c r="O22" s="292">
        <f t="shared" si="0"/>
        <v>140452</v>
      </c>
      <c r="P22" s="296"/>
    </row>
    <row r="23" spans="1:16" s="297" customFormat="1" ht="15.75">
      <c r="A23" s="289" t="s">
        <v>380</v>
      </c>
      <c r="B23" s="294" t="s">
        <v>381</v>
      </c>
      <c r="C23" s="295">
        <v>10000</v>
      </c>
      <c r="D23" s="295">
        <v>9000</v>
      </c>
      <c r="E23" s="295">
        <v>10000</v>
      </c>
      <c r="F23" s="295">
        <v>9000</v>
      </c>
      <c r="G23" s="295">
        <v>10000</v>
      </c>
      <c r="H23" s="295">
        <v>9000</v>
      </c>
      <c r="I23" s="295">
        <v>10000</v>
      </c>
      <c r="J23" s="295">
        <v>9000</v>
      </c>
      <c r="K23" s="295">
        <v>9000</v>
      </c>
      <c r="L23" s="295">
        <v>10000</v>
      </c>
      <c r="M23" s="295">
        <v>10000</v>
      </c>
      <c r="N23" s="295">
        <v>14277</v>
      </c>
      <c r="O23" s="292">
        <f t="shared" si="0"/>
        <v>119277</v>
      </c>
      <c r="P23" s="296"/>
    </row>
    <row r="24" spans="1:16" s="297" customFormat="1" ht="15.75">
      <c r="A24" s="289" t="s">
        <v>382</v>
      </c>
      <c r="B24" s="294" t="s">
        <v>383</v>
      </c>
      <c r="C24" s="295"/>
      <c r="D24" s="295"/>
      <c r="E24" s="295">
        <v>308125</v>
      </c>
      <c r="F24" s="295">
        <v>28897</v>
      </c>
      <c r="G24" s="295">
        <v>500000</v>
      </c>
      <c r="H24" s="295"/>
      <c r="I24" s="295">
        <v>500000</v>
      </c>
      <c r="J24" s="295"/>
      <c r="K24" s="295">
        <v>20000</v>
      </c>
      <c r="L24" s="295">
        <v>500000</v>
      </c>
      <c r="M24" s="295">
        <v>400000</v>
      </c>
      <c r="N24" s="295">
        <v>47931</v>
      </c>
      <c r="O24" s="292">
        <f t="shared" si="0"/>
        <v>2304953</v>
      </c>
      <c r="P24" s="296"/>
    </row>
    <row r="25" spans="1:16" s="297" customFormat="1" ht="15.75">
      <c r="A25" s="289" t="s">
        <v>384</v>
      </c>
      <c r="B25" s="294" t="s">
        <v>385</v>
      </c>
      <c r="C25" s="295"/>
      <c r="D25" s="295"/>
      <c r="E25" s="295">
        <v>50000</v>
      </c>
      <c r="F25" s="295"/>
      <c r="G25" s="295"/>
      <c r="H25" s="295">
        <v>40000</v>
      </c>
      <c r="I25" s="295"/>
      <c r="J25" s="295">
        <v>42240</v>
      </c>
      <c r="K25" s="295"/>
      <c r="L25" s="295"/>
      <c r="M25" s="295"/>
      <c r="N25" s="295"/>
      <c r="O25" s="292">
        <f t="shared" si="0"/>
        <v>132240</v>
      </c>
      <c r="P25" s="296"/>
    </row>
    <row r="26" spans="1:16" s="297" customFormat="1" ht="15.75">
      <c r="A26" s="289" t="s">
        <v>386</v>
      </c>
      <c r="B26" s="294" t="s">
        <v>387</v>
      </c>
      <c r="C26" s="295">
        <v>80000</v>
      </c>
      <c r="D26" s="295">
        <v>70000</v>
      </c>
      <c r="E26" s="295">
        <v>77969</v>
      </c>
      <c r="F26" s="295">
        <v>70066</v>
      </c>
      <c r="G26" s="295">
        <v>76000</v>
      </c>
      <c r="H26" s="295">
        <v>70000</v>
      </c>
      <c r="I26" s="295">
        <v>70000</v>
      </c>
      <c r="J26" s="295">
        <v>70000</v>
      </c>
      <c r="K26" s="295">
        <v>70000</v>
      </c>
      <c r="L26" s="295">
        <v>70000</v>
      </c>
      <c r="M26" s="295">
        <v>50000</v>
      </c>
      <c r="N26" s="295">
        <v>13297</v>
      </c>
      <c r="O26" s="292">
        <f t="shared" si="0"/>
        <v>787332</v>
      </c>
      <c r="P26" s="296"/>
    </row>
    <row r="27" spans="1:16" s="297" customFormat="1" ht="15.75">
      <c r="A27" s="289" t="s">
        <v>388</v>
      </c>
      <c r="B27" s="294" t="s">
        <v>389</v>
      </c>
      <c r="C27" s="295">
        <v>400</v>
      </c>
      <c r="D27" s="295">
        <v>400</v>
      </c>
      <c r="E27" s="295">
        <v>400</v>
      </c>
      <c r="F27" s="295">
        <v>400</v>
      </c>
      <c r="G27" s="295">
        <v>400</v>
      </c>
      <c r="H27" s="295">
        <v>400</v>
      </c>
      <c r="I27" s="295">
        <v>400</v>
      </c>
      <c r="J27" s="295">
        <v>400</v>
      </c>
      <c r="K27" s="295">
        <v>400</v>
      </c>
      <c r="L27" s="295">
        <v>411</v>
      </c>
      <c r="M27" s="295">
        <v>400</v>
      </c>
      <c r="N27" s="295">
        <v>400</v>
      </c>
      <c r="O27" s="292">
        <f t="shared" si="0"/>
        <v>4811</v>
      </c>
      <c r="P27" s="296"/>
    </row>
    <row r="28" spans="1:16" s="297" customFormat="1" ht="15.75">
      <c r="A28" s="289" t="s">
        <v>392</v>
      </c>
      <c r="B28" s="294" t="s">
        <v>390</v>
      </c>
      <c r="C28" s="295">
        <v>1000</v>
      </c>
      <c r="D28" s="295"/>
      <c r="E28" s="297">
        <v>2000</v>
      </c>
      <c r="F28" s="295"/>
      <c r="G28" s="297">
        <v>1000</v>
      </c>
      <c r="I28" s="295">
        <v>1000</v>
      </c>
      <c r="J28" s="295"/>
      <c r="K28" s="297">
        <v>2000</v>
      </c>
      <c r="L28" s="295"/>
      <c r="M28" s="295">
        <v>1800</v>
      </c>
      <c r="O28" s="292">
        <f t="shared" si="0"/>
        <v>8800</v>
      </c>
      <c r="P28" s="296"/>
    </row>
    <row r="29" spans="1:16" s="297" customFormat="1" ht="16.5" thickBot="1">
      <c r="A29" s="289" t="s">
        <v>515</v>
      </c>
      <c r="B29" s="294" t="s">
        <v>391</v>
      </c>
      <c r="C29" s="295"/>
      <c r="D29" s="295"/>
      <c r="E29" s="295">
        <v>37186</v>
      </c>
      <c r="F29" s="295"/>
      <c r="G29" s="295">
        <v>60000</v>
      </c>
      <c r="H29" s="295">
        <v>37186</v>
      </c>
      <c r="I29" s="295"/>
      <c r="J29" s="295"/>
      <c r="K29" s="295">
        <v>37186</v>
      </c>
      <c r="L29" s="295"/>
      <c r="M29" s="295"/>
      <c r="N29" s="295">
        <v>37186</v>
      </c>
      <c r="O29" s="292">
        <f>SUM(C29:N29)</f>
        <v>208744</v>
      </c>
      <c r="P29" s="296"/>
    </row>
    <row r="30" spans="1:16" s="293" customFormat="1" ht="20.25" customHeight="1" thickBot="1" thickTop="1">
      <c r="A30" s="303" t="s">
        <v>516</v>
      </c>
      <c r="B30" s="299" t="s">
        <v>393</v>
      </c>
      <c r="C30" s="300">
        <f aca="true" t="shared" si="2" ref="C30:M30">SUM(C17:C29)</f>
        <v>518150</v>
      </c>
      <c r="D30" s="300">
        <f t="shared" si="2"/>
        <v>506150</v>
      </c>
      <c r="E30" s="300">
        <f>SUM(E17:E29)</f>
        <v>913930</v>
      </c>
      <c r="F30" s="300">
        <f t="shared" si="2"/>
        <v>568002</v>
      </c>
      <c r="G30" s="300">
        <f>SUM(G17:G29)</f>
        <v>1078950</v>
      </c>
      <c r="H30" s="300">
        <f>SUM(H17:H29)</f>
        <v>583236</v>
      </c>
      <c r="I30" s="300">
        <f t="shared" si="2"/>
        <v>1013950</v>
      </c>
      <c r="J30" s="300">
        <f t="shared" si="2"/>
        <v>546290</v>
      </c>
      <c r="K30" s="300">
        <f>SUM(K17:K29)</f>
        <v>576236</v>
      </c>
      <c r="L30" s="300">
        <f t="shared" si="2"/>
        <v>996161</v>
      </c>
      <c r="M30" s="300">
        <f t="shared" si="2"/>
        <v>868850</v>
      </c>
      <c r="N30" s="300">
        <f>SUM(N17:N29)</f>
        <v>555886</v>
      </c>
      <c r="O30" s="301">
        <f t="shared" si="0"/>
        <v>8725791</v>
      </c>
      <c r="P30" s="304"/>
    </row>
    <row r="31" spans="1:15" ht="16.5" thickTop="1">
      <c r="A31" s="305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5"/>
    </row>
    <row r="32" ht="15.75">
      <c r="A32" s="305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59"/>
  <sheetViews>
    <sheetView view="pageLayout" workbookViewId="0" topLeftCell="A13">
      <selection activeCell="B55" sqref="B55:B56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16.57421875" style="0" customWidth="1"/>
    <col min="4" max="4" width="16.00390625" style="0" customWidth="1"/>
    <col min="5" max="5" width="11.00390625" style="0" customWidth="1"/>
  </cols>
  <sheetData>
    <row r="1" spans="1:4" ht="21.75" customHeight="1" thickBot="1">
      <c r="A1" s="627"/>
      <c r="B1" s="627"/>
      <c r="C1" s="627"/>
      <c r="D1" s="626" t="s">
        <v>579</v>
      </c>
    </row>
    <row r="2" spans="1:4" ht="40.5" customHeight="1" thickTop="1">
      <c r="A2" s="597" t="s">
        <v>72</v>
      </c>
      <c r="B2" s="598" t="s">
        <v>73</v>
      </c>
      <c r="C2" s="599" t="s">
        <v>580</v>
      </c>
      <c r="D2" s="600" t="s">
        <v>551</v>
      </c>
    </row>
    <row r="3" spans="1:4" ht="12" customHeight="1">
      <c r="A3" s="17"/>
      <c r="B3" s="18" t="s">
        <v>75</v>
      </c>
      <c r="C3" s="444"/>
      <c r="D3" s="513"/>
    </row>
    <row r="4" spans="1:4" ht="12" customHeight="1">
      <c r="A4" s="19" t="s">
        <v>76</v>
      </c>
      <c r="B4" s="20" t="s">
        <v>77</v>
      </c>
      <c r="C4" s="456">
        <f>C5+C6+C7+C8+C9+C10+C12+C13+C14+C15</f>
        <v>4340244</v>
      </c>
      <c r="D4" s="594">
        <f>D5+D6+D7+D8+D9+D10+D12+D13+D14+D15</f>
        <v>4365138</v>
      </c>
    </row>
    <row r="5" spans="1:4" ht="12" customHeight="1">
      <c r="A5" s="701" t="s">
        <v>78</v>
      </c>
      <c r="B5" s="21" t="s">
        <v>79</v>
      </c>
      <c r="C5" s="445">
        <f>'4. Intézményi kiadások'!C26</f>
        <v>1921033</v>
      </c>
      <c r="D5" s="573">
        <f>'4. Intézményi kiadások'!D26</f>
        <v>1933637</v>
      </c>
    </row>
    <row r="6" spans="1:4" ht="12" customHeight="1">
      <c r="A6" s="701"/>
      <c r="B6" s="21" t="s">
        <v>80</v>
      </c>
      <c r="C6" s="445">
        <f>'4. Intézményi kiadások'!E26</f>
        <v>509011</v>
      </c>
      <c r="D6" s="573">
        <f>'4. Intézményi kiadások'!G26</f>
        <v>512411</v>
      </c>
    </row>
    <row r="7" spans="1:4" ht="12" customHeight="1">
      <c r="A7" s="701"/>
      <c r="B7" s="21" t="s">
        <v>81</v>
      </c>
      <c r="C7" s="445">
        <f>'4. Intézményi kiadások'!H26</f>
        <v>1402925</v>
      </c>
      <c r="D7" s="573">
        <f>'4. Intézményi kiadások'!I26</f>
        <v>1411304</v>
      </c>
    </row>
    <row r="8" spans="1:4" ht="12" customHeight="1">
      <c r="A8" s="701"/>
      <c r="B8" s="21" t="s">
        <v>82</v>
      </c>
      <c r="C8" s="445">
        <f>'4. Intézményi kiadások'!L26</f>
        <v>0</v>
      </c>
      <c r="D8" s="573">
        <f>'4. Intézményi kiadások'!M26</f>
        <v>0</v>
      </c>
    </row>
    <row r="9" spans="1:4" ht="12" customHeight="1">
      <c r="A9" s="701"/>
      <c r="B9" s="21" t="s">
        <v>83</v>
      </c>
      <c r="C9" s="445">
        <f>'4. Intézményi kiadások'!O26</f>
        <v>1830</v>
      </c>
      <c r="D9" s="573">
        <v>1830</v>
      </c>
    </row>
    <row r="10" spans="1:4" ht="12" customHeight="1">
      <c r="A10" s="701"/>
      <c r="B10" s="21" t="s">
        <v>84</v>
      </c>
      <c r="C10" s="445">
        <f>'4. Intézményi kiadások'!J26</f>
        <v>12625</v>
      </c>
      <c r="D10" s="573">
        <f>'4. Intézményi kiadások'!K26</f>
        <v>12625</v>
      </c>
    </row>
    <row r="11" spans="1:4" ht="12" customHeight="1">
      <c r="A11" s="701"/>
      <c r="B11" s="21" t="s">
        <v>85</v>
      </c>
      <c r="C11" s="445">
        <f>C12+C13</f>
        <v>386743</v>
      </c>
      <c r="D11" s="573">
        <f>D12+D13</f>
        <v>387254</v>
      </c>
    </row>
    <row r="12" spans="1:4" ht="12" customHeight="1">
      <c r="A12" s="701"/>
      <c r="B12" s="21" t="s">
        <v>86</v>
      </c>
      <c r="C12" s="445">
        <f>'4. Intézményi kiadások'!C56</f>
        <v>385502</v>
      </c>
      <c r="D12" s="573">
        <f>'4. Intézményi kiadások'!D56</f>
        <v>386013</v>
      </c>
    </row>
    <row r="13" spans="1:4" ht="12" customHeight="1">
      <c r="A13" s="701"/>
      <c r="B13" s="21" t="s">
        <v>87</v>
      </c>
      <c r="C13" s="445">
        <f>'4. Intézményi kiadások'!E56</f>
        <v>1241</v>
      </c>
      <c r="D13" s="573">
        <v>1241</v>
      </c>
    </row>
    <row r="14" spans="1:4" ht="12" customHeight="1">
      <c r="A14" s="17"/>
      <c r="B14" s="21" t="s">
        <v>88</v>
      </c>
      <c r="C14" s="445">
        <f>'4. Intézményi kiadások'!J56</f>
        <v>105194</v>
      </c>
      <c r="D14" s="573">
        <f>'4. Intézményi kiadások'!K56</f>
        <v>105194</v>
      </c>
    </row>
    <row r="15" spans="1:4" ht="12" customHeight="1">
      <c r="A15" s="17"/>
      <c r="B15" s="21" t="s">
        <v>89</v>
      </c>
      <c r="C15" s="445">
        <f>'4. Intézményi kiadások'!L56</f>
        <v>883</v>
      </c>
      <c r="D15" s="573">
        <f>'4. Intézményi kiadások'!M56</f>
        <v>883</v>
      </c>
    </row>
    <row r="16" spans="1:4" ht="12" customHeight="1">
      <c r="A16" s="19" t="s">
        <v>90</v>
      </c>
      <c r="B16" s="20" t="s">
        <v>91</v>
      </c>
      <c r="C16" s="22">
        <f>C17+C18+C19+C20+C21+C22+C23+C26+C27+C28+C29+C30+C31+C32+C33+C34</f>
        <v>4347995</v>
      </c>
      <c r="D16" s="574">
        <f>D17+D18+D19+D20+D21+D22+D23+D26+D27+D28+D29+D30+D31+D32+D33+D34</f>
        <v>4360653</v>
      </c>
    </row>
    <row r="17" spans="1:4" ht="12" customHeight="1">
      <c r="A17" s="701"/>
      <c r="B17" s="21" t="s">
        <v>79</v>
      </c>
      <c r="C17" s="445">
        <f>'5.b PH kiadás'!C4</f>
        <v>246292</v>
      </c>
      <c r="D17" s="573">
        <f>'5.b PH kiadás'!D4</f>
        <v>247603</v>
      </c>
    </row>
    <row r="18" spans="1:4" ht="12" customHeight="1">
      <c r="A18" s="701"/>
      <c r="B18" s="21" t="s">
        <v>80</v>
      </c>
      <c r="C18" s="445">
        <f>'5.b PH kiadás'!C5</f>
        <v>66658</v>
      </c>
      <c r="D18" s="573">
        <f>'5.b PH kiadás'!D5</f>
        <v>67012</v>
      </c>
    </row>
    <row r="19" spans="1:4" ht="12" customHeight="1">
      <c r="A19" s="701"/>
      <c r="B19" s="21" t="s">
        <v>81</v>
      </c>
      <c r="C19" s="445">
        <f>'5.b PH kiadás'!C6</f>
        <v>705828</v>
      </c>
      <c r="D19" s="573">
        <f>'5.b PH kiadás'!D6</f>
        <v>705828</v>
      </c>
    </row>
    <row r="20" spans="1:5" ht="12" customHeight="1">
      <c r="A20" s="701"/>
      <c r="B20" s="21" t="s">
        <v>82</v>
      </c>
      <c r="C20" s="445">
        <v>62124</v>
      </c>
      <c r="D20" s="573">
        <v>62124</v>
      </c>
      <c r="E20" s="23"/>
    </row>
    <row r="21" spans="1:5" ht="12" customHeight="1">
      <c r="A21" s="701"/>
      <c r="B21" s="21" t="s">
        <v>83</v>
      </c>
      <c r="C21" s="445">
        <f>'5.b PH kiadás'!C47-C20</f>
        <v>62267</v>
      </c>
      <c r="D21" s="573">
        <v>64808</v>
      </c>
      <c r="E21" s="23"/>
    </row>
    <row r="22" spans="1:4" ht="12" customHeight="1">
      <c r="A22" s="701"/>
      <c r="B22" s="21" t="s">
        <v>92</v>
      </c>
      <c r="C22" s="445">
        <f>'5.b PH kiadás'!C84</f>
        <v>140452</v>
      </c>
      <c r="D22" s="573">
        <f>'5.b PH kiadás'!D84</f>
        <v>140452</v>
      </c>
    </row>
    <row r="23" spans="1:4" ht="12" customHeight="1">
      <c r="A23" s="701"/>
      <c r="B23" s="21" t="s">
        <v>85</v>
      </c>
      <c r="C23" s="445">
        <f>C24+C25</f>
        <v>2021553</v>
      </c>
      <c r="D23" s="573">
        <f>D24+D25</f>
        <v>2049939</v>
      </c>
    </row>
    <row r="24" spans="1:4" ht="12" customHeight="1">
      <c r="A24" s="701"/>
      <c r="B24" s="21" t="s">
        <v>93</v>
      </c>
      <c r="C24" s="445">
        <v>1890554</v>
      </c>
      <c r="D24" s="624">
        <f>'6.P.H Beruházási kiadás'!D16+'6.P.H Beruházási kiadás'!D25+'6.P.H Beruházási kiadás'!D57</f>
        <v>1918940</v>
      </c>
    </row>
    <row r="25" spans="1:4" ht="12" customHeight="1">
      <c r="A25" s="701"/>
      <c r="B25" s="21" t="s">
        <v>94</v>
      </c>
      <c r="C25" s="445">
        <f>'7.a. PH Felújítási kiadás (2)'!C12</f>
        <v>130999</v>
      </c>
      <c r="D25" s="573">
        <f>'7.a. PH Felújítási kiadás (2)'!D12</f>
        <v>130999</v>
      </c>
    </row>
    <row r="26" spans="1:4" ht="12" customHeight="1">
      <c r="A26" s="701"/>
      <c r="B26" s="21" t="s">
        <v>88</v>
      </c>
      <c r="C26" s="445">
        <v>12000</v>
      </c>
      <c r="D26" s="573">
        <v>12000</v>
      </c>
    </row>
    <row r="27" spans="1:4" ht="12" customHeight="1">
      <c r="A27" s="701"/>
      <c r="B27" s="21" t="s">
        <v>89</v>
      </c>
      <c r="C27" s="445">
        <v>1200</v>
      </c>
      <c r="D27" s="573">
        <v>1200</v>
      </c>
    </row>
    <row r="28" spans="1:4" ht="12" customHeight="1">
      <c r="A28" s="701"/>
      <c r="B28" s="24" t="s">
        <v>95</v>
      </c>
      <c r="C28" s="445">
        <v>500</v>
      </c>
      <c r="D28" s="573">
        <v>500</v>
      </c>
    </row>
    <row r="29" spans="1:4" ht="12" customHeight="1">
      <c r="A29" s="701"/>
      <c r="B29" s="24" t="s">
        <v>96</v>
      </c>
      <c r="C29" s="445">
        <v>806766</v>
      </c>
      <c r="D29" s="573">
        <f>'11.sz. melléklet ált. és céltar'!D8:E8</f>
        <v>786832</v>
      </c>
    </row>
    <row r="30" spans="1:4" ht="13.5" customHeight="1">
      <c r="A30" s="701"/>
      <c r="B30" s="25" t="s">
        <v>97</v>
      </c>
      <c r="C30" s="445">
        <v>4811</v>
      </c>
      <c r="D30" s="573">
        <v>4811</v>
      </c>
    </row>
    <row r="31" spans="1:4" ht="12" customHeight="1">
      <c r="A31" s="701"/>
      <c r="B31" s="24" t="s">
        <v>98</v>
      </c>
      <c r="C31" s="445">
        <v>60000</v>
      </c>
      <c r="D31" s="573">
        <v>60000</v>
      </c>
    </row>
    <row r="32" spans="1:4" ht="12" customHeight="1">
      <c r="A32" s="701"/>
      <c r="B32" s="24" t="s">
        <v>99</v>
      </c>
      <c r="C32" s="445">
        <v>148744</v>
      </c>
      <c r="D32" s="573">
        <v>148744</v>
      </c>
    </row>
    <row r="33" spans="1:4" ht="12" customHeight="1">
      <c r="A33" s="17"/>
      <c r="B33" s="24" t="s">
        <v>100</v>
      </c>
      <c r="C33" s="445">
        <v>2400</v>
      </c>
      <c r="D33" s="573">
        <v>2400</v>
      </c>
    </row>
    <row r="34" spans="1:4" ht="12" customHeight="1">
      <c r="A34" s="17"/>
      <c r="B34" s="24" t="s">
        <v>101</v>
      </c>
      <c r="C34" s="445">
        <v>6400</v>
      </c>
      <c r="D34" s="573">
        <v>6400</v>
      </c>
    </row>
    <row r="35" spans="1:5" ht="12" customHeight="1">
      <c r="A35" s="16"/>
      <c r="B35" s="27" t="s">
        <v>102</v>
      </c>
      <c r="C35" s="28">
        <f>C16+C4</f>
        <v>8688239</v>
      </c>
      <c r="D35" s="595">
        <f>D16+D4</f>
        <v>8725791</v>
      </c>
      <c r="E35" s="23"/>
    </row>
    <row r="36" spans="1:4" ht="12" customHeight="1">
      <c r="A36" s="17"/>
      <c r="B36" s="21" t="s">
        <v>79</v>
      </c>
      <c r="C36" s="29">
        <f>C17+C5</f>
        <v>2167325</v>
      </c>
      <c r="D36" s="539">
        <f>D17+D5</f>
        <v>2181240</v>
      </c>
    </row>
    <row r="37" spans="1:6" ht="12" customHeight="1">
      <c r="A37" s="701"/>
      <c r="B37" s="21" t="s">
        <v>80</v>
      </c>
      <c r="C37" s="29">
        <f>C6+C18</f>
        <v>575669</v>
      </c>
      <c r="D37" s="539">
        <f>D18+D6</f>
        <v>579423</v>
      </c>
      <c r="F37" s="23"/>
    </row>
    <row r="38" spans="1:6" ht="12" customHeight="1">
      <c r="A38" s="701"/>
      <c r="B38" s="21" t="s">
        <v>81</v>
      </c>
      <c r="C38" s="29">
        <f>C7+C19</f>
        <v>2108753</v>
      </c>
      <c r="D38" s="539">
        <f>D19+D7</f>
        <v>2117132</v>
      </c>
      <c r="F38" s="23"/>
    </row>
    <row r="39" spans="1:6" ht="12" customHeight="1">
      <c r="A39" s="701"/>
      <c r="B39" s="21" t="s">
        <v>82</v>
      </c>
      <c r="C39" s="29">
        <f>C8+C20</f>
        <v>62124</v>
      </c>
      <c r="D39" s="539">
        <f>D20+D8</f>
        <v>62124</v>
      </c>
      <c r="F39" s="23"/>
    </row>
    <row r="40" spans="1:6" ht="12" customHeight="1">
      <c r="A40" s="701"/>
      <c r="B40" s="21" t="s">
        <v>83</v>
      </c>
      <c r="C40" s="29">
        <f>C9+C21</f>
        <v>64097</v>
      </c>
      <c r="D40" s="539">
        <f>D21+D9</f>
        <v>66638</v>
      </c>
      <c r="F40" s="23"/>
    </row>
    <row r="41" spans="1:6" ht="12" customHeight="1">
      <c r="A41" s="701"/>
      <c r="B41" s="21" t="s">
        <v>84</v>
      </c>
      <c r="C41" s="29">
        <f>C10</f>
        <v>12625</v>
      </c>
      <c r="D41" s="539">
        <f>D10</f>
        <v>12625</v>
      </c>
      <c r="F41" s="23"/>
    </row>
    <row r="42" spans="1:6" ht="12" customHeight="1">
      <c r="A42" s="701"/>
      <c r="B42" s="21" t="s">
        <v>92</v>
      </c>
      <c r="C42" s="29">
        <f>C22</f>
        <v>140452</v>
      </c>
      <c r="D42" s="539">
        <f>D22</f>
        <v>140452</v>
      </c>
      <c r="F42" s="23"/>
    </row>
    <row r="43" spans="1:6" ht="12" customHeight="1">
      <c r="A43" s="701"/>
      <c r="B43" s="21" t="s">
        <v>85</v>
      </c>
      <c r="C43" s="29">
        <f>C45+C44</f>
        <v>2408296</v>
      </c>
      <c r="D43" s="539">
        <f>D45+D44</f>
        <v>2437193</v>
      </c>
      <c r="F43" s="23"/>
    </row>
    <row r="44" spans="1:6" ht="12" customHeight="1">
      <c r="A44" s="701"/>
      <c r="B44" s="21" t="s">
        <v>93</v>
      </c>
      <c r="C44" s="29">
        <f aca="true" t="shared" si="0" ref="C44:D47">C24+C12</f>
        <v>2276056</v>
      </c>
      <c r="D44" s="539">
        <f t="shared" si="0"/>
        <v>2304953</v>
      </c>
      <c r="F44" s="23"/>
    </row>
    <row r="45" spans="1:8" ht="12" customHeight="1">
      <c r="A45" s="701"/>
      <c r="B45" s="21" t="s">
        <v>94</v>
      </c>
      <c r="C45" s="29">
        <f t="shared" si="0"/>
        <v>132240</v>
      </c>
      <c r="D45" s="539">
        <f t="shared" si="0"/>
        <v>132240</v>
      </c>
      <c r="F45" s="23"/>
      <c r="H45" s="23"/>
    </row>
    <row r="46" spans="1:6" ht="12" customHeight="1">
      <c r="A46" s="701"/>
      <c r="B46" s="21" t="s">
        <v>88</v>
      </c>
      <c r="C46" s="29">
        <f t="shared" si="0"/>
        <v>117194</v>
      </c>
      <c r="D46" s="539">
        <f t="shared" si="0"/>
        <v>117194</v>
      </c>
      <c r="F46" s="23"/>
    </row>
    <row r="47" spans="1:6" ht="12" customHeight="1">
      <c r="A47" s="701"/>
      <c r="B47" s="21" t="s">
        <v>89</v>
      </c>
      <c r="C47" s="29">
        <f t="shared" si="0"/>
        <v>2083</v>
      </c>
      <c r="D47" s="539">
        <f t="shared" si="0"/>
        <v>2083</v>
      </c>
      <c r="F47" s="23"/>
    </row>
    <row r="48" spans="1:6" ht="12" customHeight="1">
      <c r="A48" s="701"/>
      <c r="B48" s="24" t="s">
        <v>95</v>
      </c>
      <c r="C48" s="29">
        <f>C28</f>
        <v>500</v>
      </c>
      <c r="D48" s="539">
        <f>D28</f>
        <v>500</v>
      </c>
      <c r="F48" s="23"/>
    </row>
    <row r="49" spans="1:6" ht="12" customHeight="1">
      <c r="A49" s="701"/>
      <c r="B49" s="24" t="s">
        <v>96</v>
      </c>
      <c r="C49" s="29">
        <f aca="true" t="shared" si="1" ref="C49:D54">C29</f>
        <v>806766</v>
      </c>
      <c r="D49" s="539">
        <f t="shared" si="1"/>
        <v>786832</v>
      </c>
      <c r="F49" s="23"/>
    </row>
    <row r="50" spans="1:6" ht="12" customHeight="1">
      <c r="A50" s="701"/>
      <c r="B50" s="25" t="s">
        <v>103</v>
      </c>
      <c r="C50" s="29">
        <f t="shared" si="1"/>
        <v>4811</v>
      </c>
      <c r="D50" s="539">
        <f t="shared" si="1"/>
        <v>4811</v>
      </c>
      <c r="F50" s="23"/>
    </row>
    <row r="51" spans="1:6" ht="12" customHeight="1">
      <c r="A51" s="701"/>
      <c r="B51" s="24" t="s">
        <v>98</v>
      </c>
      <c r="C51" s="29">
        <f t="shared" si="1"/>
        <v>60000</v>
      </c>
      <c r="D51" s="539">
        <f t="shared" si="1"/>
        <v>60000</v>
      </c>
      <c r="F51" s="23"/>
    </row>
    <row r="52" spans="1:6" ht="12" customHeight="1">
      <c r="A52" s="701"/>
      <c r="B52" s="24" t="s">
        <v>99</v>
      </c>
      <c r="C52" s="29">
        <f t="shared" si="1"/>
        <v>148744</v>
      </c>
      <c r="D52" s="539">
        <f t="shared" si="1"/>
        <v>148744</v>
      </c>
      <c r="F52" s="23"/>
    </row>
    <row r="53" spans="1:6" ht="12" customHeight="1">
      <c r="A53" s="702"/>
      <c r="B53" s="24" t="s">
        <v>100</v>
      </c>
      <c r="C53" s="29">
        <f t="shared" si="1"/>
        <v>2400</v>
      </c>
      <c r="D53" s="539">
        <f t="shared" si="1"/>
        <v>2400</v>
      </c>
      <c r="F53" s="23"/>
    </row>
    <row r="54" spans="1:6" ht="12" customHeight="1">
      <c r="A54" s="702"/>
      <c r="B54" s="24" t="s">
        <v>101</v>
      </c>
      <c r="C54" s="29">
        <f t="shared" si="1"/>
        <v>6400</v>
      </c>
      <c r="D54" s="539">
        <f t="shared" si="1"/>
        <v>6400</v>
      </c>
      <c r="F54" s="23"/>
    </row>
    <row r="55" spans="1:6" ht="12" customHeight="1" thickBot="1">
      <c r="A55" s="703"/>
      <c r="B55" s="31"/>
      <c r="C55" s="32"/>
      <c r="D55" s="596"/>
      <c r="F55" s="23"/>
    </row>
    <row r="56" spans="1:4" ht="13.5" thickTop="1">
      <c r="A56" s="33"/>
      <c r="B56" s="33"/>
      <c r="C56" s="446"/>
      <c r="D56" s="23"/>
    </row>
    <row r="57" ht="12.75">
      <c r="C57" s="447"/>
    </row>
    <row r="58" ht="12.75">
      <c r="C58" s="55"/>
    </row>
    <row r="59" ht="12.75">
      <c r="C59" s="447"/>
    </row>
  </sheetData>
  <sheetProtection/>
  <mergeCells count="3">
    <mergeCell ref="A37:A55"/>
    <mergeCell ref="A5:A13"/>
    <mergeCell ref="A17:A3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&amp;C&amp;"Arial,Félkövér"2. sz. melléklet a 26/2011.(VI.24.) sz. rendelethez
Marcali Városi Önkormányzat 2011. évi kiadási előirányzatai
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3:U62"/>
  <sheetViews>
    <sheetView view="pageLayout" workbookViewId="0" topLeftCell="B4">
      <selection activeCell="J59" sqref="J59"/>
    </sheetView>
  </sheetViews>
  <sheetFormatPr defaultColWidth="9.140625" defaultRowHeight="12.75"/>
  <cols>
    <col min="1" max="1" width="5.140625" style="0" customWidth="1"/>
    <col min="2" max="2" width="18.28125" style="0" customWidth="1"/>
    <col min="3" max="3" width="12.7109375" style="0" customWidth="1"/>
    <col min="4" max="4" width="12.421875" style="0" customWidth="1"/>
    <col min="5" max="5" width="12.57421875" style="0" customWidth="1"/>
    <col min="6" max="6" width="12.421875" style="0" customWidth="1"/>
    <col min="7" max="7" width="10.8515625" style="0" customWidth="1"/>
    <col min="8" max="8" width="12.57421875" style="0" customWidth="1"/>
    <col min="9" max="9" width="10.57421875" style="0" customWidth="1"/>
    <col min="10" max="10" width="10.00390625" style="0" customWidth="1"/>
    <col min="11" max="11" width="14.140625" style="0" customWidth="1"/>
    <col min="12" max="12" width="25.8515625" style="0" hidden="1" customWidth="1"/>
    <col min="13" max="13" width="17.57421875" style="0" customWidth="1"/>
    <col min="14" max="14" width="4.7109375" style="0" customWidth="1"/>
    <col min="15" max="15" width="36.00390625" style="0" customWidth="1"/>
    <col min="16" max="16" width="16.28125" style="0" customWidth="1"/>
    <col min="17" max="17" width="19.421875" style="0" customWidth="1"/>
    <col min="18" max="18" width="15.00390625" style="0" customWidth="1"/>
    <col min="19" max="19" width="16.57421875" style="0" customWidth="1"/>
    <col min="20" max="20" width="18.28125" style="0" customWidth="1"/>
    <col min="21" max="21" width="20.28125" style="0" customWidth="1"/>
  </cols>
  <sheetData>
    <row r="3" spans="11:21" ht="13.5" thickBot="1">
      <c r="K3" s="54" t="s">
        <v>578</v>
      </c>
      <c r="U3" s="54" t="s">
        <v>578</v>
      </c>
    </row>
    <row r="4" spans="1:21" ht="28.5" customHeight="1" thickBot="1" thickTop="1">
      <c r="A4" s="641"/>
      <c r="B4" s="642"/>
      <c r="C4" s="705" t="s">
        <v>104</v>
      </c>
      <c r="D4" s="706"/>
      <c r="E4" s="705" t="s">
        <v>105</v>
      </c>
      <c r="F4" s="707"/>
      <c r="G4" s="705" t="s">
        <v>106</v>
      </c>
      <c r="H4" s="706"/>
      <c r="I4" s="705" t="s">
        <v>107</v>
      </c>
      <c r="J4" s="720"/>
      <c r="K4" s="720"/>
      <c r="L4" s="720"/>
      <c r="M4" s="721"/>
      <c r="N4" s="645"/>
      <c r="O4" s="623"/>
      <c r="P4" s="710" t="s">
        <v>108</v>
      </c>
      <c r="Q4" s="718"/>
      <c r="R4" s="718"/>
      <c r="S4" s="719"/>
      <c r="T4" s="710" t="s">
        <v>109</v>
      </c>
      <c r="U4" s="711"/>
    </row>
    <row r="5" spans="1:21" ht="28.5" customHeight="1" thickBot="1" thickTop="1">
      <c r="A5" s="565"/>
      <c r="B5" s="623"/>
      <c r="C5" s="634" t="s">
        <v>74</v>
      </c>
      <c r="D5" s="634" t="s">
        <v>582</v>
      </c>
      <c r="E5" s="634" t="s">
        <v>74</v>
      </c>
      <c r="F5" s="634" t="s">
        <v>582</v>
      </c>
      <c r="G5" s="634" t="s">
        <v>74</v>
      </c>
      <c r="H5" s="634" t="s">
        <v>582</v>
      </c>
      <c r="I5" s="643" t="s">
        <v>74</v>
      </c>
      <c r="J5" s="643" t="s">
        <v>583</v>
      </c>
      <c r="K5" s="643" t="s">
        <v>74</v>
      </c>
      <c r="L5" s="644"/>
      <c r="M5" s="662" t="s">
        <v>582</v>
      </c>
      <c r="N5" s="646"/>
      <c r="O5" s="622"/>
      <c r="P5" s="634" t="s">
        <v>74</v>
      </c>
      <c r="Q5" s="634" t="s">
        <v>582</v>
      </c>
      <c r="R5" s="634" t="s">
        <v>74</v>
      </c>
      <c r="S5" s="634" t="s">
        <v>582</v>
      </c>
      <c r="T5" s="634" t="s">
        <v>74</v>
      </c>
      <c r="U5" s="638" t="s">
        <v>582</v>
      </c>
    </row>
    <row r="6" spans="1:21" ht="51.75" customHeight="1" thickBot="1" thickTop="1">
      <c r="A6" s="562" t="s">
        <v>72</v>
      </c>
      <c r="B6" s="563" t="s">
        <v>110</v>
      </c>
      <c r="C6" s="540" t="s">
        <v>111</v>
      </c>
      <c r="D6" s="540" t="s">
        <v>111</v>
      </c>
      <c r="E6" s="540" t="s">
        <v>112</v>
      </c>
      <c r="F6" s="540" t="s">
        <v>112</v>
      </c>
      <c r="G6" s="564" t="s">
        <v>113</v>
      </c>
      <c r="H6" s="564" t="s">
        <v>113</v>
      </c>
      <c r="I6" s="540" t="s">
        <v>114</v>
      </c>
      <c r="J6" s="540" t="s">
        <v>114</v>
      </c>
      <c r="K6" s="540" t="s">
        <v>115</v>
      </c>
      <c r="L6" s="633" t="s">
        <v>551</v>
      </c>
      <c r="M6" s="661" t="s">
        <v>115</v>
      </c>
      <c r="N6" s="647"/>
      <c r="O6" s="563" t="s">
        <v>110</v>
      </c>
      <c r="P6" s="540" t="s">
        <v>116</v>
      </c>
      <c r="Q6" s="540" t="s">
        <v>116</v>
      </c>
      <c r="R6" s="540" t="s">
        <v>117</v>
      </c>
      <c r="S6" s="540" t="s">
        <v>117</v>
      </c>
      <c r="T6" s="541" t="s">
        <v>118</v>
      </c>
      <c r="U6" s="542" t="s">
        <v>118</v>
      </c>
    </row>
    <row r="7" spans="1:21" ht="14.25" thickBot="1" thickTop="1">
      <c r="A7" s="37" t="s">
        <v>76</v>
      </c>
      <c r="B7" s="38" t="s">
        <v>119</v>
      </c>
      <c r="C7" s="39">
        <v>19204</v>
      </c>
      <c r="D7" s="39">
        <v>19204</v>
      </c>
      <c r="E7" s="39">
        <v>154450</v>
      </c>
      <c r="F7" s="39">
        <v>154903</v>
      </c>
      <c r="G7" s="39"/>
      <c r="H7" s="39"/>
      <c r="I7" s="40"/>
      <c r="J7" s="39"/>
      <c r="K7" s="39">
        <v>7500</v>
      </c>
      <c r="L7" s="541" t="s">
        <v>115</v>
      </c>
      <c r="M7" s="669">
        <v>7500</v>
      </c>
      <c r="N7" s="664"/>
      <c r="O7" s="38" t="s">
        <v>119</v>
      </c>
      <c r="P7" s="39"/>
      <c r="Q7" s="39"/>
      <c r="R7" s="39"/>
      <c r="S7" s="39"/>
      <c r="T7" s="39"/>
      <c r="U7" s="531"/>
    </row>
    <row r="8" spans="1:21" ht="27" thickBot="1" thickTop="1">
      <c r="A8" s="37" t="s">
        <v>90</v>
      </c>
      <c r="B8" s="38" t="s">
        <v>120</v>
      </c>
      <c r="C8" s="39">
        <v>161462</v>
      </c>
      <c r="D8" s="39">
        <v>161462</v>
      </c>
      <c r="E8" s="39">
        <v>274660</v>
      </c>
      <c r="F8" s="514">
        <v>276262</v>
      </c>
      <c r="G8" s="39">
        <v>2000</v>
      </c>
      <c r="H8" s="39">
        <v>2000</v>
      </c>
      <c r="I8" s="40"/>
      <c r="J8" s="39"/>
      <c r="K8" s="39">
        <v>37000</v>
      </c>
      <c r="L8" s="660">
        <v>7500</v>
      </c>
      <c r="M8" s="538">
        <v>37000</v>
      </c>
      <c r="N8" s="664">
        <v>1</v>
      </c>
      <c r="O8" s="38" t="s">
        <v>120</v>
      </c>
      <c r="P8" s="39"/>
      <c r="Q8" s="523"/>
      <c r="R8" s="39"/>
      <c r="S8" s="39"/>
      <c r="T8" s="39"/>
      <c r="U8" s="531"/>
    </row>
    <row r="9" spans="1:21" ht="15" customHeight="1" thickBot="1" thickTop="1">
      <c r="A9" s="715" t="s">
        <v>121</v>
      </c>
      <c r="B9" s="38" t="s">
        <v>122</v>
      </c>
      <c r="C9" s="39">
        <v>6994</v>
      </c>
      <c r="D9" s="39">
        <v>6994</v>
      </c>
      <c r="E9" s="39">
        <v>235495</v>
      </c>
      <c r="F9" s="514">
        <v>237078</v>
      </c>
      <c r="G9" s="39"/>
      <c r="H9" s="39"/>
      <c r="I9" s="40">
        <v>18918</v>
      </c>
      <c r="J9" s="39">
        <v>18918</v>
      </c>
      <c r="K9" s="39">
        <v>1000</v>
      </c>
      <c r="L9" s="660">
        <v>37000</v>
      </c>
      <c r="M9" s="538">
        <v>1000</v>
      </c>
      <c r="N9" s="704">
        <v>2</v>
      </c>
      <c r="O9" s="38" t="s">
        <v>122</v>
      </c>
      <c r="P9" s="39"/>
      <c r="Q9" s="523"/>
      <c r="R9" s="39"/>
      <c r="S9" s="39"/>
      <c r="T9" s="39"/>
      <c r="U9" s="531"/>
    </row>
    <row r="10" spans="1:21" ht="15" customHeight="1" thickBot="1" thickTop="1">
      <c r="A10" s="716"/>
      <c r="B10" s="38" t="s">
        <v>123</v>
      </c>
      <c r="C10" s="39">
        <v>2347</v>
      </c>
      <c r="D10" s="39">
        <v>2347</v>
      </c>
      <c r="E10" s="39">
        <v>30644</v>
      </c>
      <c r="F10" s="42">
        <v>30937</v>
      </c>
      <c r="G10" s="39"/>
      <c r="H10" s="39"/>
      <c r="I10" s="40">
        <v>5000</v>
      </c>
      <c r="J10" s="39">
        <v>5000</v>
      </c>
      <c r="K10" s="39"/>
      <c r="L10" s="660">
        <v>1000</v>
      </c>
      <c r="M10" s="538"/>
      <c r="N10" s="704"/>
      <c r="O10" s="38" t="s">
        <v>123</v>
      </c>
      <c r="P10" s="39"/>
      <c r="Q10" s="523"/>
      <c r="R10" s="39"/>
      <c r="S10" s="39"/>
      <c r="T10" s="39"/>
      <c r="U10" s="531"/>
    </row>
    <row r="11" spans="1:21" ht="15" customHeight="1" thickBot="1" thickTop="1">
      <c r="A11" s="716"/>
      <c r="B11" s="43" t="s">
        <v>124</v>
      </c>
      <c r="C11" s="39">
        <v>0</v>
      </c>
      <c r="D11" s="39"/>
      <c r="E11" s="39">
        <v>22148</v>
      </c>
      <c r="F11" s="42">
        <v>22286</v>
      </c>
      <c r="G11" s="39"/>
      <c r="H11" s="39"/>
      <c r="I11" s="40"/>
      <c r="J11" s="39"/>
      <c r="K11" s="39"/>
      <c r="L11" s="660"/>
      <c r="M11" s="538"/>
      <c r="N11" s="704"/>
      <c r="O11" s="43" t="s">
        <v>124</v>
      </c>
      <c r="P11" s="39"/>
      <c r="Q11" s="523"/>
      <c r="R11" s="39"/>
      <c r="S11" s="39"/>
      <c r="T11" s="39"/>
      <c r="U11" s="531"/>
    </row>
    <row r="12" spans="1:21" ht="15" customHeight="1" thickBot="1" thickTop="1">
      <c r="A12" s="716"/>
      <c r="B12" s="38" t="s">
        <v>125</v>
      </c>
      <c r="C12" s="39">
        <v>0</v>
      </c>
      <c r="D12" s="39"/>
      <c r="E12" s="39">
        <v>151858</v>
      </c>
      <c r="F12" s="514">
        <v>152997</v>
      </c>
      <c r="G12" s="39"/>
      <c r="H12" s="39"/>
      <c r="I12" s="40"/>
      <c r="J12" s="39"/>
      <c r="K12" s="39"/>
      <c r="L12" s="660"/>
      <c r="M12" s="538"/>
      <c r="N12" s="704"/>
      <c r="O12" s="38" t="s">
        <v>125</v>
      </c>
      <c r="P12" s="39"/>
      <c r="Q12" s="523"/>
      <c r="R12" s="39"/>
      <c r="S12" s="39"/>
      <c r="T12" s="39"/>
      <c r="U12" s="531"/>
    </row>
    <row r="13" spans="1:21" ht="15" customHeight="1" thickBot="1" thickTop="1">
      <c r="A13" s="716"/>
      <c r="B13" s="38" t="s">
        <v>126</v>
      </c>
      <c r="C13" s="39">
        <v>0</v>
      </c>
      <c r="D13" s="39"/>
      <c r="E13" s="39">
        <v>11210</v>
      </c>
      <c r="F13" s="42">
        <v>11292</v>
      </c>
      <c r="G13" s="39"/>
      <c r="H13" s="39"/>
      <c r="I13" s="40">
        <v>58544</v>
      </c>
      <c r="J13" s="39">
        <v>58544</v>
      </c>
      <c r="K13" s="39"/>
      <c r="L13" s="660"/>
      <c r="M13" s="538"/>
      <c r="N13" s="704"/>
      <c r="O13" s="38" t="s">
        <v>126</v>
      </c>
      <c r="P13" s="39"/>
      <c r="Q13" s="523"/>
      <c r="R13" s="39"/>
      <c r="S13" s="39"/>
      <c r="T13" s="39"/>
      <c r="U13" s="531"/>
    </row>
    <row r="14" spans="1:21" ht="17.25" customHeight="1" thickBot="1" thickTop="1">
      <c r="A14" s="716"/>
      <c r="B14" s="38" t="s">
        <v>127</v>
      </c>
      <c r="C14" s="39">
        <v>25632</v>
      </c>
      <c r="D14" s="39">
        <v>25632</v>
      </c>
      <c r="E14" s="39">
        <v>178391</v>
      </c>
      <c r="F14" s="514">
        <v>179249</v>
      </c>
      <c r="G14" s="39"/>
      <c r="H14" s="39"/>
      <c r="I14" s="40">
        <v>7369</v>
      </c>
      <c r="J14" s="39">
        <v>7369</v>
      </c>
      <c r="K14" s="39"/>
      <c r="L14" s="660"/>
      <c r="M14" s="538"/>
      <c r="N14" s="704"/>
      <c r="O14" s="38" t="s">
        <v>127</v>
      </c>
      <c r="P14" s="39"/>
      <c r="Q14" s="523"/>
      <c r="R14" s="39"/>
      <c r="S14" s="39"/>
      <c r="T14" s="39"/>
      <c r="U14" s="531"/>
    </row>
    <row r="15" spans="1:21" ht="15" customHeight="1" thickBot="1" thickTop="1">
      <c r="A15" s="717"/>
      <c r="B15" s="43" t="s">
        <v>128</v>
      </c>
      <c r="C15" s="39">
        <v>0</v>
      </c>
      <c r="D15" s="39"/>
      <c r="E15" s="39">
        <v>8234</v>
      </c>
      <c r="F15" s="514">
        <v>8309</v>
      </c>
      <c r="G15" s="39"/>
      <c r="H15" s="39"/>
      <c r="I15" s="40"/>
      <c r="J15" s="39"/>
      <c r="K15" s="39"/>
      <c r="L15" s="660"/>
      <c r="M15" s="538"/>
      <c r="N15" s="704"/>
      <c r="O15" s="43" t="s">
        <v>128</v>
      </c>
      <c r="P15" s="39"/>
      <c r="Q15" s="523"/>
      <c r="R15" s="39"/>
      <c r="S15" s="39"/>
      <c r="T15" s="39"/>
      <c r="U15" s="531"/>
    </row>
    <row r="16" spans="1:21" ht="15" customHeight="1" thickBot="1" thickTop="1">
      <c r="A16" s="37" t="s">
        <v>129</v>
      </c>
      <c r="B16" s="38" t="s">
        <v>130</v>
      </c>
      <c r="C16" s="39">
        <v>6229</v>
      </c>
      <c r="D16" s="39">
        <v>6229</v>
      </c>
      <c r="E16" s="39">
        <v>115642</v>
      </c>
      <c r="F16" s="514">
        <v>116449</v>
      </c>
      <c r="G16" s="39">
        <v>916</v>
      </c>
      <c r="H16" s="39">
        <v>916</v>
      </c>
      <c r="I16" s="40">
        <v>1600</v>
      </c>
      <c r="J16" s="39">
        <v>1600</v>
      </c>
      <c r="K16" s="39">
        <v>10000</v>
      </c>
      <c r="L16" s="660"/>
      <c r="M16" s="538">
        <v>10000</v>
      </c>
      <c r="N16" s="664">
        <v>3</v>
      </c>
      <c r="O16" s="38" t="s">
        <v>130</v>
      </c>
      <c r="P16" s="39"/>
      <c r="Q16" s="523"/>
      <c r="R16" s="39"/>
      <c r="S16" s="39"/>
      <c r="T16" s="39"/>
      <c r="U16" s="531"/>
    </row>
    <row r="17" spans="1:21" ht="15" customHeight="1" thickBot="1" thickTop="1">
      <c r="A17" s="37" t="s">
        <v>131</v>
      </c>
      <c r="B17" s="38" t="s">
        <v>133</v>
      </c>
      <c r="C17" s="39">
        <v>52495</v>
      </c>
      <c r="D17" s="39">
        <v>52495</v>
      </c>
      <c r="E17" s="39">
        <v>70000</v>
      </c>
      <c r="F17" s="514">
        <v>70302</v>
      </c>
      <c r="G17" s="39"/>
      <c r="H17" s="39"/>
      <c r="I17" s="40"/>
      <c r="J17" s="39"/>
      <c r="K17" s="39"/>
      <c r="L17" s="660">
        <v>10000</v>
      </c>
      <c r="M17" s="538"/>
      <c r="N17" s="664" t="s">
        <v>131</v>
      </c>
      <c r="O17" s="38" t="s">
        <v>133</v>
      </c>
      <c r="P17" s="39"/>
      <c r="Q17" s="523"/>
      <c r="R17" s="39"/>
      <c r="S17" s="39"/>
      <c r="T17" s="39"/>
      <c r="U17" s="531"/>
    </row>
    <row r="18" spans="1:21" ht="15" customHeight="1" thickBot="1" thickTop="1">
      <c r="A18" s="712" t="s">
        <v>132</v>
      </c>
      <c r="B18" s="38" t="s">
        <v>135</v>
      </c>
      <c r="C18" s="39">
        <v>6625</v>
      </c>
      <c r="D18" s="39">
        <v>6625</v>
      </c>
      <c r="E18" s="39">
        <v>43301</v>
      </c>
      <c r="F18" s="514">
        <v>43376</v>
      </c>
      <c r="G18" s="39"/>
      <c r="H18" s="39"/>
      <c r="I18" s="40">
        <v>12260</v>
      </c>
      <c r="J18" s="39">
        <v>12260</v>
      </c>
      <c r="K18" s="39"/>
      <c r="L18" s="660"/>
      <c r="M18" s="538"/>
      <c r="N18" s="704" t="s">
        <v>132</v>
      </c>
      <c r="O18" s="38" t="s">
        <v>135</v>
      </c>
      <c r="P18" s="39"/>
      <c r="Q18" s="523"/>
      <c r="R18" s="39"/>
      <c r="S18" s="39"/>
      <c r="T18" s="39"/>
      <c r="U18" s="531"/>
    </row>
    <row r="19" spans="1:21" ht="15" customHeight="1" thickBot="1" thickTop="1">
      <c r="A19" s="713"/>
      <c r="B19" s="38" t="s">
        <v>136</v>
      </c>
      <c r="C19" s="39">
        <v>7100</v>
      </c>
      <c r="D19" s="39">
        <v>7100</v>
      </c>
      <c r="E19" s="39">
        <v>3932</v>
      </c>
      <c r="F19" s="42">
        <v>3959</v>
      </c>
      <c r="G19" s="39"/>
      <c r="H19" s="39"/>
      <c r="I19" s="40"/>
      <c r="J19" s="39"/>
      <c r="K19" s="39"/>
      <c r="L19" s="660"/>
      <c r="M19" s="538"/>
      <c r="N19" s="704"/>
      <c r="O19" s="38" t="s">
        <v>136</v>
      </c>
      <c r="P19" s="39"/>
      <c r="Q19" s="523"/>
      <c r="R19" s="39"/>
      <c r="S19" s="39"/>
      <c r="T19" s="39"/>
      <c r="U19" s="531"/>
    </row>
    <row r="20" spans="1:21" ht="15" customHeight="1" thickBot="1" thickTop="1">
      <c r="A20" s="713"/>
      <c r="B20" s="38" t="s">
        <v>137</v>
      </c>
      <c r="C20" s="39">
        <v>2080</v>
      </c>
      <c r="D20" s="39">
        <v>2080</v>
      </c>
      <c r="E20" s="39">
        <v>12736</v>
      </c>
      <c r="F20" s="514">
        <v>12842</v>
      </c>
      <c r="G20" s="39"/>
      <c r="H20" s="39"/>
      <c r="I20" s="40">
        <v>18750</v>
      </c>
      <c r="J20" s="39">
        <v>18750</v>
      </c>
      <c r="K20" s="39">
        <v>1050</v>
      </c>
      <c r="L20" s="660"/>
      <c r="M20" s="538">
        <v>1050</v>
      </c>
      <c r="N20" s="704"/>
      <c r="O20" s="38" t="s">
        <v>137</v>
      </c>
      <c r="P20" s="39"/>
      <c r="Q20" s="523"/>
      <c r="R20" s="39"/>
      <c r="S20" s="39"/>
      <c r="T20" s="39"/>
      <c r="U20" s="531"/>
    </row>
    <row r="21" spans="1:21" ht="15" customHeight="1" thickBot="1" thickTop="1">
      <c r="A21" s="714"/>
      <c r="B21" s="38" t="s">
        <v>138</v>
      </c>
      <c r="C21" s="39">
        <v>0</v>
      </c>
      <c r="D21" s="39">
        <v>0</v>
      </c>
      <c r="E21" s="39">
        <v>14263</v>
      </c>
      <c r="F21" s="42">
        <v>14316</v>
      </c>
      <c r="G21" s="39"/>
      <c r="H21" s="39"/>
      <c r="I21" s="40"/>
      <c r="J21" s="39"/>
      <c r="K21" s="39"/>
      <c r="L21" s="660">
        <v>1050</v>
      </c>
      <c r="M21" s="538"/>
      <c r="N21" s="704"/>
      <c r="O21" s="38" t="s">
        <v>138</v>
      </c>
      <c r="P21" s="39"/>
      <c r="Q21" s="523"/>
      <c r="R21" s="39"/>
      <c r="S21" s="39"/>
      <c r="T21" s="39"/>
      <c r="U21" s="531"/>
    </row>
    <row r="22" spans="1:21" ht="15" customHeight="1" thickBot="1" thickTop="1">
      <c r="A22" s="37" t="s">
        <v>134</v>
      </c>
      <c r="B22" s="38" t="s">
        <v>140</v>
      </c>
      <c r="C22" s="39">
        <v>3860</v>
      </c>
      <c r="D22" s="39">
        <v>3860</v>
      </c>
      <c r="E22" s="39">
        <v>244999</v>
      </c>
      <c r="F22" s="514">
        <v>245486</v>
      </c>
      <c r="G22" s="39"/>
      <c r="H22" s="39"/>
      <c r="I22" s="40"/>
      <c r="J22" s="39"/>
      <c r="K22" s="39"/>
      <c r="L22" s="660"/>
      <c r="M22" s="538"/>
      <c r="N22" s="664" t="s">
        <v>134</v>
      </c>
      <c r="O22" s="38" t="s">
        <v>140</v>
      </c>
      <c r="P22" s="39"/>
      <c r="Q22" s="523"/>
      <c r="R22" s="39"/>
      <c r="S22" s="39"/>
      <c r="T22" s="39"/>
      <c r="U22" s="531"/>
    </row>
    <row r="23" spans="1:21" ht="15" customHeight="1" thickBot="1" thickTop="1">
      <c r="A23" s="37" t="s">
        <v>139</v>
      </c>
      <c r="B23" s="38" t="s">
        <v>142</v>
      </c>
      <c r="C23" s="39">
        <v>135625</v>
      </c>
      <c r="D23" s="39">
        <v>135625</v>
      </c>
      <c r="E23" s="39">
        <v>6527</v>
      </c>
      <c r="F23" s="514">
        <v>6641</v>
      </c>
      <c r="G23" s="39"/>
      <c r="H23" s="39"/>
      <c r="I23" s="40"/>
      <c r="J23" s="39"/>
      <c r="K23" s="39"/>
      <c r="L23" s="660"/>
      <c r="M23" s="538"/>
      <c r="N23" s="664" t="s">
        <v>139</v>
      </c>
      <c r="O23" s="38" t="s">
        <v>142</v>
      </c>
      <c r="P23" s="39"/>
      <c r="Q23" s="523"/>
      <c r="R23" s="39"/>
      <c r="S23" s="39"/>
      <c r="T23" s="39"/>
      <c r="U23" s="531"/>
    </row>
    <row r="24" spans="1:21" ht="15" customHeight="1" thickBot="1" thickTop="1">
      <c r="A24" s="30" t="s">
        <v>141</v>
      </c>
      <c r="B24" s="44" t="s">
        <v>144</v>
      </c>
      <c r="C24" s="39">
        <v>0</v>
      </c>
      <c r="D24" s="39"/>
      <c r="E24" s="39">
        <v>0</v>
      </c>
      <c r="F24" s="515"/>
      <c r="G24" s="39"/>
      <c r="H24" s="39"/>
      <c r="I24" s="40">
        <v>7675</v>
      </c>
      <c r="J24" s="39">
        <v>7675</v>
      </c>
      <c r="K24" s="39">
        <v>335650</v>
      </c>
      <c r="L24" s="660"/>
      <c r="M24" s="538">
        <v>335650</v>
      </c>
      <c r="N24" s="664" t="s">
        <v>141</v>
      </c>
      <c r="O24" s="44" t="s">
        <v>144</v>
      </c>
      <c r="P24" s="39"/>
      <c r="Q24" s="524"/>
      <c r="R24" s="39"/>
      <c r="S24" s="39"/>
      <c r="T24" s="39"/>
      <c r="U24" s="531"/>
    </row>
    <row r="25" spans="1:21" ht="15" customHeight="1" thickBot="1" thickTop="1">
      <c r="A25" s="75" t="s">
        <v>143</v>
      </c>
      <c r="B25" s="38" t="s">
        <v>146</v>
      </c>
      <c r="C25" s="39">
        <v>0</v>
      </c>
      <c r="D25" s="39"/>
      <c r="E25" s="39">
        <v>0</v>
      </c>
      <c r="F25" s="514"/>
      <c r="G25" s="39"/>
      <c r="H25" s="39"/>
      <c r="I25" s="40">
        <v>92500</v>
      </c>
      <c r="J25" s="39">
        <v>92500</v>
      </c>
      <c r="K25" s="39"/>
      <c r="L25" s="660">
        <v>335650</v>
      </c>
      <c r="M25" s="538"/>
      <c r="N25" s="664" t="s">
        <v>143</v>
      </c>
      <c r="O25" s="38" t="s">
        <v>146</v>
      </c>
      <c r="P25" s="39"/>
      <c r="Q25" s="523"/>
      <c r="R25" s="39">
        <v>70000</v>
      </c>
      <c r="S25" s="39">
        <v>70000</v>
      </c>
      <c r="T25" s="39"/>
      <c r="U25" s="531"/>
    </row>
    <row r="26" spans="1:21" ht="15" customHeight="1" thickBot="1" thickTop="1">
      <c r="A26" s="60"/>
      <c r="B26" s="46" t="s">
        <v>147</v>
      </c>
      <c r="C26" s="453">
        <f aca="true" t="shared" si="0" ref="C26:M26">C7+C8+C9+C10+C11+C12+C13+C14+C15+C16+C17+C18+C19+C20+C21+C22+C23+C24+C25</f>
        <v>429653</v>
      </c>
      <c r="D26" s="453">
        <f t="shared" si="0"/>
        <v>429653</v>
      </c>
      <c r="E26" s="453">
        <f t="shared" si="0"/>
        <v>1578490</v>
      </c>
      <c r="F26" s="453">
        <f t="shared" si="0"/>
        <v>1586684</v>
      </c>
      <c r="G26" s="453">
        <f t="shared" si="0"/>
        <v>2916</v>
      </c>
      <c r="H26" s="453">
        <f t="shared" si="0"/>
        <v>2916</v>
      </c>
      <c r="I26" s="453">
        <f t="shared" si="0"/>
        <v>222616</v>
      </c>
      <c r="J26" s="453">
        <f t="shared" si="0"/>
        <v>222616</v>
      </c>
      <c r="K26" s="453">
        <f t="shared" si="0"/>
        <v>392200</v>
      </c>
      <c r="L26" s="521" t="e">
        <f t="shared" si="0"/>
        <v>#VALUE!</v>
      </c>
      <c r="M26" s="488">
        <f t="shared" si="0"/>
        <v>392200</v>
      </c>
      <c r="N26" s="665"/>
      <c r="O26" s="46" t="s">
        <v>147</v>
      </c>
      <c r="P26" s="453">
        <f>P7+P8+P9+P10+P11+P12+P13+P14+P15+P16+P17+P18+P19+P20+P21+P22+P23+P24+P25</f>
        <v>0</v>
      </c>
      <c r="Q26" s="453">
        <f>Q7+Q8+Q9+Q10+Q11+Q12+Q13+Q14+Q15+Q16+Q17+Q18+Q19+Q20+Q21+Q22+Q23+Q24+Q25</f>
        <v>0</v>
      </c>
      <c r="R26" s="453">
        <f>R7+R8+R9+R10+R11+R12+R13+R14+R15+R16+R17+R18+R19+R20+R21+R22+R23+R24+R25</f>
        <v>70000</v>
      </c>
      <c r="S26" s="453">
        <f>S7+S8+S9+S10+S11+S12+S13+S14+S15+S16+S17+S18+S19+S20+S21+S22+S23+S24+S25</f>
        <v>70000</v>
      </c>
      <c r="T26" s="453"/>
      <c r="U26" s="488">
        <f>U7+U8+U9+U10+U11+U12+U13+U14+U15+U16+U17+U18+U19+U20+U21+U22+U23+U24+U25</f>
        <v>0</v>
      </c>
    </row>
    <row r="27" spans="1:21" ht="15" customHeight="1" thickBot="1" thickTop="1">
      <c r="A27" s="70" t="s">
        <v>145</v>
      </c>
      <c r="B27" s="47" t="s">
        <v>149</v>
      </c>
      <c r="C27" s="48">
        <v>119000</v>
      </c>
      <c r="D27" s="48">
        <v>119000</v>
      </c>
      <c r="E27" s="48">
        <v>0</v>
      </c>
      <c r="F27" s="48">
        <v>2088</v>
      </c>
      <c r="G27" s="48"/>
      <c r="H27" s="48"/>
      <c r="I27" s="601">
        <v>1428733</v>
      </c>
      <c r="J27" s="48">
        <v>1428733</v>
      </c>
      <c r="K27" s="48"/>
      <c r="L27" s="521" t="e">
        <f>L8+L9+L10+L11+L12+L13+L14+L15+L16+L17+L18+L19+L20+L21+L22+L23+L24+L25+L26</f>
        <v>#VALUE!</v>
      </c>
      <c r="M27" s="488"/>
      <c r="N27" s="666" t="s">
        <v>145</v>
      </c>
      <c r="O27" s="47" t="s">
        <v>149</v>
      </c>
      <c r="P27" s="48"/>
      <c r="Q27" s="48"/>
      <c r="R27" s="48"/>
      <c r="S27" s="48"/>
      <c r="T27" s="48"/>
      <c r="U27" s="532"/>
    </row>
    <row r="28" spans="1:21" ht="15" customHeight="1" thickBot="1" thickTop="1">
      <c r="A28" s="71"/>
      <c r="B28" s="49" t="s">
        <v>150</v>
      </c>
      <c r="C28" s="50">
        <f aca="true" t="shared" si="1" ref="C28:M28">C26+C27</f>
        <v>548653</v>
      </c>
      <c r="D28" s="50">
        <f t="shared" si="1"/>
        <v>548653</v>
      </c>
      <c r="E28" s="50">
        <f t="shared" si="1"/>
        <v>1578490</v>
      </c>
      <c r="F28" s="50">
        <f t="shared" si="1"/>
        <v>1588772</v>
      </c>
      <c r="G28" s="50">
        <f t="shared" si="1"/>
        <v>2916</v>
      </c>
      <c r="H28" s="50">
        <f t="shared" si="1"/>
        <v>2916</v>
      </c>
      <c r="I28" s="51">
        <f t="shared" si="1"/>
        <v>1651349</v>
      </c>
      <c r="J28" s="50">
        <f t="shared" si="1"/>
        <v>1651349</v>
      </c>
      <c r="K28" s="50">
        <f t="shared" si="1"/>
        <v>392200</v>
      </c>
      <c r="L28" s="648" t="e">
        <f t="shared" si="1"/>
        <v>#VALUE!</v>
      </c>
      <c r="M28" s="670">
        <f t="shared" si="1"/>
        <v>392200</v>
      </c>
      <c r="N28" s="667"/>
      <c r="O28" s="49" t="s">
        <v>150</v>
      </c>
      <c r="P28" s="50">
        <f>P26+P27</f>
        <v>0</v>
      </c>
      <c r="Q28" s="50">
        <f>Q26+Q27</f>
        <v>0</v>
      </c>
      <c r="R28" s="50">
        <f>R26+R27</f>
        <v>70000</v>
      </c>
      <c r="S28" s="50">
        <f>S26+S27</f>
        <v>70000</v>
      </c>
      <c r="T28" s="50"/>
      <c r="U28" s="533">
        <f>U26+U27</f>
        <v>0</v>
      </c>
    </row>
    <row r="29" spans="1:21" ht="14.25" thickBot="1" thickTop="1">
      <c r="A29" s="52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648" t="e">
        <f>L27+L28</f>
        <v>#VALUE!</v>
      </c>
      <c r="M29" s="54"/>
      <c r="N29" s="649"/>
      <c r="O29" s="54"/>
      <c r="P29" s="54"/>
      <c r="Q29" s="54"/>
      <c r="R29" s="54"/>
      <c r="S29" s="54"/>
      <c r="T29" s="54"/>
      <c r="U29" s="54"/>
    </row>
    <row r="30" spans="1:21" ht="13.5" thickTop="1">
      <c r="A30" s="5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2.75">
      <c r="A31" s="52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2.75">
      <c r="A32" s="5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3.5" thickBot="1">
      <c r="A33" s="52"/>
      <c r="B33" s="53"/>
      <c r="C33" s="54"/>
      <c r="D33" s="54"/>
      <c r="E33" s="54"/>
      <c r="F33" s="54"/>
      <c r="G33" s="54"/>
      <c r="H33" s="54" t="s">
        <v>578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14" ht="16.5" thickTop="1">
      <c r="A34" s="56"/>
      <c r="B34" s="57"/>
      <c r="C34" s="689" t="s">
        <v>151</v>
      </c>
      <c r="D34" s="690"/>
      <c r="E34" s="691"/>
      <c r="F34" s="635"/>
      <c r="G34" s="708" t="s">
        <v>71</v>
      </c>
      <c r="H34" s="709"/>
      <c r="L34" s="54"/>
      <c r="M34" s="54"/>
      <c r="N34" s="54"/>
    </row>
    <row r="35" spans="1:8" ht="28.5" customHeight="1">
      <c r="A35" s="526"/>
      <c r="B35" s="527"/>
      <c r="C35" s="636" t="s">
        <v>74</v>
      </c>
      <c r="D35" s="636" t="s">
        <v>582</v>
      </c>
      <c r="E35" s="636" t="s">
        <v>74</v>
      </c>
      <c r="F35" s="636" t="s">
        <v>585</v>
      </c>
      <c r="G35" s="636" t="s">
        <v>580</v>
      </c>
      <c r="H35" s="637" t="s">
        <v>584</v>
      </c>
    </row>
    <row r="36" spans="1:8" ht="41.25" customHeight="1">
      <c r="A36" s="58" t="s">
        <v>72</v>
      </c>
      <c r="B36" s="451" t="s">
        <v>110</v>
      </c>
      <c r="C36" s="451" t="s">
        <v>152</v>
      </c>
      <c r="D36" s="451" t="s">
        <v>152</v>
      </c>
      <c r="E36" s="451" t="s">
        <v>153</v>
      </c>
      <c r="F36" s="451" t="s">
        <v>153</v>
      </c>
      <c r="G36" s="516" t="s">
        <v>154</v>
      </c>
      <c r="H36" s="525" t="s">
        <v>154</v>
      </c>
    </row>
    <row r="37" spans="1:8" ht="38.25" customHeight="1">
      <c r="A37" s="37" t="s">
        <v>76</v>
      </c>
      <c r="B37" s="454" t="s">
        <v>155</v>
      </c>
      <c r="C37" s="40"/>
      <c r="D37" s="40"/>
      <c r="E37" s="40"/>
      <c r="F37" s="517"/>
      <c r="G37" s="517">
        <f aca="true" t="shared" si="2" ref="G37:G55">C7+E7+G7+I7+K7+P7+R7+U7+C37+E37</f>
        <v>181154</v>
      </c>
      <c r="H37" s="529">
        <f aca="true" t="shared" si="3" ref="H37:H54">D7+F7+H7+J7+L8+Q7+S7+U7+D37+F37</f>
        <v>181607</v>
      </c>
    </row>
    <row r="38" spans="1:8" ht="25.5">
      <c r="A38" s="37" t="s">
        <v>90</v>
      </c>
      <c r="B38" s="454" t="s">
        <v>120</v>
      </c>
      <c r="C38" s="40">
        <v>4350</v>
      </c>
      <c r="D38" s="40">
        <v>2992</v>
      </c>
      <c r="E38" s="40"/>
      <c r="F38" s="518">
        <v>2278</v>
      </c>
      <c r="G38" s="517">
        <f t="shared" si="2"/>
        <v>479472</v>
      </c>
      <c r="H38" s="529">
        <f t="shared" si="3"/>
        <v>481994</v>
      </c>
    </row>
    <row r="39" spans="1:8" ht="12.75">
      <c r="A39" s="715" t="s">
        <v>121</v>
      </c>
      <c r="B39" s="454" t="s">
        <v>122</v>
      </c>
      <c r="C39" s="40">
        <v>1384</v>
      </c>
      <c r="D39" s="40">
        <v>3134</v>
      </c>
      <c r="E39" s="40"/>
      <c r="F39" s="518"/>
      <c r="G39" s="517">
        <f t="shared" si="2"/>
        <v>263791</v>
      </c>
      <c r="H39" s="529">
        <f t="shared" si="3"/>
        <v>267124</v>
      </c>
    </row>
    <row r="40" spans="1:8" ht="12.75">
      <c r="A40" s="716"/>
      <c r="B40" s="454" t="s">
        <v>123</v>
      </c>
      <c r="C40" s="40"/>
      <c r="D40" s="40">
        <v>1185</v>
      </c>
      <c r="E40" s="40">
        <v>726</v>
      </c>
      <c r="F40" s="519"/>
      <c r="G40" s="517">
        <f t="shared" si="2"/>
        <v>38717</v>
      </c>
      <c r="H40" s="529">
        <f t="shared" si="3"/>
        <v>39469</v>
      </c>
    </row>
    <row r="41" spans="1:8" ht="12.75">
      <c r="A41" s="716"/>
      <c r="B41" s="455" t="s">
        <v>124</v>
      </c>
      <c r="C41" s="40"/>
      <c r="D41" s="40"/>
      <c r="E41" s="40"/>
      <c r="F41" s="519"/>
      <c r="G41" s="517">
        <f t="shared" si="2"/>
        <v>22148</v>
      </c>
      <c r="H41" s="529">
        <f t="shared" si="3"/>
        <v>22286</v>
      </c>
    </row>
    <row r="42" spans="1:8" ht="25.5">
      <c r="A42" s="716"/>
      <c r="B42" s="454" t="s">
        <v>125</v>
      </c>
      <c r="C42" s="40"/>
      <c r="D42" s="40">
        <v>1007</v>
      </c>
      <c r="E42" s="40"/>
      <c r="F42" s="518"/>
      <c r="G42" s="517">
        <f t="shared" si="2"/>
        <v>151858</v>
      </c>
      <c r="H42" s="529">
        <f t="shared" si="3"/>
        <v>154004</v>
      </c>
    </row>
    <row r="43" spans="1:8" ht="17.25" customHeight="1">
      <c r="A43" s="716"/>
      <c r="B43" s="454" t="s">
        <v>126</v>
      </c>
      <c r="C43" s="40">
        <v>1828</v>
      </c>
      <c r="D43" s="40">
        <v>2303</v>
      </c>
      <c r="E43" s="40"/>
      <c r="F43" s="519"/>
      <c r="G43" s="517">
        <f t="shared" si="2"/>
        <v>71582</v>
      </c>
      <c r="H43" s="529">
        <f t="shared" si="3"/>
        <v>72139</v>
      </c>
    </row>
    <row r="44" spans="1:8" ht="12.75">
      <c r="A44" s="716"/>
      <c r="B44" s="454" t="s">
        <v>127</v>
      </c>
      <c r="C44" s="40">
        <v>2258</v>
      </c>
      <c r="D44" s="40">
        <v>3675</v>
      </c>
      <c r="E44" s="40"/>
      <c r="F44" s="518"/>
      <c r="G44" s="517">
        <f t="shared" si="2"/>
        <v>213650</v>
      </c>
      <c r="H44" s="529">
        <f t="shared" si="3"/>
        <v>215925</v>
      </c>
    </row>
    <row r="45" spans="1:8" ht="25.5">
      <c r="A45" s="717"/>
      <c r="B45" s="455" t="s">
        <v>128</v>
      </c>
      <c r="C45" s="40"/>
      <c r="D45" s="40"/>
      <c r="E45" s="40"/>
      <c r="F45" s="518"/>
      <c r="G45" s="517">
        <f t="shared" si="2"/>
        <v>8234</v>
      </c>
      <c r="H45" s="529">
        <f t="shared" si="3"/>
        <v>8309</v>
      </c>
    </row>
    <row r="46" spans="1:8" ht="12.75">
      <c r="A46" s="37" t="s">
        <v>129</v>
      </c>
      <c r="B46" s="454" t="s">
        <v>130</v>
      </c>
      <c r="C46" s="40"/>
      <c r="D46" s="40">
        <v>22</v>
      </c>
      <c r="E46" s="40"/>
      <c r="F46" s="518"/>
      <c r="G46" s="517">
        <f t="shared" si="2"/>
        <v>134387</v>
      </c>
      <c r="H46" s="529">
        <f t="shared" si="3"/>
        <v>135216</v>
      </c>
    </row>
    <row r="47" spans="1:8" ht="12.75">
      <c r="A47" s="37" t="s">
        <v>131</v>
      </c>
      <c r="B47" s="454" t="s">
        <v>133</v>
      </c>
      <c r="C47" s="40">
        <v>15</v>
      </c>
      <c r="D47" s="40">
        <v>158</v>
      </c>
      <c r="E47" s="40"/>
      <c r="F47" s="518"/>
      <c r="G47" s="517">
        <f t="shared" si="2"/>
        <v>122510</v>
      </c>
      <c r="H47" s="529">
        <f t="shared" si="3"/>
        <v>122955</v>
      </c>
    </row>
    <row r="48" spans="1:8" ht="17.25" customHeight="1">
      <c r="A48" s="712" t="s">
        <v>132</v>
      </c>
      <c r="B48" s="454" t="s">
        <v>156</v>
      </c>
      <c r="C48" s="40"/>
      <c r="D48" s="40">
        <v>6118</v>
      </c>
      <c r="E48" s="40"/>
      <c r="F48" s="518"/>
      <c r="G48" s="517">
        <f t="shared" si="2"/>
        <v>62186</v>
      </c>
      <c r="H48" s="529">
        <f t="shared" si="3"/>
        <v>68379</v>
      </c>
    </row>
    <row r="49" spans="1:8" ht="18" customHeight="1">
      <c r="A49" s="713"/>
      <c r="B49" s="454" t="s">
        <v>136</v>
      </c>
      <c r="C49" s="40"/>
      <c r="D49" s="40"/>
      <c r="E49" s="40"/>
      <c r="F49" s="519"/>
      <c r="G49" s="517">
        <f t="shared" si="2"/>
        <v>11032</v>
      </c>
      <c r="H49" s="529">
        <f t="shared" si="3"/>
        <v>11059</v>
      </c>
    </row>
    <row r="50" spans="1:8" ht="12.75">
      <c r="A50" s="713"/>
      <c r="B50" s="454" t="s">
        <v>137</v>
      </c>
      <c r="C50" s="40"/>
      <c r="D50" s="40">
        <v>259</v>
      </c>
      <c r="E50" s="40"/>
      <c r="F50" s="518"/>
      <c r="G50" s="517">
        <f t="shared" si="2"/>
        <v>34616</v>
      </c>
      <c r="H50" s="529">
        <f t="shared" si="3"/>
        <v>34981</v>
      </c>
    </row>
    <row r="51" spans="1:8" ht="12.75">
      <c r="A51" s="714"/>
      <c r="B51" s="454" t="s">
        <v>138</v>
      </c>
      <c r="C51" s="40"/>
      <c r="D51" s="40">
        <v>52</v>
      </c>
      <c r="E51" s="40"/>
      <c r="F51" s="519"/>
      <c r="G51" s="517">
        <f t="shared" si="2"/>
        <v>14263</v>
      </c>
      <c r="H51" s="529">
        <f t="shared" si="3"/>
        <v>14368</v>
      </c>
    </row>
    <row r="52" spans="1:8" ht="12.75">
      <c r="A52" s="37" t="s">
        <v>134</v>
      </c>
      <c r="B52" s="454" t="s">
        <v>140</v>
      </c>
      <c r="C52" s="40">
        <v>10400</v>
      </c>
      <c r="D52" s="40">
        <v>11054</v>
      </c>
      <c r="E52" s="40">
        <v>400</v>
      </c>
      <c r="F52" s="518">
        <v>408</v>
      </c>
      <c r="G52" s="517">
        <f t="shared" si="2"/>
        <v>259659</v>
      </c>
      <c r="H52" s="529">
        <f t="shared" si="3"/>
        <v>260808</v>
      </c>
    </row>
    <row r="53" spans="1:8" ht="25.5">
      <c r="A53" s="37" t="s">
        <v>139</v>
      </c>
      <c r="B53" s="454" t="s">
        <v>142</v>
      </c>
      <c r="C53" s="40"/>
      <c r="D53" s="40"/>
      <c r="E53" s="40"/>
      <c r="F53" s="518"/>
      <c r="G53" s="517">
        <f t="shared" si="2"/>
        <v>142152</v>
      </c>
      <c r="H53" s="529">
        <f t="shared" si="3"/>
        <v>142266</v>
      </c>
    </row>
    <row r="54" spans="1:8" ht="25.5">
      <c r="A54" s="30" t="s">
        <v>141</v>
      </c>
      <c r="B54" s="59" t="s">
        <v>144</v>
      </c>
      <c r="C54" s="40">
        <v>500</v>
      </c>
      <c r="D54" s="40"/>
      <c r="E54" s="40">
        <v>417</v>
      </c>
      <c r="F54" s="520"/>
      <c r="G54" s="517">
        <f t="shared" si="2"/>
        <v>344242</v>
      </c>
      <c r="H54" s="529">
        <f t="shared" si="3"/>
        <v>343325</v>
      </c>
    </row>
    <row r="55" spans="1:8" ht="12.75">
      <c r="A55" s="75" t="s">
        <v>143</v>
      </c>
      <c r="B55" s="59" t="s">
        <v>146</v>
      </c>
      <c r="C55" s="40"/>
      <c r="D55" s="40">
        <v>47191</v>
      </c>
      <c r="E55" s="40">
        <v>73117</v>
      </c>
      <c r="F55" s="520">
        <v>25926</v>
      </c>
      <c r="G55" s="517">
        <f t="shared" si="2"/>
        <v>235617</v>
      </c>
      <c r="H55" s="529">
        <f>D25+F25+H25+J25+M25+Q25+S25+U25+D55+F55</f>
        <v>235617</v>
      </c>
    </row>
    <row r="56" spans="1:8" ht="12.75">
      <c r="A56" s="60"/>
      <c r="B56" s="450" t="s">
        <v>147</v>
      </c>
      <c r="C56" s="453">
        <f aca="true" t="shared" si="4" ref="C56:H56">C37+C38+C39+C40+C41+C42+C43+C44+C45+C46+C47+C48+C49+C50+C51+C52+C53+C54+C55</f>
        <v>20735</v>
      </c>
      <c r="D56" s="453">
        <f t="shared" si="4"/>
        <v>79150</v>
      </c>
      <c r="E56" s="453">
        <f t="shared" si="4"/>
        <v>74660</v>
      </c>
      <c r="F56" s="453">
        <f t="shared" si="4"/>
        <v>28612</v>
      </c>
      <c r="G56" s="521">
        <f t="shared" si="4"/>
        <v>2791270</v>
      </c>
      <c r="H56" s="566">
        <f t="shared" si="4"/>
        <v>2811831</v>
      </c>
    </row>
    <row r="57" spans="1:8" ht="13.5" thickBot="1">
      <c r="A57" s="70" t="s">
        <v>145</v>
      </c>
      <c r="B57" s="61" t="s">
        <v>149</v>
      </c>
      <c r="C57" s="45"/>
      <c r="D57" s="45">
        <v>3486</v>
      </c>
      <c r="E57" s="45">
        <f>'[1]KórházBevételek'!D54</f>
        <v>1241</v>
      </c>
      <c r="F57" s="520"/>
      <c r="G57" s="520">
        <f>'[1]KórházBevételek'!F54</f>
        <v>1548974</v>
      </c>
      <c r="H57" s="530">
        <f>D27+F27+H27+J27+M27+Q27+S27+U27+D57+F57</f>
        <v>1553307</v>
      </c>
    </row>
    <row r="58" spans="1:8" ht="13.5" thickBot="1">
      <c r="A58" s="71"/>
      <c r="B58" s="62" t="s">
        <v>150</v>
      </c>
      <c r="C58" s="51">
        <f aca="true" t="shared" si="5" ref="C58:H58">C56+C57</f>
        <v>20735</v>
      </c>
      <c r="D58" s="51">
        <f t="shared" si="5"/>
        <v>82636</v>
      </c>
      <c r="E58" s="51">
        <f t="shared" si="5"/>
        <v>75901</v>
      </c>
      <c r="F58" s="51">
        <f t="shared" si="5"/>
        <v>28612</v>
      </c>
      <c r="G58" s="522">
        <f t="shared" si="5"/>
        <v>4340244</v>
      </c>
      <c r="H58" s="567">
        <f t="shared" si="5"/>
        <v>4365138</v>
      </c>
    </row>
    <row r="59" spans="1:21" ht="12.75" customHeight="1" thickTop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O59" s="55"/>
      <c r="P59" s="55"/>
      <c r="Q59" s="55"/>
      <c r="R59" s="55"/>
      <c r="S59" s="55"/>
      <c r="T59" s="55"/>
      <c r="U59" s="55"/>
    </row>
    <row r="60" spans="1:21" ht="12.75" hidden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ht="12.75" hidden="1">
      <c r="A61" s="63"/>
      <c r="B61" s="63"/>
      <c r="C61" s="499"/>
      <c r="D61" s="499"/>
      <c r="E61" s="499"/>
      <c r="F61" s="499"/>
      <c r="G61" s="499"/>
      <c r="H61" s="499"/>
      <c r="I61" s="499"/>
      <c r="J61" s="499"/>
      <c r="K61" s="499"/>
      <c r="L61" s="55"/>
      <c r="M61" s="55"/>
      <c r="N61" s="55"/>
      <c r="O61" s="499"/>
      <c r="P61" s="499"/>
      <c r="Q61" s="499"/>
      <c r="R61" s="499"/>
      <c r="S61" s="499"/>
      <c r="T61" s="499"/>
      <c r="U61" s="499"/>
    </row>
    <row r="62" spans="12:14" ht="13.5" customHeight="1" hidden="1" thickTop="1">
      <c r="L62" s="499"/>
      <c r="M62" s="499"/>
      <c r="N62" s="499"/>
    </row>
  </sheetData>
  <sheetProtection/>
  <mergeCells count="23">
    <mergeCell ref="A50:A51"/>
    <mergeCell ref="A48:A49"/>
    <mergeCell ref="C34:E34"/>
    <mergeCell ref="A39:A41"/>
    <mergeCell ref="A42:A43"/>
    <mergeCell ref="A44:A45"/>
    <mergeCell ref="G34:H34"/>
    <mergeCell ref="T4:U4"/>
    <mergeCell ref="A18:A19"/>
    <mergeCell ref="A20:A21"/>
    <mergeCell ref="A9:A11"/>
    <mergeCell ref="A12:A13"/>
    <mergeCell ref="A14:A15"/>
    <mergeCell ref="N20:N21"/>
    <mergeCell ref="P4:S4"/>
    <mergeCell ref="I4:M4"/>
    <mergeCell ref="N12:N13"/>
    <mergeCell ref="N14:N15"/>
    <mergeCell ref="N18:N19"/>
    <mergeCell ref="C4:D4"/>
    <mergeCell ref="E4:F4"/>
    <mergeCell ref="G4:H4"/>
    <mergeCell ref="N9:N11"/>
  </mergeCells>
  <printOptions/>
  <pageMargins left="0.31496062992125984" right="0.2362204724409449" top="0.7480314960629921" bottom="0.5118110236220472" header="0.31496062992125984" footer="0.5118110236220472"/>
  <pageSetup horizontalDpi="600" verticalDpi="600" orientation="landscape" paperSize="9" scale="95" r:id="rId1"/>
  <headerFooter alignWithMargins="0">
    <oddHeader>&amp;C&amp;"Arial,Félkövér"3. sz. melléklet a 26/2011.(VI.24.) sz.rendelethez Marcali Városi Önkormányzat Intézményeinek 2011. évi bevételei előirányzatai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R84"/>
  <sheetViews>
    <sheetView view="pageLayout" workbookViewId="0" topLeftCell="A1">
      <selection activeCell="C61" sqref="C61"/>
    </sheetView>
  </sheetViews>
  <sheetFormatPr defaultColWidth="9.140625" defaultRowHeight="12.75"/>
  <cols>
    <col min="1" max="1" width="5.140625" style="0" customWidth="1"/>
    <col min="2" max="2" width="20.00390625" style="0" customWidth="1"/>
    <col min="3" max="3" width="11.57421875" style="0" customWidth="1"/>
    <col min="4" max="4" width="12.421875" style="0" customWidth="1"/>
    <col min="5" max="5" width="9.8515625" style="0" customWidth="1"/>
    <col min="6" max="6" width="11.140625" style="0" hidden="1" customWidth="1"/>
    <col min="7" max="7" width="10.00390625" style="0" customWidth="1"/>
    <col min="8" max="8" width="9.7109375" style="0" customWidth="1"/>
    <col min="10" max="10" width="9.421875" style="0" customWidth="1"/>
    <col min="11" max="11" width="8.57421875" style="0" customWidth="1"/>
    <col min="12" max="12" width="10.140625" style="0" customWidth="1"/>
    <col min="13" max="13" width="10.00390625" style="0" customWidth="1"/>
    <col min="14" max="14" width="10.57421875" style="0" customWidth="1"/>
    <col min="15" max="15" width="10.8515625" style="0" customWidth="1"/>
    <col min="16" max="16" width="10.57421875" style="0" hidden="1" customWidth="1"/>
    <col min="17" max="17" width="16.57421875" style="0" hidden="1" customWidth="1"/>
  </cols>
  <sheetData>
    <row r="1" ht="13.5" thickBot="1">
      <c r="N1" s="260" t="s">
        <v>578</v>
      </c>
    </row>
    <row r="2" spans="1:16" ht="27.75" customHeight="1" thickBot="1" thickTop="1">
      <c r="A2" s="543"/>
      <c r="B2" s="544"/>
      <c r="C2" s="692" t="s">
        <v>157</v>
      </c>
      <c r="D2" s="693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5"/>
      <c r="P2" s="66"/>
    </row>
    <row r="3" spans="1:16" ht="27.75" customHeight="1" thickBot="1">
      <c r="A3" s="545"/>
      <c r="B3" s="546"/>
      <c r="C3" s="639" t="s">
        <v>74</v>
      </c>
      <c r="D3" s="639" t="s">
        <v>555</v>
      </c>
      <c r="E3" s="639" t="s">
        <v>74</v>
      </c>
      <c r="F3" s="640"/>
      <c r="G3" s="639" t="s">
        <v>555</v>
      </c>
      <c r="H3" s="639" t="s">
        <v>586</v>
      </c>
      <c r="I3" s="639" t="s">
        <v>555</v>
      </c>
      <c r="J3" s="639" t="s">
        <v>587</v>
      </c>
      <c r="K3" s="639" t="s">
        <v>555</v>
      </c>
      <c r="L3" s="639" t="s">
        <v>74</v>
      </c>
      <c r="M3" s="639" t="s">
        <v>555</v>
      </c>
      <c r="N3" s="639" t="s">
        <v>74</v>
      </c>
      <c r="O3" s="638" t="s">
        <v>555</v>
      </c>
      <c r="P3" s="502"/>
    </row>
    <row r="4" spans="1:16" ht="42.75" customHeight="1" thickBot="1">
      <c r="A4" s="34" t="s">
        <v>72</v>
      </c>
      <c r="B4" s="35" t="s">
        <v>110</v>
      </c>
      <c r="C4" s="549" t="s">
        <v>158</v>
      </c>
      <c r="D4" s="549" t="s">
        <v>158</v>
      </c>
      <c r="E4" s="549" t="s">
        <v>159</v>
      </c>
      <c r="F4" s="550"/>
      <c r="G4" s="549" t="s">
        <v>159</v>
      </c>
      <c r="H4" s="549" t="s">
        <v>160</v>
      </c>
      <c r="I4" s="549" t="s">
        <v>160</v>
      </c>
      <c r="J4" s="549" t="s">
        <v>161</v>
      </c>
      <c r="K4" s="549" t="s">
        <v>161</v>
      </c>
      <c r="L4" s="549" t="s">
        <v>556</v>
      </c>
      <c r="M4" s="549" t="s">
        <v>556</v>
      </c>
      <c r="N4" s="551" t="s">
        <v>557</v>
      </c>
      <c r="O4" s="552" t="s">
        <v>557</v>
      </c>
      <c r="P4" s="67"/>
    </row>
    <row r="5" spans="1:16" ht="17.25" customHeight="1" thickTop="1">
      <c r="A5" s="37" t="s">
        <v>76</v>
      </c>
      <c r="B5" s="38" t="s">
        <v>119</v>
      </c>
      <c r="C5" s="40">
        <v>105700</v>
      </c>
      <c r="D5" s="40">
        <v>106057</v>
      </c>
      <c r="E5" s="40">
        <v>27665</v>
      </c>
      <c r="F5" s="40" t="e">
        <f>'[1]NoszlopyKiadások'!E6+'[1]KultúraKiadások'!E6+'[1]GameszKiadások'!E6+'[1]KórházKiadások'!E6+'[1]Tűzoltóság Kiadások'!E6+'[1]Dél-Balaton Kiadások'!E6+'[1]Szakképző Kiadások'!E6</f>
        <v>#REF!</v>
      </c>
      <c r="G5" s="40">
        <v>27761</v>
      </c>
      <c r="H5" s="40">
        <v>44885</v>
      </c>
      <c r="I5" s="40">
        <v>44885</v>
      </c>
      <c r="J5" s="40">
        <v>1691</v>
      </c>
      <c r="K5" s="40">
        <v>1691</v>
      </c>
      <c r="L5" s="40"/>
      <c r="M5" s="40"/>
      <c r="N5" s="40">
        <v>330</v>
      </c>
      <c r="O5" s="40">
        <v>330</v>
      </c>
      <c r="P5" s="68"/>
    </row>
    <row r="6" spans="1:16" ht="15" customHeight="1">
      <c r="A6" s="37" t="s">
        <v>90</v>
      </c>
      <c r="B6" s="38" t="s">
        <v>554</v>
      </c>
      <c r="C6" s="40">
        <v>224049</v>
      </c>
      <c r="D6" s="40">
        <v>225311</v>
      </c>
      <c r="E6" s="29">
        <v>58856</v>
      </c>
      <c r="F6" s="29"/>
      <c r="G6" s="29">
        <v>59196</v>
      </c>
      <c r="H6" s="40">
        <v>161067</v>
      </c>
      <c r="I6" s="40">
        <v>161067</v>
      </c>
      <c r="J6" s="40">
        <v>4000</v>
      </c>
      <c r="K6" s="40">
        <v>4000</v>
      </c>
      <c r="L6" s="40"/>
      <c r="M6" s="40"/>
      <c r="N6" s="40"/>
      <c r="O6" s="40"/>
      <c r="P6" s="42"/>
    </row>
    <row r="7" spans="1:16" ht="15" customHeight="1">
      <c r="A7" s="715" t="s">
        <v>121</v>
      </c>
      <c r="B7" s="38" t="s">
        <v>122</v>
      </c>
      <c r="C7" s="40">
        <v>172493</v>
      </c>
      <c r="D7" s="40">
        <v>175118</v>
      </c>
      <c r="E7" s="29">
        <v>45959</v>
      </c>
      <c r="F7" s="29"/>
      <c r="G7" s="29">
        <v>46667</v>
      </c>
      <c r="H7" s="40">
        <v>39999</v>
      </c>
      <c r="I7" s="40">
        <v>39999</v>
      </c>
      <c r="J7" s="40">
        <v>4340</v>
      </c>
      <c r="K7" s="40">
        <v>4340</v>
      </c>
      <c r="L7" s="40"/>
      <c r="M7" s="40"/>
      <c r="N7" s="40"/>
      <c r="O7" s="40"/>
      <c r="P7" s="42"/>
    </row>
    <row r="8" spans="1:16" ht="15" customHeight="1">
      <c r="A8" s="716"/>
      <c r="B8" s="38" t="s">
        <v>123</v>
      </c>
      <c r="C8" s="40">
        <v>26718</v>
      </c>
      <c r="D8" s="40">
        <v>27310</v>
      </c>
      <c r="E8" s="452">
        <v>7124</v>
      </c>
      <c r="F8" s="452"/>
      <c r="G8" s="452">
        <v>7284</v>
      </c>
      <c r="H8" s="40">
        <v>4049</v>
      </c>
      <c r="I8" s="40">
        <v>4049</v>
      </c>
      <c r="J8" s="40">
        <v>100</v>
      </c>
      <c r="K8" s="40">
        <v>100</v>
      </c>
      <c r="L8" s="40"/>
      <c r="M8" s="40"/>
      <c r="N8" s="40"/>
      <c r="O8" s="40"/>
      <c r="P8" s="42"/>
    </row>
    <row r="9" spans="1:16" ht="15" customHeight="1">
      <c r="A9" s="716"/>
      <c r="B9" s="43" t="s">
        <v>124</v>
      </c>
      <c r="C9" s="40">
        <v>13785</v>
      </c>
      <c r="D9" s="40">
        <v>13894</v>
      </c>
      <c r="E9" s="452">
        <v>3653</v>
      </c>
      <c r="F9" s="452"/>
      <c r="G9" s="452">
        <v>3682</v>
      </c>
      <c r="H9" s="40">
        <v>4370</v>
      </c>
      <c r="I9" s="40">
        <v>4370</v>
      </c>
      <c r="J9" s="40">
        <v>340</v>
      </c>
      <c r="K9" s="40">
        <v>340</v>
      </c>
      <c r="L9" s="40"/>
      <c r="M9" s="40"/>
      <c r="N9" s="40"/>
      <c r="O9" s="40"/>
      <c r="P9" s="42"/>
    </row>
    <row r="10" spans="1:16" ht="15" customHeight="1">
      <c r="A10" s="716"/>
      <c r="B10" s="38" t="s">
        <v>125</v>
      </c>
      <c r="C10" s="40">
        <v>102957</v>
      </c>
      <c r="D10" s="40">
        <v>104647</v>
      </c>
      <c r="E10" s="29">
        <v>27596</v>
      </c>
      <c r="F10" s="29"/>
      <c r="G10" s="29">
        <v>28052</v>
      </c>
      <c r="H10" s="40">
        <v>19301</v>
      </c>
      <c r="I10" s="40">
        <v>19301</v>
      </c>
      <c r="J10" s="40">
        <v>2004</v>
      </c>
      <c r="K10" s="40">
        <v>2004</v>
      </c>
      <c r="L10" s="40"/>
      <c r="M10" s="40"/>
      <c r="N10" s="40"/>
      <c r="O10" s="40"/>
      <c r="P10" s="42"/>
    </row>
    <row r="11" spans="1:16" ht="17.25" customHeight="1">
      <c r="A11" s="716"/>
      <c r="B11" s="38" t="s">
        <v>126</v>
      </c>
      <c r="C11" s="40">
        <v>47281</v>
      </c>
      <c r="D11" s="40">
        <v>47720</v>
      </c>
      <c r="E11" s="452">
        <v>12099</v>
      </c>
      <c r="F11" s="452"/>
      <c r="G11" s="452">
        <v>12217</v>
      </c>
      <c r="H11" s="40">
        <v>12202</v>
      </c>
      <c r="I11" s="40">
        <v>12202</v>
      </c>
      <c r="J11" s="40"/>
      <c r="K11" s="40"/>
      <c r="L11" s="40"/>
      <c r="M11" s="40"/>
      <c r="N11" s="40"/>
      <c r="O11" s="40"/>
      <c r="P11" s="42"/>
    </row>
    <row r="12" spans="1:16" ht="15" customHeight="1">
      <c r="A12" s="716"/>
      <c r="B12" s="38" t="s">
        <v>127</v>
      </c>
      <c r="C12" s="40">
        <v>122308</v>
      </c>
      <c r="D12" s="40">
        <v>124100</v>
      </c>
      <c r="E12" s="29">
        <v>32684</v>
      </c>
      <c r="F12" s="29"/>
      <c r="G12" s="29">
        <v>33167</v>
      </c>
      <c r="H12" s="40">
        <v>58658</v>
      </c>
      <c r="I12" s="40">
        <v>58658</v>
      </c>
      <c r="J12" s="40"/>
      <c r="K12" s="40"/>
      <c r="L12" s="40"/>
      <c r="M12" s="40"/>
      <c r="N12" s="40"/>
      <c r="O12" s="40"/>
      <c r="P12" s="42"/>
    </row>
    <row r="13" spans="1:16" ht="15" customHeight="1">
      <c r="A13" s="717"/>
      <c r="B13" s="43" t="s">
        <v>128</v>
      </c>
      <c r="C13" s="40">
        <v>6266</v>
      </c>
      <c r="D13" s="40">
        <v>6325</v>
      </c>
      <c r="E13" s="29">
        <v>1682</v>
      </c>
      <c r="F13" s="29"/>
      <c r="G13" s="29">
        <v>1698</v>
      </c>
      <c r="H13" s="40">
        <v>286</v>
      </c>
      <c r="I13" s="40">
        <v>286</v>
      </c>
      <c r="J13" s="40"/>
      <c r="K13" s="40"/>
      <c r="L13" s="40"/>
      <c r="M13" s="40"/>
      <c r="N13" s="40"/>
      <c r="O13" s="40"/>
      <c r="P13" s="42"/>
    </row>
    <row r="14" spans="1:16" ht="15" customHeight="1">
      <c r="A14" s="37" t="s">
        <v>129</v>
      </c>
      <c r="B14" s="38" t="s">
        <v>130</v>
      </c>
      <c r="C14" s="40">
        <v>81880</v>
      </c>
      <c r="D14" s="40">
        <v>82516</v>
      </c>
      <c r="E14" s="29">
        <v>21902</v>
      </c>
      <c r="F14" s="29"/>
      <c r="G14" s="29">
        <v>22073</v>
      </c>
      <c r="H14" s="40">
        <v>21955</v>
      </c>
      <c r="I14" s="40">
        <v>21977</v>
      </c>
      <c r="J14" s="40">
        <v>150</v>
      </c>
      <c r="K14" s="40">
        <v>150</v>
      </c>
      <c r="L14" s="40"/>
      <c r="M14" s="40"/>
      <c r="N14" s="40"/>
      <c r="O14" s="40"/>
      <c r="P14" s="42"/>
    </row>
    <row r="15" spans="1:16" ht="15" customHeight="1">
      <c r="A15" s="37" t="s">
        <v>131</v>
      </c>
      <c r="B15" s="38" t="s">
        <v>133</v>
      </c>
      <c r="C15" s="40">
        <v>34917</v>
      </c>
      <c r="D15" s="40">
        <v>35157</v>
      </c>
      <c r="E15" s="29">
        <v>8304</v>
      </c>
      <c r="F15" s="29"/>
      <c r="G15" s="29">
        <v>8369</v>
      </c>
      <c r="H15" s="40">
        <v>75376</v>
      </c>
      <c r="I15" s="40">
        <v>75519</v>
      </c>
      <c r="J15" s="40"/>
      <c r="K15" s="40"/>
      <c r="L15" s="40"/>
      <c r="M15" s="40"/>
      <c r="N15" s="40"/>
      <c r="O15" s="40"/>
      <c r="P15" s="42"/>
    </row>
    <row r="16" spans="1:16" ht="15" customHeight="1">
      <c r="A16" s="712" t="s">
        <v>132</v>
      </c>
      <c r="B16" s="38" t="s">
        <v>135</v>
      </c>
      <c r="C16" s="40">
        <v>20856</v>
      </c>
      <c r="D16" s="40">
        <v>21151</v>
      </c>
      <c r="E16" s="29">
        <v>5507</v>
      </c>
      <c r="F16" s="29"/>
      <c r="G16" s="29">
        <v>5587</v>
      </c>
      <c r="H16" s="40">
        <v>34323</v>
      </c>
      <c r="I16" s="40">
        <v>40138</v>
      </c>
      <c r="J16" s="40"/>
      <c r="K16" s="40"/>
      <c r="L16" s="40"/>
      <c r="M16" s="40"/>
      <c r="N16" s="40">
        <v>1500</v>
      </c>
      <c r="O16" s="40">
        <v>1500</v>
      </c>
      <c r="P16" s="42"/>
    </row>
    <row r="17" spans="1:16" ht="15" customHeight="1">
      <c r="A17" s="713"/>
      <c r="B17" s="38" t="s">
        <v>136</v>
      </c>
      <c r="C17" s="40">
        <v>7480</v>
      </c>
      <c r="D17" s="40">
        <v>7501</v>
      </c>
      <c r="E17" s="452">
        <v>1954</v>
      </c>
      <c r="F17" s="452"/>
      <c r="G17" s="452">
        <v>1960</v>
      </c>
      <c r="H17" s="40">
        <v>1598</v>
      </c>
      <c r="I17" s="40">
        <v>1598</v>
      </c>
      <c r="J17" s="40"/>
      <c r="K17" s="40"/>
      <c r="L17" s="40"/>
      <c r="M17" s="40"/>
      <c r="N17" s="40"/>
      <c r="O17" s="40"/>
      <c r="P17" s="42"/>
    </row>
    <row r="18" spans="1:16" ht="15" customHeight="1">
      <c r="A18" s="713"/>
      <c r="B18" s="38" t="s">
        <v>137</v>
      </c>
      <c r="C18" s="40">
        <v>15135</v>
      </c>
      <c r="D18" s="40">
        <v>15422</v>
      </c>
      <c r="E18" s="29">
        <v>3952</v>
      </c>
      <c r="F18" s="29"/>
      <c r="G18" s="29">
        <v>4030</v>
      </c>
      <c r="H18" s="40">
        <v>15529</v>
      </c>
      <c r="I18" s="40">
        <v>15529</v>
      </c>
      <c r="J18" s="40"/>
      <c r="K18" s="40"/>
      <c r="L18" s="40"/>
      <c r="M18" s="40"/>
      <c r="N18" s="40"/>
      <c r="O18" s="40"/>
      <c r="P18" s="42"/>
    </row>
    <row r="19" spans="1:16" ht="15" customHeight="1">
      <c r="A19" s="714"/>
      <c r="B19" s="38" t="s">
        <v>138</v>
      </c>
      <c r="C19" s="40">
        <v>8343</v>
      </c>
      <c r="D19" s="40">
        <v>8425</v>
      </c>
      <c r="E19" s="452">
        <v>2138</v>
      </c>
      <c r="F19" s="452"/>
      <c r="G19" s="452">
        <v>2161</v>
      </c>
      <c r="H19" s="40">
        <v>3782</v>
      </c>
      <c r="I19" s="40">
        <v>3782</v>
      </c>
      <c r="J19" s="40"/>
      <c r="K19" s="40"/>
      <c r="L19" s="40"/>
      <c r="M19" s="40"/>
      <c r="N19" s="40"/>
      <c r="O19" s="40"/>
      <c r="P19" s="42"/>
    </row>
    <row r="20" spans="1:16" ht="15" customHeight="1">
      <c r="A20" s="37" t="s">
        <v>134</v>
      </c>
      <c r="B20" s="38" t="s">
        <v>140</v>
      </c>
      <c r="C20" s="40">
        <v>182809</v>
      </c>
      <c r="D20" s="40">
        <v>183193</v>
      </c>
      <c r="E20" s="29">
        <v>44981</v>
      </c>
      <c r="F20" s="29"/>
      <c r="G20" s="29">
        <v>45084</v>
      </c>
      <c r="H20" s="40">
        <v>31469</v>
      </c>
      <c r="I20" s="40">
        <v>32123</v>
      </c>
      <c r="J20" s="40"/>
      <c r="K20" s="40"/>
      <c r="L20" s="40"/>
      <c r="M20" s="40"/>
      <c r="N20" s="40"/>
      <c r="O20" s="40"/>
      <c r="P20" s="42"/>
    </row>
    <row r="21" spans="1:16" ht="15" customHeight="1">
      <c r="A21" s="37" t="s">
        <v>139</v>
      </c>
      <c r="B21" s="38" t="s">
        <v>553</v>
      </c>
      <c r="C21" s="40">
        <v>35423</v>
      </c>
      <c r="D21" s="40">
        <v>35513</v>
      </c>
      <c r="E21" s="29">
        <v>11022</v>
      </c>
      <c r="F21" s="29"/>
      <c r="G21" s="29">
        <v>11046</v>
      </c>
      <c r="H21" s="40">
        <v>91769</v>
      </c>
      <c r="I21" s="40">
        <v>91769</v>
      </c>
      <c r="J21" s="40"/>
      <c r="K21" s="40"/>
      <c r="L21" s="40"/>
      <c r="M21" s="40"/>
      <c r="N21" s="40"/>
      <c r="O21" s="40"/>
      <c r="P21" s="42"/>
    </row>
    <row r="22" spans="1:16" ht="15" customHeight="1">
      <c r="A22" s="30" t="s">
        <v>141</v>
      </c>
      <c r="B22" s="38" t="s">
        <v>144</v>
      </c>
      <c r="C22" s="40">
        <v>4512</v>
      </c>
      <c r="D22" s="40">
        <v>4512</v>
      </c>
      <c r="E22" s="29">
        <v>980</v>
      </c>
      <c r="F22" s="29"/>
      <c r="G22" s="29">
        <v>980</v>
      </c>
      <c r="H22" s="40">
        <v>3225</v>
      </c>
      <c r="I22" s="40">
        <v>2725</v>
      </c>
      <c r="J22" s="40"/>
      <c r="K22" s="40"/>
      <c r="L22" s="40"/>
      <c r="M22" s="40"/>
      <c r="N22" s="40"/>
      <c r="O22" s="40"/>
      <c r="P22" s="42"/>
    </row>
    <row r="23" spans="1:16" ht="15" customHeight="1">
      <c r="A23" s="75" t="s">
        <v>143</v>
      </c>
      <c r="B23" s="38" t="s">
        <v>146</v>
      </c>
      <c r="C23" s="40">
        <v>39900</v>
      </c>
      <c r="D23" s="40">
        <v>39900</v>
      </c>
      <c r="E23" s="29">
        <v>8023</v>
      </c>
      <c r="F23" s="29"/>
      <c r="G23" s="29">
        <v>8023</v>
      </c>
      <c r="H23" s="40">
        <v>82500</v>
      </c>
      <c r="I23" s="40">
        <v>82500</v>
      </c>
      <c r="J23" s="40"/>
      <c r="K23" s="40"/>
      <c r="L23" s="40"/>
      <c r="M23" s="40"/>
      <c r="N23" s="40"/>
      <c r="O23" s="40"/>
      <c r="P23" s="42"/>
    </row>
    <row r="24" spans="1:16" ht="15" customHeight="1">
      <c r="A24" s="60"/>
      <c r="B24" s="450" t="s">
        <v>147</v>
      </c>
      <c r="C24" s="453">
        <f aca="true" t="shared" si="0" ref="C24:O24">C5+C6+C7+C8+C9+C10+C11+C12+C13+C14+C15+C16+C17+C18+C19+C20+C21+C22+C23</f>
        <v>1252812</v>
      </c>
      <c r="D24" s="453">
        <f t="shared" si="0"/>
        <v>1263772</v>
      </c>
      <c r="E24" s="453">
        <f t="shared" si="0"/>
        <v>326081</v>
      </c>
      <c r="F24" s="453" t="e">
        <f>F5+F6+F7+F8+F9+F10+F11+F12+F13+F14+F15+F16+F17+F18+F19+F20+F21+F22+F23</f>
        <v>#REF!</v>
      </c>
      <c r="G24" s="453">
        <f>G5+G6+G7+G8+G9+G10+G11+G12+G13+G14+G15+G16+G17+G18+G19+G20+G21+G22+G23</f>
        <v>329037</v>
      </c>
      <c r="H24" s="453">
        <f t="shared" si="0"/>
        <v>706343</v>
      </c>
      <c r="I24" s="453">
        <f t="shared" si="0"/>
        <v>712477</v>
      </c>
      <c r="J24" s="453">
        <f t="shared" si="0"/>
        <v>12625</v>
      </c>
      <c r="K24" s="453">
        <f t="shared" si="0"/>
        <v>12625</v>
      </c>
      <c r="L24" s="453">
        <f t="shared" si="0"/>
        <v>0</v>
      </c>
      <c r="M24" s="453">
        <f t="shared" si="0"/>
        <v>0</v>
      </c>
      <c r="N24" s="453">
        <f t="shared" si="0"/>
        <v>1830</v>
      </c>
      <c r="O24" s="488">
        <f t="shared" si="0"/>
        <v>1830</v>
      </c>
      <c r="P24" s="536" t="e">
        <f>P5+P6+P7+P8+P9+P10+P11+P12+P13+P14+#REF!+P15+P16+P17+P18+P19+P20+P21+P22+P23</f>
        <v>#REF!</v>
      </c>
    </row>
    <row r="25" spans="1:16" ht="15" customHeight="1">
      <c r="A25" s="70" t="s">
        <v>145</v>
      </c>
      <c r="B25" s="21" t="s">
        <v>149</v>
      </c>
      <c r="C25" s="29">
        <f>'[1]KórházKiadások'!C27</f>
        <v>668221</v>
      </c>
      <c r="D25" s="29">
        <v>669865</v>
      </c>
      <c r="E25" s="29">
        <f>'[1]KórházKiadások'!D27</f>
        <v>182930</v>
      </c>
      <c r="F25" s="29" t="e">
        <f>'[1]KórházKiadások'!E27</f>
        <v>#REF!</v>
      </c>
      <c r="G25" s="29">
        <v>183374</v>
      </c>
      <c r="H25" s="29">
        <f>'[1]KórházKiadások'!F27</f>
        <v>696582</v>
      </c>
      <c r="I25" s="29">
        <v>698827</v>
      </c>
      <c r="J25" s="29"/>
      <c r="K25" s="29"/>
      <c r="L25" s="29"/>
      <c r="M25" s="29"/>
      <c r="N25" s="29"/>
      <c r="O25" s="539"/>
      <c r="P25" s="42"/>
    </row>
    <row r="26" spans="1:16" ht="13.5" thickBot="1">
      <c r="A26" s="71"/>
      <c r="B26" s="72" t="s">
        <v>150</v>
      </c>
      <c r="C26" s="73">
        <f aca="true" t="shared" si="1" ref="C26:P26">C24+C25</f>
        <v>1921033</v>
      </c>
      <c r="D26" s="73">
        <f t="shared" si="1"/>
        <v>1933637</v>
      </c>
      <c r="E26" s="73">
        <f>E24+E25</f>
        <v>509011</v>
      </c>
      <c r="F26" s="73" t="e">
        <f>F24+F25</f>
        <v>#REF!</v>
      </c>
      <c r="G26" s="73">
        <f>G24+G25</f>
        <v>512411</v>
      </c>
      <c r="H26" s="73">
        <f t="shared" si="1"/>
        <v>1402925</v>
      </c>
      <c r="I26" s="73">
        <f t="shared" si="1"/>
        <v>1411304</v>
      </c>
      <c r="J26" s="73">
        <f t="shared" si="1"/>
        <v>12625</v>
      </c>
      <c r="K26" s="73">
        <f t="shared" si="1"/>
        <v>12625</v>
      </c>
      <c r="L26" s="73">
        <f t="shared" si="1"/>
        <v>0</v>
      </c>
      <c r="M26" s="73">
        <f t="shared" si="1"/>
        <v>0</v>
      </c>
      <c r="N26" s="73">
        <f t="shared" si="1"/>
        <v>1830</v>
      </c>
      <c r="O26" s="501">
        <f t="shared" si="1"/>
        <v>1830</v>
      </c>
      <c r="P26" s="537" t="e">
        <f t="shared" si="1"/>
        <v>#REF!</v>
      </c>
    </row>
    <row r="27" spans="1:17" ht="13.5" thickTop="1">
      <c r="A27" s="52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2.75">
      <c r="A28" s="52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2.75">
      <c r="A29" s="52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2.75">
      <c r="A30" s="5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3.5" thickBot="1">
      <c r="A31" s="52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260" t="s">
        <v>578</v>
      </c>
      <c r="O31" s="54"/>
      <c r="P31" s="54"/>
      <c r="Q31" s="54"/>
    </row>
    <row r="32" spans="1:16" ht="31.5" customHeight="1" thickBot="1" thickTop="1">
      <c r="A32" s="64"/>
      <c r="B32" s="65"/>
      <c r="C32" s="689" t="s">
        <v>162</v>
      </c>
      <c r="D32" s="690"/>
      <c r="E32" s="691"/>
      <c r="F32" s="691"/>
      <c r="G32" s="691"/>
      <c r="H32" s="691"/>
      <c r="I32" s="691"/>
      <c r="J32" s="691"/>
      <c r="K32" s="691"/>
      <c r="L32" s="691"/>
      <c r="M32" s="650"/>
      <c r="N32" s="682" t="s">
        <v>163</v>
      </c>
      <c r="O32" s="683"/>
      <c r="P32" s="41"/>
    </row>
    <row r="33" spans="1:16" ht="31.5" customHeight="1" thickBot="1">
      <c r="A33" s="534"/>
      <c r="B33" s="535"/>
      <c r="C33" s="639" t="s">
        <v>74</v>
      </c>
      <c r="D33" s="639" t="s">
        <v>555</v>
      </c>
      <c r="E33" s="639" t="s">
        <v>74</v>
      </c>
      <c r="F33" s="640"/>
      <c r="G33" s="639" t="s">
        <v>555</v>
      </c>
      <c r="H33" s="639" t="s">
        <v>74</v>
      </c>
      <c r="I33" s="639" t="s">
        <v>555</v>
      </c>
      <c r="J33" s="639" t="s">
        <v>74</v>
      </c>
      <c r="K33" s="639" t="s">
        <v>555</v>
      </c>
      <c r="L33" s="639" t="s">
        <v>74</v>
      </c>
      <c r="M33" s="634" t="s">
        <v>555</v>
      </c>
      <c r="N33" s="651" t="s">
        <v>74</v>
      </c>
      <c r="O33" s="652" t="s">
        <v>555</v>
      </c>
      <c r="P33" s="528"/>
    </row>
    <row r="34" spans="1:16" ht="63.75">
      <c r="A34" s="34" t="s">
        <v>72</v>
      </c>
      <c r="B34" s="35" t="s">
        <v>110</v>
      </c>
      <c r="C34" s="548" t="s">
        <v>164</v>
      </c>
      <c r="D34" s="548" t="s">
        <v>164</v>
      </c>
      <c r="E34" s="547" t="s">
        <v>165</v>
      </c>
      <c r="F34" s="547"/>
      <c r="G34" s="547" t="s">
        <v>165</v>
      </c>
      <c r="H34" s="547" t="s">
        <v>166</v>
      </c>
      <c r="I34" s="547" t="s">
        <v>166</v>
      </c>
      <c r="J34" s="547" t="s">
        <v>167</v>
      </c>
      <c r="K34" s="547" t="s">
        <v>167</v>
      </c>
      <c r="L34" s="547" t="s">
        <v>168</v>
      </c>
      <c r="M34" s="553" t="s">
        <v>168</v>
      </c>
      <c r="N34" s="547" t="s">
        <v>558</v>
      </c>
      <c r="O34" s="557" t="s">
        <v>558</v>
      </c>
      <c r="P34" s="555"/>
    </row>
    <row r="35" spans="1:18" ht="25.5">
      <c r="A35" s="37" t="s">
        <v>76</v>
      </c>
      <c r="B35" s="38" t="s">
        <v>155</v>
      </c>
      <c r="C35" s="40"/>
      <c r="D35" s="40"/>
      <c r="E35" s="40"/>
      <c r="F35" s="40" t="e">
        <f>'[1]NoszlopyKiadások'!E34+'[1]KultúraKiadások'!E34+'[1]GameszKiadások'!E34+'[1]KórházKiadások'!E34+'[1]Tűzoltóság Kiadások'!E34+'[1]Dél-Balaton Kiadások'!E34+'[1]Szakképző Kiadások'!E34</f>
        <v>#REF!</v>
      </c>
      <c r="G35" s="40"/>
      <c r="H35" s="40"/>
      <c r="I35" s="40"/>
      <c r="J35" s="40"/>
      <c r="K35" s="40"/>
      <c r="L35" s="517">
        <v>883</v>
      </c>
      <c r="M35" s="517">
        <v>883</v>
      </c>
      <c r="N35" s="40"/>
      <c r="O35" s="40"/>
      <c r="P35" s="39" t="e">
        <f>'[1]NoszlopyKiadások'!J34+'[1]KultúraKiadások'!J34+'[1]GameszKiadások'!J34+'[1]KórházKiadások'!J34+'[1]Tűzoltóság Kiadások'!J34+'[1]Dél-Balaton Kiadások'!J34+'[1]Szakképző Kiadások'!J34</f>
        <v>#REF!</v>
      </c>
      <c r="R35" s="23"/>
    </row>
    <row r="36" spans="1:18" ht="25.5">
      <c r="A36" s="37" t="s">
        <v>90</v>
      </c>
      <c r="B36" s="38" t="s">
        <v>120</v>
      </c>
      <c r="C36" s="40">
        <v>31500</v>
      </c>
      <c r="D36" s="40">
        <v>32420</v>
      </c>
      <c r="E36" s="29"/>
      <c r="F36" s="29"/>
      <c r="G36" s="29"/>
      <c r="H36" s="40"/>
      <c r="I36" s="40"/>
      <c r="J36" s="40"/>
      <c r="K36" s="40"/>
      <c r="L36" s="517"/>
      <c r="M36" s="517"/>
      <c r="N36" s="40"/>
      <c r="O36" s="40"/>
      <c r="P36" s="42"/>
      <c r="R36" s="23"/>
    </row>
    <row r="37" spans="1:18" ht="12.75">
      <c r="A37" s="715" t="s">
        <v>121</v>
      </c>
      <c r="B37" s="38" t="s">
        <v>122</v>
      </c>
      <c r="C37" s="40">
        <v>1000</v>
      </c>
      <c r="D37" s="40">
        <v>1000</v>
      </c>
      <c r="E37" s="29"/>
      <c r="F37" s="29"/>
      <c r="G37" s="29"/>
      <c r="H37" s="40"/>
      <c r="I37" s="40"/>
      <c r="J37" s="40"/>
      <c r="K37" s="40"/>
      <c r="L37" s="517"/>
      <c r="M37" s="517"/>
      <c r="N37" s="40"/>
      <c r="O37" s="40"/>
      <c r="P37" s="42"/>
      <c r="R37" s="23"/>
    </row>
    <row r="38" spans="1:18" ht="12.75">
      <c r="A38" s="716"/>
      <c r="B38" s="38" t="s">
        <v>123</v>
      </c>
      <c r="C38" s="40">
        <v>726</v>
      </c>
      <c r="D38" s="40">
        <v>726</v>
      </c>
      <c r="E38" s="452"/>
      <c r="F38" s="452"/>
      <c r="G38" s="452"/>
      <c r="H38" s="40"/>
      <c r="I38" s="40"/>
      <c r="J38" s="40"/>
      <c r="K38" s="40"/>
      <c r="L38" s="517"/>
      <c r="M38" s="517"/>
      <c r="N38" s="40"/>
      <c r="O38" s="40"/>
      <c r="P38" s="42"/>
      <c r="R38" s="23"/>
    </row>
    <row r="39" spans="1:18" ht="12.75">
      <c r="A39" s="716"/>
      <c r="B39" s="43" t="s">
        <v>124</v>
      </c>
      <c r="C39" s="40"/>
      <c r="D39" s="40"/>
      <c r="E39" s="452"/>
      <c r="F39" s="452"/>
      <c r="G39" s="452"/>
      <c r="H39" s="40"/>
      <c r="I39" s="40"/>
      <c r="J39" s="40"/>
      <c r="K39" s="40"/>
      <c r="L39" s="517"/>
      <c r="M39" s="517"/>
      <c r="N39" s="40"/>
      <c r="O39" s="40"/>
      <c r="P39" s="42"/>
      <c r="R39" s="23"/>
    </row>
    <row r="40" spans="1:18" ht="12.75">
      <c r="A40" s="716"/>
      <c r="B40" s="38" t="s">
        <v>125</v>
      </c>
      <c r="C40" s="40"/>
      <c r="D40" s="40"/>
      <c r="E40" s="29"/>
      <c r="F40" s="29"/>
      <c r="G40" s="29"/>
      <c r="H40" s="40"/>
      <c r="I40" s="40"/>
      <c r="J40" s="40"/>
      <c r="K40" s="40"/>
      <c r="L40" s="517"/>
      <c r="M40" s="517"/>
      <c r="N40" s="40"/>
      <c r="O40" s="40"/>
      <c r="P40" s="42"/>
      <c r="R40" s="23"/>
    </row>
    <row r="41" spans="1:18" ht="25.5">
      <c r="A41" s="716"/>
      <c r="B41" s="38" t="s">
        <v>126</v>
      </c>
      <c r="C41" s="40"/>
      <c r="D41" s="40"/>
      <c r="E41" s="452"/>
      <c r="F41" s="452"/>
      <c r="G41" s="452"/>
      <c r="H41" s="40"/>
      <c r="I41" s="40"/>
      <c r="J41" s="40"/>
      <c r="K41" s="40"/>
      <c r="L41" s="517"/>
      <c r="M41" s="517"/>
      <c r="N41" s="40"/>
      <c r="O41" s="40"/>
      <c r="P41" s="42"/>
      <c r="R41" s="23"/>
    </row>
    <row r="42" spans="1:18" ht="12.75">
      <c r="A42" s="716"/>
      <c r="B42" s="38" t="s">
        <v>127</v>
      </c>
      <c r="C42" s="40"/>
      <c r="D42" s="40"/>
      <c r="E42" s="29"/>
      <c r="F42" s="29"/>
      <c r="G42" s="29"/>
      <c r="H42" s="40"/>
      <c r="I42" s="40"/>
      <c r="J42" s="40"/>
      <c r="K42" s="40"/>
      <c r="L42" s="517"/>
      <c r="M42" s="517"/>
      <c r="N42" s="40"/>
      <c r="O42" s="40"/>
      <c r="P42" s="42"/>
      <c r="R42" s="23"/>
    </row>
    <row r="43" spans="1:18" ht="12.75">
      <c r="A43" s="717"/>
      <c r="B43" s="43" t="s">
        <v>128</v>
      </c>
      <c r="C43" s="40"/>
      <c r="D43" s="40"/>
      <c r="E43" s="29"/>
      <c r="F43" s="29"/>
      <c r="G43" s="29"/>
      <c r="H43" s="40"/>
      <c r="I43" s="40"/>
      <c r="J43" s="40"/>
      <c r="K43" s="40"/>
      <c r="L43" s="517"/>
      <c r="M43" s="517"/>
      <c r="N43" s="40"/>
      <c r="O43" s="40"/>
      <c r="P43" s="42"/>
      <c r="R43" s="23"/>
    </row>
    <row r="44" spans="1:18" ht="12.75">
      <c r="A44" s="37" t="s">
        <v>129</v>
      </c>
      <c r="B44" s="38" t="s">
        <v>130</v>
      </c>
      <c r="C44" s="40">
        <v>8500</v>
      </c>
      <c r="D44" s="40">
        <v>8500</v>
      </c>
      <c r="E44" s="29"/>
      <c r="F44" s="29"/>
      <c r="G44" s="29"/>
      <c r="H44" s="40"/>
      <c r="I44" s="40"/>
      <c r="J44" s="40"/>
      <c r="K44" s="40"/>
      <c r="L44" s="517"/>
      <c r="M44" s="517"/>
      <c r="N44" s="40"/>
      <c r="O44" s="40"/>
      <c r="P44" s="42"/>
      <c r="R44" s="23"/>
    </row>
    <row r="45" spans="1:18" ht="12.75">
      <c r="A45" s="37" t="s">
        <v>131</v>
      </c>
      <c r="B45" s="38" t="s">
        <v>133</v>
      </c>
      <c r="C45" s="40">
        <v>3913</v>
      </c>
      <c r="D45" s="40">
        <v>3913</v>
      </c>
      <c r="E45" s="29"/>
      <c r="F45" s="29"/>
      <c r="G45" s="29"/>
      <c r="H45" s="40"/>
      <c r="I45" s="40"/>
      <c r="J45" s="40"/>
      <c r="K45" s="40"/>
      <c r="L45" s="517"/>
      <c r="M45" s="517"/>
      <c r="N45" s="40"/>
      <c r="O45" s="40"/>
      <c r="P45" s="42"/>
      <c r="R45" s="23"/>
    </row>
    <row r="46" spans="1:18" ht="12.75">
      <c r="A46" s="712" t="s">
        <v>132</v>
      </c>
      <c r="B46" s="38" t="s">
        <v>156</v>
      </c>
      <c r="C46" s="40"/>
      <c r="D46" s="40"/>
      <c r="E46" s="29"/>
      <c r="F46" s="29"/>
      <c r="G46" s="29"/>
      <c r="H46" s="40"/>
      <c r="I46" s="40"/>
      <c r="J46" s="40"/>
      <c r="K46" s="40"/>
      <c r="L46" s="517"/>
      <c r="M46" s="517"/>
      <c r="N46" s="40"/>
      <c r="O46" s="40"/>
      <c r="P46" s="42"/>
      <c r="R46" s="23"/>
    </row>
    <row r="47" spans="1:18" ht="12.75">
      <c r="A47" s="713"/>
      <c r="B47" s="38" t="s">
        <v>136</v>
      </c>
      <c r="C47" s="40"/>
      <c r="D47" s="40"/>
      <c r="E47" s="452"/>
      <c r="F47" s="452"/>
      <c r="G47" s="452"/>
      <c r="H47" s="40"/>
      <c r="I47" s="40"/>
      <c r="J47" s="40"/>
      <c r="K47" s="40"/>
      <c r="L47" s="517"/>
      <c r="M47" s="517"/>
      <c r="N47" s="40"/>
      <c r="O47" s="40"/>
      <c r="P47" s="42"/>
      <c r="R47" s="23"/>
    </row>
    <row r="48" spans="1:18" ht="12.75">
      <c r="A48" s="713"/>
      <c r="B48" s="38" t="s">
        <v>137</v>
      </c>
      <c r="C48" s="40"/>
      <c r="D48" s="40"/>
      <c r="E48" s="29"/>
      <c r="F48" s="29"/>
      <c r="G48" s="29"/>
      <c r="H48" s="40"/>
      <c r="I48" s="40"/>
      <c r="J48" s="40"/>
      <c r="K48" s="40"/>
      <c r="L48" s="517"/>
      <c r="M48" s="517"/>
      <c r="N48" s="40"/>
      <c r="O48" s="40"/>
      <c r="P48" s="42"/>
      <c r="R48" s="23"/>
    </row>
    <row r="49" spans="1:18" ht="15.75" customHeight="1">
      <c r="A49" s="714"/>
      <c r="B49" s="38" t="s">
        <v>138</v>
      </c>
      <c r="C49" s="40"/>
      <c r="D49" s="40"/>
      <c r="E49" s="452"/>
      <c r="F49" s="452"/>
      <c r="G49" s="452"/>
      <c r="H49" s="40"/>
      <c r="I49" s="40"/>
      <c r="J49" s="40"/>
      <c r="K49" s="40"/>
      <c r="L49" s="517"/>
      <c r="M49" s="517"/>
      <c r="N49" s="40"/>
      <c r="O49" s="40"/>
      <c r="P49" s="42"/>
      <c r="R49" s="23"/>
    </row>
    <row r="50" spans="1:18" ht="12.75">
      <c r="A50" s="37" t="s">
        <v>134</v>
      </c>
      <c r="B50" s="38" t="s">
        <v>140</v>
      </c>
      <c r="C50" s="40">
        <v>400</v>
      </c>
      <c r="D50" s="40">
        <v>408</v>
      </c>
      <c r="E50" s="29"/>
      <c r="F50" s="29"/>
      <c r="G50" s="29"/>
      <c r="H50" s="40"/>
      <c r="I50" s="40"/>
      <c r="J50" s="40"/>
      <c r="K50" s="40"/>
      <c r="L50" s="517"/>
      <c r="M50" s="517"/>
      <c r="N50" s="40"/>
      <c r="O50" s="40"/>
      <c r="P50" s="42"/>
      <c r="R50" s="23"/>
    </row>
    <row r="51" spans="1:18" s="33" customFormat="1" ht="25.5">
      <c r="A51" s="37" t="s">
        <v>139</v>
      </c>
      <c r="B51" s="38" t="s">
        <v>142</v>
      </c>
      <c r="C51" s="40">
        <v>3938</v>
      </c>
      <c r="D51" s="40">
        <v>3938</v>
      </c>
      <c r="E51" s="29"/>
      <c r="F51" s="29"/>
      <c r="G51" s="29"/>
      <c r="H51" s="40"/>
      <c r="I51" s="40"/>
      <c r="J51" s="40"/>
      <c r="K51" s="40"/>
      <c r="L51" s="517"/>
      <c r="M51" s="517"/>
      <c r="N51" s="40"/>
      <c r="O51" s="40"/>
      <c r="P51" s="42"/>
      <c r="R51" s="23"/>
    </row>
    <row r="52" spans="1:18" ht="25.5">
      <c r="A52" s="30" t="s">
        <v>141</v>
      </c>
      <c r="B52" s="44" t="s">
        <v>144</v>
      </c>
      <c r="C52" s="40">
        <v>335525</v>
      </c>
      <c r="D52" s="40">
        <v>335108</v>
      </c>
      <c r="E52" s="45"/>
      <c r="F52" s="45"/>
      <c r="G52" s="45"/>
      <c r="H52" s="40"/>
      <c r="I52" s="40"/>
      <c r="J52" s="40"/>
      <c r="K52" s="40"/>
      <c r="L52" s="517"/>
      <c r="M52" s="517"/>
      <c r="N52" s="40"/>
      <c r="O52" s="40"/>
      <c r="P52" s="556"/>
      <c r="R52" s="23"/>
    </row>
    <row r="53" spans="1:18" ht="12.75">
      <c r="A53" s="75" t="s">
        <v>143</v>
      </c>
      <c r="B53" s="454" t="s">
        <v>146</v>
      </c>
      <c r="C53" s="40"/>
      <c r="D53" s="40"/>
      <c r="E53" s="29"/>
      <c r="F53" s="29"/>
      <c r="G53" s="29"/>
      <c r="H53" s="40"/>
      <c r="I53" s="40"/>
      <c r="J53" s="40">
        <v>105194</v>
      </c>
      <c r="K53" s="40">
        <v>105194</v>
      </c>
      <c r="L53" s="517"/>
      <c r="M53" s="517"/>
      <c r="N53" s="40"/>
      <c r="O53" s="538"/>
      <c r="P53" s="42"/>
      <c r="R53" s="23"/>
    </row>
    <row r="54" spans="1:18" ht="12.75">
      <c r="A54" s="60"/>
      <c r="B54" s="450" t="s">
        <v>147</v>
      </c>
      <c r="C54" s="453">
        <f aca="true" t="shared" si="2" ref="C54:P54">C35+C36+C37+C38+C39+C40+C41+C42+C43+C44+C45+C46+C47+C48+C49+C50+C51+C52+C53</f>
        <v>385502</v>
      </c>
      <c r="D54" s="453">
        <f t="shared" si="2"/>
        <v>386013</v>
      </c>
      <c r="E54" s="453">
        <f t="shared" si="2"/>
        <v>0</v>
      </c>
      <c r="F54" s="453" t="e">
        <f>F35+F36+F37+F38+F39+F40+F41+F42+F43+F44+F45+F46+F47+F48+F49+F50+F51+F52+F53</f>
        <v>#REF!</v>
      </c>
      <c r="G54" s="453">
        <f>G35+G36+G37+G38+G39+G40+G41+G42+G43+G44+G45+G46+G47+G48+G49+G50+G51+G52+G53</f>
        <v>0</v>
      </c>
      <c r="H54" s="453">
        <f t="shared" si="2"/>
        <v>0</v>
      </c>
      <c r="I54" s="453">
        <f t="shared" si="2"/>
        <v>0</v>
      </c>
      <c r="J54" s="453">
        <f t="shared" si="2"/>
        <v>105194</v>
      </c>
      <c r="K54" s="453">
        <f t="shared" si="2"/>
        <v>105194</v>
      </c>
      <c r="L54" s="453">
        <f t="shared" si="2"/>
        <v>883</v>
      </c>
      <c r="M54" s="453">
        <f t="shared" si="2"/>
        <v>883</v>
      </c>
      <c r="N54" s="453">
        <f t="shared" si="2"/>
        <v>0</v>
      </c>
      <c r="O54" s="488">
        <f t="shared" si="2"/>
        <v>0</v>
      </c>
      <c r="P54" s="536" t="e">
        <f t="shared" si="2"/>
        <v>#REF!</v>
      </c>
      <c r="R54" s="23"/>
    </row>
    <row r="55" spans="1:18" ht="12.75">
      <c r="A55" s="70" t="s">
        <v>145</v>
      </c>
      <c r="B55" s="21" t="s">
        <v>149</v>
      </c>
      <c r="C55" s="29"/>
      <c r="D55" s="29"/>
      <c r="E55" s="29">
        <f>'[1]KórházKiadások'!D55</f>
        <v>1241</v>
      </c>
      <c r="F55" s="29" t="e">
        <f>'[1]KórházKiadások'!E55</f>
        <v>#REF!</v>
      </c>
      <c r="G55" s="29">
        <v>1241</v>
      </c>
      <c r="H55" s="29"/>
      <c r="I55" s="29"/>
      <c r="J55" s="29"/>
      <c r="K55" s="29"/>
      <c r="L55" s="29"/>
      <c r="M55" s="518"/>
      <c r="N55" s="29"/>
      <c r="O55" s="539"/>
      <c r="P55" s="514" t="e">
        <f>'[1]KórházKiadások'!J55</f>
        <v>#REF!</v>
      </c>
      <c r="R55" s="23"/>
    </row>
    <row r="56" spans="1:18" ht="13.5" thickBot="1">
      <c r="A56" s="71"/>
      <c r="B56" s="72" t="s">
        <v>150</v>
      </c>
      <c r="C56" s="73">
        <f aca="true" t="shared" si="3" ref="C56:P56">C54+C55</f>
        <v>385502</v>
      </c>
      <c r="D56" s="73">
        <f t="shared" si="3"/>
        <v>386013</v>
      </c>
      <c r="E56" s="73">
        <f t="shared" si="3"/>
        <v>1241</v>
      </c>
      <c r="F56" s="73" t="e">
        <f>F54+F55</f>
        <v>#REF!</v>
      </c>
      <c r="G56" s="73">
        <f>G54+G55</f>
        <v>1241</v>
      </c>
      <c r="H56" s="73">
        <f t="shared" si="3"/>
        <v>0</v>
      </c>
      <c r="I56" s="73">
        <f t="shared" si="3"/>
        <v>0</v>
      </c>
      <c r="J56" s="73">
        <f t="shared" si="3"/>
        <v>105194</v>
      </c>
      <c r="K56" s="73">
        <f t="shared" si="3"/>
        <v>105194</v>
      </c>
      <c r="L56" s="73">
        <f t="shared" si="3"/>
        <v>883</v>
      </c>
      <c r="M56" s="73">
        <f t="shared" si="3"/>
        <v>883</v>
      </c>
      <c r="N56" s="73">
        <f t="shared" si="3"/>
        <v>0</v>
      </c>
      <c r="O56" s="501">
        <f t="shared" si="3"/>
        <v>0</v>
      </c>
      <c r="P56" s="537" t="e">
        <f t="shared" si="3"/>
        <v>#REF!</v>
      </c>
      <c r="R56" s="23"/>
    </row>
    <row r="57" spans="1:17" ht="16.5" thickTop="1">
      <c r="A57" s="76"/>
      <c r="B57" s="53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54"/>
      <c r="Q57" s="77"/>
    </row>
    <row r="58" spans="1:17" ht="16.5" thickBot="1">
      <c r="A58" s="76"/>
      <c r="B58" s="53"/>
      <c r="C58" s="77"/>
      <c r="D58" s="260" t="s">
        <v>578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54"/>
      <c r="Q58" s="77"/>
    </row>
    <row r="59" spans="1:16" ht="41.25" customHeight="1" thickBot="1" thickTop="1">
      <c r="A59" s="558"/>
      <c r="B59" s="559"/>
      <c r="C59" s="653" t="s">
        <v>169</v>
      </c>
      <c r="D59" s="654" t="s">
        <v>169</v>
      </c>
      <c r="P59" s="41"/>
    </row>
    <row r="60" spans="1:16" ht="28.5" customHeight="1" thickBot="1">
      <c r="A60" s="560"/>
      <c r="B60" s="561"/>
      <c r="C60" s="639" t="s">
        <v>74</v>
      </c>
      <c r="D60" s="638" t="s">
        <v>555</v>
      </c>
      <c r="P60" s="528"/>
    </row>
    <row r="61" spans="1:16" ht="38.25" customHeight="1">
      <c r="A61" s="58" t="s">
        <v>72</v>
      </c>
      <c r="B61" s="451" t="s">
        <v>110</v>
      </c>
      <c r="C61" s="516" t="s">
        <v>170</v>
      </c>
      <c r="D61" s="36" t="s">
        <v>170</v>
      </c>
      <c r="P61" s="451"/>
    </row>
    <row r="62" spans="1:16" ht="25.5">
      <c r="A62" s="37" t="s">
        <v>76</v>
      </c>
      <c r="B62" s="454" t="s">
        <v>155</v>
      </c>
      <c r="C62" s="519">
        <f aca="true" t="shared" si="4" ref="C62:C82">C5+E5+H5+J5+L5+O5+C35+E35+H35+J35+L35+O35</f>
        <v>181154</v>
      </c>
      <c r="D62" s="69">
        <f>D5+G5+I5+K5+M5+O5+D35+G35+I35+K35+M35+O35</f>
        <v>181607</v>
      </c>
      <c r="P62" s="452"/>
    </row>
    <row r="63" spans="1:16" ht="25.5">
      <c r="A63" s="37" t="s">
        <v>90</v>
      </c>
      <c r="B63" s="454" t="s">
        <v>120</v>
      </c>
      <c r="C63" s="519">
        <f t="shared" si="4"/>
        <v>479472</v>
      </c>
      <c r="D63" s="69">
        <f aca="true" t="shared" si="5" ref="D63:D80">D6+G6+I6+K6+M6+O6+D36+F36+I36+K36+M36+P36</f>
        <v>481994</v>
      </c>
      <c r="P63" s="452"/>
    </row>
    <row r="64" spans="1:16" ht="12.75">
      <c r="A64" s="715" t="s">
        <v>121</v>
      </c>
      <c r="B64" s="454" t="s">
        <v>122</v>
      </c>
      <c r="C64" s="519">
        <f t="shared" si="4"/>
        <v>263791</v>
      </c>
      <c r="D64" s="69">
        <f t="shared" si="5"/>
        <v>267124</v>
      </c>
      <c r="P64" s="452"/>
    </row>
    <row r="65" spans="1:16" ht="12.75">
      <c r="A65" s="716"/>
      <c r="B65" s="454" t="s">
        <v>123</v>
      </c>
      <c r="C65" s="519">
        <f t="shared" si="4"/>
        <v>38717</v>
      </c>
      <c r="D65" s="69">
        <f t="shared" si="5"/>
        <v>39469</v>
      </c>
      <c r="P65" s="452"/>
    </row>
    <row r="66" spans="1:16" ht="12.75">
      <c r="A66" s="716"/>
      <c r="B66" s="455" t="s">
        <v>124</v>
      </c>
      <c r="C66" s="519">
        <f t="shared" si="4"/>
        <v>22148</v>
      </c>
      <c r="D66" s="69">
        <f t="shared" si="5"/>
        <v>22286</v>
      </c>
      <c r="P66" s="452"/>
    </row>
    <row r="67" spans="1:16" ht="12.75">
      <c r="A67" s="716"/>
      <c r="B67" s="454" t="s">
        <v>125</v>
      </c>
      <c r="C67" s="519">
        <f t="shared" si="4"/>
        <v>151858</v>
      </c>
      <c r="D67" s="69">
        <f t="shared" si="5"/>
        <v>154004</v>
      </c>
      <c r="P67" s="452"/>
    </row>
    <row r="68" spans="1:16" ht="25.5">
      <c r="A68" s="716"/>
      <c r="B68" s="454" t="s">
        <v>126</v>
      </c>
      <c r="C68" s="519">
        <f t="shared" si="4"/>
        <v>71582</v>
      </c>
      <c r="D68" s="69">
        <f t="shared" si="5"/>
        <v>72139</v>
      </c>
      <c r="P68" s="452"/>
    </row>
    <row r="69" spans="1:16" ht="12.75">
      <c r="A69" s="716"/>
      <c r="B69" s="454" t="s">
        <v>127</v>
      </c>
      <c r="C69" s="519">
        <f t="shared" si="4"/>
        <v>213650</v>
      </c>
      <c r="D69" s="69">
        <f t="shared" si="5"/>
        <v>215925</v>
      </c>
      <c r="P69" s="452"/>
    </row>
    <row r="70" spans="1:16" ht="12.75">
      <c r="A70" s="717"/>
      <c r="B70" s="455" t="s">
        <v>128</v>
      </c>
      <c r="C70" s="519">
        <f t="shared" si="4"/>
        <v>8234</v>
      </c>
      <c r="D70" s="69">
        <f t="shared" si="5"/>
        <v>8309</v>
      </c>
      <c r="P70" s="452"/>
    </row>
    <row r="71" spans="1:16" ht="12.75">
      <c r="A71" s="37" t="s">
        <v>129</v>
      </c>
      <c r="B71" s="454" t="s">
        <v>130</v>
      </c>
      <c r="C71" s="519">
        <f t="shared" si="4"/>
        <v>134387</v>
      </c>
      <c r="D71" s="69">
        <f t="shared" si="5"/>
        <v>135216</v>
      </c>
      <c r="P71" s="452"/>
    </row>
    <row r="72" spans="1:16" ht="15" customHeight="1">
      <c r="A72" s="37" t="s">
        <v>131</v>
      </c>
      <c r="B72" s="454" t="s">
        <v>133</v>
      </c>
      <c r="C72" s="519">
        <f t="shared" si="4"/>
        <v>122510</v>
      </c>
      <c r="D72" s="69">
        <f t="shared" si="5"/>
        <v>122958</v>
      </c>
      <c r="P72" s="452"/>
    </row>
    <row r="73" spans="1:16" ht="18" customHeight="1">
      <c r="A73" s="712" t="s">
        <v>132</v>
      </c>
      <c r="B73" s="454" t="s">
        <v>156</v>
      </c>
      <c r="C73" s="519">
        <f t="shared" si="4"/>
        <v>62186</v>
      </c>
      <c r="D73" s="69">
        <f t="shared" si="5"/>
        <v>68376</v>
      </c>
      <c r="P73" s="452"/>
    </row>
    <row r="74" spans="1:16" ht="12.75">
      <c r="A74" s="713"/>
      <c r="B74" s="454" t="s">
        <v>136</v>
      </c>
      <c r="C74" s="519">
        <f t="shared" si="4"/>
        <v>11032</v>
      </c>
      <c r="D74" s="69">
        <f t="shared" si="5"/>
        <v>11059</v>
      </c>
      <c r="P74" s="452"/>
    </row>
    <row r="75" spans="1:16" ht="12.75">
      <c r="A75" s="713"/>
      <c r="B75" s="454" t="s">
        <v>137</v>
      </c>
      <c r="C75" s="519">
        <f t="shared" si="4"/>
        <v>34616</v>
      </c>
      <c r="D75" s="69">
        <f t="shared" si="5"/>
        <v>34981</v>
      </c>
      <c r="P75" s="452"/>
    </row>
    <row r="76" spans="1:16" ht="12.75">
      <c r="A76" s="714"/>
      <c r="B76" s="454" t="s">
        <v>138</v>
      </c>
      <c r="C76" s="519">
        <f t="shared" si="4"/>
        <v>14263</v>
      </c>
      <c r="D76" s="69">
        <f t="shared" si="5"/>
        <v>14368</v>
      </c>
      <c r="P76" s="452"/>
    </row>
    <row r="77" spans="1:16" ht="12.75">
      <c r="A77" s="37" t="s">
        <v>134</v>
      </c>
      <c r="B77" s="454" t="s">
        <v>140</v>
      </c>
      <c r="C77" s="519">
        <f t="shared" si="4"/>
        <v>259659</v>
      </c>
      <c r="D77" s="69">
        <f t="shared" si="5"/>
        <v>260808</v>
      </c>
      <c r="P77" s="452"/>
    </row>
    <row r="78" spans="1:16" ht="25.5">
      <c r="A78" s="37" t="s">
        <v>139</v>
      </c>
      <c r="B78" s="454" t="s">
        <v>142</v>
      </c>
      <c r="C78" s="519">
        <f t="shared" si="4"/>
        <v>142152</v>
      </c>
      <c r="D78" s="69">
        <f t="shared" si="5"/>
        <v>142266</v>
      </c>
      <c r="P78" s="452"/>
    </row>
    <row r="79" spans="1:16" ht="25.5">
      <c r="A79" s="30" t="s">
        <v>141</v>
      </c>
      <c r="B79" s="59" t="s">
        <v>144</v>
      </c>
      <c r="C79" s="519">
        <f t="shared" si="4"/>
        <v>344242</v>
      </c>
      <c r="D79" s="69">
        <f t="shared" si="5"/>
        <v>343325</v>
      </c>
      <c r="P79" s="74"/>
    </row>
    <row r="80" spans="1:16" ht="13.5" thickBot="1">
      <c r="A80" s="75" t="s">
        <v>143</v>
      </c>
      <c r="B80" s="454" t="s">
        <v>146</v>
      </c>
      <c r="C80" s="519">
        <f t="shared" si="4"/>
        <v>235617</v>
      </c>
      <c r="D80" s="69">
        <f t="shared" si="5"/>
        <v>235617</v>
      </c>
      <c r="P80" s="78"/>
    </row>
    <row r="81" spans="1:16" ht="13.5" thickBot="1">
      <c r="A81" s="60"/>
      <c r="B81" s="450" t="s">
        <v>147</v>
      </c>
      <c r="C81" s="519">
        <f t="shared" si="4"/>
        <v>2791270</v>
      </c>
      <c r="D81" s="69">
        <f>SUM(D62:D80)</f>
        <v>2811831</v>
      </c>
      <c r="P81" s="79"/>
    </row>
    <row r="82" spans="1:16" ht="13.5" thickBot="1">
      <c r="A82" s="70" t="s">
        <v>145</v>
      </c>
      <c r="B82" s="21" t="s">
        <v>149</v>
      </c>
      <c r="C82" s="519">
        <f t="shared" si="4"/>
        <v>1548974</v>
      </c>
      <c r="D82" s="69">
        <f>D25+G25+I25+K25+M25+O25+D55+G55+I55+K55+M55+O55</f>
        <v>1553307</v>
      </c>
      <c r="P82" s="78"/>
    </row>
    <row r="83" spans="1:16" ht="13.5" thickBot="1">
      <c r="A83" s="71"/>
      <c r="B83" s="72" t="s">
        <v>150</v>
      </c>
      <c r="C83" s="554">
        <f>C26+E26+H26+J26+L26+N26+C56+E56+H56+J56+L56+O56</f>
        <v>4340244</v>
      </c>
      <c r="D83" s="501">
        <f>SUM(D81:D82)</f>
        <v>4365138</v>
      </c>
      <c r="P83" s="500"/>
    </row>
    <row r="84" spans="1:17" s="100" customFormat="1" ht="2.25" customHeight="1" thickTop="1">
      <c r="A84" s="63"/>
      <c r="B84" s="63"/>
      <c r="C84" s="499"/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499"/>
    </row>
  </sheetData>
  <sheetProtection/>
  <mergeCells count="18">
    <mergeCell ref="A10:A11"/>
    <mergeCell ref="C2:O2"/>
    <mergeCell ref="N32:O32"/>
    <mergeCell ref="A46:A47"/>
    <mergeCell ref="A40:A41"/>
    <mergeCell ref="A42:A43"/>
    <mergeCell ref="A16:A17"/>
    <mergeCell ref="A18:A19"/>
    <mergeCell ref="A7:A9"/>
    <mergeCell ref="A12:A13"/>
    <mergeCell ref="A37:A39"/>
    <mergeCell ref="C32:L32"/>
    <mergeCell ref="A75:A76"/>
    <mergeCell ref="A69:A70"/>
    <mergeCell ref="A64:A66"/>
    <mergeCell ref="A67:A68"/>
    <mergeCell ref="A73:A74"/>
    <mergeCell ref="A48:A49"/>
  </mergeCells>
  <printOptions/>
  <pageMargins left="0.1968503937007874" right="0.1968503937007874" top="0.984251968503937" bottom="0.91" header="0.5118110236220472" footer="0.5118110236220472"/>
  <pageSetup horizontalDpi="600" verticalDpi="600" orientation="landscape" paperSize="9" scale="95" r:id="rId1"/>
  <headerFooter alignWithMargins="0">
    <oddHeader xml:space="preserve">&amp;C&amp;"Arial,Félkövér"4.sz. melléklet a 26/2011.(VI.24.) sz rendelethez Marcali Városi Önkormányzat Intézményeinek 2011. évi kiadási előirányzatai
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Layout" workbookViewId="0" topLeftCell="A16">
      <selection activeCell="D41" sqref="D41"/>
    </sheetView>
  </sheetViews>
  <sheetFormatPr defaultColWidth="8.00390625" defaultRowHeight="12.75"/>
  <cols>
    <col min="1" max="1" width="8.00390625" style="2" customWidth="1"/>
    <col min="2" max="2" width="78.421875" style="2" customWidth="1"/>
    <col min="3" max="3" width="11.57421875" style="2" customWidth="1"/>
    <col min="4" max="4" width="11.7109375" style="2" customWidth="1"/>
    <col min="5" max="5" width="11.421875" style="2" customWidth="1"/>
    <col min="6" max="6" width="13.8515625" style="2" customWidth="1"/>
    <col min="7" max="7" width="11.421875" style="2" customWidth="1"/>
    <col min="8" max="16384" width="8.00390625" style="2" customWidth="1"/>
  </cols>
  <sheetData>
    <row r="1" ht="12.75">
      <c r="D1" s="2" t="s">
        <v>578</v>
      </c>
    </row>
    <row r="2" spans="1:7" s="1" customFormat="1" ht="38.25">
      <c r="A2" s="655" t="s">
        <v>0</v>
      </c>
      <c r="B2" s="656" t="s">
        <v>1</v>
      </c>
      <c r="C2" s="657" t="s">
        <v>559</v>
      </c>
      <c r="D2" s="657" t="s">
        <v>561</v>
      </c>
      <c r="E2" s="2"/>
      <c r="F2" s="2"/>
      <c r="G2" s="2"/>
    </row>
    <row r="3" spans="1:4" ht="12.75">
      <c r="A3" s="3" t="s">
        <v>2</v>
      </c>
      <c r="B3" s="621" t="s">
        <v>3</v>
      </c>
      <c r="C3" s="8">
        <f>C5+C4</f>
        <v>1124294</v>
      </c>
      <c r="D3" s="8">
        <f>D5+D4</f>
        <v>1124294</v>
      </c>
    </row>
    <row r="4" spans="1:4" ht="12.75">
      <c r="A4" s="3"/>
      <c r="B4" s="3" t="s">
        <v>6</v>
      </c>
      <c r="C4" s="6">
        <v>163075</v>
      </c>
      <c r="D4" s="6">
        <v>163075</v>
      </c>
    </row>
    <row r="5" spans="1:4" ht="12.75">
      <c r="A5" s="3"/>
      <c r="B5" s="5" t="s">
        <v>7</v>
      </c>
      <c r="C5" s="8">
        <f>C6+C12+C16</f>
        <v>961219</v>
      </c>
      <c r="D5" s="8">
        <f>D6+D12+D16</f>
        <v>961219</v>
      </c>
    </row>
    <row r="6" spans="1:4" ht="12.75">
      <c r="A6" s="3"/>
      <c r="B6" s="5" t="s">
        <v>8</v>
      </c>
      <c r="C6" s="8">
        <f>C7+C8+C9+C10+C11</f>
        <v>445600</v>
      </c>
      <c r="D6" s="8">
        <f>D7+D8+D9+D10+D11</f>
        <v>445600</v>
      </c>
    </row>
    <row r="7" spans="1:4" ht="12.75">
      <c r="A7" s="3"/>
      <c r="B7" s="5" t="s">
        <v>9</v>
      </c>
      <c r="C7" s="7">
        <v>85000</v>
      </c>
      <c r="D7" s="7">
        <v>85000</v>
      </c>
    </row>
    <row r="8" spans="1:4" ht="12.75">
      <c r="A8" s="3"/>
      <c r="B8" s="5" t="s">
        <v>10</v>
      </c>
      <c r="C8" s="7">
        <v>39000</v>
      </c>
      <c r="D8" s="7">
        <v>39000</v>
      </c>
    </row>
    <row r="9" spans="1:4" ht="12.75">
      <c r="A9" s="3"/>
      <c r="B9" s="5" t="s">
        <v>11</v>
      </c>
      <c r="C9" s="7">
        <v>100</v>
      </c>
      <c r="D9" s="7">
        <v>100</v>
      </c>
    </row>
    <row r="10" spans="1:4" ht="12.75">
      <c r="A10" s="3"/>
      <c r="B10" s="5" t="s">
        <v>333</v>
      </c>
      <c r="C10" s="7">
        <v>320000</v>
      </c>
      <c r="D10" s="7">
        <v>320000</v>
      </c>
    </row>
    <row r="11" spans="1:4" ht="12.75">
      <c r="A11" s="3"/>
      <c r="B11" s="5" t="s">
        <v>334</v>
      </c>
      <c r="C11" s="7">
        <v>1500</v>
      </c>
      <c r="D11" s="7">
        <v>1500</v>
      </c>
    </row>
    <row r="12" spans="1:4" ht="12.75">
      <c r="A12" s="3"/>
      <c r="B12" s="5" t="s">
        <v>13</v>
      </c>
      <c r="C12" s="8">
        <f>C13+C14+C15</f>
        <v>506119</v>
      </c>
      <c r="D12" s="8">
        <f>D13+D14+D15</f>
        <v>506119</v>
      </c>
    </row>
    <row r="13" spans="1:4" ht="12.75">
      <c r="A13" s="3"/>
      <c r="B13" s="5" t="s">
        <v>14</v>
      </c>
      <c r="C13" s="7">
        <v>107003</v>
      </c>
      <c r="D13" s="7">
        <v>107003</v>
      </c>
    </row>
    <row r="14" spans="1:4" ht="12.75">
      <c r="A14" s="3"/>
      <c r="B14" s="5" t="s">
        <v>15</v>
      </c>
      <c r="C14" s="7">
        <v>314116</v>
      </c>
      <c r="D14" s="7">
        <v>314116</v>
      </c>
    </row>
    <row r="15" spans="1:4" ht="12.75">
      <c r="A15" s="3"/>
      <c r="B15" s="5" t="s">
        <v>16</v>
      </c>
      <c r="C15" s="7">
        <v>85000</v>
      </c>
      <c r="D15" s="7">
        <v>85000</v>
      </c>
    </row>
    <row r="16" spans="1:4" ht="12.75">
      <c r="A16" s="3"/>
      <c r="B16" s="5" t="s">
        <v>17</v>
      </c>
      <c r="C16" s="8">
        <f>C17+C18+C19</f>
        <v>9500</v>
      </c>
      <c r="D16" s="8">
        <f>D17+D18+D19</f>
        <v>9500</v>
      </c>
    </row>
    <row r="17" spans="1:4" ht="12.75">
      <c r="A17" s="3"/>
      <c r="B17" s="5" t="s">
        <v>18</v>
      </c>
      <c r="C17" s="7">
        <v>3000</v>
      </c>
      <c r="D17" s="7">
        <v>3000</v>
      </c>
    </row>
    <row r="18" spans="1:4" ht="12.75">
      <c r="A18" s="3"/>
      <c r="B18" s="5" t="s">
        <v>19</v>
      </c>
      <c r="C18" s="7">
        <v>5000</v>
      </c>
      <c r="D18" s="7">
        <v>5000</v>
      </c>
    </row>
    <row r="19" spans="1:4" ht="12.75">
      <c r="A19" s="3"/>
      <c r="B19" s="5" t="s">
        <v>20</v>
      </c>
      <c r="C19" s="7">
        <v>1500</v>
      </c>
      <c r="D19" s="7">
        <v>1500</v>
      </c>
    </row>
    <row r="20" spans="1:4" ht="13.5">
      <c r="A20" s="3" t="s">
        <v>21</v>
      </c>
      <c r="B20" s="658" t="s">
        <v>22</v>
      </c>
      <c r="C20" s="8">
        <f>C21</f>
        <v>1283021</v>
      </c>
      <c r="D20" s="8">
        <f>D21</f>
        <v>1302891</v>
      </c>
    </row>
    <row r="21" spans="1:4" ht="12.75">
      <c r="A21" s="3"/>
      <c r="B21" s="5" t="s">
        <v>23</v>
      </c>
      <c r="C21" s="8">
        <f>C22+C23+C24+C25+C26</f>
        <v>1283021</v>
      </c>
      <c r="D21" s="8">
        <f>D22+D23+D24+D25+D26</f>
        <v>1302891</v>
      </c>
    </row>
    <row r="22" spans="1:4" ht="12.75">
      <c r="A22" s="3"/>
      <c r="B22" s="5" t="s">
        <v>24</v>
      </c>
      <c r="C22" s="7">
        <v>920089</v>
      </c>
      <c r="D22" s="7">
        <v>921028</v>
      </c>
    </row>
    <row r="23" spans="1:4" ht="12.75">
      <c r="A23" s="3"/>
      <c r="B23" s="5" t="s">
        <v>25</v>
      </c>
      <c r="C23" s="7"/>
      <c r="D23" s="7">
        <v>18931</v>
      </c>
    </row>
    <row r="24" spans="1:4" ht="12.75">
      <c r="A24" s="3"/>
      <c r="B24" s="5" t="s">
        <v>26</v>
      </c>
      <c r="C24" s="7">
        <v>362932</v>
      </c>
      <c r="D24" s="7">
        <v>362932</v>
      </c>
    </row>
    <row r="25" spans="1:4" ht="12.75">
      <c r="A25" s="3"/>
      <c r="B25" s="5" t="s">
        <v>27</v>
      </c>
      <c r="C25" s="5"/>
      <c r="D25" s="5"/>
    </row>
    <row r="26" spans="1:4" ht="12.75">
      <c r="A26" s="3"/>
      <c r="B26" s="5" t="s">
        <v>28</v>
      </c>
      <c r="C26" s="7"/>
      <c r="D26" s="7"/>
    </row>
    <row r="27" spans="1:4" ht="12.75">
      <c r="A27" s="3" t="s">
        <v>29</v>
      </c>
      <c r="B27" s="659" t="s">
        <v>30</v>
      </c>
      <c r="C27" s="8">
        <f>C28+C29+C30</f>
        <v>511334</v>
      </c>
      <c r="D27" s="8">
        <f>D28+D29+D30</f>
        <v>511334</v>
      </c>
    </row>
    <row r="28" spans="1:4" ht="12.75">
      <c r="A28" s="3"/>
      <c r="B28" s="5" t="s">
        <v>33</v>
      </c>
      <c r="C28" s="8">
        <v>320931</v>
      </c>
      <c r="D28" s="8">
        <v>320931</v>
      </c>
    </row>
    <row r="29" spans="1:4" ht="12.75">
      <c r="A29" s="3"/>
      <c r="B29" s="5" t="s">
        <v>34</v>
      </c>
      <c r="C29" s="7">
        <v>70403</v>
      </c>
      <c r="D29" s="7">
        <v>70403</v>
      </c>
    </row>
    <row r="30" spans="1:4" ht="12.75">
      <c r="A30" s="3"/>
      <c r="B30" s="5" t="s">
        <v>35</v>
      </c>
      <c r="C30" s="7">
        <v>120000</v>
      </c>
      <c r="D30" s="7">
        <v>120000</v>
      </c>
    </row>
    <row r="31" spans="1:4" ht="12.75">
      <c r="A31" s="3" t="s">
        <v>36</v>
      </c>
      <c r="B31" s="659" t="s">
        <v>37</v>
      </c>
      <c r="C31" s="8">
        <f>C32+C35</f>
        <v>1796475</v>
      </c>
      <c r="D31" s="8">
        <f>D32+D35</f>
        <v>1797595</v>
      </c>
    </row>
    <row r="32" spans="1:4" ht="12.75">
      <c r="A32" s="3"/>
      <c r="B32" s="5" t="s">
        <v>268</v>
      </c>
      <c r="C32" s="8">
        <f>C33+C34</f>
        <v>179614</v>
      </c>
      <c r="D32" s="8">
        <f>D33+D34</f>
        <v>180734</v>
      </c>
    </row>
    <row r="33" spans="1:4" ht="12.75">
      <c r="A33" s="3"/>
      <c r="B33" s="5" t="s">
        <v>39</v>
      </c>
      <c r="C33" s="8"/>
      <c r="D33" s="8"/>
    </row>
    <row r="34" spans="1:4" ht="12.75">
      <c r="A34" s="3"/>
      <c r="B34" s="5" t="s">
        <v>40</v>
      </c>
      <c r="C34" s="8">
        <v>179614</v>
      </c>
      <c r="D34" s="8">
        <v>180734</v>
      </c>
    </row>
    <row r="35" spans="1:4" ht="12.75">
      <c r="A35" s="3"/>
      <c r="B35" s="5" t="s">
        <v>269</v>
      </c>
      <c r="C35" s="8">
        <f>C37+C36</f>
        <v>1616861</v>
      </c>
      <c r="D35" s="8">
        <f>D36+D37</f>
        <v>1616861</v>
      </c>
    </row>
    <row r="36" spans="1:4" ht="12.75">
      <c r="A36" s="3"/>
      <c r="B36" s="5" t="s">
        <v>43</v>
      </c>
      <c r="C36" s="8">
        <v>0</v>
      </c>
      <c r="D36" s="8">
        <v>0</v>
      </c>
    </row>
    <row r="37" spans="1:4" ht="12.75">
      <c r="A37" s="3"/>
      <c r="B37" s="5" t="s">
        <v>44</v>
      </c>
      <c r="C37" s="8">
        <v>1616861</v>
      </c>
      <c r="D37" s="8">
        <v>1616861</v>
      </c>
    </row>
    <row r="38" spans="1:4" ht="12.75">
      <c r="A38" s="3" t="s">
        <v>46</v>
      </c>
      <c r="B38" s="659" t="s">
        <v>47</v>
      </c>
      <c r="C38" s="8">
        <f>C40+C39</f>
        <v>9000</v>
      </c>
      <c r="D38" s="8">
        <f>D40+D39</f>
        <v>10950</v>
      </c>
    </row>
    <row r="39" spans="1:4" ht="12.75">
      <c r="A39" s="3"/>
      <c r="B39" s="5" t="s">
        <v>270</v>
      </c>
      <c r="C39" s="8">
        <v>9000</v>
      </c>
      <c r="D39" s="8">
        <v>9000</v>
      </c>
    </row>
    <row r="40" spans="1:4" ht="12.75">
      <c r="A40" s="3"/>
      <c r="B40" s="5" t="s">
        <v>271</v>
      </c>
      <c r="C40" s="8"/>
      <c r="D40" s="8">
        <v>1950</v>
      </c>
    </row>
    <row r="41" spans="1:4" ht="12.75">
      <c r="A41" s="3" t="s">
        <v>52</v>
      </c>
      <c r="B41" s="659" t="s">
        <v>118</v>
      </c>
      <c r="C41" s="8">
        <f>C42+C43</f>
        <v>18624</v>
      </c>
      <c r="D41" s="8">
        <f>D42+D43</f>
        <v>18624</v>
      </c>
    </row>
    <row r="42" spans="1:4" ht="12.75">
      <c r="A42" s="3"/>
      <c r="B42" s="5" t="s">
        <v>461</v>
      </c>
      <c r="C42" s="8">
        <v>2400</v>
      </c>
      <c r="D42" s="8">
        <v>2400</v>
      </c>
    </row>
    <row r="43" spans="1:4" ht="12.75">
      <c r="A43" s="3"/>
      <c r="B43" s="5" t="s">
        <v>462</v>
      </c>
      <c r="C43" s="8">
        <v>16224</v>
      </c>
      <c r="D43" s="8">
        <v>16224</v>
      </c>
    </row>
    <row r="44" spans="1:4" s="10" customFormat="1" ht="28.5" customHeight="1">
      <c r="A44" s="684" t="s">
        <v>58</v>
      </c>
      <c r="B44" s="685"/>
      <c r="C44" s="9">
        <f>C3+C20+C27+C31+C38+C41</f>
        <v>4742748</v>
      </c>
      <c r="D44" s="9">
        <f>D3+D20+D27+D31+D38+D41</f>
        <v>4765688</v>
      </c>
    </row>
    <row r="45" spans="1:4" ht="12.75">
      <c r="A45" s="3" t="s">
        <v>59</v>
      </c>
      <c r="B45" s="686" t="s">
        <v>60</v>
      </c>
      <c r="C45" s="687"/>
      <c r="D45" s="3"/>
    </row>
    <row r="46" spans="1:4" ht="12.75">
      <c r="A46" s="3"/>
      <c r="B46" s="3" t="s">
        <v>61</v>
      </c>
      <c r="C46" s="11">
        <v>354000</v>
      </c>
      <c r="D46" s="11">
        <v>354000</v>
      </c>
    </row>
    <row r="47" spans="1:4" ht="12.75">
      <c r="A47" s="3"/>
      <c r="B47" s="4" t="s">
        <v>62</v>
      </c>
      <c r="C47" s="5"/>
      <c r="D47" s="3"/>
    </row>
    <row r="48" spans="1:4" s="13" customFormat="1" ht="28.5" customHeight="1">
      <c r="A48" s="684" t="s">
        <v>63</v>
      </c>
      <c r="B48" s="685"/>
      <c r="C48" s="12">
        <f>C46+C47</f>
        <v>354000</v>
      </c>
      <c r="D48" s="12">
        <f>D46+D47</f>
        <v>354000</v>
      </c>
    </row>
    <row r="49" spans="1:4" ht="12.75">
      <c r="A49" s="3" t="s">
        <v>64</v>
      </c>
      <c r="B49" s="679" t="s">
        <v>65</v>
      </c>
      <c r="C49" s="680"/>
      <c r="D49" s="3"/>
    </row>
    <row r="50" spans="1:4" ht="12.75">
      <c r="A50" s="3"/>
      <c r="B50" s="3" t="s">
        <v>272</v>
      </c>
      <c r="C50" s="6">
        <v>176998</v>
      </c>
      <c r="D50" s="6">
        <v>176998</v>
      </c>
    </row>
    <row r="51" spans="1:4" ht="12.75">
      <c r="A51" s="3"/>
      <c r="B51" s="3" t="s">
        <v>273</v>
      </c>
      <c r="C51" s="6">
        <v>652739</v>
      </c>
      <c r="D51" s="6">
        <v>652739</v>
      </c>
    </row>
    <row r="52" spans="1:4" s="13" customFormat="1" ht="28.5" customHeight="1">
      <c r="A52" s="684" t="s">
        <v>70</v>
      </c>
      <c r="B52" s="681"/>
      <c r="C52" s="14">
        <f>SUM(C50:C51)</f>
        <v>829737</v>
      </c>
      <c r="D52" s="14">
        <f>SUM(D50:D51)</f>
        <v>829737</v>
      </c>
    </row>
    <row r="53" spans="1:4" ht="12.75">
      <c r="A53" s="686" t="s">
        <v>71</v>
      </c>
      <c r="B53" s="687"/>
      <c r="C53" s="15">
        <f>SUM(C44+C48+C52)</f>
        <v>5926485</v>
      </c>
      <c r="D53" s="15">
        <f>SUM(D44+D48+D52)</f>
        <v>5949425</v>
      </c>
    </row>
    <row r="55" spans="1:3" s="1" customFormat="1" ht="48.75" customHeight="1">
      <c r="A55" s="688"/>
      <c r="B55" s="688"/>
      <c r="C55" s="688"/>
    </row>
  </sheetData>
  <sheetProtection/>
  <mergeCells count="7">
    <mergeCell ref="A44:B44"/>
    <mergeCell ref="B45:C45"/>
    <mergeCell ref="A55:C55"/>
    <mergeCell ref="A48:B48"/>
    <mergeCell ref="B49:C49"/>
    <mergeCell ref="A52:B52"/>
    <mergeCell ref="A53:B53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80" r:id="rId1"/>
  <headerFooter alignWithMargins="0">
    <oddHeader>&amp;C&amp;"Times New Roman,Félkövér"5/a sz. melléklet a 26/2011.(VI.24.) sz. rendelethez
Marcali Városi Önkormányzat Polgármesteri Hivatal 2011. évi bevételi előirányzatai
&amp;R
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D129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7.00390625" style="0" customWidth="1"/>
    <col min="3" max="3" width="15.421875" style="0" customWidth="1"/>
    <col min="4" max="4" width="22.7109375" style="0" customWidth="1"/>
  </cols>
  <sheetData>
    <row r="1" ht="13.5" thickBot="1">
      <c r="D1" s="260" t="s">
        <v>578</v>
      </c>
    </row>
    <row r="2" spans="1:4" ht="30" customHeight="1" thickBot="1" thickTop="1">
      <c r="A2" s="80" t="s">
        <v>72</v>
      </c>
      <c r="B2" s="723" t="s">
        <v>73</v>
      </c>
      <c r="C2" s="677" t="s">
        <v>580</v>
      </c>
      <c r="D2" s="677" t="s">
        <v>551</v>
      </c>
    </row>
    <row r="3" spans="1:4" ht="11.25" customHeight="1" hidden="1" thickBot="1">
      <c r="A3" s="81" t="s">
        <v>172</v>
      </c>
      <c r="B3" s="724"/>
      <c r="C3" s="678"/>
      <c r="D3" s="678"/>
    </row>
    <row r="4" spans="1:4" ht="15" customHeight="1">
      <c r="A4" s="82" t="s">
        <v>173</v>
      </c>
      <c r="B4" s="83" t="s">
        <v>174</v>
      </c>
      <c r="C4" s="84">
        <v>246292</v>
      </c>
      <c r="D4" s="84">
        <v>247603</v>
      </c>
    </row>
    <row r="5" spans="1:4" ht="15" customHeight="1">
      <c r="A5" s="85" t="s">
        <v>175</v>
      </c>
      <c r="B5" s="86" t="s">
        <v>176</v>
      </c>
      <c r="C5" s="84">
        <v>66658</v>
      </c>
      <c r="D5" s="84">
        <v>67012</v>
      </c>
    </row>
    <row r="6" spans="1:4" ht="15" customHeight="1">
      <c r="A6" s="85" t="s">
        <v>29</v>
      </c>
      <c r="B6" s="86" t="s">
        <v>177</v>
      </c>
      <c r="C6" s="87">
        <f>SUM(C8:C46)-C22-C29</f>
        <v>705828</v>
      </c>
      <c r="D6" s="87">
        <f>SUM(D8:D46)-D22-D29</f>
        <v>705828</v>
      </c>
    </row>
    <row r="7" spans="1:4" ht="15" customHeight="1">
      <c r="A7" s="676"/>
      <c r="B7" s="88" t="s">
        <v>178</v>
      </c>
      <c r="C7" s="84"/>
      <c r="D7" s="84"/>
    </row>
    <row r="8" spans="1:4" ht="15" customHeight="1">
      <c r="A8" s="674"/>
      <c r="B8" s="89" t="s">
        <v>179</v>
      </c>
      <c r="C8" s="448">
        <v>20</v>
      </c>
      <c r="D8" s="448">
        <v>20</v>
      </c>
    </row>
    <row r="9" spans="1:4" ht="15" customHeight="1">
      <c r="A9" s="674"/>
      <c r="B9" s="89" t="s">
        <v>180</v>
      </c>
      <c r="C9" s="448">
        <v>4300</v>
      </c>
      <c r="D9" s="448">
        <v>4300</v>
      </c>
    </row>
    <row r="10" spans="1:4" ht="15" customHeight="1">
      <c r="A10" s="674"/>
      <c r="B10" s="484" t="s">
        <v>181</v>
      </c>
      <c r="C10" s="448">
        <v>600</v>
      </c>
      <c r="D10" s="448">
        <v>600</v>
      </c>
    </row>
    <row r="11" spans="1:4" ht="15" customHeight="1">
      <c r="A11" s="674"/>
      <c r="B11" s="484" t="s">
        <v>182</v>
      </c>
      <c r="C11" s="448">
        <v>300</v>
      </c>
      <c r="D11" s="448">
        <v>300</v>
      </c>
    </row>
    <row r="12" spans="1:4" ht="15" customHeight="1">
      <c r="A12" s="674"/>
      <c r="B12" s="484" t="s">
        <v>183</v>
      </c>
      <c r="C12" s="448">
        <v>680</v>
      </c>
      <c r="D12" s="448">
        <v>680</v>
      </c>
    </row>
    <row r="13" spans="1:4" ht="15" customHeight="1">
      <c r="A13" s="674"/>
      <c r="B13" s="484" t="s">
        <v>184</v>
      </c>
      <c r="C13" s="448">
        <v>3500</v>
      </c>
      <c r="D13" s="448">
        <v>3500</v>
      </c>
    </row>
    <row r="14" spans="1:4" ht="15" customHeight="1">
      <c r="A14" s="674"/>
      <c r="B14" s="484" t="s">
        <v>185</v>
      </c>
      <c r="C14" s="448">
        <v>2000</v>
      </c>
      <c r="D14" s="448">
        <v>2000</v>
      </c>
    </row>
    <row r="15" spans="1:4" ht="15" customHeight="1">
      <c r="A15" s="674"/>
      <c r="B15" s="484" t="s">
        <v>186</v>
      </c>
      <c r="C15" s="448">
        <v>380</v>
      </c>
      <c r="D15" s="448">
        <v>380</v>
      </c>
    </row>
    <row r="16" spans="1:4" ht="15" customHeight="1">
      <c r="A16" s="674"/>
      <c r="B16" s="484" t="s">
        <v>187</v>
      </c>
      <c r="C16" s="448">
        <v>1600</v>
      </c>
      <c r="D16" s="448">
        <v>1600</v>
      </c>
    </row>
    <row r="17" spans="1:4" ht="15" customHeight="1">
      <c r="A17" s="674"/>
      <c r="B17" s="484" t="s">
        <v>188</v>
      </c>
      <c r="C17" s="448">
        <v>2000</v>
      </c>
      <c r="D17" s="448">
        <v>2000</v>
      </c>
    </row>
    <row r="18" spans="1:4" ht="15" customHeight="1">
      <c r="A18" s="674"/>
      <c r="B18" s="484" t="s">
        <v>189</v>
      </c>
      <c r="C18" s="448">
        <v>500</v>
      </c>
      <c r="D18" s="448">
        <v>500</v>
      </c>
    </row>
    <row r="19" spans="1:4" ht="15" customHeight="1">
      <c r="A19" s="674"/>
      <c r="B19" s="484" t="s">
        <v>190</v>
      </c>
      <c r="C19" s="448">
        <v>3000</v>
      </c>
      <c r="D19" s="448">
        <v>3000</v>
      </c>
    </row>
    <row r="20" spans="1:4" ht="15" customHeight="1">
      <c r="A20" s="674"/>
      <c r="B20" s="484" t="s">
        <v>191</v>
      </c>
      <c r="C20" s="448">
        <v>44000</v>
      </c>
      <c r="D20" s="448">
        <v>44000</v>
      </c>
    </row>
    <row r="21" spans="1:4" ht="15" customHeight="1">
      <c r="A21" s="674"/>
      <c r="B21" s="484" t="s">
        <v>192</v>
      </c>
      <c r="C21" s="448">
        <v>117000</v>
      </c>
      <c r="D21" s="448">
        <v>117000</v>
      </c>
    </row>
    <row r="22" spans="1:4" ht="15" customHeight="1">
      <c r="A22" s="674"/>
      <c r="B22" s="484" t="s">
        <v>193</v>
      </c>
      <c r="C22" s="448">
        <v>68000</v>
      </c>
      <c r="D22" s="448">
        <v>68000</v>
      </c>
    </row>
    <row r="23" spans="1:4" ht="15" customHeight="1">
      <c r="A23" s="674"/>
      <c r="B23" s="484" t="s">
        <v>194</v>
      </c>
      <c r="C23" s="448">
        <v>4000</v>
      </c>
      <c r="D23" s="448">
        <v>4000</v>
      </c>
    </row>
    <row r="24" spans="1:4" ht="15" customHeight="1">
      <c r="A24" s="674"/>
      <c r="B24" s="484" t="s">
        <v>195</v>
      </c>
      <c r="C24" s="448">
        <v>4000</v>
      </c>
      <c r="D24" s="448">
        <v>4000</v>
      </c>
    </row>
    <row r="25" spans="1:4" ht="18.75" customHeight="1">
      <c r="A25" s="674"/>
      <c r="B25" s="484" t="s">
        <v>512</v>
      </c>
      <c r="C25" s="448">
        <v>54300</v>
      </c>
      <c r="D25" s="448">
        <v>54300</v>
      </c>
    </row>
    <row r="26" spans="1:4" ht="15" customHeight="1">
      <c r="A26" s="674"/>
      <c r="B26" s="484" t="s">
        <v>196</v>
      </c>
      <c r="C26" s="448">
        <v>27000</v>
      </c>
      <c r="D26" s="448">
        <v>27000</v>
      </c>
    </row>
    <row r="27" spans="1:4" ht="15" customHeight="1">
      <c r="A27" s="674"/>
      <c r="B27" s="484" t="s">
        <v>197</v>
      </c>
      <c r="C27" s="448">
        <v>450</v>
      </c>
      <c r="D27" s="448">
        <v>450</v>
      </c>
    </row>
    <row r="28" spans="1:4" ht="15" customHeight="1">
      <c r="A28" s="674"/>
      <c r="B28" s="484" t="s">
        <v>198</v>
      </c>
      <c r="C28" s="448">
        <v>10000</v>
      </c>
      <c r="D28" s="448">
        <v>10000</v>
      </c>
    </row>
    <row r="29" spans="1:4" ht="18" customHeight="1">
      <c r="A29" s="674"/>
      <c r="B29" s="485" t="s">
        <v>199</v>
      </c>
      <c r="C29" s="448">
        <v>3000</v>
      </c>
      <c r="D29" s="448">
        <v>3000</v>
      </c>
    </row>
    <row r="30" spans="1:4" ht="26.25" customHeight="1">
      <c r="A30" s="674"/>
      <c r="B30" s="484" t="s">
        <v>200</v>
      </c>
      <c r="C30" s="448">
        <v>21000</v>
      </c>
      <c r="D30" s="448">
        <v>21000</v>
      </c>
    </row>
    <row r="31" spans="1:4" ht="15.75" customHeight="1">
      <c r="A31" s="674"/>
      <c r="B31" s="484" t="s">
        <v>513</v>
      </c>
      <c r="C31" s="448">
        <v>1300</v>
      </c>
      <c r="D31" s="448">
        <v>1300</v>
      </c>
    </row>
    <row r="32" spans="1:4" ht="15.75" customHeight="1">
      <c r="A32" s="674"/>
      <c r="B32" s="484" t="s">
        <v>201</v>
      </c>
      <c r="C32" s="448">
        <v>20000</v>
      </c>
      <c r="D32" s="448">
        <v>20000</v>
      </c>
    </row>
    <row r="33" spans="1:4" ht="15" customHeight="1">
      <c r="A33" s="674"/>
      <c r="B33" s="484" t="s">
        <v>202</v>
      </c>
      <c r="C33" s="448">
        <v>3000</v>
      </c>
      <c r="D33" s="448">
        <v>3000</v>
      </c>
    </row>
    <row r="34" spans="1:4" ht="15" customHeight="1">
      <c r="A34" s="674"/>
      <c r="B34" s="484" t="s">
        <v>203</v>
      </c>
      <c r="C34" s="448">
        <v>1500</v>
      </c>
      <c r="D34" s="448">
        <v>1500</v>
      </c>
    </row>
    <row r="35" spans="1:4" ht="12" customHeight="1">
      <c r="A35" s="674"/>
      <c r="B35" s="484" t="s">
        <v>204</v>
      </c>
      <c r="C35" s="448">
        <v>1800</v>
      </c>
      <c r="D35" s="448">
        <v>1800</v>
      </c>
    </row>
    <row r="36" spans="1:4" ht="15" customHeight="1">
      <c r="A36" s="674"/>
      <c r="B36" s="484" t="s">
        <v>205</v>
      </c>
      <c r="C36" s="448">
        <v>3000</v>
      </c>
      <c r="D36" s="448">
        <v>3000</v>
      </c>
    </row>
    <row r="37" spans="1:4" ht="15" customHeight="1">
      <c r="A37" s="674"/>
      <c r="B37" s="484" t="s">
        <v>206</v>
      </c>
      <c r="C37" s="448">
        <v>74630</v>
      </c>
      <c r="D37" s="448">
        <v>74630</v>
      </c>
    </row>
    <row r="38" spans="1:4" ht="15" customHeight="1">
      <c r="A38" s="674"/>
      <c r="B38" s="484" t="s">
        <v>207</v>
      </c>
      <c r="C38" s="448">
        <v>18726</v>
      </c>
      <c r="D38" s="448">
        <v>18726</v>
      </c>
    </row>
    <row r="39" spans="1:4" ht="15" customHeight="1">
      <c r="A39" s="674"/>
      <c r="B39" s="484" t="s">
        <v>208</v>
      </c>
      <c r="C39" s="448">
        <v>82505</v>
      </c>
      <c r="D39" s="448">
        <v>82505</v>
      </c>
    </row>
    <row r="40" spans="1:4" ht="15" customHeight="1">
      <c r="A40" s="674"/>
      <c r="B40" s="89" t="s">
        <v>209</v>
      </c>
      <c r="C40" s="448">
        <v>123500</v>
      </c>
      <c r="D40" s="448">
        <v>123500</v>
      </c>
    </row>
    <row r="41" spans="1:4" ht="18.75" customHeight="1">
      <c r="A41" s="674"/>
      <c r="B41" s="89" t="s">
        <v>210</v>
      </c>
      <c r="C41" s="448">
        <v>9000</v>
      </c>
      <c r="D41" s="448">
        <v>9000</v>
      </c>
    </row>
    <row r="42" spans="1:4" ht="15" customHeight="1">
      <c r="A42" s="674"/>
      <c r="B42" s="89" t="s">
        <v>211</v>
      </c>
      <c r="C42" s="448">
        <v>9100</v>
      </c>
      <c r="D42" s="448">
        <v>9100</v>
      </c>
    </row>
    <row r="43" spans="1:4" ht="15" customHeight="1">
      <c r="A43" s="674"/>
      <c r="B43" s="89" t="s">
        <v>212</v>
      </c>
      <c r="C43" s="448">
        <v>4000</v>
      </c>
      <c r="D43" s="448">
        <v>4000</v>
      </c>
    </row>
    <row r="44" spans="1:4" ht="27" customHeight="1">
      <c r="A44" s="674"/>
      <c r="B44" s="89" t="s">
        <v>213</v>
      </c>
      <c r="C44" s="448">
        <v>40000</v>
      </c>
      <c r="D44" s="448">
        <v>40000</v>
      </c>
    </row>
    <row r="45" spans="1:4" ht="15" customHeight="1">
      <c r="A45" s="674"/>
      <c r="B45" s="89" t="s">
        <v>214</v>
      </c>
      <c r="C45" s="448">
        <v>4137</v>
      </c>
      <c r="D45" s="448">
        <v>4137</v>
      </c>
    </row>
    <row r="46" spans="1:4" ht="15" customHeight="1">
      <c r="A46" s="722"/>
      <c r="B46" s="484" t="s">
        <v>215</v>
      </c>
      <c r="C46" s="448">
        <v>9000</v>
      </c>
      <c r="D46" s="448">
        <v>9000</v>
      </c>
    </row>
    <row r="47" spans="1:4" ht="15" customHeight="1">
      <c r="A47" s="85" t="s">
        <v>36</v>
      </c>
      <c r="B47" s="90" t="s">
        <v>216</v>
      </c>
      <c r="C47" s="84">
        <f>C50+C55+C56+C57+C59+C60+C61+C62+C63+C64</f>
        <v>124391</v>
      </c>
      <c r="D47" s="84">
        <f>D50+D55+D56+D57+D59+D60+D61+D62+D63+D64+D58</f>
        <v>126932</v>
      </c>
    </row>
    <row r="48" spans="1:4" ht="15" customHeight="1">
      <c r="A48" s="676"/>
      <c r="B48" s="92" t="s">
        <v>217</v>
      </c>
      <c r="C48" s="84"/>
      <c r="D48" s="84"/>
    </row>
    <row r="49" spans="1:4" ht="15" customHeight="1" hidden="1">
      <c r="A49" s="674"/>
      <c r="B49" s="88"/>
      <c r="C49" s="84"/>
      <c r="D49" s="84"/>
    </row>
    <row r="50" spans="1:4" ht="15" customHeight="1">
      <c r="A50" s="674"/>
      <c r="B50" s="93" t="s">
        <v>218</v>
      </c>
      <c r="C50" s="84">
        <v>2000</v>
      </c>
      <c r="D50" s="84">
        <v>2000</v>
      </c>
    </row>
    <row r="51" spans="1:4" ht="15" customHeight="1">
      <c r="A51" s="674"/>
      <c r="B51" s="89" t="s">
        <v>219</v>
      </c>
      <c r="C51" s="448">
        <v>200</v>
      </c>
      <c r="D51" s="448">
        <v>200</v>
      </c>
    </row>
    <row r="52" spans="1:4" ht="15" customHeight="1">
      <c r="A52" s="674"/>
      <c r="B52" s="89" t="s">
        <v>220</v>
      </c>
      <c r="C52" s="448">
        <v>100</v>
      </c>
      <c r="D52" s="448">
        <v>100</v>
      </c>
    </row>
    <row r="53" spans="1:4" ht="15" customHeight="1">
      <c r="A53" s="674"/>
      <c r="B53" s="89" t="s">
        <v>221</v>
      </c>
      <c r="C53" s="448">
        <v>1500</v>
      </c>
      <c r="D53" s="448">
        <v>1500</v>
      </c>
    </row>
    <row r="54" spans="1:4" ht="15" customHeight="1">
      <c r="A54" s="674"/>
      <c r="B54" s="89" t="s">
        <v>222</v>
      </c>
      <c r="C54" s="448">
        <v>200</v>
      </c>
      <c r="D54" s="448">
        <v>200</v>
      </c>
    </row>
    <row r="55" spans="1:4" ht="15" customHeight="1">
      <c r="A55" s="674"/>
      <c r="B55" s="89" t="s">
        <v>223</v>
      </c>
      <c r="C55" s="448">
        <v>2200</v>
      </c>
      <c r="D55" s="448">
        <v>2200</v>
      </c>
    </row>
    <row r="56" spans="1:4" ht="15" customHeight="1">
      <c r="A56" s="674"/>
      <c r="B56" s="89" t="s">
        <v>224</v>
      </c>
      <c r="C56" s="448">
        <v>1500</v>
      </c>
      <c r="D56" s="448">
        <v>1500</v>
      </c>
    </row>
    <row r="57" spans="1:4" ht="15" customHeight="1">
      <c r="A57" s="674"/>
      <c r="B57" s="89" t="s">
        <v>225</v>
      </c>
      <c r="C57" s="448">
        <v>1500</v>
      </c>
      <c r="D57" s="448">
        <v>1500</v>
      </c>
    </row>
    <row r="58" spans="1:4" ht="15" customHeight="1">
      <c r="A58" s="674"/>
      <c r="B58" s="89" t="s">
        <v>577</v>
      </c>
      <c r="C58" s="448"/>
      <c r="D58" s="448">
        <v>2086</v>
      </c>
    </row>
    <row r="59" spans="1:4" ht="15" customHeight="1">
      <c r="A59" s="674"/>
      <c r="B59" s="89" t="s">
        <v>226</v>
      </c>
      <c r="C59" s="448">
        <v>272</v>
      </c>
      <c r="D59" s="448">
        <v>272</v>
      </c>
    </row>
    <row r="60" spans="1:4" ht="15" customHeight="1">
      <c r="A60" s="674"/>
      <c r="B60" s="89" t="s">
        <v>227</v>
      </c>
      <c r="C60" s="448">
        <v>60</v>
      </c>
      <c r="D60" s="448">
        <v>60</v>
      </c>
    </row>
    <row r="61" spans="1:4" ht="15" customHeight="1">
      <c r="A61" s="674"/>
      <c r="B61" s="89" t="s">
        <v>228</v>
      </c>
      <c r="C61" s="448">
        <v>2000</v>
      </c>
      <c r="D61" s="448">
        <v>2000</v>
      </c>
    </row>
    <row r="62" spans="1:4" ht="15" customHeight="1">
      <c r="A62" s="674"/>
      <c r="B62" s="89" t="s">
        <v>229</v>
      </c>
      <c r="C62" s="448">
        <v>85822</v>
      </c>
      <c r="D62" s="448">
        <v>85822</v>
      </c>
    </row>
    <row r="63" spans="1:4" ht="15" customHeight="1">
      <c r="A63" s="674"/>
      <c r="B63" s="89" t="s">
        <v>230</v>
      </c>
      <c r="C63" s="448">
        <v>2000</v>
      </c>
      <c r="D63" s="448">
        <v>2000</v>
      </c>
    </row>
    <row r="64" spans="1:4" ht="15" customHeight="1">
      <c r="A64" s="674"/>
      <c r="B64" s="93" t="s">
        <v>231</v>
      </c>
      <c r="C64" s="91">
        <f>SUM(C65:C83)</f>
        <v>27037</v>
      </c>
      <c r="D64" s="91">
        <f>SUM(D65:D83)</f>
        <v>27492</v>
      </c>
    </row>
    <row r="65" spans="1:4" ht="15" customHeight="1">
      <c r="A65" s="674"/>
      <c r="B65" s="88" t="s">
        <v>232</v>
      </c>
      <c r="C65" s="448">
        <v>3289</v>
      </c>
      <c r="D65" s="448">
        <v>3289</v>
      </c>
    </row>
    <row r="66" spans="1:4" ht="15" customHeight="1">
      <c r="A66" s="674"/>
      <c r="B66" s="88" t="s">
        <v>233</v>
      </c>
      <c r="C66" s="448">
        <v>829</v>
      </c>
      <c r="D66" s="448">
        <v>829</v>
      </c>
    </row>
    <row r="67" spans="1:4" ht="15" customHeight="1">
      <c r="A67" s="674"/>
      <c r="B67" s="88" t="s">
        <v>234</v>
      </c>
      <c r="C67" s="448">
        <v>27</v>
      </c>
      <c r="D67" s="448">
        <v>27</v>
      </c>
    </row>
    <row r="68" spans="1:4" ht="15" customHeight="1">
      <c r="A68" s="674"/>
      <c r="B68" s="88" t="s">
        <v>267</v>
      </c>
      <c r="C68" s="448"/>
      <c r="D68" s="448"/>
    </row>
    <row r="69" spans="1:4" ht="15" customHeight="1">
      <c r="A69" s="674"/>
      <c r="B69" s="89" t="s">
        <v>235</v>
      </c>
      <c r="C69" s="448">
        <v>2829</v>
      </c>
      <c r="D69" s="448">
        <v>2829</v>
      </c>
    </row>
    <row r="70" spans="1:4" ht="15" customHeight="1">
      <c r="A70" s="674"/>
      <c r="B70" s="89" t="s">
        <v>236</v>
      </c>
      <c r="C70" s="448">
        <v>13200</v>
      </c>
      <c r="D70" s="448">
        <v>13655</v>
      </c>
    </row>
    <row r="71" spans="1:4" ht="15" customHeight="1">
      <c r="A71" s="674"/>
      <c r="B71" s="89" t="s">
        <v>237</v>
      </c>
      <c r="C71" s="448">
        <v>1000</v>
      </c>
      <c r="D71" s="448">
        <v>1000</v>
      </c>
    </row>
    <row r="72" spans="1:4" ht="15" customHeight="1">
      <c r="A72" s="674"/>
      <c r="B72" s="89" t="s">
        <v>238</v>
      </c>
      <c r="C72" s="448">
        <v>937</v>
      </c>
      <c r="D72" s="448">
        <v>937</v>
      </c>
    </row>
    <row r="73" spans="1:4" ht="15" customHeight="1">
      <c r="A73" s="674"/>
      <c r="B73" s="89" t="s">
        <v>239</v>
      </c>
      <c r="C73" s="448">
        <v>14</v>
      </c>
      <c r="D73" s="448">
        <v>14</v>
      </c>
    </row>
    <row r="74" spans="1:4" ht="15" customHeight="1">
      <c r="A74" s="674"/>
      <c r="B74" s="89" t="s">
        <v>240</v>
      </c>
      <c r="C74" s="448">
        <v>50</v>
      </c>
      <c r="D74" s="448">
        <v>50</v>
      </c>
    </row>
    <row r="75" spans="1:4" ht="15" customHeight="1">
      <c r="A75" s="674"/>
      <c r="B75" s="88" t="s">
        <v>241</v>
      </c>
      <c r="C75" s="448">
        <v>86</v>
      </c>
      <c r="D75" s="448">
        <v>86</v>
      </c>
    </row>
    <row r="76" spans="1:4" ht="15" customHeight="1">
      <c r="A76" s="674"/>
      <c r="B76" s="88" t="s">
        <v>242</v>
      </c>
      <c r="C76" s="448">
        <v>117</v>
      </c>
      <c r="D76" s="448">
        <v>117</v>
      </c>
    </row>
    <row r="77" spans="1:4" ht="15" customHeight="1">
      <c r="A77" s="674"/>
      <c r="B77" s="89" t="s">
        <v>243</v>
      </c>
      <c r="C77" s="448">
        <v>28</v>
      </c>
      <c r="D77" s="448">
        <v>28</v>
      </c>
    </row>
    <row r="78" spans="1:4" ht="15" customHeight="1">
      <c r="A78" s="674"/>
      <c r="B78" s="88" t="s">
        <v>244</v>
      </c>
      <c r="C78" s="448">
        <v>78</v>
      </c>
      <c r="D78" s="448">
        <v>78</v>
      </c>
    </row>
    <row r="79" spans="1:4" ht="15" customHeight="1">
      <c r="A79" s="674"/>
      <c r="B79" s="88" t="s">
        <v>245</v>
      </c>
      <c r="C79" s="448">
        <v>89</v>
      </c>
      <c r="D79" s="448">
        <v>89</v>
      </c>
    </row>
    <row r="80" spans="1:4" ht="15" customHeight="1">
      <c r="A80" s="674"/>
      <c r="B80" s="88" t="s">
        <v>246</v>
      </c>
      <c r="C80" s="448">
        <v>145</v>
      </c>
      <c r="D80" s="448">
        <v>145</v>
      </c>
    </row>
    <row r="81" spans="1:4" ht="15" customHeight="1">
      <c r="A81" s="674"/>
      <c r="B81" s="88" t="s">
        <v>247</v>
      </c>
      <c r="C81" s="448">
        <v>1348</v>
      </c>
      <c r="D81" s="448">
        <v>1348</v>
      </c>
    </row>
    <row r="82" spans="1:4" ht="15" customHeight="1">
      <c r="A82" s="674"/>
      <c r="B82" s="88" t="s">
        <v>248</v>
      </c>
      <c r="C82" s="448">
        <v>2910</v>
      </c>
      <c r="D82" s="448">
        <v>2910</v>
      </c>
    </row>
    <row r="83" spans="1:4" ht="15" customHeight="1">
      <c r="A83" s="674"/>
      <c r="B83" s="88" t="s">
        <v>249</v>
      </c>
      <c r="C83" s="448">
        <v>61</v>
      </c>
      <c r="D83" s="448">
        <v>61</v>
      </c>
    </row>
    <row r="84" spans="1:4" ht="15" customHeight="1">
      <c r="A84" s="85" t="s">
        <v>46</v>
      </c>
      <c r="B84" s="94" t="s">
        <v>250</v>
      </c>
      <c r="C84" s="87">
        <f>SUM(C85:C102)</f>
        <v>140452</v>
      </c>
      <c r="D84" s="87">
        <f>SUM(D85:D102)</f>
        <v>140452</v>
      </c>
    </row>
    <row r="85" spans="1:4" ht="15" customHeight="1">
      <c r="A85" s="674"/>
      <c r="B85" s="89" t="s">
        <v>463</v>
      </c>
      <c r="C85" s="448">
        <v>68400</v>
      </c>
      <c r="D85" s="448">
        <v>68400</v>
      </c>
    </row>
    <row r="86" spans="1:4" ht="15" customHeight="1">
      <c r="A86" s="674"/>
      <c r="B86" s="89" t="s">
        <v>464</v>
      </c>
      <c r="C86" s="448">
        <v>12950</v>
      </c>
      <c r="D86" s="448">
        <v>12950</v>
      </c>
    </row>
    <row r="87" spans="1:4" ht="15" customHeight="1">
      <c r="A87" s="674"/>
      <c r="B87" s="89" t="s">
        <v>251</v>
      </c>
      <c r="C87" s="448">
        <v>6000</v>
      </c>
      <c r="D87" s="448">
        <v>6000</v>
      </c>
    </row>
    <row r="88" spans="1:4" ht="15" customHeight="1">
      <c r="A88" s="674"/>
      <c r="B88" s="89" t="s">
        <v>252</v>
      </c>
      <c r="C88" s="448">
        <v>200</v>
      </c>
      <c r="D88" s="448">
        <v>200</v>
      </c>
    </row>
    <row r="89" spans="1:4" ht="15" customHeight="1">
      <c r="A89" s="674"/>
      <c r="B89" s="89" t="s">
        <v>253</v>
      </c>
      <c r="C89" s="448">
        <v>6000</v>
      </c>
      <c r="D89" s="448">
        <v>6000</v>
      </c>
    </row>
    <row r="90" spans="1:4" ht="15" customHeight="1">
      <c r="A90" s="674"/>
      <c r="B90" s="89" t="s">
        <v>254</v>
      </c>
      <c r="C90" s="448">
        <v>1072</v>
      </c>
      <c r="D90" s="448">
        <v>1072</v>
      </c>
    </row>
    <row r="91" spans="1:4" ht="15" customHeight="1">
      <c r="A91" s="674"/>
      <c r="B91" s="89" t="s">
        <v>255</v>
      </c>
      <c r="C91" s="448">
        <v>850</v>
      </c>
      <c r="D91" s="448">
        <v>850</v>
      </c>
    </row>
    <row r="92" spans="1:4" ht="15" customHeight="1">
      <c r="A92" s="674"/>
      <c r="B92" s="89" t="s">
        <v>256</v>
      </c>
      <c r="C92" s="448">
        <v>2000</v>
      </c>
      <c r="D92" s="448">
        <v>2000</v>
      </c>
    </row>
    <row r="93" spans="1:4" ht="15" customHeight="1">
      <c r="A93" s="674"/>
      <c r="B93" s="89" t="s">
        <v>257</v>
      </c>
      <c r="C93" s="448">
        <v>2000</v>
      </c>
      <c r="D93" s="448">
        <v>2000</v>
      </c>
    </row>
    <row r="94" spans="1:4" ht="15" customHeight="1">
      <c r="A94" s="674"/>
      <c r="B94" s="89" t="s">
        <v>258</v>
      </c>
      <c r="C94" s="448">
        <v>1300</v>
      </c>
      <c r="D94" s="448">
        <v>1300</v>
      </c>
    </row>
    <row r="95" spans="1:4" ht="15" customHeight="1">
      <c r="A95" s="674"/>
      <c r="B95" s="89" t="s">
        <v>259</v>
      </c>
      <c r="C95" s="448">
        <v>7300</v>
      </c>
      <c r="D95" s="448">
        <v>7300</v>
      </c>
    </row>
    <row r="96" spans="1:4" ht="15" customHeight="1">
      <c r="A96" s="674"/>
      <c r="B96" s="89" t="s">
        <v>260</v>
      </c>
      <c r="C96" s="448">
        <v>14000</v>
      </c>
      <c r="D96" s="448">
        <v>14000</v>
      </c>
    </row>
    <row r="97" spans="1:4" ht="15" customHeight="1">
      <c r="A97" s="674"/>
      <c r="B97" s="89" t="s">
        <v>261</v>
      </c>
      <c r="C97" s="448">
        <v>2080</v>
      </c>
      <c r="D97" s="448">
        <v>2080</v>
      </c>
    </row>
    <row r="98" spans="1:4" ht="15" customHeight="1">
      <c r="A98" s="674"/>
      <c r="B98" s="89" t="s">
        <v>262</v>
      </c>
      <c r="C98" s="448">
        <v>10000</v>
      </c>
      <c r="D98" s="448">
        <v>10000</v>
      </c>
    </row>
    <row r="99" spans="1:4" ht="15" customHeight="1">
      <c r="A99" s="674"/>
      <c r="B99" s="89" t="s">
        <v>263</v>
      </c>
      <c r="C99" s="448">
        <v>4500</v>
      </c>
      <c r="D99" s="448">
        <v>4500</v>
      </c>
    </row>
    <row r="100" spans="1:4" ht="15" customHeight="1">
      <c r="A100" s="674"/>
      <c r="B100" s="89" t="s">
        <v>264</v>
      </c>
      <c r="C100" s="448">
        <v>300</v>
      </c>
      <c r="D100" s="448">
        <v>300</v>
      </c>
    </row>
    <row r="101" spans="1:4" ht="15" customHeight="1">
      <c r="A101" s="674"/>
      <c r="B101" s="95" t="s">
        <v>265</v>
      </c>
      <c r="C101" s="448">
        <v>300</v>
      </c>
      <c r="D101" s="448">
        <v>300</v>
      </c>
    </row>
    <row r="102" spans="1:4" ht="15" customHeight="1" thickBot="1">
      <c r="A102" s="675"/>
      <c r="B102" s="96" t="s">
        <v>266</v>
      </c>
      <c r="C102" s="449">
        <v>1200</v>
      </c>
      <c r="D102" s="449">
        <v>1200</v>
      </c>
    </row>
    <row r="103" spans="1:4" ht="15" customHeight="1" thickTop="1">
      <c r="A103" s="97"/>
      <c r="B103" s="98"/>
      <c r="C103" s="99"/>
      <c r="D103" s="99"/>
    </row>
    <row r="104" spans="1:4" ht="15" customHeight="1">
      <c r="A104" s="97"/>
      <c r="B104" s="98"/>
      <c r="C104" s="99"/>
      <c r="D104" s="99"/>
    </row>
    <row r="105" spans="1:4" ht="15" customHeight="1">
      <c r="A105" s="97"/>
      <c r="B105" s="98"/>
      <c r="C105" s="99"/>
      <c r="D105" s="99"/>
    </row>
    <row r="106" spans="2:4" ht="12.75">
      <c r="B106" s="100"/>
      <c r="C106" s="100"/>
      <c r="D106" s="100"/>
    </row>
    <row r="107" spans="2:4" ht="12.75">
      <c r="B107" s="100"/>
      <c r="C107" s="100"/>
      <c r="D107" s="100"/>
    </row>
    <row r="108" spans="2:4" ht="12.75">
      <c r="B108" s="100"/>
      <c r="C108" s="100"/>
      <c r="D108" s="100"/>
    </row>
    <row r="109" spans="2:4" ht="12.75">
      <c r="B109" s="100"/>
      <c r="C109" s="100"/>
      <c r="D109" s="100"/>
    </row>
    <row r="110" spans="2:4" ht="12.75">
      <c r="B110" s="100"/>
      <c r="C110" s="100"/>
      <c r="D110" s="100"/>
    </row>
    <row r="111" spans="2:4" ht="12.75">
      <c r="B111" s="100"/>
      <c r="C111" s="100"/>
      <c r="D111" s="100"/>
    </row>
    <row r="112" spans="2:4" ht="12.75">
      <c r="B112" s="100"/>
      <c r="C112" s="100"/>
      <c r="D112" s="100"/>
    </row>
    <row r="113" spans="2:4" ht="12.75">
      <c r="B113" s="100"/>
      <c r="C113" s="100"/>
      <c r="D113" s="100"/>
    </row>
    <row r="114" spans="2:4" ht="12.75">
      <c r="B114" s="100"/>
      <c r="C114" s="100"/>
      <c r="D114" s="100"/>
    </row>
    <row r="115" spans="2:4" ht="12.75">
      <c r="B115" s="100"/>
      <c r="C115" s="100"/>
      <c r="D115" s="100"/>
    </row>
    <row r="116" spans="2:4" ht="12.75">
      <c r="B116" s="100"/>
      <c r="C116" s="100"/>
      <c r="D116" s="100"/>
    </row>
    <row r="117" spans="2:4" ht="12.75">
      <c r="B117" s="100"/>
      <c r="C117" s="100"/>
      <c r="D117" s="100"/>
    </row>
    <row r="118" spans="2:4" ht="12.75">
      <c r="B118" s="100"/>
      <c r="C118" s="100"/>
      <c r="D118" s="100"/>
    </row>
    <row r="119" spans="2:4" ht="12.75">
      <c r="B119" s="100"/>
      <c r="C119" s="101"/>
      <c r="D119" s="101"/>
    </row>
    <row r="120" spans="2:4" ht="12.75">
      <c r="B120" s="100"/>
      <c r="C120" s="100"/>
      <c r="D120" s="100"/>
    </row>
    <row r="121" spans="2:4" ht="12.75">
      <c r="B121" s="100"/>
      <c r="C121" s="100"/>
      <c r="D121" s="100"/>
    </row>
    <row r="122" spans="2:4" ht="12.75">
      <c r="B122" s="100"/>
      <c r="C122" s="100"/>
      <c r="D122" s="100"/>
    </row>
    <row r="123" spans="2:4" ht="12.75">
      <c r="B123" s="100"/>
      <c r="C123" s="100"/>
      <c r="D123" s="100"/>
    </row>
    <row r="124" spans="2:4" ht="12.75">
      <c r="B124" s="100"/>
      <c r="C124" s="100"/>
      <c r="D124" s="100"/>
    </row>
    <row r="125" spans="2:4" ht="12.75">
      <c r="B125" s="100"/>
      <c r="C125" s="100"/>
      <c r="D125" s="100"/>
    </row>
    <row r="126" spans="2:4" ht="12.75">
      <c r="B126" s="100"/>
      <c r="C126" s="100"/>
      <c r="D126" s="100"/>
    </row>
    <row r="127" spans="2:4" ht="12.75">
      <c r="B127" s="100"/>
      <c r="C127" s="100"/>
      <c r="D127" s="100"/>
    </row>
    <row r="128" spans="2:4" ht="12.75">
      <c r="B128" s="100"/>
      <c r="C128" s="100"/>
      <c r="D128" s="100"/>
    </row>
    <row r="129" spans="2:4" ht="12.75">
      <c r="B129" s="100"/>
      <c r="C129" s="100"/>
      <c r="D129" s="100"/>
    </row>
  </sheetData>
  <sheetProtection/>
  <mergeCells count="6">
    <mergeCell ref="A85:A102"/>
    <mergeCell ref="A48:A83"/>
    <mergeCell ref="D2:D3"/>
    <mergeCell ref="C2:C3"/>
    <mergeCell ref="A7:A46"/>
    <mergeCell ref="B2:B3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&amp;C&amp;"Arial,Félkövér"5/b  sz. melléklet a 26/2011.(VI.24.) sz rendelethez Marcali Városi Önkormányzat Polgármesteri Hivatal 2011. évi kiadási előirányzatai
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81"/>
  <sheetViews>
    <sheetView view="pageLayout" workbookViewId="0" topLeftCell="A16">
      <selection activeCell="G31" sqref="G31:G34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4" width="12.7109375" style="0" customWidth="1"/>
    <col min="5" max="5" width="8.57421875" style="0" customWidth="1"/>
    <col min="6" max="6" width="10.57421875" style="0" customWidth="1"/>
    <col min="7" max="7" width="12.7109375" style="232" customWidth="1"/>
    <col min="8" max="8" width="0.2890625" style="139" customWidth="1"/>
    <col min="9" max="10" width="9.140625" style="0" hidden="1" customWidth="1"/>
  </cols>
  <sheetData>
    <row r="1" ht="17.25" thickBot="1">
      <c r="G1" s="232" t="s">
        <v>588</v>
      </c>
    </row>
    <row r="2" spans="1:7" ht="58.5" customHeight="1" thickBot="1">
      <c r="A2" s="140" t="s">
        <v>292</v>
      </c>
      <c r="B2" s="141" t="s">
        <v>293</v>
      </c>
      <c r="C2" s="141" t="s">
        <v>562</v>
      </c>
      <c r="D2" s="141" t="s">
        <v>551</v>
      </c>
      <c r="E2" s="141" t="s">
        <v>294</v>
      </c>
      <c r="F2" s="141" t="s">
        <v>295</v>
      </c>
      <c r="G2" s="142" t="s">
        <v>465</v>
      </c>
    </row>
    <row r="3" spans="1:7" ht="15" customHeight="1" thickBot="1">
      <c r="A3" s="47"/>
      <c r="B3" s="143"/>
      <c r="C3" s="143"/>
      <c r="D3" s="143"/>
      <c r="E3" s="143"/>
      <c r="F3" s="143"/>
      <c r="G3" s="144"/>
    </row>
    <row r="4" spans="1:7" ht="30" customHeight="1" thickBot="1">
      <c r="A4" s="145" t="s">
        <v>2</v>
      </c>
      <c r="B4" s="725" t="s">
        <v>297</v>
      </c>
      <c r="C4" s="725"/>
      <c r="D4" s="725"/>
      <c r="E4" s="725"/>
      <c r="F4" s="725"/>
      <c r="G4" s="730"/>
    </row>
    <row r="5" spans="1:10" ht="37.5" customHeight="1">
      <c r="A5" s="146" t="s">
        <v>76</v>
      </c>
      <c r="B5" s="147" t="s">
        <v>298</v>
      </c>
      <c r="C5" s="148">
        <v>438</v>
      </c>
      <c r="D5" s="148">
        <v>438</v>
      </c>
      <c r="E5" s="148">
        <v>438</v>
      </c>
      <c r="F5" s="148"/>
      <c r="G5" s="149" t="s">
        <v>466</v>
      </c>
      <c r="H5" s="728"/>
      <c r="I5" s="729"/>
      <c r="J5" s="729"/>
    </row>
    <row r="6" spans="1:10" ht="37.5" customHeight="1">
      <c r="A6" s="146" t="s">
        <v>90</v>
      </c>
      <c r="B6" s="147" t="s">
        <v>299</v>
      </c>
      <c r="C6" s="148">
        <v>80</v>
      </c>
      <c r="D6" s="148">
        <v>80</v>
      </c>
      <c r="E6" s="148">
        <v>80</v>
      </c>
      <c r="F6" s="148"/>
      <c r="G6" s="149" t="s">
        <v>466</v>
      </c>
      <c r="H6" s="151"/>
      <c r="I6" s="150"/>
      <c r="J6" s="150"/>
    </row>
    <row r="7" spans="1:10" ht="24.75" customHeight="1">
      <c r="A7" s="146" t="s">
        <v>121</v>
      </c>
      <c r="B7" s="147" t="s">
        <v>300</v>
      </c>
      <c r="C7" s="148">
        <v>2300</v>
      </c>
      <c r="D7" s="148">
        <v>2300</v>
      </c>
      <c r="E7" s="148">
        <v>2300</v>
      </c>
      <c r="F7" s="148"/>
      <c r="G7" s="149" t="s">
        <v>466</v>
      </c>
      <c r="H7" s="151"/>
      <c r="I7" s="150"/>
      <c r="J7" s="150"/>
    </row>
    <row r="8" spans="1:10" ht="24.75" customHeight="1">
      <c r="A8" s="146" t="s">
        <v>129</v>
      </c>
      <c r="B8" s="147" t="s">
        <v>301</v>
      </c>
      <c r="C8" s="148">
        <v>5000</v>
      </c>
      <c r="D8" s="148">
        <v>5000</v>
      </c>
      <c r="E8" s="148">
        <v>5000</v>
      </c>
      <c r="F8" s="148"/>
      <c r="G8" s="149" t="s">
        <v>466</v>
      </c>
      <c r="H8" s="151"/>
      <c r="I8" s="150"/>
      <c r="J8" s="150"/>
    </row>
    <row r="9" spans="1:10" ht="25.5">
      <c r="A9" s="146" t="s">
        <v>131</v>
      </c>
      <c r="B9" s="147" t="s">
        <v>302</v>
      </c>
      <c r="C9" s="148">
        <v>3500</v>
      </c>
      <c r="D9" s="148">
        <v>3500</v>
      </c>
      <c r="E9" s="148">
        <v>3500</v>
      </c>
      <c r="F9" s="148"/>
      <c r="G9" s="149" t="s">
        <v>466</v>
      </c>
      <c r="H9" s="151"/>
      <c r="I9" s="150"/>
      <c r="J9" s="150"/>
    </row>
    <row r="10" spans="1:10" ht="37.5" customHeight="1">
      <c r="A10" s="146" t="s">
        <v>132</v>
      </c>
      <c r="B10" s="147" t="s">
        <v>303</v>
      </c>
      <c r="C10" s="148">
        <v>3000</v>
      </c>
      <c r="D10" s="148">
        <v>3000</v>
      </c>
      <c r="E10" s="148">
        <v>3000</v>
      </c>
      <c r="F10" s="148"/>
      <c r="G10" s="149" t="s">
        <v>466</v>
      </c>
      <c r="H10" s="151"/>
      <c r="I10" s="150"/>
      <c r="J10" s="150"/>
    </row>
    <row r="11" spans="1:10" ht="64.5" customHeight="1">
      <c r="A11" s="146" t="s">
        <v>134</v>
      </c>
      <c r="B11" s="147" t="s">
        <v>304</v>
      </c>
      <c r="C11" s="148">
        <v>2000</v>
      </c>
      <c r="D11" s="148">
        <v>2000</v>
      </c>
      <c r="E11" s="148">
        <v>2000</v>
      </c>
      <c r="F11" s="148"/>
      <c r="G11" s="149" t="s">
        <v>466</v>
      </c>
      <c r="H11" s="151"/>
      <c r="I11" s="150"/>
      <c r="J11" s="150"/>
    </row>
    <row r="12" spans="1:10" ht="24.75" customHeight="1">
      <c r="A12" s="146" t="s">
        <v>139</v>
      </c>
      <c r="B12" s="147" t="s">
        <v>305</v>
      </c>
      <c r="C12" s="148">
        <v>300</v>
      </c>
      <c r="D12" s="148">
        <v>300</v>
      </c>
      <c r="E12" s="148">
        <v>300</v>
      </c>
      <c r="F12" s="148"/>
      <c r="G12" s="149" t="s">
        <v>466</v>
      </c>
      <c r="H12" s="151"/>
      <c r="I12" s="150"/>
      <c r="J12" s="150"/>
    </row>
    <row r="13" spans="1:7" ht="38.25">
      <c r="A13" s="602" t="s">
        <v>141</v>
      </c>
      <c r="B13" s="152" t="s">
        <v>467</v>
      </c>
      <c r="C13" s="153">
        <v>14375</v>
      </c>
      <c r="D13" s="153">
        <v>14375</v>
      </c>
      <c r="E13" s="153">
        <v>1725</v>
      </c>
      <c r="F13" s="153">
        <v>12650</v>
      </c>
      <c r="G13" s="154" t="s">
        <v>468</v>
      </c>
    </row>
    <row r="14" spans="1:7" ht="16.5">
      <c r="A14" s="603">
        <v>10</v>
      </c>
      <c r="B14" s="205" t="s">
        <v>568</v>
      </c>
      <c r="C14" s="206"/>
      <c r="D14" s="206">
        <v>750</v>
      </c>
      <c r="E14" s="206">
        <v>750</v>
      </c>
      <c r="F14" s="206"/>
      <c r="G14" s="400" t="s">
        <v>569</v>
      </c>
    </row>
    <row r="15" spans="1:7" ht="26.25" thickBot="1">
      <c r="A15" s="604">
        <v>11</v>
      </c>
      <c r="B15" s="605" t="s">
        <v>570</v>
      </c>
      <c r="C15" s="591"/>
      <c r="D15" s="591">
        <v>11355</v>
      </c>
      <c r="E15" s="591">
        <v>11355</v>
      </c>
      <c r="F15" s="591"/>
      <c r="G15" s="606" t="s">
        <v>569</v>
      </c>
    </row>
    <row r="16" spans="1:7" ht="19.5" customHeight="1" thickBot="1">
      <c r="A16" s="155"/>
      <c r="B16" s="156" t="s">
        <v>147</v>
      </c>
      <c r="C16" s="157">
        <f>SUM(C5:C13)</f>
        <v>30993</v>
      </c>
      <c r="D16" s="157">
        <f>SUM(D5:D15)</f>
        <v>43098</v>
      </c>
      <c r="E16" s="157">
        <f>SUM(E5:E15)</f>
        <v>30448</v>
      </c>
      <c r="F16" s="157">
        <f>SUM(F5:F13)</f>
        <v>12650</v>
      </c>
      <c r="G16" s="158"/>
    </row>
    <row r="17" spans="1:7" ht="15" customHeight="1">
      <c r="A17" s="159"/>
      <c r="B17" s="101"/>
      <c r="C17" s="101"/>
      <c r="D17" s="101"/>
      <c r="E17" s="101"/>
      <c r="F17" s="101"/>
      <c r="G17" s="160"/>
    </row>
    <row r="18" spans="1:7" ht="15" customHeight="1">
      <c r="A18" s="159"/>
      <c r="B18" s="101"/>
      <c r="C18" s="161"/>
      <c r="D18" s="161"/>
      <c r="E18" s="101"/>
      <c r="F18" s="101"/>
      <c r="G18" s="160"/>
    </row>
    <row r="19" spans="1:7" ht="15" customHeight="1" thickBot="1">
      <c r="A19" s="162"/>
      <c r="B19" s="163"/>
      <c r="C19" s="164"/>
      <c r="D19" s="164"/>
      <c r="E19" s="164"/>
      <c r="F19" s="164"/>
      <c r="G19" s="165" t="s">
        <v>578</v>
      </c>
    </row>
    <row r="20" spans="1:8" s="168" customFormat="1" ht="45" customHeight="1" thickBot="1">
      <c r="A20" s="166" t="s">
        <v>292</v>
      </c>
      <c r="B20" s="167" t="s">
        <v>293</v>
      </c>
      <c r="C20" s="141" t="s">
        <v>562</v>
      </c>
      <c r="D20" s="141" t="s">
        <v>551</v>
      </c>
      <c r="E20" s="141" t="s">
        <v>306</v>
      </c>
      <c r="F20" s="141" t="s">
        <v>295</v>
      </c>
      <c r="G20" s="142" t="s">
        <v>465</v>
      </c>
      <c r="H20" s="139"/>
    </row>
    <row r="21" spans="1:7" ht="15" customHeight="1" thickBot="1">
      <c r="A21" s="169"/>
      <c r="B21" s="170"/>
      <c r="C21" s="170"/>
      <c r="D21" s="170"/>
      <c r="E21" s="170"/>
      <c r="F21" s="170"/>
      <c r="G21" s="144" t="s">
        <v>296</v>
      </c>
    </row>
    <row r="22" spans="1:7" ht="30" customHeight="1" thickBot="1">
      <c r="A22" s="171" t="s">
        <v>21</v>
      </c>
      <c r="B22" s="731" t="s">
        <v>307</v>
      </c>
      <c r="C22" s="731"/>
      <c r="D22" s="731"/>
      <c r="E22" s="731"/>
      <c r="F22" s="731"/>
      <c r="G22" s="732"/>
    </row>
    <row r="23" spans="1:7" ht="38.25">
      <c r="A23" s="172" t="s">
        <v>76</v>
      </c>
      <c r="B23" s="175" t="s">
        <v>469</v>
      </c>
      <c r="C23" s="40">
        <v>850</v>
      </c>
      <c r="D23" s="40">
        <v>850</v>
      </c>
      <c r="E23" s="176">
        <v>850</v>
      </c>
      <c r="F23" s="176"/>
      <c r="G23" s="177" t="s">
        <v>466</v>
      </c>
    </row>
    <row r="24" spans="1:7" ht="17.25" thickBot="1">
      <c r="A24" s="607">
        <v>2</v>
      </c>
      <c r="B24" s="608" t="s">
        <v>571</v>
      </c>
      <c r="C24" s="609"/>
      <c r="D24" s="609">
        <v>3900</v>
      </c>
      <c r="E24" s="413">
        <v>1950</v>
      </c>
      <c r="F24" s="413">
        <v>1950</v>
      </c>
      <c r="G24" s="610" t="s">
        <v>597</v>
      </c>
    </row>
    <row r="25" spans="1:7" ht="19.5" customHeight="1" thickBot="1">
      <c r="A25" s="178"/>
      <c r="B25" s="179" t="s">
        <v>147</v>
      </c>
      <c r="C25" s="180">
        <f>SUM(C23:C23)</f>
        <v>850</v>
      </c>
      <c r="D25" s="180">
        <f>SUM(D23:D24)</f>
        <v>4750</v>
      </c>
      <c r="E25" s="180">
        <f>SUM(E23:E23)</f>
        <v>850</v>
      </c>
      <c r="F25" s="180">
        <f>SUM(F23:F23)</f>
        <v>0</v>
      </c>
      <c r="G25" s="158"/>
    </row>
    <row r="26" spans="1:7" ht="15" customHeight="1">
      <c r="A26" s="181"/>
      <c r="B26" s="182"/>
      <c r="C26" s="183"/>
      <c r="D26" s="183"/>
      <c r="E26" s="184"/>
      <c r="F26" s="184"/>
      <c r="G26" s="185"/>
    </row>
    <row r="27" spans="1:7" ht="15" customHeight="1">
      <c r="A27" s="181"/>
      <c r="B27" s="182"/>
      <c r="C27" s="183"/>
      <c r="D27" s="183"/>
      <c r="E27" s="184"/>
      <c r="F27" s="184"/>
      <c r="G27" s="185"/>
    </row>
    <row r="28" spans="1:7" ht="15" customHeight="1">
      <c r="A28" s="181"/>
      <c r="B28" s="182"/>
      <c r="C28" s="183"/>
      <c r="D28" s="183"/>
      <c r="E28" s="184"/>
      <c r="F28" s="184"/>
      <c r="G28" s="185"/>
    </row>
    <row r="29" spans="1:7" ht="15" customHeight="1">
      <c r="A29" s="181"/>
      <c r="B29" s="182"/>
      <c r="C29" s="183"/>
      <c r="D29" s="183"/>
      <c r="E29" s="184"/>
      <c r="F29" s="184"/>
      <c r="G29" s="185"/>
    </row>
    <row r="30" spans="1:7" ht="15" customHeight="1">
      <c r="A30" s="181"/>
      <c r="B30" s="182"/>
      <c r="C30" s="183"/>
      <c r="D30" s="183"/>
      <c r="E30" s="184"/>
      <c r="F30" s="184"/>
      <c r="G30" s="185"/>
    </row>
    <row r="31" spans="1:7" ht="15" customHeight="1">
      <c r="A31" s="181"/>
      <c r="B31" s="182"/>
      <c r="C31" s="183"/>
      <c r="D31" s="183"/>
      <c r="E31" s="184"/>
      <c r="F31" s="184"/>
      <c r="G31" s="185"/>
    </row>
    <row r="32" spans="1:7" ht="15" customHeight="1">
      <c r="A32" s="181"/>
      <c r="B32" s="182"/>
      <c r="C32" s="183"/>
      <c r="D32" s="183"/>
      <c r="E32" s="184"/>
      <c r="F32" s="184"/>
      <c r="G32" s="185"/>
    </row>
    <row r="33" spans="1:7" ht="15" customHeight="1">
      <c r="A33" s="181"/>
      <c r="B33" s="182"/>
      <c r="C33" s="183"/>
      <c r="D33" s="183"/>
      <c r="E33" s="184"/>
      <c r="F33" s="184"/>
      <c r="G33" s="185"/>
    </row>
    <row r="34" spans="1:7" ht="15" customHeight="1">
      <c r="A34" s="181"/>
      <c r="B34" s="182"/>
      <c r="C34" s="183"/>
      <c r="D34" s="183"/>
      <c r="E34" s="184"/>
      <c r="F34" s="184"/>
      <c r="G34" s="185"/>
    </row>
    <row r="35" spans="1:7" ht="15" customHeight="1">
      <c r="A35" s="181"/>
      <c r="B35" s="182"/>
      <c r="C35" s="183"/>
      <c r="D35" s="183"/>
      <c r="E35" s="184"/>
      <c r="F35" s="184"/>
      <c r="G35" s="185"/>
    </row>
    <row r="36" spans="1:7" ht="15" customHeight="1">
      <c r="A36" s="181"/>
      <c r="B36" s="182"/>
      <c r="C36" s="183"/>
      <c r="D36" s="183"/>
      <c r="E36" s="184"/>
      <c r="F36" s="184"/>
      <c r="G36" s="185"/>
    </row>
    <row r="37" spans="1:7" ht="15" customHeight="1" thickBot="1">
      <c r="A37" s="186"/>
      <c r="B37" s="187"/>
      <c r="C37" s="188"/>
      <c r="D37" s="188"/>
      <c r="E37" s="188"/>
      <c r="F37" s="188"/>
      <c r="G37" s="165" t="s">
        <v>578</v>
      </c>
    </row>
    <row r="38" spans="1:8" s="168" customFormat="1" ht="45" customHeight="1" thickBot="1">
      <c r="A38" s="166" t="s">
        <v>292</v>
      </c>
      <c r="B38" s="167" t="s">
        <v>293</v>
      </c>
      <c r="C38" s="141" t="s">
        <v>562</v>
      </c>
      <c r="D38" s="141" t="s">
        <v>551</v>
      </c>
      <c r="E38" s="141" t="s">
        <v>567</v>
      </c>
      <c r="F38" s="141" t="s">
        <v>295</v>
      </c>
      <c r="G38" s="142" t="s">
        <v>465</v>
      </c>
      <c r="H38" s="139"/>
    </row>
    <row r="39" spans="1:7" ht="15" customHeight="1" thickBot="1">
      <c r="A39" s="189"/>
      <c r="B39" s="190"/>
      <c r="C39" s="191"/>
      <c r="D39" s="191"/>
      <c r="E39" s="191"/>
      <c r="F39" s="191"/>
      <c r="G39" s="144" t="s">
        <v>296</v>
      </c>
    </row>
    <row r="40" spans="1:7" ht="30" customHeight="1" thickBot="1">
      <c r="A40" s="145" t="s">
        <v>36</v>
      </c>
      <c r="B40" s="725" t="s">
        <v>308</v>
      </c>
      <c r="C40" s="726"/>
      <c r="D40" s="726"/>
      <c r="E40" s="726"/>
      <c r="F40" s="726"/>
      <c r="G40" s="727"/>
    </row>
    <row r="41" spans="1:8" s="196" customFormat="1" ht="37.5" customHeight="1">
      <c r="A41" s="172" t="s">
        <v>76</v>
      </c>
      <c r="B41" s="192" t="s">
        <v>309</v>
      </c>
      <c r="C41" s="193">
        <v>170576</v>
      </c>
      <c r="D41" s="193">
        <v>182957</v>
      </c>
      <c r="E41" s="193">
        <v>68326</v>
      </c>
      <c r="F41" s="194">
        <v>114631</v>
      </c>
      <c r="G41" s="149" t="s">
        <v>310</v>
      </c>
      <c r="H41" s="195"/>
    </row>
    <row r="42" spans="1:8" ht="37.5" customHeight="1">
      <c r="A42" s="172" t="s">
        <v>90</v>
      </c>
      <c r="B42" s="197" t="s">
        <v>311</v>
      </c>
      <c r="C42" s="198">
        <v>72604</v>
      </c>
      <c r="D42" s="198">
        <v>72604</v>
      </c>
      <c r="E42" s="198">
        <v>0</v>
      </c>
      <c r="F42" s="40">
        <v>72604</v>
      </c>
      <c r="G42" s="199" t="s">
        <v>312</v>
      </c>
      <c r="H42" s="195"/>
    </row>
    <row r="43" spans="1:8" ht="24.75" customHeight="1">
      <c r="A43" s="172" t="s">
        <v>121</v>
      </c>
      <c r="B43" s="197" t="s">
        <v>313</v>
      </c>
      <c r="C43" s="198">
        <v>644370</v>
      </c>
      <c r="D43" s="198">
        <v>644370</v>
      </c>
      <c r="E43" s="198">
        <v>64437</v>
      </c>
      <c r="F43" s="40">
        <v>579933</v>
      </c>
      <c r="G43" s="199" t="s">
        <v>314</v>
      </c>
      <c r="H43" s="195"/>
    </row>
    <row r="44" spans="1:8" ht="15" customHeight="1">
      <c r="A44" s="261" t="s">
        <v>129</v>
      </c>
      <c r="B44" s="399" t="s">
        <v>470</v>
      </c>
      <c r="C44" s="200">
        <v>3000</v>
      </c>
      <c r="D44" s="200">
        <v>3000</v>
      </c>
      <c r="E44" s="200">
        <v>3000</v>
      </c>
      <c r="F44" s="201"/>
      <c r="G44" s="202" t="s">
        <v>466</v>
      </c>
      <c r="H44" s="203"/>
    </row>
    <row r="45" spans="1:7" ht="15" customHeight="1">
      <c r="A45" s="172" t="s">
        <v>131</v>
      </c>
      <c r="B45" s="204" t="s">
        <v>316</v>
      </c>
      <c r="C45" s="198">
        <v>1992</v>
      </c>
      <c r="D45" s="198">
        <v>1992</v>
      </c>
      <c r="E45" s="198">
        <v>1492</v>
      </c>
      <c r="F45" s="40">
        <v>500</v>
      </c>
      <c r="G45" s="199" t="s">
        <v>317</v>
      </c>
    </row>
    <row r="46" spans="1:8" ht="39.75" customHeight="1">
      <c r="A46" s="172" t="s">
        <v>132</v>
      </c>
      <c r="B46" s="205" t="s">
        <v>471</v>
      </c>
      <c r="C46" s="206">
        <v>488</v>
      </c>
      <c r="D46" s="206">
        <v>488</v>
      </c>
      <c r="E46" s="206">
        <v>488</v>
      </c>
      <c r="F46" s="207"/>
      <c r="G46" s="208" t="s">
        <v>466</v>
      </c>
      <c r="H46" s="203"/>
    </row>
    <row r="47" spans="1:8" ht="24.75" customHeight="1">
      <c r="A47" s="172" t="s">
        <v>134</v>
      </c>
      <c r="B47" s="205" t="s">
        <v>318</v>
      </c>
      <c r="C47" s="206">
        <v>26555</v>
      </c>
      <c r="D47" s="206">
        <v>26555</v>
      </c>
      <c r="E47" s="209">
        <v>5311</v>
      </c>
      <c r="F47" s="207">
        <f>C47-E47</f>
        <v>21244</v>
      </c>
      <c r="G47" s="208" t="s">
        <v>319</v>
      </c>
      <c r="H47" s="203"/>
    </row>
    <row r="48" spans="1:8" ht="15" customHeight="1">
      <c r="A48" s="172" t="s">
        <v>139</v>
      </c>
      <c r="B48" s="205" t="s">
        <v>320</v>
      </c>
      <c r="C48" s="206">
        <v>651870</v>
      </c>
      <c r="D48" s="206">
        <v>651870</v>
      </c>
      <c r="E48" s="206">
        <v>151662</v>
      </c>
      <c r="F48" s="207">
        <v>500208</v>
      </c>
      <c r="G48" s="208" t="s">
        <v>319</v>
      </c>
      <c r="H48" s="203"/>
    </row>
    <row r="49" spans="1:8" ht="24.75" customHeight="1">
      <c r="A49" s="172" t="s">
        <v>141</v>
      </c>
      <c r="B49" s="205" t="s">
        <v>321</v>
      </c>
      <c r="C49" s="206">
        <v>215000</v>
      </c>
      <c r="D49" s="206">
        <v>215000</v>
      </c>
      <c r="E49" s="206">
        <v>15000</v>
      </c>
      <c r="F49" s="207">
        <v>200000</v>
      </c>
      <c r="G49" s="208" t="s">
        <v>472</v>
      </c>
      <c r="H49" s="203"/>
    </row>
    <row r="50" spans="1:8" ht="24.75" customHeight="1">
      <c r="A50" s="172" t="s">
        <v>143</v>
      </c>
      <c r="B50" s="205" t="s">
        <v>322</v>
      </c>
      <c r="C50" s="206">
        <v>25000</v>
      </c>
      <c r="D50" s="206">
        <v>25000</v>
      </c>
      <c r="E50" s="206">
        <v>5000</v>
      </c>
      <c r="F50" s="207">
        <v>20000</v>
      </c>
      <c r="G50" s="208" t="s">
        <v>323</v>
      </c>
      <c r="H50" s="203"/>
    </row>
    <row r="51" spans="1:8" ht="49.5" customHeight="1">
      <c r="A51" s="172" t="s">
        <v>145</v>
      </c>
      <c r="B51" s="210" t="s">
        <v>325</v>
      </c>
      <c r="C51" s="206">
        <v>11418</v>
      </c>
      <c r="D51" s="206">
        <v>11418</v>
      </c>
      <c r="E51" s="206">
        <f>C51-F51</f>
        <v>571</v>
      </c>
      <c r="F51" s="207">
        <v>10847</v>
      </c>
      <c r="G51" s="208" t="s">
        <v>326</v>
      </c>
      <c r="H51" s="203"/>
    </row>
    <row r="52" spans="1:8" ht="25.5">
      <c r="A52" s="172" t="s">
        <v>148</v>
      </c>
      <c r="B52" s="210" t="s">
        <v>330</v>
      </c>
      <c r="C52" s="206">
        <v>2000</v>
      </c>
      <c r="D52" s="206">
        <v>2000</v>
      </c>
      <c r="E52" s="206">
        <v>2000</v>
      </c>
      <c r="F52" s="207"/>
      <c r="G52" s="208" t="s">
        <v>473</v>
      </c>
      <c r="H52" s="203"/>
    </row>
    <row r="53" spans="1:8" ht="38.25">
      <c r="A53" s="172" t="s">
        <v>324</v>
      </c>
      <c r="B53" s="210" t="s">
        <v>474</v>
      </c>
      <c r="C53" s="206">
        <v>713</v>
      </c>
      <c r="D53" s="206">
        <v>713</v>
      </c>
      <c r="E53" s="206">
        <v>713</v>
      </c>
      <c r="F53" s="207"/>
      <c r="G53" s="208" t="s">
        <v>466</v>
      </c>
      <c r="H53" s="203"/>
    </row>
    <row r="54" spans="1:8" ht="24.75" customHeight="1">
      <c r="A54" s="261" t="s">
        <v>327</v>
      </c>
      <c r="B54" s="210" t="s">
        <v>475</v>
      </c>
      <c r="C54" s="206">
        <v>15000</v>
      </c>
      <c r="D54" s="206">
        <v>15000</v>
      </c>
      <c r="E54" s="206">
        <v>15000</v>
      </c>
      <c r="F54" s="207"/>
      <c r="G54" s="208" t="s">
        <v>466</v>
      </c>
      <c r="H54" s="203"/>
    </row>
    <row r="55" spans="1:8" ht="24.75" customHeight="1">
      <c r="A55" s="261" t="s">
        <v>376</v>
      </c>
      <c r="B55" s="210" t="s">
        <v>520</v>
      </c>
      <c r="C55" s="206">
        <v>10000</v>
      </c>
      <c r="D55" s="206">
        <v>10000</v>
      </c>
      <c r="E55" s="206">
        <v>10000</v>
      </c>
      <c r="F55" s="207"/>
      <c r="G55" s="208" t="s">
        <v>466</v>
      </c>
      <c r="H55" s="203"/>
    </row>
    <row r="56" spans="1:8" ht="24.75" customHeight="1" thickBot="1">
      <c r="A56" s="589" t="s">
        <v>378</v>
      </c>
      <c r="B56" s="590" t="s">
        <v>563</v>
      </c>
      <c r="C56" s="591">
        <v>8125</v>
      </c>
      <c r="D56" s="591">
        <v>8125</v>
      </c>
      <c r="E56" s="591">
        <v>2031</v>
      </c>
      <c r="F56" s="592">
        <v>6094</v>
      </c>
      <c r="G56" s="593" t="s">
        <v>564</v>
      </c>
      <c r="H56" s="203"/>
    </row>
    <row r="57" spans="1:8" s="216" customFormat="1" ht="19.5" customHeight="1" thickBot="1">
      <c r="A57" s="211"/>
      <c r="B57" s="212" t="s">
        <v>147</v>
      </c>
      <c r="C57" s="213">
        <f>SUM(C41:C56)</f>
        <v>1858711</v>
      </c>
      <c r="D57" s="213">
        <f>SUM(D41:D56)</f>
        <v>1871092</v>
      </c>
      <c r="E57" s="213">
        <f>SUM(E41:E56)</f>
        <v>345031</v>
      </c>
      <c r="F57" s="213">
        <f>SUM(F41:F55)</f>
        <v>1519967</v>
      </c>
      <c r="G57" s="214"/>
      <c r="H57" s="215"/>
    </row>
    <row r="58" spans="1:8" ht="16.5" customHeight="1">
      <c r="A58" s="181"/>
      <c r="B58" s="217"/>
      <c r="C58" s="218"/>
      <c r="D58" s="218"/>
      <c r="E58" s="218"/>
      <c r="F58" s="218"/>
      <c r="G58" s="185"/>
      <c r="H58" s="203"/>
    </row>
    <row r="59" spans="1:8" ht="12.75" customHeight="1">
      <c r="A59" s="181"/>
      <c r="B59" s="217"/>
      <c r="C59" s="184"/>
      <c r="D59" s="184"/>
      <c r="E59" s="184"/>
      <c r="G59" s="185"/>
      <c r="H59" s="203"/>
    </row>
    <row r="60" spans="6:8" ht="16.5">
      <c r="F60" s="184"/>
      <c r="G60" s="185"/>
      <c r="H60" s="203"/>
    </row>
    <row r="61" spans="2:8" s="219" customFormat="1" ht="17.25" customHeight="1">
      <c r="B61" s="220"/>
      <c r="C61" s="221"/>
      <c r="D61" s="221"/>
      <c r="E61" s="221"/>
      <c r="F61" s="221"/>
      <c r="G61" s="222"/>
      <c r="H61" s="215"/>
    </row>
    <row r="62" spans="3:8" s="220" customFormat="1" ht="16.5">
      <c r="C62" s="221"/>
      <c r="D62" s="221"/>
      <c r="E62" s="221"/>
      <c r="F62" s="223"/>
      <c r="G62" s="224"/>
      <c r="H62" s="225"/>
    </row>
    <row r="63" spans="6:8" s="226" customFormat="1" ht="15.75" customHeight="1">
      <c r="F63" s="227"/>
      <c r="G63" s="222"/>
      <c r="H63" s="139"/>
    </row>
    <row r="64" spans="3:8" s="228" customFormat="1" ht="15.75" customHeight="1">
      <c r="C64" s="229"/>
      <c r="D64" s="229"/>
      <c r="E64" s="229"/>
      <c r="F64" s="229"/>
      <c r="G64" s="230"/>
      <c r="H64" s="231"/>
    </row>
    <row r="65" spans="6:7" ht="15" customHeight="1">
      <c r="F65" s="188"/>
      <c r="G65" s="165"/>
    </row>
    <row r="66" ht="16.5">
      <c r="H66" s="203"/>
    </row>
    <row r="67" spans="6:8" ht="16.5">
      <c r="F67" s="23"/>
      <c r="H67" s="203"/>
    </row>
    <row r="68" ht="16.5">
      <c r="F68" s="23"/>
    </row>
    <row r="69" ht="15" customHeight="1">
      <c r="F69" s="23"/>
    </row>
    <row r="70" ht="15" customHeight="1"/>
    <row r="71" ht="15" customHeight="1">
      <c r="F71" s="23"/>
    </row>
    <row r="72" ht="15" customHeight="1"/>
    <row r="73" spans="3:4" ht="15" customHeight="1">
      <c r="C73" s="23"/>
      <c r="D73" s="23"/>
    </row>
    <row r="74" ht="15" customHeight="1"/>
    <row r="75" spans="3:4" ht="30" customHeight="1">
      <c r="C75" s="23"/>
      <c r="D75" s="23"/>
    </row>
    <row r="76" ht="15" customHeight="1">
      <c r="F76" s="23"/>
    </row>
    <row r="77" ht="15" customHeight="1">
      <c r="F77" s="23"/>
    </row>
    <row r="78" spans="3:6" ht="15" customHeight="1">
      <c r="C78" s="23"/>
      <c r="D78" s="23"/>
      <c r="F78" s="233"/>
    </row>
    <row r="79" ht="15" customHeight="1"/>
    <row r="80" ht="15.75" customHeight="1"/>
    <row r="81" spans="3:4" ht="15" customHeight="1">
      <c r="C81" s="23"/>
      <c r="D81" s="23"/>
    </row>
    <row r="82" ht="15" customHeight="1"/>
    <row r="83" ht="15" customHeight="1"/>
    <row r="84" ht="15" customHeight="1"/>
    <row r="85" ht="30" customHeight="1"/>
    <row r="86" ht="15" customHeight="1"/>
    <row r="87" ht="15" customHeight="1"/>
    <row r="88" ht="15" customHeight="1"/>
    <row r="89" ht="40.5" customHeight="1"/>
    <row r="90" ht="15" customHeight="1"/>
    <row r="91" ht="41.2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1" customHeight="1"/>
    <row r="99" ht="15" customHeight="1"/>
    <row r="100" ht="13.5" customHeight="1"/>
    <row r="101" ht="12.75" customHeight="1"/>
    <row r="102" ht="15.75" customHeight="1"/>
    <row r="103" ht="40.5" customHeight="1"/>
    <row r="104" ht="15" customHeight="1"/>
    <row r="105" ht="41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30" customHeight="1"/>
    <row r="122" ht="30" customHeight="1"/>
    <row r="123" ht="30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4">
    <mergeCell ref="B40:G40"/>
    <mergeCell ref="H5:J5"/>
    <mergeCell ref="B4:G4"/>
    <mergeCell ref="B22:G2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 xml:space="preserve">&amp;C&amp;"Arial,Félkövér"6.sz. melléklet a 26/2011.(IV.) sz. rendelethez Marcali Városi Önkormányzat Polgármesteri Hivatal 2011. évi beruházási kiadás előirányzatai
         </oddHeader>
  </headerFooter>
  <rowBreaks count="2" manualBreakCount="2">
    <brk id="58" max="255" man="1"/>
    <brk id="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view="pageLayout" workbookViewId="0" topLeftCell="A1">
      <selection activeCell="G5" sqref="G5:G6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3" width="11.28125" style="0" customWidth="1"/>
    <col min="4" max="4" width="9.421875" style="0" customWidth="1"/>
    <col min="5" max="5" width="10.57421875" style="0" customWidth="1"/>
    <col min="6" max="6" width="10.140625" style="0" customWidth="1"/>
    <col min="7" max="7" width="12.57421875" style="0" customWidth="1"/>
    <col min="8" max="8" width="0.42578125" style="139" customWidth="1"/>
    <col min="9" max="11" width="9.140625" style="0" hidden="1" customWidth="1"/>
  </cols>
  <sheetData>
    <row r="1" ht="17.25" thickBot="1">
      <c r="G1" s="260" t="s">
        <v>578</v>
      </c>
    </row>
    <row r="2" spans="1:8" s="168" customFormat="1" ht="57" customHeight="1" thickBot="1">
      <c r="A2" s="166" t="s">
        <v>292</v>
      </c>
      <c r="B2" s="167" t="s">
        <v>293</v>
      </c>
      <c r="C2" s="141" t="s">
        <v>552</v>
      </c>
      <c r="D2" s="141" t="s">
        <v>566</v>
      </c>
      <c r="E2" s="141" t="s">
        <v>306</v>
      </c>
      <c r="F2" s="141" t="s">
        <v>295</v>
      </c>
      <c r="G2" s="142" t="s">
        <v>465</v>
      </c>
      <c r="H2" s="139"/>
    </row>
    <row r="3" spans="1:7" ht="15" customHeight="1" thickBot="1">
      <c r="A3" s="234"/>
      <c r="B3" s="235"/>
      <c r="C3" s="235"/>
      <c r="D3" s="235"/>
      <c r="E3" s="235"/>
      <c r="F3" s="235"/>
      <c r="G3" s="144"/>
    </row>
    <row r="4" spans="1:7" ht="30" customHeight="1" thickBot="1">
      <c r="A4" s="145" t="s">
        <v>328</v>
      </c>
      <c r="B4" s="735"/>
      <c r="C4" s="735"/>
      <c r="D4" s="735"/>
      <c r="E4" s="735"/>
      <c r="F4" s="735"/>
      <c r="G4" s="736"/>
    </row>
    <row r="5" spans="1:7" ht="24.75" customHeight="1">
      <c r="A5" s="236" t="s">
        <v>76</v>
      </c>
      <c r="B5" s="210" t="s">
        <v>329</v>
      </c>
      <c r="C5" s="237">
        <v>13980</v>
      </c>
      <c r="D5" s="237">
        <v>13980</v>
      </c>
      <c r="E5" s="237">
        <f>C5-F5</f>
        <v>6990</v>
      </c>
      <c r="F5" s="237">
        <v>6990</v>
      </c>
      <c r="G5" s="737" t="s">
        <v>476</v>
      </c>
    </row>
    <row r="6" spans="1:7" ht="24.75" customHeight="1">
      <c r="A6" s="236" t="s">
        <v>90</v>
      </c>
      <c r="B6" s="210" t="s">
        <v>477</v>
      </c>
      <c r="C6" s="237">
        <v>17500</v>
      </c>
      <c r="D6" s="237">
        <v>17500</v>
      </c>
      <c r="E6" s="237">
        <f>C6-F6</f>
        <v>8750</v>
      </c>
      <c r="F6" s="237">
        <v>8750</v>
      </c>
      <c r="G6" s="738"/>
    </row>
    <row r="7" spans="1:11" ht="15" customHeight="1">
      <c r="A7" s="236" t="s">
        <v>121</v>
      </c>
      <c r="B7" s="238" t="s">
        <v>331</v>
      </c>
      <c r="C7" s="239">
        <v>30000</v>
      </c>
      <c r="D7" s="239">
        <v>30000</v>
      </c>
      <c r="E7" s="239">
        <v>6000</v>
      </c>
      <c r="F7" s="240">
        <v>24000</v>
      </c>
      <c r="G7" s="241" t="s">
        <v>323</v>
      </c>
      <c r="H7" s="733"/>
      <c r="I7" s="734"/>
      <c r="J7" s="734"/>
      <c r="K7" s="734"/>
    </row>
    <row r="8" spans="1:11" ht="38.25">
      <c r="A8" s="236" t="s">
        <v>129</v>
      </c>
      <c r="B8" s="238" t="s">
        <v>478</v>
      </c>
      <c r="C8" s="239">
        <v>480</v>
      </c>
      <c r="D8" s="239">
        <v>480</v>
      </c>
      <c r="E8" s="239">
        <v>480</v>
      </c>
      <c r="F8" s="240"/>
      <c r="G8" s="400" t="s">
        <v>479</v>
      </c>
      <c r="H8" s="243"/>
      <c r="I8" s="242"/>
      <c r="J8" s="242"/>
      <c r="K8" s="242"/>
    </row>
    <row r="9" spans="1:11" ht="24.75" customHeight="1">
      <c r="A9" s="236" t="s">
        <v>131</v>
      </c>
      <c r="B9" s="238" t="s">
        <v>480</v>
      </c>
      <c r="C9" s="239">
        <v>741</v>
      </c>
      <c r="D9" s="239">
        <v>741</v>
      </c>
      <c r="E9" s="239">
        <v>741</v>
      </c>
      <c r="F9" s="240"/>
      <c r="G9" s="400" t="s">
        <v>479</v>
      </c>
      <c r="H9" s="243"/>
      <c r="I9" s="242"/>
      <c r="J9" s="242"/>
      <c r="K9" s="242"/>
    </row>
    <row r="10" spans="1:7" ht="25.5">
      <c r="A10" s="236" t="s">
        <v>132</v>
      </c>
      <c r="B10" s="238" t="s">
        <v>481</v>
      </c>
      <c r="C10" s="239">
        <v>24579</v>
      </c>
      <c r="D10" s="239">
        <v>24579</v>
      </c>
      <c r="E10" s="239">
        <f>C10-F10</f>
        <v>18579</v>
      </c>
      <c r="F10" s="176">
        <v>6000</v>
      </c>
      <c r="G10" s="244" t="s">
        <v>332</v>
      </c>
    </row>
    <row r="11" spans="1:7" ht="26.25" thickBot="1">
      <c r="A11" s="481" t="s">
        <v>134</v>
      </c>
      <c r="B11" s="482" t="s">
        <v>505</v>
      </c>
      <c r="C11" s="483">
        <v>43719</v>
      </c>
      <c r="D11" s="483">
        <v>43719</v>
      </c>
      <c r="E11" s="483">
        <v>43719</v>
      </c>
      <c r="F11" s="413"/>
      <c r="G11" s="144" t="s">
        <v>479</v>
      </c>
    </row>
    <row r="12" spans="1:10" s="249" customFormat="1" ht="19.5" customHeight="1" thickBot="1">
      <c r="A12" s="245"/>
      <c r="B12" s="212" t="s">
        <v>147</v>
      </c>
      <c r="C12" s="213">
        <f>SUM(C5:C11)</f>
        <v>130999</v>
      </c>
      <c r="D12" s="213">
        <f>SUM(D5:D11)</f>
        <v>130999</v>
      </c>
      <c r="E12" s="246">
        <f>SUM(E5:E11)</f>
        <v>85259</v>
      </c>
      <c r="F12" s="246">
        <f>SUM(F5:F11)</f>
        <v>45740</v>
      </c>
      <c r="G12" s="247"/>
      <c r="H12" s="248"/>
      <c r="J12" s="250"/>
    </row>
    <row r="13" spans="1:10" ht="16.5">
      <c r="A13" s="181"/>
      <c r="J13" s="250"/>
    </row>
    <row r="14" spans="1:10" ht="16.5">
      <c r="A14" s="181"/>
      <c r="C14" s="233"/>
      <c r="D14" s="233"/>
      <c r="J14" s="250"/>
    </row>
    <row r="16" spans="1:10" ht="16.5">
      <c r="A16" s="181"/>
      <c r="B16" s="217"/>
      <c r="C16" s="218"/>
      <c r="D16" s="218"/>
      <c r="E16" s="218"/>
      <c r="F16" s="218"/>
      <c r="G16" s="251"/>
      <c r="J16" s="250"/>
    </row>
    <row r="17" spans="1:7" ht="15" customHeight="1">
      <c r="A17" s="181"/>
      <c r="B17" s="252"/>
      <c r="C17" s="253"/>
      <c r="D17" s="253"/>
      <c r="E17" s="253"/>
      <c r="F17" s="253"/>
      <c r="G17" s="251"/>
    </row>
    <row r="18" spans="1:7" ht="15" customHeight="1">
      <c r="A18" s="181"/>
      <c r="C18" s="253"/>
      <c r="D18" s="253"/>
      <c r="E18" s="253"/>
      <c r="F18" s="23"/>
      <c r="G18" s="251"/>
    </row>
    <row r="19" spans="1:7" ht="16.5">
      <c r="A19" s="181"/>
      <c r="B19" s="252"/>
      <c r="C19" s="253"/>
      <c r="D19" s="253"/>
      <c r="E19" s="253"/>
      <c r="F19" s="253"/>
      <c r="G19" s="251"/>
    </row>
    <row r="20" spans="1:7" ht="16.5">
      <c r="A20" s="181"/>
      <c r="B20" s="100"/>
      <c r="C20" s="100"/>
      <c r="D20" s="100"/>
      <c r="E20" s="100"/>
      <c r="F20" s="100"/>
      <c r="G20" s="254"/>
    </row>
    <row r="21" spans="1:7" ht="16.5">
      <c r="A21" s="181"/>
      <c r="B21" s="255"/>
      <c r="E21" s="100"/>
      <c r="F21" s="256"/>
      <c r="G21" s="100"/>
    </row>
    <row r="22" spans="1:7" ht="16.5">
      <c r="A22" s="181"/>
      <c r="B22" s="100"/>
      <c r="C22" s="255"/>
      <c r="D22" s="255"/>
      <c r="E22" s="100"/>
      <c r="F22" s="257"/>
      <c r="G22" s="100"/>
    </row>
    <row r="23" spans="1:7" ht="16.5">
      <c r="A23" s="181"/>
      <c r="B23" s="252"/>
      <c r="C23" s="258"/>
      <c r="D23" s="258"/>
      <c r="E23" s="253"/>
      <c r="F23" s="253"/>
      <c r="G23" s="253"/>
    </row>
    <row r="24" spans="1:7" ht="16.5">
      <c r="A24" s="181"/>
      <c r="B24" s="100"/>
      <c r="C24" s="100"/>
      <c r="D24" s="100"/>
      <c r="E24" s="100"/>
      <c r="F24" s="100"/>
      <c r="G24" s="100"/>
    </row>
    <row r="25" spans="1:7" ht="16.5">
      <c r="A25" s="181"/>
      <c r="B25" s="252"/>
      <c r="C25" s="253"/>
      <c r="D25" s="253"/>
      <c r="E25" s="253"/>
      <c r="F25" s="253"/>
      <c r="G25" s="251"/>
    </row>
    <row r="26" spans="1:7" ht="16.5">
      <c r="A26" s="181"/>
      <c r="B26" s="252"/>
      <c r="C26" s="253"/>
      <c r="D26" s="253"/>
      <c r="E26" s="253"/>
      <c r="F26" s="253"/>
      <c r="G26" s="251"/>
    </row>
    <row r="27" spans="1:7" ht="16.5">
      <c r="A27" s="181"/>
      <c r="B27" s="255"/>
      <c r="C27" s="254"/>
      <c r="D27" s="254"/>
      <c r="E27" s="254"/>
      <c r="F27" s="254"/>
      <c r="G27" s="100"/>
    </row>
    <row r="28" spans="1:7" ht="16.5">
      <c r="A28" s="259"/>
      <c r="B28" s="100"/>
      <c r="C28" s="254"/>
      <c r="D28" s="254"/>
      <c r="E28" s="254"/>
      <c r="F28" s="254"/>
      <c r="G28" s="100"/>
    </row>
    <row r="29" spans="2:5" ht="15" customHeight="1">
      <c r="B29" s="260"/>
      <c r="E29" s="233"/>
    </row>
    <row r="30" ht="12" customHeight="1"/>
    <row r="31" spans="5:7" ht="16.5">
      <c r="E31" s="233"/>
      <c r="G31" s="233"/>
    </row>
  </sheetData>
  <sheetProtection/>
  <mergeCells count="3">
    <mergeCell ref="H7:K7"/>
    <mergeCell ref="B4:G4"/>
    <mergeCell ref="G5:G6"/>
  </mergeCells>
  <printOptions/>
  <pageMargins left="0.54" right="0.46" top="1" bottom="1" header="0.5" footer="0.5"/>
  <pageSetup horizontalDpi="600" verticalDpi="600" orientation="portrait" paperSize="9" r:id="rId1"/>
  <headerFooter alignWithMargins="0">
    <oddHeader>&amp;C7/a sz melléklet a 26/2011( VI.24.) sz. rendelethez Marcali Városi Önkormányzat 2011. évi felújítási kiadás előirányzatai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0"/>
  <sheetViews>
    <sheetView view="pageLayout" workbookViewId="0" topLeftCell="A1">
      <selection activeCell="H11" sqref="H11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23.57421875" style="0" customWidth="1"/>
    <col min="4" max="4" width="19.28125" style="100" customWidth="1"/>
    <col min="5" max="5" width="8.8515625" style="100" customWidth="1"/>
  </cols>
  <sheetData>
    <row r="1" ht="13.5" thickBot="1">
      <c r="D1" s="255" t="s">
        <v>578</v>
      </c>
    </row>
    <row r="2" spans="1:4" ht="15" thickBot="1">
      <c r="A2" s="166" t="s">
        <v>292</v>
      </c>
      <c r="B2" s="167" t="s">
        <v>293</v>
      </c>
      <c r="C2" s="141" t="s">
        <v>521</v>
      </c>
      <c r="D2" s="671" t="s">
        <v>522</v>
      </c>
    </row>
    <row r="3" spans="1:4" ht="19.5" thickBot="1">
      <c r="A3" s="234"/>
      <c r="B3" s="235"/>
      <c r="C3" s="235"/>
      <c r="D3" s="672"/>
    </row>
    <row r="4" spans="1:4" ht="19.5" thickBot="1">
      <c r="A4" s="145"/>
      <c r="B4" s="735" t="s">
        <v>523</v>
      </c>
      <c r="C4" s="735"/>
      <c r="D4" s="735"/>
    </row>
    <row r="5" spans="1:4" ht="39" customHeight="1">
      <c r="A5" s="236" t="s">
        <v>76</v>
      </c>
      <c r="B5" s="210" t="s">
        <v>524</v>
      </c>
      <c r="C5" s="237" t="s">
        <v>525</v>
      </c>
      <c r="D5" s="673">
        <v>7200</v>
      </c>
    </row>
    <row r="6" spans="1:4" ht="25.5">
      <c r="A6" s="236" t="s">
        <v>90</v>
      </c>
      <c r="B6" s="210" t="s">
        <v>526</v>
      </c>
      <c r="C6" s="237" t="s">
        <v>527</v>
      </c>
      <c r="D6" s="237">
        <v>12900</v>
      </c>
    </row>
    <row r="7" spans="1:4" ht="63.75">
      <c r="A7" s="236" t="s">
        <v>121</v>
      </c>
      <c r="B7" s="238" t="s">
        <v>528</v>
      </c>
      <c r="C7" s="239" t="s">
        <v>529</v>
      </c>
      <c r="D7" s="239">
        <v>12450</v>
      </c>
    </row>
    <row r="8" spans="1:4" ht="38.25">
      <c r="A8" s="236" t="s">
        <v>129</v>
      </c>
      <c r="B8" s="238" t="s">
        <v>530</v>
      </c>
      <c r="C8" s="239"/>
      <c r="D8" s="239">
        <v>40</v>
      </c>
    </row>
    <row r="9" spans="1:4" ht="63.75">
      <c r="A9" s="236" t="s">
        <v>131</v>
      </c>
      <c r="B9" s="238" t="s">
        <v>531</v>
      </c>
      <c r="C9" s="239" t="s">
        <v>532</v>
      </c>
      <c r="D9" s="239">
        <v>1350</v>
      </c>
    </row>
    <row r="10" spans="1:4" ht="76.5">
      <c r="A10" s="236" t="s">
        <v>132</v>
      </c>
      <c r="B10" s="238" t="s">
        <v>533</v>
      </c>
      <c r="C10" s="239" t="s">
        <v>534</v>
      </c>
      <c r="D10" s="239">
        <v>1094</v>
      </c>
    </row>
    <row r="11" spans="1:4" ht="25.5">
      <c r="A11" s="503" t="s">
        <v>134</v>
      </c>
      <c r="B11" s="238" t="s">
        <v>535</v>
      </c>
      <c r="C11" s="239" t="s">
        <v>536</v>
      </c>
      <c r="D11" s="239">
        <v>1980</v>
      </c>
    </row>
    <row r="12" spans="1:4" ht="38.25">
      <c r="A12" s="503" t="s">
        <v>139</v>
      </c>
      <c r="B12" s="238" t="s">
        <v>537</v>
      </c>
      <c r="C12" s="239" t="s">
        <v>538</v>
      </c>
      <c r="D12" s="239">
        <v>2200</v>
      </c>
    </row>
    <row r="13" spans="1:4" ht="38.25">
      <c r="A13" s="503" t="s">
        <v>141</v>
      </c>
      <c r="B13" s="238" t="s">
        <v>539</v>
      </c>
      <c r="C13" s="239" t="s">
        <v>540</v>
      </c>
      <c r="D13" s="239">
        <v>2400</v>
      </c>
    </row>
    <row r="14" spans="1:4" ht="38.25">
      <c r="A14" s="503" t="s">
        <v>143</v>
      </c>
      <c r="B14" s="238" t="s">
        <v>541</v>
      </c>
      <c r="C14" s="239" t="s">
        <v>542</v>
      </c>
      <c r="D14" s="239">
        <v>1250</v>
      </c>
    </row>
    <row r="15" spans="1:4" ht="51">
      <c r="A15" s="481" t="s">
        <v>145</v>
      </c>
      <c r="B15" s="482" t="s">
        <v>543</v>
      </c>
      <c r="C15" s="483" t="s">
        <v>544</v>
      </c>
      <c r="D15" s="483">
        <v>1400</v>
      </c>
    </row>
    <row r="16" spans="1:4" ht="76.5">
      <c r="A16" s="503" t="s">
        <v>148</v>
      </c>
      <c r="B16" s="238" t="s">
        <v>545</v>
      </c>
      <c r="C16" s="239"/>
      <c r="D16" s="239">
        <v>3500</v>
      </c>
    </row>
    <row r="17" spans="1:4" s="100" customFormat="1" ht="38.25">
      <c r="A17" s="503" t="s">
        <v>324</v>
      </c>
      <c r="B17" s="238" t="s">
        <v>546</v>
      </c>
      <c r="C17" s="239"/>
      <c r="D17" s="239">
        <v>100</v>
      </c>
    </row>
    <row r="18" spans="1:36" s="505" customFormat="1" ht="63.75">
      <c r="A18" s="236" t="s">
        <v>327</v>
      </c>
      <c r="B18" s="192" t="s">
        <v>547</v>
      </c>
      <c r="C18" s="504"/>
      <c r="D18" s="504">
        <v>1875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</row>
    <row r="19" spans="1:4" ht="26.25" thickBot="1">
      <c r="A19" s="503" t="s">
        <v>376</v>
      </c>
      <c r="B19" s="482" t="s">
        <v>548</v>
      </c>
      <c r="C19" s="483" t="s">
        <v>549</v>
      </c>
      <c r="D19" s="483">
        <v>2610</v>
      </c>
    </row>
    <row r="20" spans="1:6" ht="16.5" thickBot="1">
      <c r="A20" s="506"/>
      <c r="B20" s="212" t="s">
        <v>147</v>
      </c>
      <c r="C20" s="213"/>
      <c r="D20" s="507">
        <v>52349</v>
      </c>
      <c r="F20" s="233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&amp;C&amp;"Arial,Félkövér"7/b melléklet a 26/2011.(VI.24.) sz rendelethez Marcali Városi Önkormányzat 2011. évi plusz felújítási kiadásairól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BaloghT</cp:lastModifiedBy>
  <cp:lastPrinted>2011-06-17T06:40:31Z</cp:lastPrinted>
  <dcterms:created xsi:type="dcterms:W3CDTF">2011-02-07T10:27:18Z</dcterms:created>
  <dcterms:modified xsi:type="dcterms:W3CDTF">2011-07-27T14:11:54Z</dcterms:modified>
  <cp:category/>
  <cp:version/>
  <cp:contentType/>
  <cp:contentStatus/>
</cp:coreProperties>
</file>